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-15" windowWidth="9255" windowHeight="10260"/>
  </bookViews>
  <sheets>
    <sheet name="EST-DIC" sheetId="1" r:id="rId1"/>
  </sheets>
  <definedNames>
    <definedName name="_xlnm._FilterDatabase" localSheetId="0" hidden="1">'EST-DIC'!$B$8:$AD$233</definedName>
    <definedName name="_xlnm.Print_Area" localSheetId="0">'EST-DIC'!$B$3:$CM$233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H224" i="1" l="1"/>
  <c r="CI224" i="1"/>
  <c r="CI222" i="1"/>
  <c r="CI247" i="1" l="1"/>
  <c r="CL112" i="1"/>
  <c r="CK112" i="1"/>
  <c r="BN112" i="1"/>
  <c r="CL40" i="1"/>
  <c r="CK40" i="1"/>
  <c r="BN40" i="1"/>
  <c r="CL224" i="1" l="1"/>
  <c r="CL222" i="1"/>
  <c r="CL218" i="1"/>
  <c r="CL217" i="1"/>
  <c r="CL215" i="1"/>
  <c r="CL213" i="1"/>
  <c r="CL211" i="1"/>
  <c r="CL209" i="1"/>
  <c r="CL208" i="1"/>
  <c r="CL207" i="1"/>
  <c r="CL206" i="1"/>
  <c r="CL204" i="1"/>
  <c r="CL200" i="1"/>
  <c r="CL199" i="1"/>
  <c r="CL198" i="1"/>
  <c r="CL197" i="1"/>
  <c r="CL196" i="1"/>
  <c r="CL195" i="1"/>
  <c r="CL194" i="1"/>
  <c r="CL193" i="1"/>
  <c r="CL191" i="1"/>
  <c r="CL190" i="1"/>
  <c r="CL189" i="1"/>
  <c r="CL186" i="1"/>
  <c r="CL185" i="1"/>
  <c r="CL184" i="1"/>
  <c r="CL179" i="1"/>
  <c r="CL178" i="1"/>
  <c r="CL177" i="1"/>
  <c r="CL176" i="1"/>
  <c r="CL174" i="1"/>
  <c r="CL172" i="1"/>
  <c r="CL170" i="1"/>
  <c r="CL168" i="1"/>
  <c r="CL166" i="1"/>
  <c r="CL154" i="1"/>
  <c r="CL152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0" i="1"/>
  <c r="CL119" i="1"/>
  <c r="CL118" i="1"/>
  <c r="CL117" i="1"/>
  <c r="CL116" i="1"/>
  <c r="CL115" i="1"/>
  <c r="CL114" i="1"/>
  <c r="CL113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5" i="1"/>
  <c r="CL82" i="1"/>
  <c r="CL81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48" i="1"/>
  <c r="CL47" i="1"/>
  <c r="CL46" i="1"/>
  <c r="CL45" i="1"/>
  <c r="CL44" i="1"/>
  <c r="CL43" i="1"/>
  <c r="CL42" i="1"/>
  <c r="CL41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K224" i="1"/>
  <c r="CK223" i="1"/>
  <c r="CK222" i="1"/>
  <c r="CK220" i="1"/>
  <c r="CK218" i="1"/>
  <c r="CK217" i="1"/>
  <c r="CK216" i="1"/>
  <c r="CK215" i="1"/>
  <c r="CK213" i="1"/>
  <c r="CK211" i="1"/>
  <c r="CK209" i="1"/>
  <c r="CK208" i="1"/>
  <c r="CK207" i="1"/>
  <c r="CK206" i="1"/>
  <c r="CK204" i="1"/>
  <c r="CK202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6" i="1"/>
  <c r="CK185" i="1"/>
  <c r="CK184" i="1"/>
  <c r="CK183" i="1"/>
  <c r="CK181" i="1"/>
  <c r="CK179" i="1"/>
  <c r="CK178" i="1"/>
  <c r="CK177" i="1"/>
  <c r="CK176" i="1"/>
  <c r="CK175" i="1"/>
  <c r="CK174" i="1"/>
  <c r="CK172" i="1"/>
  <c r="CK170" i="1"/>
  <c r="CK168" i="1"/>
  <c r="CK166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5" i="1"/>
  <c r="CK84" i="1"/>
  <c r="CK82" i="1"/>
  <c r="CK81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8" i="1"/>
  <c r="CK47" i="1"/>
  <c r="CK46" i="1"/>
  <c r="CK45" i="1"/>
  <c r="CK44" i="1"/>
  <c r="CK43" i="1"/>
  <c r="CK42" i="1"/>
  <c r="CK41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J224" i="1"/>
  <c r="CJ223" i="1"/>
  <c r="CJ222" i="1"/>
  <c r="CJ220" i="1"/>
  <c r="CJ218" i="1"/>
  <c r="CJ217" i="1"/>
  <c r="CJ216" i="1"/>
  <c r="CJ215" i="1"/>
  <c r="CJ213" i="1"/>
  <c r="CJ211" i="1"/>
  <c r="CJ209" i="1"/>
  <c r="CJ208" i="1"/>
  <c r="CJ207" i="1"/>
  <c r="CJ206" i="1"/>
  <c r="CJ204" i="1"/>
  <c r="CJ202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6" i="1"/>
  <c r="CJ185" i="1"/>
  <c r="CJ184" i="1"/>
  <c r="CJ183" i="1"/>
  <c r="CJ181" i="1"/>
  <c r="CJ179" i="1"/>
  <c r="CJ178" i="1"/>
  <c r="CJ177" i="1"/>
  <c r="CJ176" i="1"/>
  <c r="CJ175" i="1"/>
  <c r="CJ174" i="1"/>
  <c r="CJ172" i="1"/>
  <c r="CJ170" i="1"/>
  <c r="CJ168" i="1"/>
  <c r="CJ166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2" i="1"/>
  <c r="CJ81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8" i="1"/>
  <c r="CJ47" i="1"/>
  <c r="CJ46" i="1"/>
  <c r="CJ45" i="1"/>
  <c r="CJ44" i="1"/>
  <c r="CJ43" i="1"/>
  <c r="CJ42" i="1"/>
  <c r="CJ41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3" i="1"/>
  <c r="CI246" i="1"/>
  <c r="CI245" i="1"/>
  <c r="CI244" i="1"/>
  <c r="CI243" i="1"/>
  <c r="CI242" i="1"/>
  <c r="CI241" i="1"/>
  <c r="CI240" i="1"/>
  <c r="CI239" i="1"/>
  <c r="CI238" i="1"/>
  <c r="CI237" i="1"/>
  <c r="CI229" i="1"/>
  <c r="CI158" i="1"/>
  <c r="CI223" i="1"/>
  <c r="CI220" i="1"/>
  <c r="CL220" i="1" s="1"/>
  <c r="CI216" i="1"/>
  <c r="CL216" i="1" s="1"/>
  <c r="CI211" i="1"/>
  <c r="CI207" i="1"/>
  <c r="CI202" i="1"/>
  <c r="CL202" i="1" s="1"/>
  <c r="CI197" i="1"/>
  <c r="CI193" i="1"/>
  <c r="CI188" i="1"/>
  <c r="CI233" i="1" s="1"/>
  <c r="CI183" i="1"/>
  <c r="CL183" i="1" s="1"/>
  <c r="CI175" i="1"/>
  <c r="CL175" i="1" s="1"/>
  <c r="CI166" i="1"/>
  <c r="CI153" i="1"/>
  <c r="CL153" i="1" s="1"/>
  <c r="CI151" i="1"/>
  <c r="CL151" i="1" s="1"/>
  <c r="CI121" i="1"/>
  <c r="CI162" i="1" s="1"/>
  <c r="CI87" i="1"/>
  <c r="CI84" i="1"/>
  <c r="CL84" i="1" s="1"/>
  <c r="CI50" i="1"/>
  <c r="CL50" i="1" s="1"/>
  <c r="CI15" i="1"/>
  <c r="CI13" i="1" s="1"/>
  <c r="CI192" i="1" l="1"/>
  <c r="CL192" i="1" s="1"/>
  <c r="CI231" i="1"/>
  <c r="CL188" i="1"/>
  <c r="CI181" i="1"/>
  <c r="CL181" i="1" s="1"/>
  <c r="CI86" i="1"/>
  <c r="CL121" i="1"/>
  <c r="CI160" i="1"/>
  <c r="CI248" i="1"/>
  <c r="CG224" i="1"/>
  <c r="CH222" i="1"/>
  <c r="CG222" i="1"/>
  <c r="CH247" i="1" l="1"/>
  <c r="CH246" i="1"/>
  <c r="CH245" i="1"/>
  <c r="CH244" i="1"/>
  <c r="CH243" i="1"/>
  <c r="CH242" i="1"/>
  <c r="CH241" i="1"/>
  <c r="CH240" i="1"/>
  <c r="CH239" i="1"/>
  <c r="CH238" i="1"/>
  <c r="CH237" i="1"/>
  <c r="CG240" i="1" l="1"/>
  <c r="CG239" i="1"/>
  <c r="BN118" i="1"/>
  <c r="BN78" i="1"/>
  <c r="CG46" i="1"/>
  <c r="CG247" i="1" s="1"/>
  <c r="BN46" i="1"/>
  <c r="BN149" i="1"/>
  <c r="CH215" i="1" l="1"/>
  <c r="CH213" i="1"/>
  <c r="CH153" i="1"/>
  <c r="CH151" i="1"/>
  <c r="CH84" i="1"/>
  <c r="CH50" i="1" l="1"/>
  <c r="CH87" i="1" l="1"/>
  <c r="CG246" i="1"/>
  <c r="CG245" i="1"/>
  <c r="CG244" i="1"/>
  <c r="CG243" i="1"/>
  <c r="CG242" i="1"/>
  <c r="CG241" i="1"/>
  <c r="CG238" i="1"/>
  <c r="CG237" i="1"/>
  <c r="CG229" i="1"/>
  <c r="CG223" i="1"/>
  <c r="CG220" i="1"/>
  <c r="CG216" i="1"/>
  <c r="CG215" i="1"/>
  <c r="CG213" i="1"/>
  <c r="CG207" i="1"/>
  <c r="CG202" i="1"/>
  <c r="CG197" i="1"/>
  <c r="CG193" i="1"/>
  <c r="CG188" i="1"/>
  <c r="CG183" i="1"/>
  <c r="CG175" i="1"/>
  <c r="CG166" i="1"/>
  <c r="CG158" i="1"/>
  <c r="CG121" i="1"/>
  <c r="CG87" i="1"/>
  <c r="CG50" i="1"/>
  <c r="CG15" i="1"/>
  <c r="CM70" i="1"/>
  <c r="CG192" i="1" l="1"/>
  <c r="CM125" i="1"/>
  <c r="CM32" i="1"/>
  <c r="CM21" i="1"/>
  <c r="CM128" i="1"/>
  <c r="CG162" i="1"/>
  <c r="CG160" i="1"/>
  <c r="CG233" i="1"/>
  <c r="CG248" i="1"/>
  <c r="CG211" i="1"/>
  <c r="CG231" i="1" s="1"/>
  <c r="CG13" i="1"/>
  <c r="CG86" i="1"/>
  <c r="CG181" i="1"/>
  <c r="CG250" i="1" l="1"/>
  <c r="CH158" i="1"/>
  <c r="CH121" i="1"/>
  <c r="CH229" i="1" l="1"/>
  <c r="CF247" i="1"/>
  <c r="CF246" i="1"/>
  <c r="CF245" i="1"/>
  <c r="CF244" i="1"/>
  <c r="CF243" i="1"/>
  <c r="CF242" i="1"/>
  <c r="CF241" i="1"/>
  <c r="CF240" i="1"/>
  <c r="CF239" i="1"/>
  <c r="CF238" i="1"/>
  <c r="CF237" i="1"/>
  <c r="CF223" i="1"/>
  <c r="CF222" i="1"/>
  <c r="CF220" i="1" s="1"/>
  <c r="CF216" i="1"/>
  <c r="CF215" i="1"/>
  <c r="CF213" i="1"/>
  <c r="CF207" i="1"/>
  <c r="CF202" i="1"/>
  <c r="CF197" i="1"/>
  <c r="CF193" i="1"/>
  <c r="CF188" i="1"/>
  <c r="CF183" i="1"/>
  <c r="CF175" i="1"/>
  <c r="CF166" i="1"/>
  <c r="CF121" i="1"/>
  <c r="CF87" i="1"/>
  <c r="CF50" i="1"/>
  <c r="CF15" i="1"/>
  <c r="CF181" i="1" l="1"/>
  <c r="CF211" i="1"/>
  <c r="CF231" i="1" s="1"/>
  <c r="CF162" i="1"/>
  <c r="CF13" i="1"/>
  <c r="CF192" i="1"/>
  <c r="CF233" i="1"/>
  <c r="CF248" i="1"/>
  <c r="CF86" i="1"/>
  <c r="CF160" i="1"/>
  <c r="BO23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CE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44" i="1"/>
  <c r="BO242" i="1"/>
  <c r="CF250" i="1" l="1"/>
  <c r="CH248" i="1"/>
  <c r="CC248" i="1"/>
  <c r="BY248" i="1"/>
  <c r="BU248" i="1"/>
  <c r="BQ248" i="1"/>
  <c r="CE248" i="1"/>
  <c r="CB248" i="1"/>
  <c r="CA248" i="1"/>
  <c r="BZ248" i="1"/>
  <c r="BX248" i="1"/>
  <c r="BW248" i="1"/>
  <c r="BV248" i="1"/>
  <c r="BT248" i="1"/>
  <c r="BS248" i="1"/>
  <c r="BR248" i="1"/>
  <c r="BP248" i="1"/>
  <c r="BO247" i="1"/>
  <c r="BO246" i="1"/>
  <c r="BO243" i="1"/>
  <c r="BO241" i="1"/>
  <c r="BO240" i="1"/>
  <c r="BO239" i="1"/>
  <c r="BO238" i="1"/>
  <c r="BO245" i="1"/>
  <c r="BO248" i="1" l="1"/>
  <c r="BN147" i="1" l="1"/>
  <c r="BN146" i="1"/>
  <c r="BN145" i="1"/>
  <c r="BN111" i="1"/>
  <c r="BN110" i="1"/>
  <c r="BN76" i="1" l="1"/>
  <c r="BN75" i="1"/>
  <c r="BN74" i="1"/>
  <c r="BN39" i="1"/>
  <c r="BN38" i="1"/>
  <c r="CH223" i="1" l="1"/>
  <c r="CL223" i="1" s="1"/>
  <c r="CH220" i="1"/>
  <c r="CH216" i="1"/>
  <c r="CH211" i="1"/>
  <c r="CH207" i="1"/>
  <c r="CH202" i="1"/>
  <c r="CH197" i="1"/>
  <c r="CH193" i="1"/>
  <c r="CH188" i="1"/>
  <c r="CH183" i="1"/>
  <c r="CH166" i="1"/>
  <c r="CH175" i="1"/>
  <c r="CH86" i="1"/>
  <c r="CH15" i="1"/>
  <c r="CH160" i="1" l="1"/>
  <c r="CH13" i="1"/>
  <c r="CH250" i="1" s="1"/>
  <c r="CH231" i="1"/>
  <c r="CM42" i="1"/>
  <c r="CM47" i="1"/>
  <c r="CM57" i="1"/>
  <c r="CM69" i="1"/>
  <c r="CM114" i="1"/>
  <c r="CM119" i="1"/>
  <c r="CM140" i="1"/>
  <c r="CH192" i="1"/>
  <c r="CM104" i="1"/>
  <c r="CM115" i="1"/>
  <c r="CM137" i="1"/>
  <c r="CM141" i="1"/>
  <c r="CM153" i="1"/>
  <c r="CM139" i="1"/>
  <c r="CM43" i="1"/>
  <c r="CH233" i="1"/>
  <c r="CM44" i="1"/>
  <c r="CM116" i="1"/>
  <c r="CM22" i="1"/>
  <c r="CM94" i="1"/>
  <c r="CH162" i="1"/>
  <c r="CH181" i="1"/>
  <c r="CE121" i="1" l="1"/>
  <c r="CM30" i="1" l="1"/>
  <c r="CM93" i="1"/>
  <c r="CM102" i="1"/>
  <c r="CM154" i="1"/>
  <c r="CE222" i="1"/>
  <c r="CE188" i="1" l="1"/>
  <c r="CE223" i="1" l="1"/>
  <c r="CE220" i="1"/>
  <c r="CE216" i="1"/>
  <c r="CE211" i="1"/>
  <c r="CE207" i="1"/>
  <c r="CE202" i="1"/>
  <c r="CE197" i="1"/>
  <c r="CE233" i="1" s="1"/>
  <c r="CE193" i="1"/>
  <c r="CE183" i="1"/>
  <c r="CE181" i="1" s="1"/>
  <c r="CE175" i="1"/>
  <c r="CE166" i="1"/>
  <c r="CE87" i="1"/>
  <c r="CE50" i="1"/>
  <c r="CE15" i="1"/>
  <c r="CE231" i="1" l="1"/>
  <c r="CE162" i="1"/>
  <c r="CE160" i="1"/>
  <c r="CE192" i="1"/>
  <c r="CE86" i="1"/>
  <c r="CE13" i="1"/>
  <c r="CE250" i="1" s="1"/>
  <c r="BN134" i="1"/>
  <c r="BN63" i="1"/>
  <c r="CD222" i="1" l="1"/>
  <c r="CD84" i="1" l="1"/>
  <c r="CD85" i="1"/>
  <c r="CM85" i="1" s="1"/>
  <c r="CD239" i="1" l="1"/>
  <c r="CD248" i="1" s="1"/>
  <c r="CD223" i="1"/>
  <c r="CD220" i="1"/>
  <c r="CD216" i="1"/>
  <c r="CD211" i="1"/>
  <c r="CD207" i="1"/>
  <c r="CD202" i="1"/>
  <c r="CD197" i="1"/>
  <c r="CD193" i="1"/>
  <c r="CD188" i="1"/>
  <c r="CD183" i="1"/>
  <c r="CD175" i="1"/>
  <c r="CD166" i="1"/>
  <c r="CD121" i="1"/>
  <c r="CD87" i="1"/>
  <c r="CD50" i="1"/>
  <c r="CD15" i="1"/>
  <c r="CD192" i="1" l="1"/>
  <c r="CD160" i="1"/>
  <c r="CD233" i="1"/>
  <c r="CD231" i="1"/>
  <c r="CD181" i="1"/>
  <c r="CD86" i="1"/>
  <c r="CD162" i="1"/>
  <c r="CD13" i="1"/>
  <c r="CD250" i="1" s="1"/>
  <c r="CC222" i="1" l="1"/>
  <c r="CC223" i="1" l="1"/>
  <c r="CC220" i="1"/>
  <c r="CC216" i="1"/>
  <c r="CC211" i="1"/>
  <c r="CC207" i="1"/>
  <c r="CC202" i="1"/>
  <c r="CC197" i="1"/>
  <c r="CC193" i="1"/>
  <c r="CC188" i="1"/>
  <c r="CC183" i="1"/>
  <c r="CC175" i="1"/>
  <c r="CC166" i="1"/>
  <c r="CC121" i="1"/>
  <c r="CC87" i="1"/>
  <c r="CC50" i="1"/>
  <c r="CC15" i="1"/>
  <c r="CC181" i="1" l="1"/>
  <c r="CC160" i="1"/>
  <c r="CC231" i="1"/>
  <c r="CC162" i="1"/>
  <c r="CC86" i="1"/>
  <c r="CC192" i="1"/>
  <c r="CC233" i="1"/>
  <c r="CC13" i="1"/>
  <c r="CC250" i="1" s="1"/>
  <c r="BN224" i="1"/>
  <c r="BN222" i="1"/>
  <c r="BN218" i="1"/>
  <c r="BN217" i="1"/>
  <c r="BN215" i="1"/>
  <c r="BN213" i="1"/>
  <c r="BN209" i="1"/>
  <c r="BN208" i="1"/>
  <c r="BN206" i="1"/>
  <c r="BN204" i="1"/>
  <c r="BN200" i="1"/>
  <c r="BN199" i="1"/>
  <c r="BN198" i="1"/>
  <c r="BN196" i="1"/>
  <c r="BN195" i="1"/>
  <c r="BN194" i="1"/>
  <c r="BN191" i="1"/>
  <c r="BN190" i="1"/>
  <c r="BN189" i="1"/>
  <c r="BN186" i="1"/>
  <c r="BN185" i="1"/>
  <c r="BN184" i="1"/>
  <c r="BN179" i="1"/>
  <c r="BN178" i="1"/>
  <c r="BN177" i="1"/>
  <c r="BN176" i="1"/>
  <c r="BN174" i="1"/>
  <c r="BN172" i="1"/>
  <c r="BN170" i="1"/>
  <c r="BN168" i="1"/>
  <c r="BN154" i="1"/>
  <c r="BN153" i="1"/>
  <c r="BN152" i="1"/>
  <c r="BN151" i="1"/>
  <c r="BN150" i="1"/>
  <c r="BN132" i="1"/>
  <c r="BN130" i="1"/>
  <c r="BN148" i="1"/>
  <c r="BN131" i="1"/>
  <c r="BN144" i="1"/>
  <c r="BN143" i="1"/>
  <c r="BN142" i="1"/>
  <c r="BN141" i="1"/>
  <c r="BN140" i="1"/>
  <c r="BN138" i="1"/>
  <c r="BN139" i="1"/>
  <c r="BN137" i="1"/>
  <c r="BN128" i="1"/>
  <c r="BN135" i="1"/>
  <c r="BN133" i="1"/>
  <c r="BN129" i="1"/>
  <c r="BN127" i="1"/>
  <c r="BN126" i="1"/>
  <c r="BN125" i="1"/>
  <c r="BN124" i="1"/>
  <c r="BN123" i="1"/>
  <c r="BN122" i="1"/>
  <c r="BN101" i="1"/>
  <c r="BN120" i="1"/>
  <c r="BN98" i="1"/>
  <c r="BN96" i="1"/>
  <c r="BN117" i="1"/>
  <c r="BN97" i="1"/>
  <c r="BN119" i="1"/>
  <c r="BN109" i="1"/>
  <c r="BN108" i="1"/>
  <c r="BN107" i="1"/>
  <c r="BN106" i="1"/>
  <c r="BN105" i="1"/>
  <c r="BN103" i="1"/>
  <c r="BN104" i="1"/>
  <c r="BN102" i="1"/>
  <c r="BN116" i="1"/>
  <c r="BN115" i="1"/>
  <c r="BN114" i="1"/>
  <c r="BN113" i="1"/>
  <c r="BN94" i="1"/>
  <c r="BN100" i="1"/>
  <c r="BN99" i="1"/>
  <c r="BN95" i="1"/>
  <c r="BN93" i="1"/>
  <c r="BN92" i="1"/>
  <c r="BN91" i="1"/>
  <c r="BN90" i="1"/>
  <c r="BN89" i="1"/>
  <c r="BN88" i="1"/>
  <c r="BN85" i="1"/>
  <c r="BN84" i="1"/>
  <c r="BN82" i="1"/>
  <c r="BN81" i="1"/>
  <c r="BN79" i="1"/>
  <c r="BN65" i="1"/>
  <c r="BN61" i="1"/>
  <c r="BN59" i="1"/>
  <c r="BN77" i="1"/>
  <c r="BN60" i="1"/>
  <c r="BN73" i="1"/>
  <c r="BN72" i="1"/>
  <c r="BN71" i="1"/>
  <c r="BN70" i="1"/>
  <c r="BN69" i="1"/>
  <c r="BN67" i="1"/>
  <c r="BN68" i="1"/>
  <c r="BN66" i="1"/>
  <c r="BN57" i="1"/>
  <c r="BN64" i="1"/>
  <c r="BN62" i="1"/>
  <c r="BN58" i="1"/>
  <c r="BN56" i="1"/>
  <c r="BN55" i="1"/>
  <c r="BN54" i="1"/>
  <c r="BN53" i="1"/>
  <c r="BN52" i="1"/>
  <c r="BN51" i="1"/>
  <c r="BN29" i="1"/>
  <c r="BN48" i="1"/>
  <c r="BN26" i="1"/>
  <c r="BN24" i="1"/>
  <c r="BN45" i="1"/>
  <c r="BN25" i="1"/>
  <c r="BN47" i="1"/>
  <c r="BN37" i="1"/>
  <c r="BN36" i="1"/>
  <c r="BN35" i="1"/>
  <c r="BN34" i="1"/>
  <c r="BN33" i="1"/>
  <c r="BN31" i="1"/>
  <c r="BN32" i="1"/>
  <c r="BN30" i="1"/>
  <c r="BN44" i="1"/>
  <c r="BN43" i="1"/>
  <c r="BN42" i="1"/>
  <c r="BN41" i="1"/>
  <c r="BN22" i="1"/>
  <c r="BN28" i="1"/>
  <c r="BN27" i="1"/>
  <c r="BN23" i="1"/>
  <c r="BN21" i="1"/>
  <c r="BN20" i="1"/>
  <c r="BN19" i="1"/>
  <c r="BN18" i="1"/>
  <c r="BN17" i="1"/>
  <c r="BN16" i="1"/>
  <c r="BN15" i="1" l="1"/>
  <c r="CB222" i="1"/>
  <c r="CB215" i="1" l="1"/>
  <c r="CB213" i="1"/>
  <c r="CB15" i="1" l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B121" i="1"/>
  <c r="CB50" i="1"/>
  <c r="CB223" i="1"/>
  <c r="CB220" i="1"/>
  <c r="CB216" i="1"/>
  <c r="CB211" i="1"/>
  <c r="CB207" i="1"/>
  <c r="CB202" i="1"/>
  <c r="CB197" i="1"/>
  <c r="CB193" i="1"/>
  <c r="CB188" i="1"/>
  <c r="CB183" i="1"/>
  <c r="CB175" i="1"/>
  <c r="CB166" i="1"/>
  <c r="CL87" i="1" l="1"/>
  <c r="CK87" i="1"/>
  <c r="CL15" i="1"/>
  <c r="CK15" i="1"/>
  <c r="CB162" i="1"/>
  <c r="BN87" i="1"/>
  <c r="CB231" i="1"/>
  <c r="CB233" i="1"/>
  <c r="CB160" i="1"/>
  <c r="CB192" i="1"/>
  <c r="CB181" i="1"/>
  <c r="CB86" i="1"/>
  <c r="CB13" i="1"/>
  <c r="CB250" i="1" s="1"/>
  <c r="CA215" i="1"/>
  <c r="CA213" i="1"/>
  <c r="BN160" i="1" l="1"/>
  <c r="CA222" i="1" l="1"/>
  <c r="CA223" i="1" l="1"/>
  <c r="CA220" i="1"/>
  <c r="CA216" i="1"/>
  <c r="CA211" i="1"/>
  <c r="CA207" i="1"/>
  <c r="CA202" i="1"/>
  <c r="CA197" i="1"/>
  <c r="CA193" i="1"/>
  <c r="CA183" i="1"/>
  <c r="CA188" i="1"/>
  <c r="CA175" i="1"/>
  <c r="CA166" i="1"/>
  <c r="CA121" i="1"/>
  <c r="CA50" i="1"/>
  <c r="CA162" i="1" l="1"/>
  <c r="CA160" i="1"/>
  <c r="CA86" i="1"/>
  <c r="CL86" i="1" s="1"/>
  <c r="CA13" i="1"/>
  <c r="CL13" i="1" s="1"/>
  <c r="CA231" i="1"/>
  <c r="CA192" i="1"/>
  <c r="CA181" i="1"/>
  <c r="CA233" i="1"/>
  <c r="BY223" i="1"/>
  <c r="BX223" i="1"/>
  <c r="BW223" i="1"/>
  <c r="BV223" i="1"/>
  <c r="BU223" i="1"/>
  <c r="BT223" i="1"/>
  <c r="BS223" i="1"/>
  <c r="BR223" i="1"/>
  <c r="BQ223" i="1"/>
  <c r="BP223" i="1"/>
  <c r="BO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Y220" i="1"/>
  <c r="BX220" i="1"/>
  <c r="BW220" i="1"/>
  <c r="BV220" i="1"/>
  <c r="BU220" i="1"/>
  <c r="BT220" i="1"/>
  <c r="BS220" i="1"/>
  <c r="BR220" i="1"/>
  <c r="BQ220" i="1"/>
  <c r="BP220" i="1"/>
  <c r="BO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Y216" i="1"/>
  <c r="BX216" i="1"/>
  <c r="BW216" i="1"/>
  <c r="BV216" i="1"/>
  <c r="BU216" i="1"/>
  <c r="BT216" i="1"/>
  <c r="BS216" i="1"/>
  <c r="BR216" i="1"/>
  <c r="BQ216" i="1"/>
  <c r="BP216" i="1"/>
  <c r="BO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Y211" i="1"/>
  <c r="BX211" i="1"/>
  <c r="BW211" i="1"/>
  <c r="BV211" i="1"/>
  <c r="BU211" i="1"/>
  <c r="BT211" i="1"/>
  <c r="BS211" i="1"/>
  <c r="BR211" i="1"/>
  <c r="BQ211" i="1"/>
  <c r="BP211" i="1"/>
  <c r="BO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202" i="1"/>
  <c r="BX202" i="1"/>
  <c r="BW202" i="1"/>
  <c r="BV202" i="1"/>
  <c r="BU202" i="1"/>
  <c r="BT202" i="1"/>
  <c r="BS202" i="1"/>
  <c r="BR202" i="1"/>
  <c r="BQ202" i="1"/>
  <c r="BP202" i="1"/>
  <c r="BO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Y197" i="1"/>
  <c r="BX197" i="1"/>
  <c r="BW197" i="1"/>
  <c r="BV197" i="1"/>
  <c r="BU197" i="1"/>
  <c r="BT197" i="1"/>
  <c r="BS197" i="1"/>
  <c r="BR197" i="1"/>
  <c r="BQ197" i="1"/>
  <c r="BP197" i="1"/>
  <c r="BO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Y193" i="1"/>
  <c r="BX193" i="1"/>
  <c r="BW193" i="1"/>
  <c r="BV193" i="1"/>
  <c r="BU193" i="1"/>
  <c r="BT193" i="1"/>
  <c r="BS193" i="1"/>
  <c r="BR193" i="1"/>
  <c r="BQ193" i="1"/>
  <c r="BP193" i="1"/>
  <c r="BO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L192" i="1" s="1"/>
  <c r="AK193" i="1"/>
  <c r="AJ193" i="1"/>
  <c r="AI193" i="1"/>
  <c r="AH193" i="1"/>
  <c r="AH192" i="1" s="1"/>
  <c r="AG193" i="1"/>
  <c r="AF193" i="1"/>
  <c r="AE193" i="1"/>
  <c r="AD193" i="1"/>
  <c r="AD192" i="1" s="1"/>
  <c r="AC193" i="1"/>
  <c r="AB193" i="1"/>
  <c r="AA193" i="1"/>
  <c r="Z193" i="1"/>
  <c r="Z192" i="1" s="1"/>
  <c r="Y193" i="1"/>
  <c r="X193" i="1"/>
  <c r="W193" i="1"/>
  <c r="V193" i="1"/>
  <c r="V192" i="1" s="1"/>
  <c r="U193" i="1"/>
  <c r="T193" i="1"/>
  <c r="S193" i="1"/>
  <c r="R193" i="1"/>
  <c r="R192" i="1" s="1"/>
  <c r="Q193" i="1"/>
  <c r="P193" i="1"/>
  <c r="O193" i="1"/>
  <c r="N193" i="1"/>
  <c r="N192" i="1" s="1"/>
  <c r="M193" i="1"/>
  <c r="L193" i="1"/>
  <c r="K193" i="1"/>
  <c r="J193" i="1"/>
  <c r="J192" i="1" s="1"/>
  <c r="I193" i="1"/>
  <c r="H193" i="1"/>
  <c r="G193" i="1"/>
  <c r="F193" i="1"/>
  <c r="F192" i="1" s="1"/>
  <c r="E193" i="1"/>
  <c r="D193" i="1"/>
  <c r="BY188" i="1"/>
  <c r="BX188" i="1"/>
  <c r="BW188" i="1"/>
  <c r="BV188" i="1"/>
  <c r="BU188" i="1"/>
  <c r="BT188" i="1"/>
  <c r="BS188" i="1"/>
  <c r="BR188" i="1"/>
  <c r="BQ188" i="1"/>
  <c r="BP188" i="1"/>
  <c r="BO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Y183" i="1"/>
  <c r="BX183" i="1"/>
  <c r="BW183" i="1"/>
  <c r="BV183" i="1"/>
  <c r="BU183" i="1"/>
  <c r="BT183" i="1"/>
  <c r="BS183" i="1"/>
  <c r="BR183" i="1"/>
  <c r="BQ183" i="1"/>
  <c r="BP183" i="1"/>
  <c r="BO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Y175" i="1"/>
  <c r="BX175" i="1"/>
  <c r="BW175" i="1"/>
  <c r="BV175" i="1"/>
  <c r="BU175" i="1"/>
  <c r="BT175" i="1"/>
  <c r="BS175" i="1"/>
  <c r="BR175" i="1"/>
  <c r="BQ175" i="1"/>
  <c r="BP175" i="1"/>
  <c r="BO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Y166" i="1"/>
  <c r="BX166" i="1"/>
  <c r="BW166" i="1"/>
  <c r="BV166" i="1"/>
  <c r="BU166" i="1"/>
  <c r="BT166" i="1"/>
  <c r="BS166" i="1"/>
  <c r="BR166" i="1"/>
  <c r="BQ166" i="1"/>
  <c r="BP166" i="1"/>
  <c r="BO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Y121" i="1"/>
  <c r="BX121" i="1"/>
  <c r="BW121" i="1"/>
  <c r="BV121" i="1"/>
  <c r="BU121" i="1"/>
  <c r="BT121" i="1"/>
  <c r="BS121" i="1"/>
  <c r="BS86" i="1" s="1"/>
  <c r="BR121" i="1"/>
  <c r="BQ121" i="1"/>
  <c r="BP121" i="1"/>
  <c r="BO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X86" i="1" s="1"/>
  <c r="AW121" i="1"/>
  <c r="AV121" i="1"/>
  <c r="AU121" i="1"/>
  <c r="AT121" i="1"/>
  <c r="AS121" i="1"/>
  <c r="AR121" i="1"/>
  <c r="AQ121" i="1"/>
  <c r="AP121" i="1"/>
  <c r="AO121" i="1"/>
  <c r="AN121" i="1"/>
  <c r="AM121" i="1"/>
  <c r="AM86" i="1" s="1"/>
  <c r="AL121" i="1"/>
  <c r="AL86" i="1" s="1"/>
  <c r="AK121" i="1"/>
  <c r="AJ121" i="1"/>
  <c r="AI121" i="1"/>
  <c r="AI86" i="1" s="1"/>
  <c r="AH121" i="1"/>
  <c r="AH86" i="1" s="1"/>
  <c r="AG121" i="1"/>
  <c r="AF121" i="1"/>
  <c r="AE121" i="1"/>
  <c r="AD121" i="1"/>
  <c r="AC121" i="1"/>
  <c r="AB121" i="1"/>
  <c r="AA121" i="1"/>
  <c r="AA86" i="1" s="1"/>
  <c r="Z121" i="1"/>
  <c r="Y121" i="1"/>
  <c r="X121" i="1"/>
  <c r="W121" i="1"/>
  <c r="V121" i="1"/>
  <c r="V86" i="1" s="1"/>
  <c r="U121" i="1"/>
  <c r="T121" i="1"/>
  <c r="S121" i="1"/>
  <c r="R121" i="1"/>
  <c r="R86" i="1" s="1"/>
  <c r="Q121" i="1"/>
  <c r="P121" i="1"/>
  <c r="O121" i="1"/>
  <c r="O86" i="1" s="1"/>
  <c r="N121" i="1"/>
  <c r="M121" i="1"/>
  <c r="L121" i="1"/>
  <c r="L86" i="1" s="1"/>
  <c r="K121" i="1"/>
  <c r="K86" i="1" s="1"/>
  <c r="J121" i="1"/>
  <c r="I121" i="1"/>
  <c r="H121" i="1"/>
  <c r="G121" i="1"/>
  <c r="G86" i="1" s="1"/>
  <c r="F121" i="1"/>
  <c r="F86" i="1" s="1"/>
  <c r="E121" i="1"/>
  <c r="D121" i="1"/>
  <c r="D86" i="1" s="1"/>
  <c r="BZ175" i="1"/>
  <c r="BZ166" i="1"/>
  <c r="CA250" i="1" l="1"/>
  <c r="AP192" i="1"/>
  <c r="AT192" i="1"/>
  <c r="AX192" i="1"/>
  <c r="BF192" i="1"/>
  <c r="BJ192" i="1"/>
  <c r="BS192" i="1"/>
  <c r="BW192" i="1"/>
  <c r="AE192" i="1"/>
  <c r="W181" i="1"/>
  <c r="AY181" i="1"/>
  <c r="F181" i="1"/>
  <c r="J181" i="1"/>
  <c r="N181" i="1"/>
  <c r="R181" i="1"/>
  <c r="V181" i="1"/>
  <c r="Z181" i="1"/>
  <c r="AD181" i="1"/>
  <c r="AH181" i="1"/>
  <c r="AL181" i="1"/>
  <c r="AP181" i="1"/>
  <c r="AT181" i="1"/>
  <c r="AX181" i="1"/>
  <c r="BF181" i="1"/>
  <c r="BJ181" i="1"/>
  <c r="BS181" i="1"/>
  <c r="BW181" i="1"/>
  <c r="BN207" i="1"/>
  <c r="BN223" i="1"/>
  <c r="BN175" i="1"/>
  <c r="BN121" i="1"/>
  <c r="D233" i="1"/>
  <c r="P233" i="1"/>
  <c r="X233" i="1"/>
  <c r="AF233" i="1"/>
  <c r="AN233" i="1"/>
  <c r="BH233" i="1"/>
  <c r="BQ233" i="1"/>
  <c r="BY233" i="1"/>
  <c r="BN193" i="1"/>
  <c r="BN166" i="1"/>
  <c r="BN183" i="1"/>
  <c r="BN197" i="1"/>
  <c r="BN216" i="1"/>
  <c r="L233" i="1"/>
  <c r="T233" i="1"/>
  <c r="AB233" i="1"/>
  <c r="AV233" i="1"/>
  <c r="BL233" i="1"/>
  <c r="BN211" i="1"/>
  <c r="BN188" i="1"/>
  <c r="D192" i="1"/>
  <c r="H192" i="1"/>
  <c r="L192" i="1"/>
  <c r="P192" i="1"/>
  <c r="T192" i="1"/>
  <c r="X192" i="1"/>
  <c r="AB192" i="1"/>
  <c r="AF192" i="1"/>
  <c r="AJ192" i="1"/>
  <c r="AN192" i="1"/>
  <c r="AR192" i="1"/>
  <c r="AV192" i="1"/>
  <c r="AZ192" i="1"/>
  <c r="BD192" i="1"/>
  <c r="BH192" i="1"/>
  <c r="BL192" i="1"/>
  <c r="BQ192" i="1"/>
  <c r="BU192" i="1"/>
  <c r="BY192" i="1"/>
  <c r="BN202" i="1"/>
  <c r="BN220" i="1"/>
  <c r="BG192" i="1"/>
  <c r="AB181" i="1"/>
  <c r="G181" i="1"/>
  <c r="K181" i="1"/>
  <c r="O181" i="1"/>
  <c r="S181" i="1"/>
  <c r="AA181" i="1"/>
  <c r="AE181" i="1"/>
  <c r="AI181" i="1"/>
  <c r="AM181" i="1"/>
  <c r="AQ181" i="1"/>
  <c r="AU181" i="1"/>
  <c r="BC181" i="1"/>
  <c r="BG181" i="1"/>
  <c r="BK181" i="1"/>
  <c r="AE86" i="1"/>
  <c r="AQ86" i="1"/>
  <c r="AU86" i="1"/>
  <c r="Y231" i="1"/>
  <c r="AO231" i="1"/>
  <c r="G192" i="1"/>
  <c r="AY192" i="1"/>
  <c r="AY233" i="1"/>
  <c r="BP181" i="1"/>
  <c r="BT181" i="1"/>
  <c r="BX181" i="1"/>
  <c r="U192" i="1"/>
  <c r="AK192" i="1"/>
  <c r="BO192" i="1"/>
  <c r="M231" i="1"/>
  <c r="AC231" i="1"/>
  <c r="AW231" i="1"/>
  <c r="BI231" i="1"/>
  <c r="BV231" i="1"/>
  <c r="P181" i="1"/>
  <c r="BP233" i="1"/>
  <c r="T86" i="1"/>
  <c r="AB86" i="1"/>
  <c r="AJ86" i="1"/>
  <c r="AV86" i="1"/>
  <c r="AZ86" i="1"/>
  <c r="BH86" i="1"/>
  <c r="F233" i="1"/>
  <c r="J233" i="1"/>
  <c r="N233" i="1"/>
  <c r="R233" i="1"/>
  <c r="V233" i="1"/>
  <c r="Z233" i="1"/>
  <c r="AD233" i="1"/>
  <c r="AH233" i="1"/>
  <c r="AL233" i="1"/>
  <c r="AP233" i="1"/>
  <c r="AT233" i="1"/>
  <c r="AX233" i="1"/>
  <c r="BB233" i="1"/>
  <c r="BF233" i="1"/>
  <c r="BJ233" i="1"/>
  <c r="BO233" i="1"/>
  <c r="BS233" i="1"/>
  <c r="BW233" i="1"/>
  <c r="E192" i="1"/>
  <c r="BA192" i="1"/>
  <c r="BR192" i="1"/>
  <c r="BB192" i="1"/>
  <c r="I231" i="1"/>
  <c r="Q231" i="1"/>
  <c r="AG231" i="1"/>
  <c r="AS231" i="1"/>
  <c r="BE231" i="1"/>
  <c r="BM231" i="1"/>
  <c r="BL181" i="1"/>
  <c r="S86" i="1"/>
  <c r="W86" i="1"/>
  <c r="AY86" i="1"/>
  <c r="BC86" i="1"/>
  <c r="BT86" i="1"/>
  <c r="BX86" i="1"/>
  <c r="BB181" i="1"/>
  <c r="BO181" i="1"/>
  <c r="E233" i="1"/>
  <c r="U233" i="1"/>
  <c r="AK233" i="1"/>
  <c r="BA233" i="1"/>
  <c r="BR233" i="1"/>
  <c r="K192" i="1"/>
  <c r="O192" i="1"/>
  <c r="S192" i="1"/>
  <c r="W192" i="1"/>
  <c r="AA192" i="1"/>
  <c r="AI192" i="1"/>
  <c r="AM192" i="1"/>
  <c r="AQ192" i="1"/>
  <c r="AU192" i="1"/>
  <c r="BC192" i="1"/>
  <c r="BG233" i="1"/>
  <c r="BK192" i="1"/>
  <c r="BP192" i="1"/>
  <c r="BT192" i="1"/>
  <c r="BX192" i="1"/>
  <c r="T231" i="1"/>
  <c r="AJ231" i="1"/>
  <c r="AZ231" i="1"/>
  <c r="BQ231" i="1"/>
  <c r="AI233" i="1"/>
  <c r="BU86" i="1"/>
  <c r="BQ86" i="1"/>
  <c r="BP86" i="1"/>
  <c r="BO86" i="1"/>
  <c r="BK86" i="1"/>
  <c r="BG86" i="1"/>
  <c r="BB86" i="1"/>
  <c r="H86" i="1"/>
  <c r="X86" i="1"/>
  <c r="AF86" i="1"/>
  <c r="AN86" i="1"/>
  <c r="AR86" i="1"/>
  <c r="BD86" i="1"/>
  <c r="BL86" i="1"/>
  <c r="BY86" i="1"/>
  <c r="D231" i="1"/>
  <c r="E181" i="1"/>
  <c r="E231" i="1"/>
  <c r="U231" i="1"/>
  <c r="U181" i="1"/>
  <c r="AK231" i="1"/>
  <c r="AK181" i="1"/>
  <c r="BA181" i="1"/>
  <c r="BA231" i="1"/>
  <c r="BR181" i="1"/>
  <c r="BR231" i="1"/>
  <c r="H233" i="1"/>
  <c r="H181" i="1"/>
  <c r="AJ233" i="1"/>
  <c r="AJ181" i="1"/>
  <c r="AR233" i="1"/>
  <c r="AR181" i="1"/>
  <c r="AZ233" i="1"/>
  <c r="AZ181" i="1"/>
  <c r="BD233" i="1"/>
  <c r="BD181" i="1"/>
  <c r="BU181" i="1"/>
  <c r="BU233" i="1"/>
  <c r="L231" i="1"/>
  <c r="AB231" i="1"/>
  <c r="AR231" i="1"/>
  <c r="BH231" i="1"/>
  <c r="BY231" i="1"/>
  <c r="S233" i="1"/>
  <c r="H231" i="1"/>
  <c r="P231" i="1"/>
  <c r="BD231" i="1"/>
  <c r="BL231" i="1"/>
  <c r="BU231" i="1"/>
  <c r="G233" i="1"/>
  <c r="O233" i="1"/>
  <c r="W233" i="1"/>
  <c r="AE233" i="1"/>
  <c r="BT233" i="1"/>
  <c r="K233" i="1"/>
  <c r="AA233" i="1"/>
  <c r="AQ233" i="1"/>
  <c r="BX233" i="1"/>
  <c r="J86" i="1"/>
  <c r="N86" i="1"/>
  <c r="Z86" i="1"/>
  <c r="AD86" i="1"/>
  <c r="AP86" i="1"/>
  <c r="AT86" i="1"/>
  <c r="BF86" i="1"/>
  <c r="BJ86" i="1"/>
  <c r="BW86" i="1"/>
  <c r="D181" i="1"/>
  <c r="L181" i="1"/>
  <c r="T181" i="1"/>
  <c r="X181" i="1"/>
  <c r="AF181" i="1"/>
  <c r="AN181" i="1"/>
  <c r="AV181" i="1"/>
  <c r="BH181" i="1"/>
  <c r="BQ181" i="1"/>
  <c r="BY181" i="1"/>
  <c r="X231" i="1"/>
  <c r="AF231" i="1"/>
  <c r="AN231" i="1"/>
  <c r="AV231" i="1"/>
  <c r="AM233" i="1"/>
  <c r="AU233" i="1"/>
  <c r="BC233" i="1"/>
  <c r="BK233" i="1"/>
  <c r="G231" i="1"/>
  <c r="K231" i="1"/>
  <c r="O231" i="1"/>
  <c r="S231" i="1"/>
  <c r="W231" i="1"/>
  <c r="AA231" i="1"/>
  <c r="AE231" i="1"/>
  <c r="AI231" i="1"/>
  <c r="AM231" i="1"/>
  <c r="AQ231" i="1"/>
  <c r="AU231" i="1"/>
  <c r="AY231" i="1"/>
  <c r="BC231" i="1"/>
  <c r="BG231" i="1"/>
  <c r="BK231" i="1"/>
  <c r="BP231" i="1"/>
  <c r="BT231" i="1"/>
  <c r="BX231" i="1"/>
  <c r="I181" i="1"/>
  <c r="M181" i="1"/>
  <c r="Q181" i="1"/>
  <c r="Y181" i="1"/>
  <c r="AC181" i="1"/>
  <c r="AG181" i="1"/>
  <c r="AO181" i="1"/>
  <c r="AS181" i="1"/>
  <c r="AW181" i="1"/>
  <c r="BE181" i="1"/>
  <c r="BI181" i="1"/>
  <c r="BM181" i="1"/>
  <c r="BV181" i="1"/>
  <c r="I192" i="1"/>
  <c r="M192" i="1"/>
  <c r="Q192" i="1"/>
  <c r="Y192" i="1"/>
  <c r="AC192" i="1"/>
  <c r="AG192" i="1"/>
  <c r="AO192" i="1"/>
  <c r="AS192" i="1"/>
  <c r="AW192" i="1"/>
  <c r="BE192" i="1"/>
  <c r="BI192" i="1"/>
  <c r="BM192" i="1"/>
  <c r="BV192" i="1"/>
  <c r="F231" i="1"/>
  <c r="J231" i="1"/>
  <c r="N231" i="1"/>
  <c r="R231" i="1"/>
  <c r="V231" i="1"/>
  <c r="Z231" i="1"/>
  <c r="AD231" i="1"/>
  <c r="AH231" i="1"/>
  <c r="AL231" i="1"/>
  <c r="AP231" i="1"/>
  <c r="AT231" i="1"/>
  <c r="AX231" i="1"/>
  <c r="BB231" i="1"/>
  <c r="BF231" i="1"/>
  <c r="BJ231" i="1"/>
  <c r="BO231" i="1"/>
  <c r="BS231" i="1"/>
  <c r="BW231" i="1"/>
  <c r="I233" i="1"/>
  <c r="M233" i="1"/>
  <c r="Q233" i="1"/>
  <c r="Y233" i="1"/>
  <c r="AC233" i="1"/>
  <c r="AG233" i="1"/>
  <c r="AO233" i="1"/>
  <c r="AS233" i="1"/>
  <c r="AW233" i="1"/>
  <c r="BE233" i="1"/>
  <c r="BI233" i="1"/>
  <c r="BM233" i="1"/>
  <c r="BV233" i="1"/>
  <c r="E86" i="1"/>
  <c r="I86" i="1"/>
  <c r="M86" i="1"/>
  <c r="Q86" i="1"/>
  <c r="U86" i="1"/>
  <c r="Y86" i="1"/>
  <c r="AG86" i="1"/>
  <c r="AK86" i="1"/>
  <c r="AO86" i="1"/>
  <c r="AS86" i="1"/>
  <c r="AW86" i="1"/>
  <c r="BA86" i="1"/>
  <c r="BE86" i="1"/>
  <c r="BI86" i="1"/>
  <c r="BM86" i="1"/>
  <c r="BR86" i="1"/>
  <c r="BV86" i="1"/>
  <c r="BZ211" i="1"/>
  <c r="BZ216" i="1"/>
  <c r="CM217" i="1"/>
  <c r="CK86" i="1" l="1"/>
  <c r="BN233" i="1"/>
  <c r="BN192" i="1"/>
  <c r="BN181" i="1"/>
  <c r="BN231" i="1"/>
  <c r="BN86" i="1"/>
  <c r="BZ222" i="1"/>
  <c r="BZ223" i="1" l="1"/>
  <c r="BZ220" i="1"/>
  <c r="CM224" i="1" l="1"/>
  <c r="CM218" i="1"/>
  <c r="CM215" i="1"/>
  <c r="CM213" i="1"/>
  <c r="CM222" i="1"/>
  <c r="BZ197" i="1" l="1"/>
  <c r="BZ193" i="1"/>
  <c r="BZ188" i="1"/>
  <c r="BZ183" i="1"/>
  <c r="BZ233" i="1" l="1"/>
  <c r="BZ231" i="1"/>
  <c r="BZ207" i="1"/>
  <c r="BZ202" i="1"/>
  <c r="BZ192" i="1"/>
  <c r="BZ181" i="1"/>
  <c r="BZ160" i="1"/>
  <c r="BY50" i="1"/>
  <c r="BY162" i="1" s="1"/>
  <c r="BX50" i="1"/>
  <c r="BX162" i="1" s="1"/>
  <c r="BW50" i="1"/>
  <c r="BW162" i="1" s="1"/>
  <c r="BV50" i="1"/>
  <c r="BV162" i="1" s="1"/>
  <c r="BU50" i="1"/>
  <c r="BU162" i="1" s="1"/>
  <c r="BT50" i="1"/>
  <c r="BT162" i="1" s="1"/>
  <c r="BS50" i="1"/>
  <c r="BS162" i="1" s="1"/>
  <c r="BR50" i="1"/>
  <c r="BR162" i="1" s="1"/>
  <c r="BQ50" i="1"/>
  <c r="BQ162" i="1" s="1"/>
  <c r="BP50" i="1"/>
  <c r="BP162" i="1" s="1"/>
  <c r="BO50" i="1"/>
  <c r="BM50" i="1"/>
  <c r="BM162" i="1" s="1"/>
  <c r="BL50" i="1"/>
  <c r="BL162" i="1" s="1"/>
  <c r="BK50" i="1"/>
  <c r="BK162" i="1" s="1"/>
  <c r="BJ50" i="1"/>
  <c r="BJ162" i="1" s="1"/>
  <c r="BI50" i="1"/>
  <c r="BI162" i="1" s="1"/>
  <c r="BH50" i="1"/>
  <c r="BH162" i="1" s="1"/>
  <c r="BG50" i="1"/>
  <c r="BG162" i="1" s="1"/>
  <c r="BF50" i="1"/>
  <c r="BF162" i="1" s="1"/>
  <c r="BE50" i="1"/>
  <c r="BE162" i="1" s="1"/>
  <c r="BD50" i="1"/>
  <c r="BD162" i="1" s="1"/>
  <c r="BC50" i="1"/>
  <c r="BC162" i="1" s="1"/>
  <c r="BB50" i="1"/>
  <c r="BA50" i="1"/>
  <c r="BA162" i="1" s="1"/>
  <c r="AZ50" i="1"/>
  <c r="AZ162" i="1" s="1"/>
  <c r="AY50" i="1"/>
  <c r="AY162" i="1" s="1"/>
  <c r="AX50" i="1"/>
  <c r="AX162" i="1" s="1"/>
  <c r="AW50" i="1"/>
  <c r="AW162" i="1" s="1"/>
  <c r="AV50" i="1"/>
  <c r="AV162" i="1" s="1"/>
  <c r="AU50" i="1"/>
  <c r="AU162" i="1" s="1"/>
  <c r="AT50" i="1"/>
  <c r="AT162" i="1" s="1"/>
  <c r="AS50" i="1"/>
  <c r="AS162" i="1" s="1"/>
  <c r="AR50" i="1"/>
  <c r="AR162" i="1" s="1"/>
  <c r="AQ50" i="1"/>
  <c r="AQ162" i="1" s="1"/>
  <c r="AP50" i="1"/>
  <c r="AP162" i="1" s="1"/>
  <c r="AO50" i="1"/>
  <c r="AO162" i="1" s="1"/>
  <c r="AN50" i="1"/>
  <c r="AN162" i="1" s="1"/>
  <c r="AM50" i="1"/>
  <c r="AM162" i="1" s="1"/>
  <c r="AL50" i="1"/>
  <c r="AL162" i="1" s="1"/>
  <c r="AK50" i="1"/>
  <c r="AK162" i="1" s="1"/>
  <c r="AJ50" i="1"/>
  <c r="AJ162" i="1" s="1"/>
  <c r="AI50" i="1"/>
  <c r="AI162" i="1" s="1"/>
  <c r="AH50" i="1"/>
  <c r="AH162" i="1" s="1"/>
  <c r="AG50" i="1"/>
  <c r="AG162" i="1" s="1"/>
  <c r="AF50" i="1"/>
  <c r="AF162" i="1" s="1"/>
  <c r="AE50" i="1"/>
  <c r="AE162" i="1" s="1"/>
  <c r="AD50" i="1"/>
  <c r="AD162" i="1" s="1"/>
  <c r="AC50" i="1"/>
  <c r="AC162" i="1" s="1"/>
  <c r="AB50" i="1"/>
  <c r="AB162" i="1" s="1"/>
  <c r="AA50" i="1"/>
  <c r="AA162" i="1" s="1"/>
  <c r="Z50" i="1"/>
  <c r="Z162" i="1" s="1"/>
  <c r="Y50" i="1"/>
  <c r="Y162" i="1" s="1"/>
  <c r="X50" i="1"/>
  <c r="X162" i="1" s="1"/>
  <c r="W50" i="1"/>
  <c r="W162" i="1" s="1"/>
  <c r="V50" i="1"/>
  <c r="V162" i="1" s="1"/>
  <c r="U50" i="1"/>
  <c r="U162" i="1" s="1"/>
  <c r="T50" i="1"/>
  <c r="T162" i="1" s="1"/>
  <c r="S50" i="1"/>
  <c r="S162" i="1" s="1"/>
  <c r="R50" i="1"/>
  <c r="R162" i="1" s="1"/>
  <c r="Q50" i="1"/>
  <c r="Q162" i="1" s="1"/>
  <c r="P50" i="1"/>
  <c r="P162" i="1" s="1"/>
  <c r="O50" i="1"/>
  <c r="O162" i="1" s="1"/>
  <c r="N50" i="1"/>
  <c r="N162" i="1" s="1"/>
  <c r="M50" i="1"/>
  <c r="M162" i="1" s="1"/>
  <c r="L50" i="1"/>
  <c r="L162" i="1" s="1"/>
  <c r="K50" i="1"/>
  <c r="K162" i="1" s="1"/>
  <c r="J50" i="1"/>
  <c r="J162" i="1" s="1"/>
  <c r="I50" i="1"/>
  <c r="I162" i="1" s="1"/>
  <c r="H50" i="1"/>
  <c r="H162" i="1" s="1"/>
  <c r="G50" i="1"/>
  <c r="G162" i="1" s="1"/>
  <c r="F50" i="1"/>
  <c r="F162" i="1" s="1"/>
  <c r="E50" i="1"/>
  <c r="E162" i="1" s="1"/>
  <c r="D50" i="1"/>
  <c r="D162" i="1" s="1"/>
  <c r="BZ50" i="1"/>
  <c r="BZ121" i="1"/>
  <c r="BN50" i="1" l="1"/>
  <c r="BN162" i="1" s="1"/>
  <c r="BO162" i="1"/>
  <c r="BB162" i="1"/>
  <c r="E160" i="1"/>
  <c r="E13" i="1"/>
  <c r="I160" i="1"/>
  <c r="I13" i="1"/>
  <c r="M160" i="1"/>
  <c r="M13" i="1"/>
  <c r="R13" i="1"/>
  <c r="R160" i="1"/>
  <c r="V160" i="1"/>
  <c r="V13" i="1"/>
  <c r="Z13" i="1"/>
  <c r="Z160" i="1"/>
  <c r="AE13" i="1"/>
  <c r="AE160" i="1"/>
  <c r="AI160" i="1"/>
  <c r="AI13" i="1"/>
  <c r="AM160" i="1"/>
  <c r="AM13" i="1"/>
  <c r="AQ160" i="1"/>
  <c r="AQ13" i="1"/>
  <c r="AU13" i="1"/>
  <c r="AU160" i="1"/>
  <c r="BP160" i="1"/>
  <c r="BP13" i="1"/>
  <c r="BP250" i="1" s="1"/>
  <c r="BX13" i="1"/>
  <c r="BX250" i="1" s="1"/>
  <c r="BX160" i="1"/>
  <c r="F160" i="1"/>
  <c r="F13" i="1"/>
  <c r="N160" i="1"/>
  <c r="N13" i="1"/>
  <c r="W160" i="1"/>
  <c r="W13" i="1"/>
  <c r="AF160" i="1"/>
  <c r="AF13" i="1"/>
  <c r="AN13" i="1"/>
  <c r="AN160" i="1"/>
  <c r="AV13" i="1"/>
  <c r="AV160" i="1"/>
  <c r="BD160" i="1"/>
  <c r="BD13" i="1"/>
  <c r="BL160" i="1"/>
  <c r="BL13" i="1"/>
  <c r="BY13" i="1"/>
  <c r="BY250" i="1" s="1"/>
  <c r="BY160" i="1"/>
  <c r="G160" i="1"/>
  <c r="G13" i="1"/>
  <c r="K160" i="1"/>
  <c r="K13" i="1"/>
  <c r="O13" i="1"/>
  <c r="O160" i="1"/>
  <c r="T13" i="1"/>
  <c r="T160" i="1"/>
  <c r="X13" i="1"/>
  <c r="X160" i="1"/>
  <c r="AB13" i="1"/>
  <c r="AB160" i="1"/>
  <c r="AG160" i="1"/>
  <c r="AG13" i="1"/>
  <c r="AK160" i="1"/>
  <c r="AK13" i="1"/>
  <c r="AO160" i="1"/>
  <c r="AO13" i="1"/>
  <c r="AS160" i="1"/>
  <c r="AS13" i="1"/>
  <c r="AW160" i="1"/>
  <c r="AW13" i="1"/>
  <c r="BA160" i="1"/>
  <c r="BA13" i="1"/>
  <c r="BE160" i="1"/>
  <c r="BE13" i="1"/>
  <c r="BI160" i="1"/>
  <c r="BI13" i="1"/>
  <c r="BM160" i="1"/>
  <c r="BM13" i="1"/>
  <c r="BR160" i="1"/>
  <c r="BR13" i="1"/>
  <c r="BR250" i="1" s="1"/>
  <c r="BV160" i="1"/>
  <c r="BV13" i="1"/>
  <c r="BV250" i="1" s="1"/>
  <c r="AY160" i="1"/>
  <c r="AY13" i="1"/>
  <c r="BC13" i="1"/>
  <c r="BC160" i="1"/>
  <c r="BG160" i="1"/>
  <c r="BG13" i="1"/>
  <c r="BK13" i="1"/>
  <c r="BK160" i="1"/>
  <c r="BT160" i="1"/>
  <c r="BT13" i="1"/>
  <c r="BT250" i="1" s="1"/>
  <c r="J13" i="1"/>
  <c r="J160" i="1"/>
  <c r="S160" i="1"/>
  <c r="S13" i="1"/>
  <c r="AA160" i="1"/>
  <c r="AA13" i="1"/>
  <c r="AJ13" i="1"/>
  <c r="AJ160" i="1"/>
  <c r="AR13" i="1"/>
  <c r="AR160" i="1"/>
  <c r="AZ13" i="1"/>
  <c r="AZ160" i="1"/>
  <c r="BH13" i="1"/>
  <c r="BH160" i="1"/>
  <c r="BQ13" i="1"/>
  <c r="BQ250" i="1" s="1"/>
  <c r="BQ160" i="1"/>
  <c r="BU160" i="1"/>
  <c r="BU13" i="1"/>
  <c r="BU250" i="1" s="1"/>
  <c r="D13" i="1"/>
  <c r="D160" i="1"/>
  <c r="H13" i="1"/>
  <c r="H160" i="1"/>
  <c r="L13" i="1"/>
  <c r="L160" i="1"/>
  <c r="Q160" i="1"/>
  <c r="Q13" i="1"/>
  <c r="U160" i="1"/>
  <c r="U13" i="1"/>
  <c r="Y160" i="1"/>
  <c r="Y13" i="1"/>
  <c r="AD160" i="1"/>
  <c r="AD13" i="1"/>
  <c r="AH160" i="1"/>
  <c r="AH13" i="1"/>
  <c r="AL160" i="1"/>
  <c r="AL13" i="1"/>
  <c r="AP160" i="1"/>
  <c r="AP13" i="1"/>
  <c r="AT160" i="1"/>
  <c r="AT13" i="1"/>
  <c r="AX160" i="1"/>
  <c r="AX13" i="1"/>
  <c r="BB160" i="1"/>
  <c r="BB13" i="1"/>
  <c r="BF160" i="1"/>
  <c r="BF13" i="1"/>
  <c r="BJ160" i="1"/>
  <c r="BJ13" i="1"/>
  <c r="BO13" i="1"/>
  <c r="BO160" i="1"/>
  <c r="BS160" i="1"/>
  <c r="BS13" i="1"/>
  <c r="BS250" i="1" s="1"/>
  <c r="BW13" i="1"/>
  <c r="BW250" i="1" s="1"/>
  <c r="BW160" i="1"/>
  <c r="BZ162" i="1"/>
  <c r="BZ86" i="1"/>
  <c r="BZ13" i="1"/>
  <c r="BZ250" i="1" s="1"/>
  <c r="BO250" i="1" l="1"/>
  <c r="CK13" i="1"/>
  <c r="BN13" i="1"/>
  <c r="AC88" i="1"/>
  <c r="AC89" i="1"/>
  <c r="AC90" i="1"/>
  <c r="AC91" i="1"/>
  <c r="AC92" i="1"/>
  <c r="AC93" i="1"/>
  <c r="AC95" i="1"/>
  <c r="AC99" i="1"/>
  <c r="AC100" i="1"/>
  <c r="AC94" i="1"/>
  <c r="AC113" i="1"/>
  <c r="AC114" i="1"/>
  <c r="AC115" i="1"/>
  <c r="AC116" i="1"/>
  <c r="AC102" i="1"/>
  <c r="AC104" i="1"/>
  <c r="AC103" i="1"/>
  <c r="AC105" i="1"/>
  <c r="P89" i="1"/>
  <c r="P90" i="1"/>
  <c r="P91" i="1"/>
  <c r="P92" i="1"/>
  <c r="P93" i="1"/>
  <c r="P95" i="1"/>
  <c r="P99" i="1"/>
  <c r="P100" i="1"/>
  <c r="P94" i="1"/>
  <c r="P113" i="1"/>
  <c r="P114" i="1"/>
  <c r="P115" i="1"/>
  <c r="P116" i="1"/>
  <c r="P102" i="1"/>
  <c r="P104" i="1"/>
  <c r="P103" i="1"/>
  <c r="P105" i="1"/>
  <c r="P88" i="1"/>
  <c r="AC33" i="1"/>
  <c r="AC31" i="1"/>
  <c r="AC32" i="1"/>
  <c r="AC30" i="1"/>
  <c r="AC44" i="1"/>
  <c r="AC43" i="1"/>
  <c r="AC42" i="1"/>
  <c r="AC41" i="1"/>
  <c r="AC22" i="1"/>
  <c r="AC28" i="1"/>
  <c r="AC21" i="1"/>
  <c r="AC20" i="1"/>
  <c r="AC19" i="1"/>
  <c r="AC18" i="1"/>
  <c r="AC17" i="1"/>
  <c r="AC16" i="1"/>
  <c r="P17" i="1"/>
  <c r="P18" i="1"/>
  <c r="P19" i="1"/>
  <c r="P20" i="1"/>
  <c r="P21" i="1"/>
  <c r="P27" i="1"/>
  <c r="P28" i="1"/>
  <c r="P22" i="1"/>
  <c r="P41" i="1"/>
  <c r="P42" i="1"/>
  <c r="P43" i="1"/>
  <c r="P44" i="1"/>
  <c r="P30" i="1"/>
  <c r="P32" i="1"/>
  <c r="P31" i="1"/>
  <c r="P33" i="1"/>
  <c r="P16" i="1"/>
  <c r="AC15" i="1" l="1"/>
  <c r="AC87" i="1"/>
  <c r="AC86" i="1" s="1"/>
  <c r="P87" i="1"/>
  <c r="P86" i="1" s="1"/>
  <c r="P15" i="1"/>
  <c r="AC160" i="1" l="1"/>
  <c r="AC13" i="1"/>
  <c r="P160" i="1"/>
  <c r="P13" i="1"/>
  <c r="CM209" i="1" l="1"/>
  <c r="CM208" i="1"/>
  <c r="CM206" i="1"/>
  <c r="CM204" i="1"/>
  <c r="CM200" i="1"/>
  <c r="CM199" i="1"/>
  <c r="CM198" i="1"/>
  <c r="CM197" i="1"/>
  <c r="CM196" i="1"/>
  <c r="CM195" i="1"/>
  <c r="CM194" i="1"/>
  <c r="CM193" i="1"/>
  <c r="CM191" i="1"/>
  <c r="CM190" i="1"/>
  <c r="CM189" i="1"/>
  <c r="CM188" i="1"/>
  <c r="CM186" i="1"/>
  <c r="CM185" i="1"/>
  <c r="CM184" i="1"/>
  <c r="CM183" i="1"/>
  <c r="CM168" i="1" l="1"/>
  <c r="CM172" i="1"/>
  <c r="CM177" i="1"/>
  <c r="CM170" i="1"/>
  <c r="CM176" i="1"/>
  <c r="CM178" i="1"/>
  <c r="CM88" i="1" l="1"/>
  <c r="CM89" i="1"/>
  <c r="CM90" i="1"/>
  <c r="CM91" i="1"/>
  <c r="CM92" i="1"/>
  <c r="CM100" i="1"/>
  <c r="CM105" i="1"/>
  <c r="CM106" i="1"/>
  <c r="CM113" i="1"/>
  <c r="CM122" i="1"/>
  <c r="CM123" i="1"/>
  <c r="CM124" i="1"/>
  <c r="CM135" i="1"/>
  <c r="CM54" i="1"/>
  <c r="CM53" i="1"/>
  <c r="CM52" i="1"/>
  <c r="CM51" i="1"/>
  <c r="CM87" i="1" l="1"/>
  <c r="CM50" i="1"/>
  <c r="CM121" i="1"/>
  <c r="CM64" i="1"/>
  <c r="CM15" i="1"/>
  <c r="CM33" i="1"/>
  <c r="CM19" i="1"/>
  <c r="CM17" i="1"/>
  <c r="CM41" i="1"/>
  <c r="CM34" i="1"/>
  <c r="CM28" i="1"/>
  <c r="CM20" i="1"/>
  <c r="CM18" i="1"/>
  <c r="CM16" i="1"/>
</calcChain>
</file>

<file path=xl/comments1.xml><?xml version="1.0" encoding="utf-8"?>
<comments xmlns="http://schemas.openxmlformats.org/spreadsheetml/2006/main">
  <authors>
    <author>Llanos Marcos</author>
  </authors>
  <commentList>
    <comment ref="BE15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57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5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5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6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6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18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182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<sst xmlns="http://schemas.openxmlformats.org/spreadsheetml/2006/main" count="653" uniqueCount="201">
  <si>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</si>
  <si>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</si>
  <si>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</si>
  <si>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</si>
  <si>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</si>
  <si>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</si>
  <si>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</si>
  <si>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</si>
  <si>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</si>
  <si>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</si>
  <si>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</si>
  <si>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</si>
  <si>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</si>
  <si>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</si>
  <si>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</si>
  <si>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</si>
  <si>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</si>
  <si>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</si>
  <si>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</si>
  <si>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</si>
  <si>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</si>
  <si>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</si>
  <si>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</si>
  <si>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</si>
  <si>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</si>
  <si>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</si>
  <si>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</si>
  <si>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</si>
  <si>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</si>
  <si>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</si>
  <si>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</si>
  <si>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</si>
  <si>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</si>
  <si>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</si>
  <si>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</si>
  <si>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</si>
  <si>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</si>
  <si>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</si>
  <si>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</si>
  <si>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</si>
  <si>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</si>
  <si>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</si>
  <si>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</si>
  <si>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</si>
  <si>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</si>
  <si>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</si>
  <si>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</si>
  <si>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</si>
  <si>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</si>
  <si>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</si>
  <si>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</si>
  <si>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</si>
  <si>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</si>
  <si>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</si>
  <si>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</si>
  <si>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</si>
  <si>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</si>
  <si>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</si>
  <si>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</si>
  <si>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</si>
  <si>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</si>
  <si>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</si>
  <si>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</si>
  <si>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</si>
  <si>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</si>
  <si>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</si>
  <si>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</si>
  <si>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</si>
  <si>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</si>
  <si>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</si>
  <si>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</si>
  <si>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</si>
  <si>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</si>
  <si>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</si>
  <si>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</si>
  <si>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</si>
  <si>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</si>
  <si>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</si>
  <si>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</si>
  <si>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</si>
  <si>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</si>
  <si>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</si>
  <si>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</si>
  <si>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</si>
  <si>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</si>
  <si>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</si>
  <si>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</si>
  <si>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</si>
  <si>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</si>
  <si>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</si>
  <si>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</si>
  <si>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</si>
  <si>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</si>
  <si>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</si>
  <si>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</si>
  <si>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</si>
  <si>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</si>
  <si>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</si>
  <si>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</si>
  <si>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</si>
  <si>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</si>
  <si>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</si>
  <si>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</si>
  <si>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</si>
  <si>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</si>
  <si>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</si>
  <si>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</si>
  <si>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</si>
  <si>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</si>
  <si>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</si>
  <si>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</si>
  <si>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</si>
  <si>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</si>
  <si>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</si>
  <si>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</si>
  <si>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</si>
  <si>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</si>
  <si>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</si>
  <si>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</si>
  <si>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</si>
  <si>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</si>
  <si>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</si>
  <si>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</si>
  <si>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</si>
  <si>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</si>
  <si>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</si>
  <si>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</si>
  <si>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</si>
  <si>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</si>
  <si>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</si>
  <si>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</si>
  <si>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</si>
  <si>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</si>
  <si>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</si>
  <si>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</si>
  <si>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</si>
  <si>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</si>
  <si>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</si>
  <si>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</si>
  <si>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</si>
  <si>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</si>
  <si>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</si>
  <si>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</si>
  <si>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</si>
  <si>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</si>
  <si>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</si>
  <si>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</si>
  <si>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</si>
  <si>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</si>
  <si>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</si>
  <si>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</si>
  <si>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</si>
  <si>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</si>
  <si>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</si>
  <si>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</si>
  <si>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</si>
  <si>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</si>
  <si>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</si>
  <si>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5. Tarjetas</t>
  </si>
  <si>
    <t xml:space="preserve">Valor Promedio de Transacciones Bajo Valor (CCC + ACH + Tarjetas + Billetera Móvil) 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</si>
  <si>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</si>
  <si>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</si>
  <si>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</si>
  <si>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</si>
  <si>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</si>
  <si>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</si>
  <si>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15/14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</si>
  <si>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</si>
  <si>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</si>
  <si>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</si>
  <si>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</si>
  <si>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</si>
  <si>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</si>
  <si>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</si>
  <si>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</si>
  <si>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</si>
  <si>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</si>
  <si>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</si>
  <si>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</si>
  <si>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</si>
  <si>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</si>
  <si>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</si>
  <si>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</si>
  <si>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Recuperqación activos recibidos bancos en liquidqación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</si>
  <si>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</si>
  <si>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</si>
  <si>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</si>
  <si>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</si>
  <si>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</si>
  <si>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</si>
  <si>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</si>
  <si>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</si>
  <si>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</si>
  <si>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Recuperación activos recibidos bancos en liquidqación</t>
  </si>
  <si>
    <t>6. Billetera Movil (2)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</si>
  <si>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</si>
  <si>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</si>
  <si>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(2) A partir de 01.07.2015 se incorporan el Banco de Crédito (BCP) y el Banco Nacional de Bolivia (BNB) a la Billetera Móvil.</t>
  </si>
  <si>
    <t>Ene - Sep</t>
  </si>
  <si>
    <t>E38</t>
  </si>
  <si>
    <t>Incremento límite de posisión multilateral neta deudora LINKSER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</si>
</sst>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40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8" fillId="2" borderId="10" xfId="0" applyFont="1" applyFill="1" applyBorder="1" applyAlignment="1">
      <alignment horizontal="right"/>
    </xf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/>
    <xf numFmtId="3" fontId="48" fillId="2" borderId="13" xfId="0" applyNumberFormat="1" applyFont="1" applyFill="1" applyBorder="1" applyAlignment="1"/>
    <xf numFmtId="3" fontId="48" fillId="2" borderId="0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1" fontId="48" fillId="2" borderId="4" xfId="44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68" fillId="2" borderId="1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48" fillId="2" borderId="3" xfId="0" applyNumberFormat="1" applyFont="1" applyFill="1" applyBorder="1" applyAlignment="1"/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3" fontId="48" fillId="2" borderId="5" xfId="0" applyNumberFormat="1" applyFont="1" applyFill="1" applyBorder="1" applyAlignment="1"/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48" fillId="0" borderId="0" xfId="0" applyNumberFormat="1" applyFont="1" applyFill="1" applyBorder="1" applyAlignment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75" fillId="0" borderId="5" xfId="0" applyNumberFormat="1" applyFont="1" applyFill="1" applyBorder="1" applyAlignment="1">
      <alignment horizontal="right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57150</xdr:rowOff>
        </xdr:from>
        <xdr:to>
          <xdr:col>2</xdr:col>
          <xdr:colOff>571500</xdr:colOff>
          <xdr:row>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M395"/>
  <sheetViews>
    <sheetView showGridLines="0" tabSelected="1" zoomScale="80" zoomScaleNormal="80" zoomScaleSheetLayoutView="80" zoomScalePageLayoutView="50" workbookViewId="0">
      <selection activeCell="CI13" sqref="CI13"/>
    </sheetView>
  </sheetViews>
  <sheetFormatPr baseColWidth="10" defaultRowHeight="20.100000000000001" customHeight="1" x14ac:dyDescent="0.25"/>
  <cols>
    <col min="1" max="1" width="11.42578125" style="208"/>
    <col min="2" max="2" width="6.140625" style="78" customWidth="1"/>
    <col min="3" max="3" width="52.5703125" style="79" customWidth="1"/>
    <col min="4" max="15" width="8.42578125" style="10" hidden="1" customWidth="1"/>
    <col min="16" max="16" width="8.42578125" style="44" hidden="1" customWidth="1"/>
    <col min="17" max="28" width="8.42578125" style="17" hidden="1" customWidth="1"/>
    <col min="29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81" width="10.5703125" style="10" customWidth="1"/>
    <col min="82" max="82" width="11.7109375" style="10" bestFit="1" customWidth="1"/>
    <col min="83" max="88" width="11.7109375" style="10" customWidth="1"/>
    <col min="89" max="89" width="13.28515625" style="10" customWidth="1"/>
    <col min="90" max="90" width="12.7109375" style="10" bestFit="1" customWidth="1"/>
    <col min="91" max="91" width="9.42578125" style="10" customWidth="1"/>
    <col min="92" max="92" width="11.42578125" style="234"/>
    <col min="93" max="94" width="11.5703125" style="234" bestFit="1" customWidth="1"/>
    <col min="95" max="95" width="12.5703125" style="234" bestFit="1" customWidth="1"/>
    <col min="96" max="96" width="11.42578125" style="234"/>
    <col min="97" max="97" width="11.42578125" style="209"/>
    <col min="98" max="99" width="11.42578125" style="219"/>
    <col min="100" max="114" width="11.42578125" style="209"/>
    <col min="115" max="16384" width="11.42578125" style="10"/>
  </cols>
  <sheetData>
    <row r="1" spans="1:114 3393:3393" ht="20.100000000000001" customHeight="1" x14ac:dyDescent="0.25">
      <c r="A1" s="556"/>
      <c r="B1" s="557"/>
      <c r="C1" s="216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558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</row>
    <row r="2" spans="1:114 3393:3393" ht="20.100000000000001" customHeight="1" x14ac:dyDescent="0.25">
      <c r="A2" s="556"/>
      <c r="B2" s="557"/>
      <c r="C2" s="21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558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>
        <v>23</v>
      </c>
      <c r="AQ2" s="205">
        <v>24</v>
      </c>
      <c r="AR2" s="205">
        <v>25</v>
      </c>
      <c r="AS2" s="205">
        <v>26</v>
      </c>
      <c r="AT2" s="205">
        <v>27</v>
      </c>
      <c r="AU2" s="205">
        <v>28</v>
      </c>
      <c r="AV2" s="205">
        <v>29</v>
      </c>
      <c r="AW2" s="205">
        <v>30</v>
      </c>
      <c r="AX2" s="205">
        <v>31</v>
      </c>
      <c r="AY2" s="205">
        <v>32</v>
      </c>
      <c r="AZ2" s="205">
        <v>33</v>
      </c>
      <c r="BA2" s="205">
        <v>34</v>
      </c>
      <c r="BB2" s="205">
        <v>36</v>
      </c>
      <c r="BC2" s="205">
        <v>37</v>
      </c>
      <c r="BD2" s="205">
        <v>38</v>
      </c>
      <c r="BE2" s="205">
        <v>39</v>
      </c>
      <c r="BF2" s="205">
        <v>40</v>
      </c>
      <c r="BG2" s="205">
        <v>41</v>
      </c>
      <c r="BH2" s="205">
        <v>42</v>
      </c>
      <c r="BI2" s="205">
        <v>43</v>
      </c>
      <c r="BJ2" s="205">
        <v>44</v>
      </c>
      <c r="BK2" s="205">
        <v>45</v>
      </c>
      <c r="BL2" s="205">
        <v>46</v>
      </c>
      <c r="BM2" s="205">
        <v>47</v>
      </c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</row>
    <row r="3" spans="1:114 3393:3393" ht="15.75" customHeight="1" x14ac:dyDescent="0.25">
      <c r="A3" s="559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</row>
    <row r="4" spans="1:114 3393:3393" ht="18.75" x14ac:dyDescent="0.3">
      <c r="A4" s="559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5"/>
      <c r="AG4" s="296"/>
      <c r="AH4" s="297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81"/>
    </row>
    <row r="5" spans="1:114 3393:3393" ht="18.75" x14ac:dyDescent="0.3">
      <c r="A5" s="559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5"/>
      <c r="AG5" s="296"/>
      <c r="AH5" s="297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81"/>
    </row>
    <row r="6" spans="1:114 3393:3393" ht="18.75" x14ac:dyDescent="0.3">
      <c r="A6" s="559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5"/>
      <c r="AG6" s="296"/>
      <c r="AH6" s="297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81"/>
    </row>
    <row r="7" spans="1:114 3393:3393" ht="20.100000000000001" customHeight="1" x14ac:dyDescent="0.25">
      <c r="A7" s="559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5"/>
      <c r="AG7" s="298"/>
      <c r="AH7" s="29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81"/>
    </row>
    <row r="8" spans="1:114 3393:3393" ht="30.75" customHeight="1" thickBot="1" x14ac:dyDescent="0.4">
      <c r="A8" s="559"/>
      <c r="B8" s="263" t="s">
        <v>0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3"/>
      <c r="AD8" s="263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</row>
    <row r="9" spans="1:114 3393:3393" ht="29.25" customHeight="1" x14ac:dyDescent="0.2">
      <c r="A9" s="559"/>
      <c r="B9" s="607" t="s">
        <v>1</v>
      </c>
      <c r="C9" s="608"/>
      <c r="D9" s="607">
        <v>2009</v>
      </c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08"/>
      <c r="P9" s="621" t="s">
        <v>69</v>
      </c>
      <c r="Q9" s="615">
        <v>2010</v>
      </c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7"/>
      <c r="AC9" s="583" t="s">
        <v>70</v>
      </c>
      <c r="AD9" s="615">
        <v>2011</v>
      </c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7"/>
      <c r="AP9" s="615">
        <v>2012</v>
      </c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7"/>
      <c r="BB9" s="615">
        <v>2013</v>
      </c>
      <c r="BC9" s="616"/>
      <c r="BD9" s="616"/>
      <c r="BE9" s="616"/>
      <c r="BF9" s="616"/>
      <c r="BG9" s="616"/>
      <c r="BH9" s="616"/>
      <c r="BI9" s="616"/>
      <c r="BJ9" s="616"/>
      <c r="BK9" s="616"/>
      <c r="BL9" s="616"/>
      <c r="BM9" s="616"/>
      <c r="BN9" s="637" t="s">
        <v>171</v>
      </c>
      <c r="BO9" s="615">
        <v>2014</v>
      </c>
      <c r="BP9" s="616"/>
      <c r="BQ9" s="616"/>
      <c r="BR9" s="616"/>
      <c r="BS9" s="616"/>
      <c r="BT9" s="616"/>
      <c r="BU9" s="616"/>
      <c r="BV9" s="616"/>
      <c r="BW9" s="616"/>
      <c r="BX9" s="616"/>
      <c r="BY9" s="616"/>
      <c r="BZ9" s="617"/>
      <c r="CA9" s="615">
        <v>2015</v>
      </c>
      <c r="CB9" s="616"/>
      <c r="CC9" s="616"/>
      <c r="CD9" s="616"/>
      <c r="CE9" s="616"/>
      <c r="CF9" s="616"/>
      <c r="CG9" s="616"/>
      <c r="CH9" s="616"/>
      <c r="CI9" s="617"/>
      <c r="CJ9" s="631" t="s">
        <v>80</v>
      </c>
      <c r="CK9" s="632"/>
      <c r="CL9" s="633"/>
      <c r="CM9" s="159" t="s">
        <v>81</v>
      </c>
    </row>
    <row r="10" spans="1:114 3393:3393" ht="18.75" customHeight="1" thickBot="1" x14ac:dyDescent="0.25">
      <c r="A10" s="559"/>
      <c r="B10" s="609"/>
      <c r="C10" s="610"/>
      <c r="D10" s="609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10"/>
      <c r="P10" s="622"/>
      <c r="Q10" s="618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584"/>
      <c r="AD10" s="618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20"/>
      <c r="AP10" s="618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20"/>
      <c r="BB10" s="618"/>
      <c r="BC10" s="619"/>
      <c r="BD10" s="619"/>
      <c r="BE10" s="619"/>
      <c r="BF10" s="619"/>
      <c r="BG10" s="619"/>
      <c r="BH10" s="619"/>
      <c r="BI10" s="619"/>
      <c r="BJ10" s="619"/>
      <c r="BK10" s="619"/>
      <c r="BL10" s="619"/>
      <c r="BM10" s="619"/>
      <c r="BN10" s="638"/>
      <c r="BO10" s="618"/>
      <c r="BP10" s="619"/>
      <c r="BQ10" s="619"/>
      <c r="BR10" s="619"/>
      <c r="BS10" s="619"/>
      <c r="BT10" s="619"/>
      <c r="BU10" s="619"/>
      <c r="BV10" s="619"/>
      <c r="BW10" s="619"/>
      <c r="BX10" s="619"/>
      <c r="BY10" s="619"/>
      <c r="BZ10" s="620"/>
      <c r="CA10" s="618"/>
      <c r="CB10" s="619"/>
      <c r="CC10" s="619"/>
      <c r="CD10" s="619"/>
      <c r="CE10" s="619"/>
      <c r="CF10" s="619"/>
      <c r="CG10" s="619"/>
      <c r="CH10" s="619"/>
      <c r="CI10" s="620"/>
      <c r="CJ10" s="634" t="s">
        <v>198</v>
      </c>
      <c r="CK10" s="635"/>
      <c r="CL10" s="636"/>
      <c r="CM10" s="600" t="s">
        <v>166</v>
      </c>
    </row>
    <row r="11" spans="1:114 3393:3393" s="17" customFormat="1" ht="21" customHeight="1" thickBot="1" x14ac:dyDescent="0.3">
      <c r="A11" s="559"/>
      <c r="B11" s="611"/>
      <c r="C11" s="612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23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585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3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</v>
      </c>
      <c r="CB11" s="15" t="s">
        <v>3</v>
      </c>
      <c r="CC11" s="15" t="s">
        <v>4</v>
      </c>
      <c r="CD11" s="15" t="s">
        <v>5</v>
      </c>
      <c r="CE11" s="15" t="s">
        <v>6</v>
      </c>
      <c r="CF11" s="15" t="s">
        <v>7</v>
      </c>
      <c r="CG11" s="15" t="s">
        <v>43</v>
      </c>
      <c r="CH11" s="15" t="s">
        <v>44</v>
      </c>
      <c r="CI11" s="16" t="s">
        <v>45</v>
      </c>
      <c r="CJ11" s="479">
        <v>2013</v>
      </c>
      <c r="CK11" s="353">
        <v>2014</v>
      </c>
      <c r="CL11" s="353">
        <v>2015</v>
      </c>
      <c r="CM11" s="601"/>
      <c r="CN11" s="235"/>
      <c r="CO11" s="235"/>
      <c r="CP11" s="235"/>
      <c r="CQ11" s="235"/>
      <c r="CR11" s="235"/>
      <c r="CS11" s="210"/>
      <c r="CT11" s="220"/>
      <c r="CU11" s="22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</row>
    <row r="12" spans="1:114 3393:3393" s="18" customFormat="1" ht="20.100000000000001" customHeight="1" thickBot="1" x14ac:dyDescent="0.3">
      <c r="A12" s="560"/>
      <c r="B12" s="338" t="s">
        <v>195</v>
      </c>
      <c r="C12" s="338"/>
      <c r="D12" s="338"/>
      <c r="E12" s="338"/>
      <c r="F12" s="338"/>
      <c r="G12" s="339"/>
      <c r="H12" s="339"/>
      <c r="I12" s="339"/>
      <c r="J12" s="339"/>
      <c r="K12" s="339"/>
      <c r="L12" s="339"/>
      <c r="M12" s="339"/>
      <c r="N12" s="339"/>
      <c r="O12" s="339"/>
      <c r="P12" s="340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93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44"/>
      <c r="CN12" s="236"/>
      <c r="CO12" s="236"/>
      <c r="CP12" s="236"/>
      <c r="CQ12" s="236"/>
      <c r="CR12" s="236"/>
      <c r="CS12" s="211"/>
      <c r="CT12" s="221"/>
      <c r="CU12" s="22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</row>
    <row r="13" spans="1:114 3393:3393" s="18" customFormat="1" ht="20.100000000000001" customHeight="1" thickBot="1" x14ac:dyDescent="0.3">
      <c r="A13" s="560"/>
      <c r="B13" s="322"/>
      <c r="C13" s="323" t="s">
        <v>111</v>
      </c>
      <c r="D13" s="324">
        <f t="shared" ref="D13:AI13" si="0">+D15+D50+D81+D84</f>
        <v>15864.74581247875</v>
      </c>
      <c r="E13" s="325">
        <f t="shared" si="0"/>
        <v>14740.9462237226</v>
      </c>
      <c r="F13" s="325">
        <f t="shared" si="0"/>
        <v>14671.853613287392</v>
      </c>
      <c r="G13" s="325">
        <f t="shared" si="0"/>
        <v>15163.046998066322</v>
      </c>
      <c r="H13" s="325">
        <f t="shared" si="0"/>
        <v>16005.245932739139</v>
      </c>
      <c r="I13" s="325">
        <f t="shared" si="0"/>
        <v>14368.646591289304</v>
      </c>
      <c r="J13" s="325">
        <f t="shared" si="0"/>
        <v>14840.306017214401</v>
      </c>
      <c r="K13" s="325">
        <f t="shared" si="0"/>
        <v>13295.259415153674</v>
      </c>
      <c r="L13" s="325">
        <f t="shared" si="0"/>
        <v>15220.509494555294</v>
      </c>
      <c r="M13" s="325">
        <f t="shared" si="0"/>
        <v>17083.344943305699</v>
      </c>
      <c r="N13" s="325">
        <f t="shared" si="0"/>
        <v>17023.068159368395</v>
      </c>
      <c r="O13" s="326">
        <f t="shared" si="0"/>
        <v>19079.835996027501</v>
      </c>
      <c r="P13" s="325">
        <f t="shared" si="0"/>
        <v>187356.80918720842</v>
      </c>
      <c r="Q13" s="324">
        <f t="shared" si="0"/>
        <v>14707.962302311997</v>
      </c>
      <c r="R13" s="325">
        <f t="shared" si="0"/>
        <v>14142.311570270427</v>
      </c>
      <c r="S13" s="325">
        <f t="shared" si="0"/>
        <v>16193.460904172993</v>
      </c>
      <c r="T13" s="325">
        <f t="shared" si="0"/>
        <v>20088.618442206316</v>
      </c>
      <c r="U13" s="325">
        <f t="shared" si="0"/>
        <v>17138.278299739384</v>
      </c>
      <c r="V13" s="325">
        <f t="shared" si="0"/>
        <v>17906.742261258332</v>
      </c>
      <c r="W13" s="325">
        <f t="shared" si="0"/>
        <v>17816.578630998629</v>
      </c>
      <c r="X13" s="325">
        <f t="shared" si="0"/>
        <v>17424.151441783702</v>
      </c>
      <c r="Y13" s="325">
        <f t="shared" si="0"/>
        <v>16881.937903184698</v>
      </c>
      <c r="Z13" s="325">
        <f t="shared" si="0"/>
        <v>18263.103666037299</v>
      </c>
      <c r="AA13" s="325">
        <f t="shared" si="0"/>
        <v>17016.311198288826</v>
      </c>
      <c r="AB13" s="326">
        <f t="shared" si="0"/>
        <v>23096.912846880234</v>
      </c>
      <c r="AC13" s="325">
        <f t="shared" si="0"/>
        <v>210676.36945713282</v>
      </c>
      <c r="AD13" s="324">
        <f t="shared" si="0"/>
        <v>16481.669306069482</v>
      </c>
      <c r="AE13" s="325">
        <f t="shared" si="0"/>
        <v>16311.276628068785</v>
      </c>
      <c r="AF13" s="325">
        <f t="shared" si="0"/>
        <v>18140.94589547428</v>
      </c>
      <c r="AG13" s="325">
        <f t="shared" si="0"/>
        <v>23926.030260206506</v>
      </c>
      <c r="AH13" s="325">
        <f t="shared" si="0"/>
        <v>27669.094505295816</v>
      </c>
      <c r="AI13" s="325">
        <f t="shared" si="0"/>
        <v>21735.0005713012</v>
      </c>
      <c r="AJ13" s="325">
        <f t="shared" ref="AJ13:BM13" si="1">+AJ15+AJ50+AJ81+AJ84</f>
        <v>27301.821160100291</v>
      </c>
      <c r="AK13" s="325">
        <f t="shared" si="1"/>
        <v>23114.322819855308</v>
      </c>
      <c r="AL13" s="325">
        <f t="shared" si="1"/>
        <v>25196.624163185603</v>
      </c>
      <c r="AM13" s="325">
        <f t="shared" si="1"/>
        <v>22756.122049327198</v>
      </c>
      <c r="AN13" s="325">
        <f t="shared" si="1"/>
        <v>24540.173137069101</v>
      </c>
      <c r="AO13" s="326">
        <f t="shared" si="1"/>
        <v>29291.853973067002</v>
      </c>
      <c r="AP13" s="325">
        <f t="shared" si="1"/>
        <v>24131.414139582601</v>
      </c>
      <c r="AQ13" s="325">
        <f t="shared" si="1"/>
        <v>21919.170035338801</v>
      </c>
      <c r="AR13" s="325">
        <f t="shared" si="1"/>
        <v>26860.534272804805</v>
      </c>
      <c r="AS13" s="325">
        <f t="shared" si="1"/>
        <v>24440.679022060802</v>
      </c>
      <c r="AT13" s="325">
        <f t="shared" si="1"/>
        <v>33304.949784652403</v>
      </c>
      <c r="AU13" s="325">
        <f t="shared" si="1"/>
        <v>25942.282149408795</v>
      </c>
      <c r="AV13" s="325">
        <f t="shared" si="1"/>
        <v>31211.9406365592</v>
      </c>
      <c r="AW13" s="325">
        <f t="shared" si="1"/>
        <v>28449.051395734201</v>
      </c>
      <c r="AX13" s="325">
        <f t="shared" si="1"/>
        <v>24420.689261416544</v>
      </c>
      <c r="AY13" s="325">
        <f t="shared" si="1"/>
        <v>34172.736796450998</v>
      </c>
      <c r="AZ13" s="325">
        <f t="shared" si="1"/>
        <v>26407.678183424596</v>
      </c>
      <c r="BA13" s="325">
        <f t="shared" si="1"/>
        <v>27644.346034338803</v>
      </c>
      <c r="BB13" s="324">
        <f t="shared" si="1"/>
        <v>29873.431083504602</v>
      </c>
      <c r="BC13" s="325">
        <f t="shared" si="1"/>
        <v>23437.932691301205</v>
      </c>
      <c r="BD13" s="325">
        <f t="shared" si="1"/>
        <v>26864.394642345196</v>
      </c>
      <c r="BE13" s="325">
        <f t="shared" si="1"/>
        <v>33828.627824592251</v>
      </c>
      <c r="BF13" s="325">
        <f t="shared" si="1"/>
        <v>33689.855701764791</v>
      </c>
      <c r="BG13" s="325">
        <f t="shared" si="1"/>
        <v>33138.307871235993</v>
      </c>
      <c r="BH13" s="325">
        <f t="shared" si="1"/>
        <v>37192.178983102567</v>
      </c>
      <c r="BI13" s="325">
        <f t="shared" si="1"/>
        <v>33876.868986737798</v>
      </c>
      <c r="BJ13" s="325">
        <f t="shared" si="1"/>
        <v>30351.9239415952</v>
      </c>
      <c r="BK13" s="325">
        <f t="shared" si="1"/>
        <v>33964.238761865599</v>
      </c>
      <c r="BL13" s="325">
        <f t="shared" si="1"/>
        <v>33329.385849707993</v>
      </c>
      <c r="BM13" s="325">
        <f t="shared" si="1"/>
        <v>39360.418959994706</v>
      </c>
      <c r="BN13" s="449">
        <f>SUM(BB13:BM13)</f>
        <v>388907.56529774785</v>
      </c>
      <c r="BO13" s="325">
        <f t="shared" ref="BO13:CI13" si="2">+BO15+BO50+BO81+BO84</f>
        <v>38449.323481954794</v>
      </c>
      <c r="BP13" s="325">
        <f t="shared" si="2"/>
        <v>30850.744574973203</v>
      </c>
      <c r="BQ13" s="325">
        <f t="shared" si="2"/>
        <v>34307.482558024793</v>
      </c>
      <c r="BR13" s="325">
        <f t="shared" si="2"/>
        <v>39453.26258927639</v>
      </c>
      <c r="BS13" s="325">
        <f t="shared" si="2"/>
        <v>39711.23500824879</v>
      </c>
      <c r="BT13" s="325">
        <f t="shared" si="2"/>
        <v>34724.050935342602</v>
      </c>
      <c r="BU13" s="325">
        <f t="shared" si="2"/>
        <v>44447.977237269602</v>
      </c>
      <c r="BV13" s="325">
        <f t="shared" si="2"/>
        <v>34744.720174825794</v>
      </c>
      <c r="BW13" s="325">
        <f t="shared" si="2"/>
        <v>34969.441655805596</v>
      </c>
      <c r="BX13" s="325">
        <f t="shared" si="2"/>
        <v>39922.164396643006</v>
      </c>
      <c r="BY13" s="325">
        <f t="shared" si="2"/>
        <v>31544.272569643603</v>
      </c>
      <c r="BZ13" s="325">
        <f t="shared" si="2"/>
        <v>45996.881500293406</v>
      </c>
      <c r="CA13" s="324">
        <f t="shared" si="2"/>
        <v>37185.348018074808</v>
      </c>
      <c r="CB13" s="325">
        <f t="shared" si="2"/>
        <v>31938.432963621795</v>
      </c>
      <c r="CC13" s="325">
        <f t="shared" si="2"/>
        <v>35896.376307559207</v>
      </c>
      <c r="CD13" s="325">
        <f t="shared" si="2"/>
        <v>44613.640188923397</v>
      </c>
      <c r="CE13" s="325">
        <f t="shared" si="2"/>
        <v>37478.276447491189</v>
      </c>
      <c r="CF13" s="325">
        <f t="shared" si="2"/>
        <v>39223.599288372578</v>
      </c>
      <c r="CG13" s="325">
        <f t="shared" si="2"/>
        <v>46448.703443585422</v>
      </c>
      <c r="CH13" s="325">
        <f t="shared" si="2"/>
        <v>35184.156158216603</v>
      </c>
      <c r="CI13" s="326">
        <f t="shared" si="2"/>
        <v>34348.739597804597</v>
      </c>
      <c r="CJ13" s="395">
        <f>SUM($BB13:$BJ13)</f>
        <v>282253.52172617958</v>
      </c>
      <c r="CK13" s="395">
        <f>SUM($BO13:$BW13)</f>
        <v>331658.23821572156</v>
      </c>
      <c r="CL13" s="396">
        <f>SUM($CA13:$CI13)</f>
        <v>342317.2724136496</v>
      </c>
      <c r="CM13" s="310"/>
      <c r="CN13" s="236"/>
      <c r="CO13" s="236"/>
      <c r="CP13" s="236"/>
      <c r="CQ13" s="236"/>
      <c r="CR13" s="236"/>
      <c r="CS13" s="211"/>
      <c r="CT13" s="221"/>
      <c r="CU13" s="22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</row>
    <row r="14" spans="1:114 3393:3393" s="18" customFormat="1" ht="20.100000000000001" customHeight="1" x14ac:dyDescent="0.3">
      <c r="A14" s="560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9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100"/>
      <c r="CA14" s="22"/>
      <c r="CB14" s="144"/>
      <c r="CC14" s="144"/>
      <c r="CD14" s="144"/>
      <c r="CE14" s="144"/>
      <c r="CF14" s="22"/>
      <c r="CG14" s="22"/>
      <c r="CH14" s="22"/>
      <c r="CI14" s="100"/>
      <c r="CJ14" s="22"/>
      <c r="CK14" s="22"/>
      <c r="CL14" s="100"/>
      <c r="CM14" s="359"/>
      <c r="CN14" s="236"/>
      <c r="CO14" s="236"/>
      <c r="CP14" s="236"/>
      <c r="CQ14" s="236"/>
      <c r="CR14" s="236"/>
      <c r="CS14" s="211"/>
      <c r="CT14" s="221"/>
      <c r="CU14" s="22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</row>
    <row r="15" spans="1:114 3393:3393" ht="20.100000000000001" customHeight="1" thickBot="1" x14ac:dyDescent="0.3">
      <c r="A15" s="559"/>
      <c r="B15" s="575" t="s">
        <v>49</v>
      </c>
      <c r="C15" s="606"/>
      <c r="D15" s="24">
        <f t="shared" ref="D15:AI15" si="3">SUM(D16:D48)</f>
        <v>10537.58750037</v>
      </c>
      <c r="E15" s="24">
        <f t="shared" si="3"/>
        <v>10256.697276130004</v>
      </c>
      <c r="F15" s="24">
        <f t="shared" si="3"/>
        <v>9417.4097011500016</v>
      </c>
      <c r="G15" s="24">
        <f t="shared" si="3"/>
        <v>10640.481769879998</v>
      </c>
      <c r="H15" s="24">
        <f t="shared" si="3"/>
        <v>11128.434762000006</v>
      </c>
      <c r="I15" s="24">
        <f t="shared" si="3"/>
        <v>9618.956129619999</v>
      </c>
      <c r="J15" s="24">
        <f t="shared" si="3"/>
        <v>10522.13518497</v>
      </c>
      <c r="K15" s="24">
        <f t="shared" si="3"/>
        <v>8591.8337778700006</v>
      </c>
      <c r="L15" s="24">
        <f t="shared" si="3"/>
        <v>10513.5065608</v>
      </c>
      <c r="M15" s="24">
        <f t="shared" si="3"/>
        <v>11950.769073199999</v>
      </c>
      <c r="N15" s="24">
        <f t="shared" si="3"/>
        <v>11522.740315580002</v>
      </c>
      <c r="O15" s="24">
        <f t="shared" si="3"/>
        <v>13719.422938149997</v>
      </c>
      <c r="P15" s="23">
        <f t="shared" si="3"/>
        <v>128419.97497971996</v>
      </c>
      <c r="Q15" s="24">
        <f t="shared" si="3"/>
        <v>10721.630982730001</v>
      </c>
      <c r="R15" s="24">
        <f t="shared" si="3"/>
        <v>10214.484355260001</v>
      </c>
      <c r="S15" s="24">
        <f t="shared" si="3"/>
        <v>11562.90316552</v>
      </c>
      <c r="T15" s="24">
        <f t="shared" si="3"/>
        <v>14321.4275244</v>
      </c>
      <c r="U15" s="24">
        <f t="shared" si="3"/>
        <v>11230.714507130002</v>
      </c>
      <c r="V15" s="24">
        <f t="shared" si="3"/>
        <v>12331.049738069998</v>
      </c>
      <c r="W15" s="24">
        <f t="shared" si="3"/>
        <v>12707.30990493</v>
      </c>
      <c r="X15" s="24">
        <f t="shared" si="3"/>
        <v>12929.124021630003</v>
      </c>
      <c r="Y15" s="24">
        <f t="shared" si="3"/>
        <v>12420.606242770002</v>
      </c>
      <c r="Z15" s="24">
        <f t="shared" si="3"/>
        <v>12978.84814034</v>
      </c>
      <c r="AA15" s="24">
        <f t="shared" si="3"/>
        <v>12235.649977460002</v>
      </c>
      <c r="AB15" s="24">
        <f t="shared" si="3"/>
        <v>14437.42507542</v>
      </c>
      <c r="AC15" s="23">
        <f t="shared" si="3"/>
        <v>148091.17362566001</v>
      </c>
      <c r="AD15" s="24">
        <f t="shared" si="3"/>
        <v>12464.02314182</v>
      </c>
      <c r="AE15" s="24">
        <f t="shared" si="3"/>
        <v>12545.745553269999</v>
      </c>
      <c r="AF15" s="24">
        <f t="shared" si="3"/>
        <v>13519.089911270001</v>
      </c>
      <c r="AG15" s="24">
        <f t="shared" si="3"/>
        <v>18838.026078480005</v>
      </c>
      <c r="AH15" s="24">
        <f t="shared" si="3"/>
        <v>20679.88169618999</v>
      </c>
      <c r="AI15" s="24">
        <f t="shared" si="3"/>
        <v>16418.511232060002</v>
      </c>
      <c r="AJ15" s="24">
        <f t="shared" ref="AJ15:BO15" si="4">SUM(AJ16:AJ48)</f>
        <v>20964.981831190002</v>
      </c>
      <c r="AK15" s="24">
        <f t="shared" si="4"/>
        <v>17557.482640440001</v>
      </c>
      <c r="AL15" s="24">
        <f t="shared" si="4"/>
        <v>19411.65096929</v>
      </c>
      <c r="AM15" s="24">
        <f t="shared" si="4"/>
        <v>17592.756845069998</v>
      </c>
      <c r="AN15" s="24">
        <f t="shared" si="4"/>
        <v>19679.343208549999</v>
      </c>
      <c r="AO15" s="24">
        <f t="shared" si="4"/>
        <v>22684.093523670002</v>
      </c>
      <c r="AP15" s="101">
        <f t="shared" si="4"/>
        <v>19513.141826089999</v>
      </c>
      <c r="AQ15" s="24">
        <f t="shared" si="4"/>
        <v>17283.193144560002</v>
      </c>
      <c r="AR15" s="24">
        <f t="shared" si="4"/>
        <v>21405.775042980007</v>
      </c>
      <c r="AS15" s="24">
        <f t="shared" si="4"/>
        <v>19383.006051820001</v>
      </c>
      <c r="AT15" s="24">
        <f t="shared" si="4"/>
        <v>24751.593504210003</v>
      </c>
      <c r="AU15" s="24">
        <f t="shared" si="4"/>
        <v>19970.450603089997</v>
      </c>
      <c r="AV15" s="24">
        <f t="shared" si="4"/>
        <v>26028.218060160001</v>
      </c>
      <c r="AW15" s="24">
        <f t="shared" si="4"/>
        <v>22862.707646729999</v>
      </c>
      <c r="AX15" s="24">
        <f t="shared" si="4"/>
        <v>20647.489311839996</v>
      </c>
      <c r="AY15" s="24">
        <f t="shared" si="4"/>
        <v>26934.585144390003</v>
      </c>
      <c r="AZ15" s="24">
        <f t="shared" si="4"/>
        <v>21147.502286019997</v>
      </c>
      <c r="BA15" s="102">
        <f t="shared" si="4"/>
        <v>22208.713517630003</v>
      </c>
      <c r="BB15" s="24">
        <f t="shared" si="4"/>
        <v>23498.26455313</v>
      </c>
      <c r="BC15" s="24">
        <f t="shared" si="4"/>
        <v>17422.453564990003</v>
      </c>
      <c r="BD15" s="24">
        <f t="shared" si="4"/>
        <v>20144.842177869996</v>
      </c>
      <c r="BE15" s="24">
        <f t="shared" si="4"/>
        <v>27090.989100920004</v>
      </c>
      <c r="BF15" s="24">
        <f t="shared" si="4"/>
        <v>26562.85318152999</v>
      </c>
      <c r="BG15" s="24">
        <f t="shared" si="4"/>
        <v>23848.600444389995</v>
      </c>
      <c r="BH15" s="24">
        <f t="shared" si="4"/>
        <v>29863.777107459999</v>
      </c>
      <c r="BI15" s="24">
        <f t="shared" si="4"/>
        <v>24571.552874089997</v>
      </c>
      <c r="BJ15" s="24">
        <f t="shared" si="4"/>
        <v>22183.41869653</v>
      </c>
      <c r="BK15" s="24">
        <f t="shared" si="4"/>
        <v>26037.626990809997</v>
      </c>
      <c r="BL15" s="24">
        <f t="shared" si="4"/>
        <v>26213.934488199993</v>
      </c>
      <c r="BM15" s="24">
        <f t="shared" si="4"/>
        <v>31599.81306194999</v>
      </c>
      <c r="BN15" s="23">
        <f t="shared" si="4"/>
        <v>299038.12624186999</v>
      </c>
      <c r="BO15" s="24">
        <f t="shared" si="4"/>
        <v>30863.906469519992</v>
      </c>
      <c r="BP15" s="24">
        <f t="shared" ref="BP15:CI15" si="5">SUM(BP16:BP48)</f>
        <v>23478.590910240004</v>
      </c>
      <c r="BQ15" s="24">
        <f t="shared" si="5"/>
        <v>26250.854759249989</v>
      </c>
      <c r="BR15" s="24">
        <f t="shared" si="5"/>
        <v>30683.42203677999</v>
      </c>
      <c r="BS15" s="24">
        <f t="shared" si="5"/>
        <v>29439.360260979993</v>
      </c>
      <c r="BT15" s="24">
        <f t="shared" si="5"/>
        <v>26491.569079270004</v>
      </c>
      <c r="BU15" s="24">
        <f t="shared" si="5"/>
        <v>36803.355120510001</v>
      </c>
      <c r="BV15" s="24">
        <f t="shared" si="5"/>
        <v>26305.069984979993</v>
      </c>
      <c r="BW15" s="24">
        <f t="shared" si="5"/>
        <v>28106.988204519999</v>
      </c>
      <c r="BX15" s="24">
        <f t="shared" si="5"/>
        <v>32846.334530930006</v>
      </c>
      <c r="BY15" s="24">
        <f t="shared" si="5"/>
        <v>26714.908814740003</v>
      </c>
      <c r="BZ15" s="102">
        <f t="shared" si="5"/>
        <v>39489.533714500009</v>
      </c>
      <c r="CA15" s="24">
        <f t="shared" si="5"/>
        <v>31613.714330270006</v>
      </c>
      <c r="CB15" s="24">
        <f t="shared" si="5"/>
        <v>27459.627244069994</v>
      </c>
      <c r="CC15" s="24">
        <f t="shared" si="5"/>
        <v>31160.034542540008</v>
      </c>
      <c r="CD15" s="24">
        <f t="shared" si="5"/>
        <v>38704.784921559993</v>
      </c>
      <c r="CE15" s="24">
        <f t="shared" si="5"/>
        <v>32981.976631779988</v>
      </c>
      <c r="CF15" s="24">
        <f t="shared" si="5"/>
        <v>34169.475945349979</v>
      </c>
      <c r="CG15" s="24">
        <f t="shared" si="5"/>
        <v>42488.098574510019</v>
      </c>
      <c r="CH15" s="24">
        <f t="shared" si="5"/>
        <v>30834.446311260002</v>
      </c>
      <c r="CI15" s="102">
        <f t="shared" si="5"/>
        <v>30235.014963009995</v>
      </c>
      <c r="CJ15" s="24">
        <f t="shared" ref="CJ15:CJ39" si="6">SUM($BB15:$BJ15)</f>
        <v>215186.75170090998</v>
      </c>
      <c r="CK15" s="24">
        <f t="shared" ref="CK15:CK48" si="7">SUM($BO15:$BW15)</f>
        <v>258423.11682604995</v>
      </c>
      <c r="CL15" s="102">
        <f t="shared" ref="CL15:CL48" si="8">SUM($CA15:$CI15)</f>
        <v>299647.17346434999</v>
      </c>
      <c r="CM15" s="23">
        <f>((CL15/CK15)-1)*100</f>
        <v>15.952155188209737</v>
      </c>
      <c r="CO15" s="237"/>
      <c r="CP15" s="271"/>
    </row>
    <row r="16" spans="1:114 3393:3393" ht="20.100000000000001" customHeight="1" x14ac:dyDescent="0.25">
      <c r="A16" s="559"/>
      <c r="B16" s="499" t="s">
        <v>8</v>
      </c>
      <c r="C16" s="500" t="s">
        <v>132</v>
      </c>
      <c r="D16" s="501">
        <v>2380.1684893800007</v>
      </c>
      <c r="E16" s="501">
        <v>3181.8660317399999</v>
      </c>
      <c r="F16" s="501">
        <v>2100.96343914</v>
      </c>
      <c r="G16" s="501">
        <v>2621.2492120799998</v>
      </c>
      <c r="H16" s="501">
        <v>3462.3281415300007</v>
      </c>
      <c r="I16" s="501">
        <v>1910.8375127000002</v>
      </c>
      <c r="J16" s="501">
        <v>2126.5855789000002</v>
      </c>
      <c r="K16" s="501">
        <v>1850.5776609700004</v>
      </c>
      <c r="L16" s="501">
        <v>2214.1206525000007</v>
      </c>
      <c r="M16" s="502">
        <v>2468.6271339000004</v>
      </c>
      <c r="N16" s="502">
        <v>2610.3516561600004</v>
      </c>
      <c r="O16" s="502">
        <v>3418.28158773</v>
      </c>
      <c r="P16" s="503">
        <f t="shared" ref="P16:P22" si="9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503">
        <f t="shared" ref="AC16:AC22" si="10">SUM(Q16:AB16)</f>
        <v>31436.639221070003</v>
      </c>
      <c r="AD16" s="504">
        <v>2400.0458035799998</v>
      </c>
      <c r="AE16" s="504">
        <v>2647.5886310600004</v>
      </c>
      <c r="AF16" s="504">
        <v>3012.8826035000002</v>
      </c>
      <c r="AG16" s="504">
        <v>4338.4898194800007</v>
      </c>
      <c r="AH16" s="504">
        <v>6004.1112577700005</v>
      </c>
      <c r="AI16" s="504">
        <v>3648.2941165500001</v>
      </c>
      <c r="AJ16" s="504">
        <v>4229.8702913099996</v>
      </c>
      <c r="AK16" s="504">
        <v>3266.8028879000003</v>
      </c>
      <c r="AL16" s="504">
        <v>4044.0782769900002</v>
      </c>
      <c r="AM16" s="504">
        <v>3268.7642204899998</v>
      </c>
      <c r="AN16" s="504">
        <v>3835.5995664899997</v>
      </c>
      <c r="AO16" s="504">
        <v>5015.3134582199991</v>
      </c>
      <c r="AP16" s="505">
        <v>3817.2870306000009</v>
      </c>
      <c r="AQ16" s="504">
        <v>2776.9569599400024</v>
      </c>
      <c r="AR16" s="504">
        <v>3074.8021771900012</v>
      </c>
      <c r="AS16" s="504">
        <v>2362.7769751700012</v>
      </c>
      <c r="AT16" s="504">
        <v>3173.1624195899985</v>
      </c>
      <c r="AU16" s="504">
        <v>2879.9595021299992</v>
      </c>
      <c r="AV16" s="504">
        <v>3584.4026658499988</v>
      </c>
      <c r="AW16" s="504">
        <v>3521.8837025999969</v>
      </c>
      <c r="AX16" s="504">
        <v>2968.653838440001</v>
      </c>
      <c r="AY16" s="504">
        <v>3402.1552321300014</v>
      </c>
      <c r="AZ16" s="504">
        <v>2353.1175139099978</v>
      </c>
      <c r="BA16" s="504">
        <v>2027.984797849999</v>
      </c>
      <c r="BB16" s="506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93">
        <f t="shared" ref="BN16:BN48" si="11">SUM(BB16:BM16)</f>
        <v>30840.852605379994</v>
      </c>
      <c r="BO16" s="504">
        <v>2558.8496042100001</v>
      </c>
      <c r="BP16" s="504">
        <v>2120.6817589300003</v>
      </c>
      <c r="BQ16" s="504">
        <v>3317.7348213299974</v>
      </c>
      <c r="BR16" s="504">
        <v>4245.3230028400021</v>
      </c>
      <c r="BS16" s="504">
        <v>5244.4901577899973</v>
      </c>
      <c r="BT16" s="504">
        <v>4010.0552055500025</v>
      </c>
      <c r="BU16" s="504">
        <v>7329.5021927900007</v>
      </c>
      <c r="BV16" s="504">
        <v>3608.4409972899975</v>
      </c>
      <c r="BW16" s="504">
        <v>794.64016796999999</v>
      </c>
      <c r="BX16" s="55">
        <v>848.5</v>
      </c>
      <c r="BY16" s="55">
        <v>292</v>
      </c>
      <c r="BZ16" s="55">
        <v>542</v>
      </c>
      <c r="CA16" s="506">
        <v>680</v>
      </c>
      <c r="CB16" s="55">
        <v>820</v>
      </c>
      <c r="CC16" s="55">
        <v>832</v>
      </c>
      <c r="CD16" s="55">
        <v>945</v>
      </c>
      <c r="CE16" s="55">
        <v>790</v>
      </c>
      <c r="CF16" s="55">
        <v>505</v>
      </c>
      <c r="CG16" s="55">
        <v>505</v>
      </c>
      <c r="CH16" s="55">
        <v>185</v>
      </c>
      <c r="CI16" s="161">
        <v>80</v>
      </c>
      <c r="CJ16" s="507">
        <f t="shared" si="6"/>
        <v>24011.914614319998</v>
      </c>
      <c r="CK16" s="507">
        <f t="shared" si="7"/>
        <v>33229.717908699997</v>
      </c>
      <c r="CL16" s="496">
        <f t="shared" si="8"/>
        <v>5342</v>
      </c>
      <c r="CM16" s="503">
        <f t="shared" ref="CM16:CM100" si="12">((CL16/CK16)-1)*100</f>
        <v>-83.924028441416922</v>
      </c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ZM16" s="498"/>
    </row>
    <row r="17" spans="1:114" ht="20.100000000000001" customHeight="1" x14ac:dyDescent="0.25">
      <c r="A17" s="559"/>
      <c r="B17" s="484" t="s">
        <v>9</v>
      </c>
      <c r="C17" s="485" t="s">
        <v>10</v>
      </c>
      <c r="D17" s="501">
        <v>582.23511585000017</v>
      </c>
      <c r="E17" s="501">
        <v>431.03656459000001</v>
      </c>
      <c r="F17" s="501">
        <v>560.36980138000013</v>
      </c>
      <c r="G17" s="501">
        <v>495.39022864999998</v>
      </c>
      <c r="H17" s="501">
        <v>336.39102544000002</v>
      </c>
      <c r="I17" s="501">
        <v>351.49585784999994</v>
      </c>
      <c r="J17" s="501">
        <v>360.4114813999999</v>
      </c>
      <c r="K17" s="501">
        <v>90.015596740000007</v>
      </c>
      <c r="L17" s="501">
        <v>157.56513885999999</v>
      </c>
      <c r="M17" s="502">
        <v>251.12258782000001</v>
      </c>
      <c r="N17" s="502">
        <v>616.91772832000004</v>
      </c>
      <c r="O17" s="502">
        <v>307.92833987</v>
      </c>
      <c r="P17" s="503">
        <f t="shared" si="9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503">
        <f t="shared" si="10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5">
        <v>921.10603039000011</v>
      </c>
      <c r="AN17" s="245">
        <v>1226.68796178</v>
      </c>
      <c r="AO17" s="245">
        <v>893.03676619000009</v>
      </c>
      <c r="AP17" s="506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506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93">
        <f t="shared" si="11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506">
        <v>2136.7287783199995</v>
      </c>
      <c r="CB17" s="55">
        <v>2018.8224122500001</v>
      </c>
      <c r="CC17" s="55">
        <v>2821.5855182199994</v>
      </c>
      <c r="CD17" s="55">
        <v>2314.9672946500004</v>
      </c>
      <c r="CE17" s="55">
        <v>2507.18365021</v>
      </c>
      <c r="CF17" s="55">
        <v>2935.2248570700003</v>
      </c>
      <c r="CG17" s="55">
        <v>2968.0405583299985</v>
      </c>
      <c r="CH17" s="55">
        <v>2749.1415688099996</v>
      </c>
      <c r="CI17" s="161">
        <v>2188.5424887599997</v>
      </c>
      <c r="CJ17" s="507">
        <f t="shared" si="6"/>
        <v>12929.194013409999</v>
      </c>
      <c r="CK17" s="507">
        <f t="shared" si="7"/>
        <v>16412.264300790004</v>
      </c>
      <c r="CL17" s="496">
        <f t="shared" si="8"/>
        <v>22640.237126619995</v>
      </c>
      <c r="CM17" s="503">
        <f t="shared" si="12"/>
        <v>37.947066362623751</v>
      </c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</row>
    <row r="18" spans="1:114" ht="20.100000000000001" customHeight="1" x14ac:dyDescent="0.25">
      <c r="A18" s="559"/>
      <c r="B18" s="484" t="s">
        <v>11</v>
      </c>
      <c r="C18" s="485" t="s">
        <v>12</v>
      </c>
      <c r="D18" s="501">
        <v>582.23511585000006</v>
      </c>
      <c r="E18" s="501">
        <v>431.46375647999997</v>
      </c>
      <c r="F18" s="501">
        <v>560.36980138000001</v>
      </c>
      <c r="G18" s="501">
        <v>495.39022865000004</v>
      </c>
      <c r="H18" s="501">
        <v>337.00830438999998</v>
      </c>
      <c r="I18" s="501">
        <v>351.49585785000005</v>
      </c>
      <c r="J18" s="501">
        <v>360.4114813999999</v>
      </c>
      <c r="K18" s="501">
        <v>90.015596740000007</v>
      </c>
      <c r="L18" s="501">
        <v>157.56513886000002</v>
      </c>
      <c r="M18" s="502">
        <v>248.77423379999999</v>
      </c>
      <c r="N18" s="502">
        <v>616.91772831999992</v>
      </c>
      <c r="O18" s="502">
        <v>307.92833986999995</v>
      </c>
      <c r="P18" s="503">
        <f t="shared" si="9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503">
        <f t="shared" si="10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5">
        <v>921.10603039000034</v>
      </c>
      <c r="AN18" s="245">
        <v>1226.6879617800003</v>
      </c>
      <c r="AO18" s="245">
        <v>893.03676618999998</v>
      </c>
      <c r="AP18" s="506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506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93">
        <f t="shared" si="11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506">
        <v>2136.728778319999</v>
      </c>
      <c r="CB18" s="55">
        <v>2018.8224122499996</v>
      </c>
      <c r="CC18" s="55">
        <v>2821.5855182199998</v>
      </c>
      <c r="CD18" s="55">
        <v>2314.96729465</v>
      </c>
      <c r="CE18" s="55">
        <v>2507.1836502099991</v>
      </c>
      <c r="CF18" s="55">
        <v>2935.2248570699999</v>
      </c>
      <c r="CG18" s="55">
        <v>2968.0405583300021</v>
      </c>
      <c r="CH18" s="55">
        <v>2749.1415688099996</v>
      </c>
      <c r="CI18" s="161">
        <v>2188.5424887599997</v>
      </c>
      <c r="CJ18" s="507">
        <f t="shared" si="6"/>
        <v>12727.242423069998</v>
      </c>
      <c r="CK18" s="507">
        <f t="shared" si="7"/>
        <v>16438.187392650001</v>
      </c>
      <c r="CL18" s="496">
        <f t="shared" si="8"/>
        <v>22640.237126619995</v>
      </c>
      <c r="CM18" s="503">
        <f t="shared" si="12"/>
        <v>37.72952324867105</v>
      </c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</row>
    <row r="19" spans="1:114" ht="20.100000000000001" customHeight="1" x14ac:dyDescent="0.25">
      <c r="A19" s="559"/>
      <c r="B19" s="484" t="s">
        <v>13</v>
      </c>
      <c r="C19" s="485" t="s">
        <v>134</v>
      </c>
      <c r="D19" s="501">
        <v>802.74495742000011</v>
      </c>
      <c r="E19" s="501">
        <v>667.90325021000001</v>
      </c>
      <c r="F19" s="501">
        <v>772.6538473600001</v>
      </c>
      <c r="G19" s="501">
        <v>1135.2097827999999</v>
      </c>
      <c r="H19" s="501">
        <v>1333.7049396399998</v>
      </c>
      <c r="I19" s="501">
        <v>796.99444394000022</v>
      </c>
      <c r="J19" s="501">
        <v>1638.6487064100002</v>
      </c>
      <c r="K19" s="501">
        <v>712.21533691000013</v>
      </c>
      <c r="L19" s="501">
        <v>672.95749144999979</v>
      </c>
      <c r="M19" s="502">
        <v>1804.3283247300001</v>
      </c>
      <c r="N19" s="502">
        <v>780.8768667999999</v>
      </c>
      <c r="O19" s="502">
        <v>736.7662220599999</v>
      </c>
      <c r="P19" s="503">
        <f t="shared" si="9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503">
        <f t="shared" si="10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5">
        <v>1346.0190714499997</v>
      </c>
      <c r="AN19" s="245">
        <v>1162.1962290699998</v>
      </c>
      <c r="AO19" s="245">
        <v>1898.6344526199996</v>
      </c>
      <c r="AP19" s="506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506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93">
        <f t="shared" si="11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506">
        <v>2464.2855941500006</v>
      </c>
      <c r="CB19" s="55">
        <v>1872.9894978</v>
      </c>
      <c r="CC19" s="55">
        <v>2119.3694668500002</v>
      </c>
      <c r="CD19" s="55">
        <v>5697.63090422</v>
      </c>
      <c r="CE19" s="55">
        <v>2727.829946840001</v>
      </c>
      <c r="CF19" s="55">
        <v>2038.8189527900001</v>
      </c>
      <c r="CG19" s="55">
        <v>5197.9674052500013</v>
      </c>
      <c r="CH19" s="55">
        <v>1987.1016257700001</v>
      </c>
      <c r="CI19" s="161">
        <v>1997.3706903000002</v>
      </c>
      <c r="CJ19" s="507">
        <f t="shared" si="6"/>
        <v>19611.489758469997</v>
      </c>
      <c r="CK19" s="507">
        <f t="shared" si="7"/>
        <v>22804.868499270007</v>
      </c>
      <c r="CL19" s="496">
        <f t="shared" si="8"/>
        <v>26103.364083970002</v>
      </c>
      <c r="CM19" s="503">
        <f t="shared" si="12"/>
        <v>14.463997390757077</v>
      </c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</row>
    <row r="20" spans="1:114" ht="20.100000000000001" customHeight="1" x14ac:dyDescent="0.25">
      <c r="A20" s="559"/>
      <c r="B20" s="484" t="s">
        <v>14</v>
      </c>
      <c r="C20" s="485" t="s">
        <v>135</v>
      </c>
      <c r="D20" s="501">
        <v>0</v>
      </c>
      <c r="E20" s="501">
        <v>0</v>
      </c>
      <c r="F20" s="501">
        <v>0</v>
      </c>
      <c r="G20" s="501">
        <v>0</v>
      </c>
      <c r="H20" s="501">
        <v>0</v>
      </c>
      <c r="I20" s="501">
        <v>32.811906999999998</v>
      </c>
      <c r="J20" s="501">
        <v>291.87654300000003</v>
      </c>
      <c r="K20" s="501">
        <v>382.334182</v>
      </c>
      <c r="L20" s="501">
        <v>475.529651</v>
      </c>
      <c r="M20" s="502">
        <v>556.84697800000004</v>
      </c>
      <c r="N20" s="502">
        <v>569.57104300000003</v>
      </c>
      <c r="O20" s="502">
        <v>585.75235199999997</v>
      </c>
      <c r="P20" s="503">
        <f t="shared" si="9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503">
        <f t="shared" si="10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5">
        <v>1170.198836</v>
      </c>
      <c r="AN20" s="245">
        <v>1108.228965</v>
      </c>
      <c r="AO20" s="245">
        <v>925.18373399999996</v>
      </c>
      <c r="AP20" s="506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506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93">
        <f t="shared" si="11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506">
        <v>1108.948093</v>
      </c>
      <c r="CB20" s="55">
        <v>1044.9414079999999</v>
      </c>
      <c r="CC20" s="55">
        <v>1193.495273</v>
      </c>
      <c r="CD20" s="55">
        <v>1054.235197</v>
      </c>
      <c r="CE20" s="55">
        <v>1039.483502</v>
      </c>
      <c r="CF20" s="55">
        <v>1062.1962940000001</v>
      </c>
      <c r="CG20" s="55">
        <v>1141.535952</v>
      </c>
      <c r="CH20" s="55">
        <v>1281.5901779999999</v>
      </c>
      <c r="CI20" s="161">
        <v>1201.8328710000001</v>
      </c>
      <c r="CJ20" s="507">
        <f t="shared" si="6"/>
        <v>8798.5127469999989</v>
      </c>
      <c r="CK20" s="507">
        <f t="shared" si="7"/>
        <v>9639.4509910000015</v>
      </c>
      <c r="CL20" s="496">
        <f t="shared" si="8"/>
        <v>10128.258768000002</v>
      </c>
      <c r="CM20" s="503">
        <f t="shared" si="12"/>
        <v>5.0709088874084429</v>
      </c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</row>
    <row r="21" spans="1:114" ht="20.100000000000001" customHeight="1" x14ac:dyDescent="0.25">
      <c r="A21" s="559"/>
      <c r="B21" s="484" t="s">
        <v>15</v>
      </c>
      <c r="C21" s="485" t="s">
        <v>16</v>
      </c>
      <c r="D21" s="501">
        <v>326.13526100000001</v>
      </c>
      <c r="E21" s="501">
        <v>264.51441999999997</v>
      </c>
      <c r="F21" s="501">
        <v>210.84567500999998</v>
      </c>
      <c r="G21" s="501">
        <v>173.034469</v>
      </c>
      <c r="H21" s="501">
        <v>286.785394</v>
      </c>
      <c r="I21" s="501">
        <v>136.48206200000001</v>
      </c>
      <c r="J21" s="501">
        <v>36.808487190000001</v>
      </c>
      <c r="K21" s="501">
        <v>65.713093999999998</v>
      </c>
      <c r="L21" s="501">
        <v>58.828859999999999</v>
      </c>
      <c r="M21" s="502">
        <v>1.53589</v>
      </c>
      <c r="N21" s="502">
        <v>12.3</v>
      </c>
      <c r="O21" s="502">
        <v>171.3655</v>
      </c>
      <c r="P21" s="503">
        <f t="shared" si="9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503">
        <f t="shared" si="10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5">
        <v>2.8</v>
      </c>
      <c r="AP21" s="506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06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93">
        <f t="shared" si="11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508">
        <v>0.29988199999999998</v>
      </c>
      <c r="BY21" s="508">
        <v>0</v>
      </c>
      <c r="BZ21" s="508">
        <v>0</v>
      </c>
      <c r="CA21" s="509">
        <v>1.5</v>
      </c>
      <c r="CB21" s="508">
        <v>2.0000010000000001</v>
      </c>
      <c r="CC21" s="508">
        <v>2E-8</v>
      </c>
      <c r="CD21" s="508">
        <v>0</v>
      </c>
      <c r="CE21" s="508">
        <v>8</v>
      </c>
      <c r="CF21" s="508">
        <v>0</v>
      </c>
      <c r="CG21" s="508">
        <v>0</v>
      </c>
      <c r="CH21" s="508">
        <v>0.84662099999999996</v>
      </c>
      <c r="CI21" s="510">
        <v>0.62308200000000002</v>
      </c>
      <c r="CJ21" s="507">
        <f t="shared" si="6"/>
        <v>46</v>
      </c>
      <c r="CK21" s="507">
        <f t="shared" si="7"/>
        <v>6.114611</v>
      </c>
      <c r="CL21" s="496">
        <f t="shared" si="8"/>
        <v>12.96970402</v>
      </c>
      <c r="CM21" s="503">
        <f t="shared" si="12"/>
        <v>112.11004297738647</v>
      </c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</row>
    <row r="22" spans="1:114" ht="20.100000000000001" customHeight="1" x14ac:dyDescent="0.3">
      <c r="A22" s="559"/>
      <c r="B22" s="484" t="s">
        <v>19</v>
      </c>
      <c r="C22" s="511" t="s">
        <v>20</v>
      </c>
      <c r="D22" s="501">
        <v>1231.4849570199999</v>
      </c>
      <c r="E22" s="501">
        <v>1230.4584316</v>
      </c>
      <c r="F22" s="501">
        <v>1202.8202104199997</v>
      </c>
      <c r="G22" s="501">
        <v>1409.8243697299997</v>
      </c>
      <c r="H22" s="501">
        <v>1289.8348906600002</v>
      </c>
      <c r="I22" s="501">
        <v>1278.2510536300001</v>
      </c>
      <c r="J22" s="501">
        <v>1247.4494340800002</v>
      </c>
      <c r="K22" s="501">
        <v>1188.9607932399999</v>
      </c>
      <c r="L22" s="501">
        <v>1900.82250638</v>
      </c>
      <c r="M22" s="502">
        <v>1597.8461013599997</v>
      </c>
      <c r="N22" s="502">
        <v>1637.7947975999998</v>
      </c>
      <c r="O22" s="502">
        <v>1800.6830234399997</v>
      </c>
      <c r="P22" s="503">
        <f t="shared" si="9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503">
        <f t="shared" si="10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5">
        <v>3431.4095762100001</v>
      </c>
      <c r="AP22" s="506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506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93">
        <f t="shared" si="11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506">
        <v>5397.0801635300013</v>
      </c>
      <c r="CB22" s="55">
        <v>4592.3734093799985</v>
      </c>
      <c r="CC22" s="55">
        <v>4536.5455836800002</v>
      </c>
      <c r="CD22" s="55">
        <v>4950.5843767799979</v>
      </c>
      <c r="CE22" s="55">
        <v>4523.0410860600023</v>
      </c>
      <c r="CF22" s="55">
        <v>5133.2909627699955</v>
      </c>
      <c r="CG22" s="55">
        <v>5916.0958883500025</v>
      </c>
      <c r="CH22" s="55">
        <v>4496.0329404500008</v>
      </c>
      <c r="CI22" s="161">
        <v>5215.1411700100043</v>
      </c>
      <c r="CJ22" s="507">
        <f t="shared" si="6"/>
        <v>34999.20244329999</v>
      </c>
      <c r="CK22" s="507">
        <f t="shared" si="7"/>
        <v>40116.846932469991</v>
      </c>
      <c r="CL22" s="496">
        <f t="shared" si="8"/>
        <v>44760.185581010002</v>
      </c>
      <c r="CM22" s="503">
        <f t="shared" si="12"/>
        <v>11.574535397451102</v>
      </c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</row>
    <row r="23" spans="1:114" ht="20.100000000000001" customHeight="1" x14ac:dyDescent="0.25">
      <c r="A23" s="559"/>
      <c r="B23" s="484" t="s">
        <v>26</v>
      </c>
      <c r="C23" s="485" t="s">
        <v>124</v>
      </c>
      <c r="D23" s="501">
        <v>0</v>
      </c>
      <c r="E23" s="501">
        <v>0</v>
      </c>
      <c r="F23" s="501">
        <v>0</v>
      </c>
      <c r="G23" s="501">
        <v>0</v>
      </c>
      <c r="H23" s="501">
        <v>0</v>
      </c>
      <c r="I23" s="501">
        <v>0</v>
      </c>
      <c r="J23" s="501">
        <v>0</v>
      </c>
      <c r="K23" s="501">
        <v>0</v>
      </c>
      <c r="L23" s="501">
        <v>0</v>
      </c>
      <c r="M23" s="502">
        <v>0</v>
      </c>
      <c r="N23" s="502">
        <v>0</v>
      </c>
      <c r="O23" s="502">
        <v>0</v>
      </c>
      <c r="P23" s="503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03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5">
        <v>0</v>
      </c>
      <c r="AP23" s="506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06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93">
        <f t="shared" si="11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506">
        <v>386.27161888000001</v>
      </c>
      <c r="CB23" s="55">
        <v>800.36320276999993</v>
      </c>
      <c r="CC23" s="55">
        <v>655.27238887999988</v>
      </c>
      <c r="CD23" s="55">
        <v>1031.4179583099999</v>
      </c>
      <c r="CE23" s="55">
        <v>1016.5210194599998</v>
      </c>
      <c r="CF23" s="55">
        <v>461.41017224000007</v>
      </c>
      <c r="CG23" s="55">
        <v>466.40640556</v>
      </c>
      <c r="CH23" s="55">
        <v>420.27711111999997</v>
      </c>
      <c r="CI23" s="161">
        <v>70.058319439999991</v>
      </c>
      <c r="CJ23" s="507">
        <f t="shared" si="6"/>
        <v>0</v>
      </c>
      <c r="CK23" s="507">
        <f t="shared" si="7"/>
        <v>322.27743684000001</v>
      </c>
      <c r="CL23" s="496">
        <f t="shared" si="8"/>
        <v>5307.9981966599989</v>
      </c>
      <c r="CM23" s="503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</row>
    <row r="24" spans="1:114" ht="20.100000000000001" customHeight="1" x14ac:dyDescent="0.25">
      <c r="A24" s="559"/>
      <c r="B24" s="484" t="s">
        <v>150</v>
      </c>
      <c r="C24" s="485" t="s">
        <v>154</v>
      </c>
      <c r="D24" s="501">
        <v>0</v>
      </c>
      <c r="E24" s="501">
        <v>0</v>
      </c>
      <c r="F24" s="501">
        <v>0</v>
      </c>
      <c r="G24" s="501">
        <v>0</v>
      </c>
      <c r="H24" s="501">
        <v>9.9999999999999995E-7</v>
      </c>
      <c r="I24" s="501">
        <v>0</v>
      </c>
      <c r="J24" s="501">
        <v>0</v>
      </c>
      <c r="K24" s="501">
        <v>0</v>
      </c>
      <c r="L24" s="501">
        <v>0</v>
      </c>
      <c r="M24" s="502">
        <v>0</v>
      </c>
      <c r="N24" s="502">
        <v>0</v>
      </c>
      <c r="O24" s="502">
        <v>0</v>
      </c>
      <c r="P24" s="503">
        <v>0</v>
      </c>
      <c r="Q24" s="501">
        <v>0</v>
      </c>
      <c r="R24" s="501">
        <v>0</v>
      </c>
      <c r="S24" s="501">
        <v>0</v>
      </c>
      <c r="T24" s="501">
        <v>0</v>
      </c>
      <c r="U24" s="501">
        <v>9.9999999999999995E-7</v>
      </c>
      <c r="V24" s="501">
        <v>0</v>
      </c>
      <c r="W24" s="501">
        <v>0</v>
      </c>
      <c r="X24" s="501">
        <v>0</v>
      </c>
      <c r="Y24" s="501">
        <v>0</v>
      </c>
      <c r="Z24" s="502">
        <v>0</v>
      </c>
      <c r="AA24" s="502">
        <v>0</v>
      </c>
      <c r="AB24" s="502">
        <v>0</v>
      </c>
      <c r="AC24" s="503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06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06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93">
        <f t="shared" si="11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506">
        <v>80.329044650000057</v>
      </c>
      <c r="CB24" s="55">
        <v>74.255325869999993</v>
      </c>
      <c r="CC24" s="55">
        <v>90.620432520000037</v>
      </c>
      <c r="CD24" s="55">
        <v>79.042026520000022</v>
      </c>
      <c r="CE24" s="55">
        <v>94.546076290000045</v>
      </c>
      <c r="CF24" s="55">
        <v>102.21190429000001</v>
      </c>
      <c r="CG24" s="55">
        <v>99.823686609999953</v>
      </c>
      <c r="CH24" s="55">
        <v>102.51467805000003</v>
      </c>
      <c r="CI24" s="161">
        <v>97.250455930000001</v>
      </c>
      <c r="CJ24" s="507">
        <f t="shared" si="6"/>
        <v>0</v>
      </c>
      <c r="CK24" s="507">
        <f t="shared" si="7"/>
        <v>0</v>
      </c>
      <c r="CL24" s="496">
        <f t="shared" si="8"/>
        <v>820.5936307300002</v>
      </c>
      <c r="CM24" s="503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</row>
    <row r="25" spans="1:114" ht="20.100000000000001" customHeight="1" x14ac:dyDescent="0.25">
      <c r="A25" s="559"/>
      <c r="B25" s="484" t="s">
        <v>148</v>
      </c>
      <c r="C25" s="485" t="s">
        <v>153</v>
      </c>
      <c r="D25" s="501">
        <v>0</v>
      </c>
      <c r="E25" s="501">
        <v>0</v>
      </c>
      <c r="F25" s="501">
        <v>0</v>
      </c>
      <c r="G25" s="501">
        <v>0</v>
      </c>
      <c r="H25" s="501">
        <v>9.9999999999999995E-7</v>
      </c>
      <c r="I25" s="501">
        <v>0</v>
      </c>
      <c r="J25" s="501">
        <v>0</v>
      </c>
      <c r="K25" s="501">
        <v>0</v>
      </c>
      <c r="L25" s="501">
        <v>0</v>
      </c>
      <c r="M25" s="502">
        <v>0</v>
      </c>
      <c r="N25" s="502">
        <v>0</v>
      </c>
      <c r="O25" s="502">
        <v>0</v>
      </c>
      <c r="P25" s="503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9.9999999999999995E-7</v>
      </c>
      <c r="V25" s="501">
        <v>0</v>
      </c>
      <c r="W25" s="501">
        <v>0</v>
      </c>
      <c r="X25" s="501">
        <v>0</v>
      </c>
      <c r="Y25" s="501">
        <v>0</v>
      </c>
      <c r="Z25" s="502">
        <v>0</v>
      </c>
      <c r="AA25" s="502">
        <v>0</v>
      </c>
      <c r="AB25" s="502">
        <v>0</v>
      </c>
      <c r="AC25" s="503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06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06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93">
        <f t="shared" si="11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506">
        <v>110.46298013000003</v>
      </c>
      <c r="CB25" s="55">
        <v>98.342594120000058</v>
      </c>
      <c r="CC25" s="55">
        <v>106.64993328</v>
      </c>
      <c r="CD25" s="55">
        <v>97.47366990999997</v>
      </c>
      <c r="CE25" s="55">
        <v>101.29262514000003</v>
      </c>
      <c r="CF25" s="55">
        <v>112.39388563000006</v>
      </c>
      <c r="CG25" s="55">
        <v>107.45251570999996</v>
      </c>
      <c r="CH25" s="55">
        <v>110.25124371999995</v>
      </c>
      <c r="CI25" s="161">
        <v>101.2571751</v>
      </c>
      <c r="CJ25" s="507">
        <f t="shared" si="6"/>
        <v>0</v>
      </c>
      <c r="CK25" s="507">
        <f t="shared" si="7"/>
        <v>0</v>
      </c>
      <c r="CL25" s="496">
        <f t="shared" si="8"/>
        <v>945.57662274000006</v>
      </c>
      <c r="CM25" s="503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</row>
    <row r="26" spans="1:114" ht="20.100000000000001" customHeight="1" x14ac:dyDescent="0.25">
      <c r="A26" s="559"/>
      <c r="B26" s="484" t="s">
        <v>151</v>
      </c>
      <c r="C26" s="485" t="s">
        <v>155</v>
      </c>
      <c r="D26" s="501">
        <v>0</v>
      </c>
      <c r="E26" s="501">
        <v>0</v>
      </c>
      <c r="F26" s="501">
        <v>0</v>
      </c>
      <c r="G26" s="501">
        <v>0</v>
      </c>
      <c r="H26" s="501">
        <v>9.9999999999999995E-7</v>
      </c>
      <c r="I26" s="501">
        <v>0</v>
      </c>
      <c r="J26" s="501">
        <v>0</v>
      </c>
      <c r="K26" s="501">
        <v>0</v>
      </c>
      <c r="L26" s="501">
        <v>0</v>
      </c>
      <c r="M26" s="502">
        <v>0</v>
      </c>
      <c r="N26" s="502">
        <v>0</v>
      </c>
      <c r="O26" s="502">
        <v>0</v>
      </c>
      <c r="P26" s="503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9.9999999999999995E-7</v>
      </c>
      <c r="V26" s="501">
        <v>0</v>
      </c>
      <c r="W26" s="501">
        <v>0</v>
      </c>
      <c r="X26" s="501">
        <v>0</v>
      </c>
      <c r="Y26" s="501">
        <v>0</v>
      </c>
      <c r="Z26" s="502">
        <v>0</v>
      </c>
      <c r="AA26" s="502">
        <v>0</v>
      </c>
      <c r="AB26" s="502">
        <v>0</v>
      </c>
      <c r="AC26" s="503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06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06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93">
        <f t="shared" si="11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506">
        <v>28.001623389999995</v>
      </c>
      <c r="CB26" s="55">
        <v>24.039787980000003</v>
      </c>
      <c r="CC26" s="55">
        <v>15.10868885</v>
      </c>
      <c r="CD26" s="55">
        <v>17.579946630000002</v>
      </c>
      <c r="CE26" s="55">
        <v>6.7463488499999995</v>
      </c>
      <c r="CF26" s="55">
        <v>9.6573218900000004</v>
      </c>
      <c r="CG26" s="55">
        <v>7.0960878899999997</v>
      </c>
      <c r="CH26" s="55">
        <v>7.3340782799999999</v>
      </c>
      <c r="CI26" s="161">
        <v>4.0012833099999998</v>
      </c>
      <c r="CJ26" s="507">
        <f t="shared" si="6"/>
        <v>0</v>
      </c>
      <c r="CK26" s="507">
        <f t="shared" si="7"/>
        <v>0</v>
      </c>
      <c r="CL26" s="496">
        <f t="shared" si="8"/>
        <v>119.56516707000002</v>
      </c>
      <c r="CM26" s="50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</row>
    <row r="27" spans="1:114" ht="19.5" customHeight="1" x14ac:dyDescent="0.25">
      <c r="A27" s="559"/>
      <c r="B27" s="484" t="s">
        <v>123</v>
      </c>
      <c r="C27" s="485" t="s">
        <v>125</v>
      </c>
      <c r="D27" s="501">
        <v>0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2">
        <v>0</v>
      </c>
      <c r="N27" s="502">
        <v>0</v>
      </c>
      <c r="O27" s="502">
        <v>0</v>
      </c>
      <c r="P27" s="503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03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06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06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93">
        <f t="shared" si="11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06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161">
        <v>0</v>
      </c>
      <c r="CJ27" s="507">
        <f t="shared" si="6"/>
        <v>0</v>
      </c>
      <c r="CK27" s="507">
        <f t="shared" si="7"/>
        <v>0</v>
      </c>
      <c r="CL27" s="496">
        <f t="shared" si="8"/>
        <v>0</v>
      </c>
      <c r="CM27" s="503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</row>
    <row r="28" spans="1:114" ht="20.25" customHeight="1" x14ac:dyDescent="0.25">
      <c r="A28" s="559"/>
      <c r="B28" s="484" t="s">
        <v>17</v>
      </c>
      <c r="C28" s="485" t="s">
        <v>18</v>
      </c>
      <c r="D28" s="501">
        <v>1178.1549821899998</v>
      </c>
      <c r="E28" s="501">
        <v>1201.6945238000003</v>
      </c>
      <c r="F28" s="501">
        <v>1202.7793070900004</v>
      </c>
      <c r="G28" s="501">
        <v>1409.2478181800004</v>
      </c>
      <c r="H28" s="501">
        <v>1288.57951411</v>
      </c>
      <c r="I28" s="501">
        <v>1277.4308070299999</v>
      </c>
      <c r="J28" s="501">
        <v>1247.42845158</v>
      </c>
      <c r="K28" s="501">
        <v>1188.94500694</v>
      </c>
      <c r="L28" s="501">
        <v>1900.8150853800003</v>
      </c>
      <c r="M28" s="502">
        <v>1638.8603798199999</v>
      </c>
      <c r="N28" s="502">
        <v>1637.7947676000001</v>
      </c>
      <c r="O28" s="502">
        <v>1787.05667948</v>
      </c>
      <c r="P28" s="503">
        <f>SUM(D28:O28)</f>
        <v>16958.787323200002</v>
      </c>
      <c r="Q28" s="55">
        <v>1503.2310632600002</v>
      </c>
      <c r="R28" s="55">
        <v>1310.8879257000008</v>
      </c>
      <c r="S28" s="55">
        <v>1769.5395679299993</v>
      </c>
      <c r="T28" s="55">
        <v>1653.8965416699991</v>
      </c>
      <c r="U28" s="55">
        <v>1372.8598240900001</v>
      </c>
      <c r="V28" s="55">
        <v>1536.1198155899997</v>
      </c>
      <c r="W28" s="55">
        <v>2030.30031285</v>
      </c>
      <c r="X28" s="55">
        <v>1923.0578788700004</v>
      </c>
      <c r="Y28" s="55">
        <v>1626.2967227100016</v>
      </c>
      <c r="Z28" s="55">
        <v>1978.4897828399994</v>
      </c>
      <c r="AA28" s="55">
        <v>1506.8203076200009</v>
      </c>
      <c r="AB28" s="55">
        <v>2264.924503780001</v>
      </c>
      <c r="AC28" s="503">
        <f>SUM(Q28:AB28)</f>
        <v>20476.424246910006</v>
      </c>
      <c r="AD28" s="55">
        <v>1864.5252078900003</v>
      </c>
      <c r="AE28" s="55">
        <v>1906.1021927000004</v>
      </c>
      <c r="AF28" s="55">
        <v>2036.48687412</v>
      </c>
      <c r="AG28" s="55">
        <v>2633.75175752</v>
      </c>
      <c r="AH28" s="55">
        <v>2186.4108367199997</v>
      </c>
      <c r="AI28" s="55">
        <v>1913.3267970200004</v>
      </c>
      <c r="AJ28" s="55">
        <v>3831.2971810399999</v>
      </c>
      <c r="AK28" s="55">
        <v>2623.35279885</v>
      </c>
      <c r="AL28" s="55">
        <v>2946.8308973799999</v>
      </c>
      <c r="AM28" s="245">
        <v>2670.3486031000002</v>
      </c>
      <c r="AN28" s="245">
        <v>2913.3645275899999</v>
      </c>
      <c r="AO28" s="245">
        <v>3427.2133521400001</v>
      </c>
      <c r="AP28" s="506">
        <v>3361.7226754899993</v>
      </c>
      <c r="AQ28" s="55">
        <v>2578.6416346500009</v>
      </c>
      <c r="AR28" s="55">
        <v>3536.8576278100013</v>
      </c>
      <c r="AS28" s="55">
        <v>3816.6589990000011</v>
      </c>
      <c r="AT28" s="55">
        <v>3797.1979931800001</v>
      </c>
      <c r="AU28" s="55">
        <v>3385.9273120200014</v>
      </c>
      <c r="AV28" s="55">
        <v>4463.1262937300007</v>
      </c>
      <c r="AW28" s="55">
        <v>3899.1462932900013</v>
      </c>
      <c r="AX28" s="55">
        <v>3477.2415183099984</v>
      </c>
      <c r="AY28" s="55">
        <v>4488.9917233200013</v>
      </c>
      <c r="AZ28" s="55">
        <v>3898.19266857</v>
      </c>
      <c r="BA28" s="55">
        <v>4184.1890088400014</v>
      </c>
      <c r="BB28" s="506">
        <v>4097.2062289799997</v>
      </c>
      <c r="BC28" s="55">
        <v>3504.8660544800009</v>
      </c>
      <c r="BD28" s="55">
        <v>3857.2678254099997</v>
      </c>
      <c r="BE28" s="55">
        <v>4725.5162604400011</v>
      </c>
      <c r="BF28" s="55">
        <v>3798.6760877899969</v>
      </c>
      <c r="BG28" s="55">
        <v>3530.3465235500003</v>
      </c>
      <c r="BH28" s="55">
        <v>4460.5434927000015</v>
      </c>
      <c r="BI28" s="55">
        <v>3681.8883498500018</v>
      </c>
      <c r="BJ28" s="55">
        <v>3378.3031484300004</v>
      </c>
      <c r="BK28" s="55">
        <v>3910.9066275900009</v>
      </c>
      <c r="BL28" s="55">
        <v>3896.0754067300009</v>
      </c>
      <c r="BM28" s="55">
        <v>5262.0788991199979</v>
      </c>
      <c r="BN28" s="493">
        <f t="shared" si="11"/>
        <v>48103.674905070002</v>
      </c>
      <c r="BO28" s="55">
        <v>4860.4168086599975</v>
      </c>
      <c r="BP28" s="55">
        <v>3454.1434585600023</v>
      </c>
      <c r="BQ28" s="55">
        <v>3603.0643344799969</v>
      </c>
      <c r="BR28" s="55">
        <v>4657.4804805799959</v>
      </c>
      <c r="BS28" s="55">
        <v>4500.0753975899988</v>
      </c>
      <c r="BT28" s="55">
        <v>4146.5383131699982</v>
      </c>
      <c r="BU28" s="55">
        <v>5485.2493144600012</v>
      </c>
      <c r="BV28" s="55">
        <v>4145.8037548399989</v>
      </c>
      <c r="BW28" s="55">
        <v>5247.5255854399993</v>
      </c>
      <c r="BX28" s="55">
        <v>5311.1837202100023</v>
      </c>
      <c r="BY28" s="55">
        <v>4583.1567093800022</v>
      </c>
      <c r="BZ28" s="55">
        <v>6949.5571945399925</v>
      </c>
      <c r="CA28" s="506">
        <v>5397.0801635300031</v>
      </c>
      <c r="CB28" s="55">
        <v>4592.3734093799994</v>
      </c>
      <c r="CC28" s="55">
        <v>4536.5455836800056</v>
      </c>
      <c r="CD28" s="55">
        <v>4950.5843767799943</v>
      </c>
      <c r="CE28" s="55">
        <v>4523.0410860599986</v>
      </c>
      <c r="CF28" s="55">
        <v>5133.290962770001</v>
      </c>
      <c r="CG28" s="55">
        <v>5916.0958883499998</v>
      </c>
      <c r="CH28" s="55">
        <v>4496.0329404499998</v>
      </c>
      <c r="CI28" s="161">
        <v>5215.1411700100016</v>
      </c>
      <c r="CJ28" s="507">
        <f t="shared" si="6"/>
        <v>35034.613971630002</v>
      </c>
      <c r="CK28" s="507">
        <f t="shared" si="7"/>
        <v>40100.297447780002</v>
      </c>
      <c r="CL28" s="496">
        <f t="shared" si="8"/>
        <v>44760.185581010002</v>
      </c>
      <c r="CM28" s="503">
        <f t="shared" si="12"/>
        <v>11.620582464003594</v>
      </c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</row>
    <row r="29" spans="1:114" ht="20.100000000000001" customHeight="1" x14ac:dyDescent="0.25">
      <c r="A29" s="559"/>
      <c r="B29" s="484" t="s">
        <v>169</v>
      </c>
      <c r="C29" s="485" t="s">
        <v>170</v>
      </c>
      <c r="D29" s="501">
        <v>0</v>
      </c>
      <c r="E29" s="501">
        <v>0</v>
      </c>
      <c r="F29" s="501">
        <v>0</v>
      </c>
      <c r="G29" s="501">
        <v>0</v>
      </c>
      <c r="H29" s="501">
        <v>0</v>
      </c>
      <c r="I29" s="501">
        <v>0</v>
      </c>
      <c r="J29" s="501">
        <v>0</v>
      </c>
      <c r="K29" s="501">
        <v>0</v>
      </c>
      <c r="L29" s="501">
        <v>0</v>
      </c>
      <c r="M29" s="502">
        <v>0</v>
      </c>
      <c r="N29" s="502">
        <v>0</v>
      </c>
      <c r="O29" s="502">
        <v>0</v>
      </c>
      <c r="P29" s="503">
        <v>0</v>
      </c>
      <c r="Q29" s="501">
        <v>0</v>
      </c>
      <c r="R29" s="501">
        <v>0</v>
      </c>
      <c r="S29" s="501">
        <v>0</v>
      </c>
      <c r="T29" s="501">
        <v>0</v>
      </c>
      <c r="U29" s="501">
        <v>0</v>
      </c>
      <c r="V29" s="501">
        <v>0</v>
      </c>
      <c r="W29" s="501">
        <v>0</v>
      </c>
      <c r="X29" s="501">
        <v>0</v>
      </c>
      <c r="Y29" s="501">
        <v>0</v>
      </c>
      <c r="Z29" s="502">
        <v>0</v>
      </c>
      <c r="AA29" s="502">
        <v>0</v>
      </c>
      <c r="AB29" s="502">
        <v>0</v>
      </c>
      <c r="AC29" s="503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06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06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93">
        <f t="shared" si="11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06">
        <v>0</v>
      </c>
      <c r="CB29" s="55">
        <v>0.18009421000000003</v>
      </c>
      <c r="CC29" s="55">
        <v>16.92020776</v>
      </c>
      <c r="CD29" s="55">
        <v>10.62703329</v>
      </c>
      <c r="CE29" s="55">
        <v>174.9815772</v>
      </c>
      <c r="CF29" s="55">
        <v>39.732356340000003</v>
      </c>
      <c r="CG29" s="55">
        <v>55.278915220000002</v>
      </c>
      <c r="CH29" s="55">
        <v>138.29696981999999</v>
      </c>
      <c r="CI29" s="161">
        <v>39.488047590000008</v>
      </c>
      <c r="CJ29" s="507">
        <f t="shared" si="6"/>
        <v>0</v>
      </c>
      <c r="CK29" s="507">
        <f t="shared" si="7"/>
        <v>0</v>
      </c>
      <c r="CL29" s="496">
        <f t="shared" si="8"/>
        <v>475.50520143</v>
      </c>
      <c r="CM29" s="503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</row>
    <row r="30" spans="1:114" ht="20.100000000000001" customHeight="1" x14ac:dyDescent="0.25">
      <c r="A30" s="559"/>
      <c r="B30" s="484" t="s">
        <v>28</v>
      </c>
      <c r="C30" s="485" t="s">
        <v>29</v>
      </c>
      <c r="D30" s="501">
        <v>11.45584539</v>
      </c>
      <c r="E30" s="501">
        <v>5.7068109600000012</v>
      </c>
      <c r="F30" s="501">
        <v>0</v>
      </c>
      <c r="G30" s="501">
        <v>0</v>
      </c>
      <c r="H30" s="501">
        <v>1.6670430600000001</v>
      </c>
      <c r="I30" s="501">
        <v>0</v>
      </c>
      <c r="J30" s="501">
        <v>0</v>
      </c>
      <c r="K30" s="501">
        <v>0</v>
      </c>
      <c r="L30" s="501">
        <v>0</v>
      </c>
      <c r="M30" s="502">
        <v>0</v>
      </c>
      <c r="N30" s="502">
        <v>0</v>
      </c>
      <c r="O30" s="502">
        <v>0</v>
      </c>
      <c r="P30" s="503">
        <f>SUM(D30:O30)</f>
        <v>18.829699410000003</v>
      </c>
      <c r="Q30" s="55">
        <v>9.9999999999999995E-7</v>
      </c>
      <c r="R30" s="55">
        <v>9.9999999999999995E-7</v>
      </c>
      <c r="S30" s="55">
        <v>9.9999999999999995E-7</v>
      </c>
      <c r="T30" s="55">
        <v>9.9999999999999995E-7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03">
        <f>SUM(Q30:AB30)</f>
        <v>3.9999999999999998E-6</v>
      </c>
      <c r="AD30" s="55">
        <v>0</v>
      </c>
      <c r="AE30" s="55">
        <v>0</v>
      </c>
      <c r="AF30" s="55">
        <v>0</v>
      </c>
      <c r="AG30" s="55">
        <v>10.40560022</v>
      </c>
      <c r="AH30" s="55">
        <v>15.458109589999999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06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06">
        <v>0</v>
      </c>
      <c r="BC30" s="55">
        <v>0</v>
      </c>
      <c r="BD30" s="55">
        <v>0</v>
      </c>
      <c r="BE30" s="55">
        <v>31.209384880000002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93">
        <f t="shared" si="11"/>
        <v>31.209384880000002</v>
      </c>
      <c r="BO30" s="55">
        <v>0</v>
      </c>
      <c r="BP30" s="55">
        <v>0</v>
      </c>
      <c r="BQ30" s="55">
        <v>0</v>
      </c>
      <c r="BR30" s="55">
        <v>20</v>
      </c>
      <c r="BS30" s="55">
        <v>26</v>
      </c>
      <c r="BT30" s="55">
        <v>0</v>
      </c>
      <c r="BU30" s="55">
        <v>347</v>
      </c>
      <c r="BV30" s="55">
        <v>47</v>
      </c>
      <c r="BW30" s="55">
        <v>0</v>
      </c>
      <c r="BX30" s="55">
        <v>0</v>
      </c>
      <c r="BY30" s="55">
        <v>0</v>
      </c>
      <c r="BZ30" s="55">
        <v>125.04999999</v>
      </c>
      <c r="CA30" s="506">
        <v>30.004000000000001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0.60046668000000003</v>
      </c>
      <c r="CH30" s="55">
        <v>0</v>
      </c>
      <c r="CI30" s="161">
        <v>0.30019998999999997</v>
      </c>
      <c r="CJ30" s="507">
        <f t="shared" si="6"/>
        <v>31.209384880000002</v>
      </c>
      <c r="CK30" s="507">
        <f t="shared" si="7"/>
        <v>440</v>
      </c>
      <c r="CL30" s="496">
        <f t="shared" si="8"/>
        <v>30.904666670000001</v>
      </c>
      <c r="CM30" s="503">
        <f t="shared" si="12"/>
        <v>-92.976212120454548</v>
      </c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</row>
    <row r="31" spans="1:114" ht="20.100000000000001" customHeight="1" x14ac:dyDescent="0.25">
      <c r="A31" s="559"/>
      <c r="B31" s="484" t="s">
        <v>30</v>
      </c>
      <c r="C31" s="485" t="s">
        <v>31</v>
      </c>
      <c r="D31" s="501">
        <v>11.45584539</v>
      </c>
      <c r="E31" s="501">
        <v>5.7068109600000012</v>
      </c>
      <c r="F31" s="501">
        <v>0</v>
      </c>
      <c r="G31" s="501">
        <v>0</v>
      </c>
      <c r="H31" s="501">
        <v>1.66704206</v>
      </c>
      <c r="I31" s="501">
        <v>0</v>
      </c>
      <c r="J31" s="501">
        <v>0</v>
      </c>
      <c r="K31" s="501">
        <v>0</v>
      </c>
      <c r="L31" s="501">
        <v>0</v>
      </c>
      <c r="M31" s="502">
        <v>0</v>
      </c>
      <c r="N31" s="502">
        <v>0</v>
      </c>
      <c r="O31" s="502">
        <v>0</v>
      </c>
      <c r="P31" s="503">
        <f>SUM(D31:O31)</f>
        <v>18.829698410000002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03">
        <f>SUM(Q31:AB31)</f>
        <v>0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06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06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93">
        <f t="shared" si="11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06"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161">
        <v>0</v>
      </c>
      <c r="CJ31" s="507">
        <f t="shared" si="6"/>
        <v>0</v>
      </c>
      <c r="CK31" s="507">
        <f t="shared" si="7"/>
        <v>0</v>
      </c>
      <c r="CL31" s="496">
        <f t="shared" si="8"/>
        <v>0</v>
      </c>
      <c r="CM31" s="503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</row>
    <row r="32" spans="1:114" ht="20.100000000000001" customHeight="1" x14ac:dyDescent="0.25">
      <c r="A32" s="559"/>
      <c r="B32" s="484" t="s">
        <v>136</v>
      </c>
      <c r="C32" s="485" t="s">
        <v>137</v>
      </c>
      <c r="D32" s="501">
        <v>0</v>
      </c>
      <c r="E32" s="501">
        <v>0</v>
      </c>
      <c r="F32" s="501">
        <v>0</v>
      </c>
      <c r="G32" s="501">
        <v>0</v>
      </c>
      <c r="H32" s="501">
        <v>9.9999999999999995E-7</v>
      </c>
      <c r="I32" s="501">
        <v>0</v>
      </c>
      <c r="J32" s="501">
        <v>0</v>
      </c>
      <c r="K32" s="501">
        <v>0</v>
      </c>
      <c r="L32" s="501">
        <v>0</v>
      </c>
      <c r="M32" s="502">
        <v>0</v>
      </c>
      <c r="N32" s="502">
        <v>0</v>
      </c>
      <c r="O32" s="502">
        <v>0</v>
      </c>
      <c r="P32" s="503">
        <f>SUM(D32:O32)</f>
        <v>9.9999999999999995E-7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03">
        <f>SUM(Q32:AB32)</f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06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06">
        <v>0</v>
      </c>
      <c r="BC32" s="55">
        <v>0</v>
      </c>
      <c r="BD32" s="55">
        <v>0</v>
      </c>
      <c r="BE32" s="55">
        <v>31.209384880000002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93">
        <f t="shared" si="11"/>
        <v>31.209384880000002</v>
      </c>
      <c r="BO32" s="55">
        <v>0</v>
      </c>
      <c r="BP32" s="55">
        <v>0</v>
      </c>
      <c r="BQ32" s="55">
        <v>0</v>
      </c>
      <c r="BR32" s="55">
        <v>20</v>
      </c>
      <c r="BS32" s="55">
        <v>26</v>
      </c>
      <c r="BT32" s="55">
        <v>0</v>
      </c>
      <c r="BU32" s="55">
        <v>347</v>
      </c>
      <c r="BV32" s="55">
        <v>47</v>
      </c>
      <c r="BW32" s="55">
        <v>0</v>
      </c>
      <c r="BX32" s="55">
        <v>0</v>
      </c>
      <c r="BY32" s="55">
        <v>0</v>
      </c>
      <c r="BZ32" s="55">
        <v>155</v>
      </c>
      <c r="CA32" s="506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0.6</v>
      </c>
      <c r="CH32" s="55">
        <v>0</v>
      </c>
      <c r="CI32" s="161">
        <v>0.3</v>
      </c>
      <c r="CJ32" s="507">
        <f t="shared" si="6"/>
        <v>31.209384880000002</v>
      </c>
      <c r="CK32" s="507">
        <f t="shared" si="7"/>
        <v>440</v>
      </c>
      <c r="CL32" s="496">
        <f t="shared" si="8"/>
        <v>0.89999999999999991</v>
      </c>
      <c r="CM32" s="503">
        <f t="shared" si="12"/>
        <v>-99.795454545454547</v>
      </c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</row>
    <row r="33" spans="1:114" ht="20.100000000000001" customHeight="1" x14ac:dyDescent="0.25">
      <c r="A33" s="559"/>
      <c r="B33" s="484" t="s">
        <v>32</v>
      </c>
      <c r="C33" s="485" t="s">
        <v>138</v>
      </c>
      <c r="D33" s="501">
        <v>378.78693087999994</v>
      </c>
      <c r="E33" s="501">
        <v>490.66667578999994</v>
      </c>
      <c r="F33" s="501">
        <v>442.80761937</v>
      </c>
      <c r="G33" s="501">
        <v>392.05566079000005</v>
      </c>
      <c r="H33" s="501">
        <v>437.29845510999996</v>
      </c>
      <c r="I33" s="501">
        <v>413.88662762000007</v>
      </c>
      <c r="J33" s="501">
        <v>593.96502100999976</v>
      </c>
      <c r="K33" s="501">
        <v>275.38651033000002</v>
      </c>
      <c r="L33" s="501">
        <v>431.58203636999997</v>
      </c>
      <c r="M33" s="502">
        <v>448.77244377000005</v>
      </c>
      <c r="N33" s="502">
        <v>618.51572778000013</v>
      </c>
      <c r="O33" s="502">
        <v>1211.0508937</v>
      </c>
      <c r="P33" s="503">
        <f>SUM(D33:O33)</f>
        <v>6134.7746025199995</v>
      </c>
      <c r="Q33" s="55">
        <v>663.53043274999993</v>
      </c>
      <c r="R33" s="55">
        <v>817.77766728999984</v>
      </c>
      <c r="S33" s="55">
        <v>1057.5813579600001</v>
      </c>
      <c r="T33" s="55">
        <v>830.13753273999998</v>
      </c>
      <c r="U33" s="55">
        <v>899.76923617</v>
      </c>
      <c r="V33" s="55">
        <v>1122.5645670399997</v>
      </c>
      <c r="W33" s="55">
        <v>714.50838583000007</v>
      </c>
      <c r="X33" s="55">
        <v>988.62323478999986</v>
      </c>
      <c r="Y33" s="55">
        <v>977.81218799999999</v>
      </c>
      <c r="Z33" s="55">
        <v>847.34043346999999</v>
      </c>
      <c r="AA33" s="55">
        <v>1027.25570928</v>
      </c>
      <c r="AB33" s="55">
        <v>1324.0576074899998</v>
      </c>
      <c r="AC33" s="503">
        <f>SUM(Q33:AB33)</f>
        <v>11270.958352809999</v>
      </c>
      <c r="AD33" s="55">
        <v>739.99131594000005</v>
      </c>
      <c r="AE33" s="55">
        <v>1091.2788222199997</v>
      </c>
      <c r="AF33" s="55">
        <v>1096.3808772300004</v>
      </c>
      <c r="AG33" s="55">
        <v>2382.5291428699998</v>
      </c>
      <c r="AH33" s="55">
        <v>2162.3212379400002</v>
      </c>
      <c r="AI33" s="55">
        <v>2308.9452572099995</v>
      </c>
      <c r="AJ33" s="55">
        <v>2113.4923864299999</v>
      </c>
      <c r="AK33" s="55">
        <v>1622.72257541</v>
      </c>
      <c r="AL33" s="55">
        <v>2350.6659582400002</v>
      </c>
      <c r="AM33" s="55">
        <v>2051.63182001</v>
      </c>
      <c r="AN33" s="55">
        <v>2533.0305227000003</v>
      </c>
      <c r="AO33" s="55">
        <v>2588.6454181000008</v>
      </c>
      <c r="AP33" s="506">
        <v>2290.23886803</v>
      </c>
      <c r="AQ33" s="55">
        <v>2999.3407866800003</v>
      </c>
      <c r="AR33" s="55">
        <v>3829.0121375300032</v>
      </c>
      <c r="AS33" s="55">
        <v>2980.2000073700019</v>
      </c>
      <c r="AT33" s="55">
        <v>3296.379888179998</v>
      </c>
      <c r="AU33" s="55">
        <v>2903.9966124399994</v>
      </c>
      <c r="AV33" s="55">
        <v>3547.3061997799996</v>
      </c>
      <c r="AW33" s="55">
        <v>3480.0803423700004</v>
      </c>
      <c r="AX33" s="55">
        <v>3577.9860248299979</v>
      </c>
      <c r="AY33" s="55">
        <v>4394.3896843200009</v>
      </c>
      <c r="AZ33" s="55">
        <v>2847.3134274899999</v>
      </c>
      <c r="BA33" s="55">
        <v>3372.9328529999998</v>
      </c>
      <c r="BB33" s="506">
        <v>3820.5193432999995</v>
      </c>
      <c r="BC33" s="55">
        <v>2644.5239336700006</v>
      </c>
      <c r="BD33" s="55">
        <v>3781.2221193099995</v>
      </c>
      <c r="BE33" s="55">
        <v>4899.7281615300035</v>
      </c>
      <c r="BF33" s="55">
        <v>5236.3633832100004</v>
      </c>
      <c r="BG33" s="55">
        <v>4124.2614672100026</v>
      </c>
      <c r="BH33" s="55">
        <v>6116.2163983999972</v>
      </c>
      <c r="BI33" s="55">
        <v>4688.3034831799987</v>
      </c>
      <c r="BJ33" s="55">
        <v>3876.8384401400017</v>
      </c>
      <c r="BK33" s="55">
        <v>5555.7683603499972</v>
      </c>
      <c r="BL33" s="55">
        <v>6063.8646182000002</v>
      </c>
      <c r="BM33" s="55">
        <v>5126.6762710899966</v>
      </c>
      <c r="BN33" s="493">
        <f t="shared" si="11"/>
        <v>55934.28597959</v>
      </c>
      <c r="BO33" s="55">
        <v>4773.9637282200001</v>
      </c>
      <c r="BP33" s="55">
        <v>4605.2610363599997</v>
      </c>
      <c r="BQ33" s="55">
        <v>5375.628708719998</v>
      </c>
      <c r="BR33" s="55">
        <v>5256.7829887599946</v>
      </c>
      <c r="BS33" s="55">
        <v>4812.4613754499997</v>
      </c>
      <c r="BT33" s="55">
        <v>5239.8954323100033</v>
      </c>
      <c r="BU33" s="55">
        <v>5549.8364212699953</v>
      </c>
      <c r="BV33" s="55">
        <v>5331.0276848599979</v>
      </c>
      <c r="BW33" s="55">
        <v>4019.074295659997</v>
      </c>
      <c r="BX33" s="55">
        <v>3986.715511059997</v>
      </c>
      <c r="BY33" s="55">
        <v>3183.2006229900003</v>
      </c>
      <c r="BZ33" s="55">
        <v>4450.9357305800022</v>
      </c>
      <c r="CA33" s="506">
        <v>4510.1643091600072</v>
      </c>
      <c r="CB33" s="55">
        <v>3378.2198947699967</v>
      </c>
      <c r="CC33" s="55">
        <v>3901.9452844399952</v>
      </c>
      <c r="CD33" s="55">
        <v>5455.5318062800006</v>
      </c>
      <c r="CE33" s="55">
        <v>4834.83482233</v>
      </c>
      <c r="CF33" s="55">
        <v>3969.3613677699991</v>
      </c>
      <c r="CG33" s="55">
        <v>6570.2138167699986</v>
      </c>
      <c r="CH33" s="55">
        <v>3657.432607910001</v>
      </c>
      <c r="CI33" s="161">
        <v>3832.7005313499981</v>
      </c>
      <c r="CJ33" s="507">
        <f t="shared" si="6"/>
        <v>39187.976729950002</v>
      </c>
      <c r="CK33" s="507">
        <f t="shared" si="7"/>
        <v>44963.931671609986</v>
      </c>
      <c r="CL33" s="496">
        <f t="shared" si="8"/>
        <v>40110.404440779996</v>
      </c>
      <c r="CM33" s="503">
        <f t="shared" si="12"/>
        <v>-10.794267872919317</v>
      </c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</row>
    <row r="34" spans="1:114" ht="20.100000000000001" customHeight="1" x14ac:dyDescent="0.25">
      <c r="A34" s="559"/>
      <c r="B34" s="484" t="s">
        <v>103</v>
      </c>
      <c r="C34" s="485" t="s">
        <v>104</v>
      </c>
      <c r="D34" s="501">
        <v>0</v>
      </c>
      <c r="E34" s="501">
        <v>0</v>
      </c>
      <c r="F34" s="501">
        <v>0</v>
      </c>
      <c r="G34" s="501">
        <v>0</v>
      </c>
      <c r="H34" s="501">
        <v>9.9999999999999995E-7</v>
      </c>
      <c r="I34" s="501">
        <v>0</v>
      </c>
      <c r="J34" s="501">
        <v>0</v>
      </c>
      <c r="K34" s="501">
        <v>0</v>
      </c>
      <c r="L34" s="501">
        <v>0</v>
      </c>
      <c r="M34" s="502">
        <v>0</v>
      </c>
      <c r="N34" s="502">
        <v>0</v>
      </c>
      <c r="O34" s="502">
        <v>0</v>
      </c>
      <c r="P34" s="503">
        <v>0</v>
      </c>
      <c r="Q34" s="501">
        <v>0</v>
      </c>
      <c r="R34" s="501">
        <v>0</v>
      </c>
      <c r="S34" s="501">
        <v>0</v>
      </c>
      <c r="T34" s="501">
        <v>0</v>
      </c>
      <c r="U34" s="501">
        <v>9.9999999999999995E-7</v>
      </c>
      <c r="V34" s="501">
        <v>0</v>
      </c>
      <c r="W34" s="501">
        <v>0</v>
      </c>
      <c r="X34" s="501">
        <v>0</v>
      </c>
      <c r="Y34" s="501">
        <v>0</v>
      </c>
      <c r="Z34" s="502">
        <v>0</v>
      </c>
      <c r="AA34" s="502">
        <v>0</v>
      </c>
      <c r="AB34" s="502">
        <v>0</v>
      </c>
      <c r="AC34" s="503"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06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06">
        <v>0</v>
      </c>
      <c r="BC34" s="55">
        <v>0</v>
      </c>
      <c r="BD34" s="55">
        <v>0</v>
      </c>
      <c r="BE34" s="55">
        <v>0</v>
      </c>
      <c r="BF34" s="55">
        <v>7.476</v>
      </c>
      <c r="BG34" s="55">
        <v>0</v>
      </c>
      <c r="BH34" s="55">
        <v>13.4</v>
      </c>
      <c r="BI34" s="55">
        <v>9.2385000000000002</v>
      </c>
      <c r="BJ34" s="55">
        <v>11.9</v>
      </c>
      <c r="BK34" s="55">
        <v>0</v>
      </c>
      <c r="BL34" s="55">
        <v>14</v>
      </c>
      <c r="BM34" s="55">
        <v>8</v>
      </c>
      <c r="BN34" s="493">
        <f t="shared" si="11"/>
        <v>64.014499999999998</v>
      </c>
      <c r="BO34" s="55">
        <v>5.5</v>
      </c>
      <c r="BP34" s="55">
        <v>0</v>
      </c>
      <c r="BQ34" s="55">
        <v>19.75</v>
      </c>
      <c r="BR34" s="55">
        <v>0</v>
      </c>
      <c r="BS34" s="55">
        <v>12.855</v>
      </c>
      <c r="BT34" s="55">
        <v>5.55</v>
      </c>
      <c r="BU34" s="55">
        <v>22.35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06"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1.0349999999999999</v>
      </c>
      <c r="CI34" s="161">
        <v>0</v>
      </c>
      <c r="CJ34" s="507">
        <f t="shared" si="6"/>
        <v>42.014499999999998</v>
      </c>
      <c r="CK34" s="507">
        <f t="shared" si="7"/>
        <v>66.004999999999995</v>
      </c>
      <c r="CL34" s="496">
        <f t="shared" si="8"/>
        <v>1.0349999999999999</v>
      </c>
      <c r="CM34" s="503">
        <f t="shared" si="12"/>
        <v>-98.43193697447164</v>
      </c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</row>
    <row r="35" spans="1:114" ht="20.100000000000001" customHeight="1" x14ac:dyDescent="0.25">
      <c r="A35" s="559"/>
      <c r="B35" s="484" t="s">
        <v>126</v>
      </c>
      <c r="C35" s="485" t="s">
        <v>129</v>
      </c>
      <c r="D35" s="501">
        <v>0</v>
      </c>
      <c r="E35" s="501">
        <v>0</v>
      </c>
      <c r="F35" s="501">
        <v>0</v>
      </c>
      <c r="G35" s="501">
        <v>0</v>
      </c>
      <c r="H35" s="501">
        <v>9.9999999999999995E-7</v>
      </c>
      <c r="I35" s="501">
        <v>0</v>
      </c>
      <c r="J35" s="501">
        <v>0</v>
      </c>
      <c r="K35" s="501">
        <v>0</v>
      </c>
      <c r="L35" s="501">
        <v>0</v>
      </c>
      <c r="M35" s="502">
        <v>0</v>
      </c>
      <c r="N35" s="502">
        <v>0</v>
      </c>
      <c r="O35" s="502">
        <v>0</v>
      </c>
      <c r="P35" s="503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9.9999999999999995E-7</v>
      </c>
      <c r="V35" s="501">
        <v>0</v>
      </c>
      <c r="W35" s="501">
        <v>0</v>
      </c>
      <c r="X35" s="501">
        <v>0</v>
      </c>
      <c r="Y35" s="501">
        <v>0</v>
      </c>
      <c r="Z35" s="502">
        <v>0</v>
      </c>
      <c r="AA35" s="502">
        <v>0</v>
      </c>
      <c r="AB35" s="502">
        <v>0</v>
      </c>
      <c r="AC35" s="503">
        <v>0</v>
      </c>
      <c r="AD35" s="55">
        <v>0</v>
      </c>
      <c r="AE35" s="55">
        <v>0</v>
      </c>
      <c r="AF35" s="55">
        <v>0</v>
      </c>
      <c r="AG35" s="55">
        <v>10.40560022</v>
      </c>
      <c r="AH35" s="55">
        <v>15.458109589999999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06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06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5">
        <v>0</v>
      </c>
      <c r="BN35" s="493">
        <f t="shared" si="11"/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5.8837847000000005</v>
      </c>
      <c r="BX35" s="55">
        <v>106.63122326999999</v>
      </c>
      <c r="BY35" s="55">
        <v>36.41396060000001</v>
      </c>
      <c r="BZ35" s="55">
        <v>135.91479802999996</v>
      </c>
      <c r="CA35" s="506">
        <v>18.45559325</v>
      </c>
      <c r="CB35" s="55">
        <v>17.89782138</v>
      </c>
      <c r="CC35" s="55">
        <v>6.2090008499999998</v>
      </c>
      <c r="CD35" s="55">
        <v>25.30913704</v>
      </c>
      <c r="CE35" s="55">
        <v>37.448342690000004</v>
      </c>
      <c r="CF35" s="55">
        <v>23.127011570000001</v>
      </c>
      <c r="CG35" s="55">
        <v>66.66629076000001</v>
      </c>
      <c r="CH35" s="55">
        <v>68.318666579999999</v>
      </c>
      <c r="CI35" s="161">
        <v>12.862863949999999</v>
      </c>
      <c r="CJ35" s="507">
        <f t="shared" si="6"/>
        <v>0</v>
      </c>
      <c r="CK35" s="507">
        <f t="shared" si="7"/>
        <v>5.8837847000000005</v>
      </c>
      <c r="CL35" s="496">
        <f t="shared" si="8"/>
        <v>276.29472807000002</v>
      </c>
      <c r="CM35" s="503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</row>
    <row r="36" spans="1:114" ht="20.100000000000001" customHeight="1" x14ac:dyDescent="0.25">
      <c r="A36" s="559"/>
      <c r="B36" s="484" t="s">
        <v>127</v>
      </c>
      <c r="C36" s="485" t="s">
        <v>190</v>
      </c>
      <c r="D36" s="501">
        <v>0</v>
      </c>
      <c r="E36" s="501">
        <v>0</v>
      </c>
      <c r="F36" s="501">
        <v>0</v>
      </c>
      <c r="G36" s="501">
        <v>0</v>
      </c>
      <c r="H36" s="501">
        <v>9.9999999999999995E-7</v>
      </c>
      <c r="I36" s="501">
        <v>0</v>
      </c>
      <c r="J36" s="501">
        <v>0</v>
      </c>
      <c r="K36" s="501">
        <v>0</v>
      </c>
      <c r="L36" s="501">
        <v>0</v>
      </c>
      <c r="M36" s="502">
        <v>0</v>
      </c>
      <c r="N36" s="502">
        <v>0</v>
      </c>
      <c r="O36" s="502">
        <v>0</v>
      </c>
      <c r="P36" s="503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9.9999999999999995E-7</v>
      </c>
      <c r="V36" s="501">
        <v>0</v>
      </c>
      <c r="W36" s="501">
        <v>0</v>
      </c>
      <c r="X36" s="501">
        <v>0</v>
      </c>
      <c r="Y36" s="501">
        <v>0</v>
      </c>
      <c r="Z36" s="502">
        <v>0</v>
      </c>
      <c r="AA36" s="502">
        <v>0</v>
      </c>
      <c r="AB36" s="502">
        <v>0</v>
      </c>
      <c r="AC36" s="503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06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06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93">
        <f t="shared" si="11"/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2350.2764296399996</v>
      </c>
      <c r="BX36" s="55">
        <v>2646.0297545900053</v>
      </c>
      <c r="BY36" s="55">
        <v>3429.8925437700018</v>
      </c>
      <c r="BZ36" s="55">
        <v>3782.2943931700024</v>
      </c>
      <c r="CA36" s="506">
        <v>2329.722951029994</v>
      </c>
      <c r="CB36" s="55">
        <v>2905.7868506099981</v>
      </c>
      <c r="CC36" s="55">
        <v>3605.145593650002</v>
      </c>
      <c r="CD36" s="55">
        <v>5282.6442273899993</v>
      </c>
      <c r="CE36" s="55">
        <v>3324.2779735099984</v>
      </c>
      <c r="CF36" s="55">
        <v>4970.0381819899931</v>
      </c>
      <c r="CG36" s="55">
        <v>6042.2543775500071</v>
      </c>
      <c r="CH36" s="55">
        <v>4232.9749584300025</v>
      </c>
      <c r="CI36" s="161">
        <v>3939.0772019599976</v>
      </c>
      <c r="CJ36" s="507">
        <f t="shared" si="6"/>
        <v>0</v>
      </c>
      <c r="CK36" s="507">
        <f t="shared" si="7"/>
        <v>2350.2764296399996</v>
      </c>
      <c r="CL36" s="496">
        <f t="shared" si="8"/>
        <v>36631.922316119992</v>
      </c>
      <c r="CM36" s="503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</row>
    <row r="37" spans="1:114" ht="20.100000000000001" customHeight="1" x14ac:dyDescent="0.25">
      <c r="A37" s="559"/>
      <c r="B37" s="484" t="s">
        <v>128</v>
      </c>
      <c r="C37" s="485" t="s">
        <v>130</v>
      </c>
      <c r="D37" s="501">
        <v>0</v>
      </c>
      <c r="E37" s="501">
        <v>0</v>
      </c>
      <c r="F37" s="501">
        <v>0</v>
      </c>
      <c r="G37" s="501">
        <v>0</v>
      </c>
      <c r="H37" s="501">
        <v>9.9999999999999995E-7</v>
      </c>
      <c r="I37" s="501">
        <v>0</v>
      </c>
      <c r="J37" s="501">
        <v>0</v>
      </c>
      <c r="K37" s="501">
        <v>0</v>
      </c>
      <c r="L37" s="501">
        <v>0</v>
      </c>
      <c r="M37" s="502">
        <v>0</v>
      </c>
      <c r="N37" s="502">
        <v>0</v>
      </c>
      <c r="O37" s="502">
        <v>0</v>
      </c>
      <c r="P37" s="503">
        <v>0</v>
      </c>
      <c r="Q37" s="501">
        <v>0</v>
      </c>
      <c r="R37" s="501">
        <v>0</v>
      </c>
      <c r="S37" s="501">
        <v>0</v>
      </c>
      <c r="T37" s="501">
        <v>0</v>
      </c>
      <c r="U37" s="501">
        <v>9.9999999999999995E-7</v>
      </c>
      <c r="V37" s="501">
        <v>0</v>
      </c>
      <c r="W37" s="501">
        <v>0</v>
      </c>
      <c r="X37" s="501">
        <v>0</v>
      </c>
      <c r="Y37" s="501">
        <v>0</v>
      </c>
      <c r="Z37" s="502">
        <v>0</v>
      </c>
      <c r="AA37" s="502">
        <v>0</v>
      </c>
      <c r="AB37" s="502">
        <v>0</v>
      </c>
      <c r="AC37" s="503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06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06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93">
        <f t="shared" si="11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245.72785789999998</v>
      </c>
      <c r="BX37" s="55">
        <v>1171.5150055499998</v>
      </c>
      <c r="BY37" s="55">
        <v>963.78245733000006</v>
      </c>
      <c r="BZ37" s="55">
        <v>1111.68008747</v>
      </c>
      <c r="CA37" s="506">
        <v>619.82646867000005</v>
      </c>
      <c r="CB37" s="55">
        <v>430.13653551999994</v>
      </c>
      <c r="CC37" s="55">
        <v>596.12013528000011</v>
      </c>
      <c r="CD37" s="55">
        <v>861.72283289999973</v>
      </c>
      <c r="CE37" s="55">
        <v>1009.4681369900001</v>
      </c>
      <c r="CF37" s="55">
        <v>751.7826562499996</v>
      </c>
      <c r="CG37" s="55">
        <v>935.34154550000017</v>
      </c>
      <c r="CH37" s="55">
        <v>718.75562068999989</v>
      </c>
      <c r="CI37" s="161">
        <v>315.33278098</v>
      </c>
      <c r="CJ37" s="507">
        <f t="shared" si="6"/>
        <v>0</v>
      </c>
      <c r="CK37" s="507">
        <f t="shared" si="7"/>
        <v>245.72785789999998</v>
      </c>
      <c r="CL37" s="496">
        <f t="shared" si="8"/>
        <v>6238.4867127799998</v>
      </c>
      <c r="CM37" s="503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</row>
    <row r="38" spans="1:114" ht="20.100000000000001" customHeight="1" x14ac:dyDescent="0.25">
      <c r="A38" s="559"/>
      <c r="B38" s="484" t="s">
        <v>184</v>
      </c>
      <c r="C38" s="485" t="s">
        <v>186</v>
      </c>
      <c r="D38" s="501">
        <v>0</v>
      </c>
      <c r="E38" s="501">
        <v>0</v>
      </c>
      <c r="F38" s="501">
        <v>0</v>
      </c>
      <c r="G38" s="501">
        <v>0</v>
      </c>
      <c r="H38" s="501">
        <v>0</v>
      </c>
      <c r="I38" s="501">
        <v>0</v>
      </c>
      <c r="J38" s="501">
        <v>0</v>
      </c>
      <c r="K38" s="501">
        <v>0</v>
      </c>
      <c r="L38" s="501">
        <v>0</v>
      </c>
      <c r="M38" s="502">
        <v>0</v>
      </c>
      <c r="N38" s="502">
        <v>0</v>
      </c>
      <c r="O38" s="502">
        <v>0</v>
      </c>
      <c r="P38" s="503">
        <v>0</v>
      </c>
      <c r="Q38" s="501">
        <v>0</v>
      </c>
      <c r="R38" s="501">
        <v>0</v>
      </c>
      <c r="S38" s="501">
        <v>0</v>
      </c>
      <c r="T38" s="501">
        <v>0</v>
      </c>
      <c r="U38" s="501">
        <v>0</v>
      </c>
      <c r="V38" s="501">
        <v>0</v>
      </c>
      <c r="W38" s="501">
        <v>0</v>
      </c>
      <c r="X38" s="501">
        <v>0</v>
      </c>
      <c r="Y38" s="501">
        <v>0</v>
      </c>
      <c r="Z38" s="502">
        <v>0</v>
      </c>
      <c r="AA38" s="502">
        <v>0</v>
      </c>
      <c r="AB38" s="502">
        <v>0</v>
      </c>
      <c r="AC38" s="503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06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06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93">
        <f t="shared" si="11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06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7.4086896599999994</v>
      </c>
      <c r="CG38" s="55">
        <v>13.596053639999997</v>
      </c>
      <c r="CH38" s="55">
        <v>12.30974279</v>
      </c>
      <c r="CI38" s="161">
        <v>14.634236520000002</v>
      </c>
      <c r="CJ38" s="507">
        <f t="shared" si="6"/>
        <v>0</v>
      </c>
      <c r="CK38" s="507">
        <f t="shared" si="7"/>
        <v>0</v>
      </c>
      <c r="CL38" s="496">
        <f t="shared" si="8"/>
        <v>47.948722609999997</v>
      </c>
      <c r="CM38" s="503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</row>
    <row r="39" spans="1:114" ht="20.100000000000001" customHeight="1" x14ac:dyDescent="0.25">
      <c r="A39" s="559"/>
      <c r="B39" s="484" t="s">
        <v>185</v>
      </c>
      <c r="C39" s="485" t="s">
        <v>187</v>
      </c>
      <c r="D39" s="501">
        <v>0</v>
      </c>
      <c r="E39" s="501">
        <v>0</v>
      </c>
      <c r="F39" s="501">
        <v>0</v>
      </c>
      <c r="G39" s="501">
        <v>0</v>
      </c>
      <c r="H39" s="501">
        <v>0</v>
      </c>
      <c r="I39" s="501">
        <v>0</v>
      </c>
      <c r="J39" s="501">
        <v>0</v>
      </c>
      <c r="K39" s="501">
        <v>0</v>
      </c>
      <c r="L39" s="501">
        <v>0</v>
      </c>
      <c r="M39" s="502">
        <v>0</v>
      </c>
      <c r="N39" s="502">
        <v>0</v>
      </c>
      <c r="O39" s="502">
        <v>0</v>
      </c>
      <c r="P39" s="503">
        <v>0</v>
      </c>
      <c r="Q39" s="501">
        <v>0</v>
      </c>
      <c r="R39" s="501">
        <v>0</v>
      </c>
      <c r="S39" s="501">
        <v>0</v>
      </c>
      <c r="T39" s="501">
        <v>0</v>
      </c>
      <c r="U39" s="501">
        <v>0</v>
      </c>
      <c r="V39" s="501">
        <v>0</v>
      </c>
      <c r="W39" s="501">
        <v>0</v>
      </c>
      <c r="X39" s="501">
        <v>0</v>
      </c>
      <c r="Y39" s="501">
        <v>0</v>
      </c>
      <c r="Z39" s="502">
        <v>0</v>
      </c>
      <c r="AA39" s="502">
        <v>0</v>
      </c>
      <c r="AB39" s="502">
        <v>0</v>
      </c>
      <c r="AC39" s="503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06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06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93">
        <f t="shared" si="11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06">
        <v>0</v>
      </c>
      <c r="CB39" s="55">
        <v>0</v>
      </c>
      <c r="CC39" s="55">
        <v>0</v>
      </c>
      <c r="CD39" s="55">
        <v>0</v>
      </c>
      <c r="CE39" s="55">
        <v>0</v>
      </c>
      <c r="CF39" s="55">
        <v>7.4086896600000003</v>
      </c>
      <c r="CG39" s="55">
        <v>13.812849120000001</v>
      </c>
      <c r="CH39" s="55">
        <v>12.309742789999998</v>
      </c>
      <c r="CI39" s="161">
        <v>14.901208910000006</v>
      </c>
      <c r="CJ39" s="507">
        <f t="shared" si="6"/>
        <v>0</v>
      </c>
      <c r="CK39" s="507">
        <f t="shared" si="7"/>
        <v>0</v>
      </c>
      <c r="CL39" s="496">
        <f t="shared" si="8"/>
        <v>48.432490480000013</v>
      </c>
      <c r="CM39" s="503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</row>
    <row r="40" spans="1:114" ht="20.100000000000001" customHeight="1" x14ac:dyDescent="0.25">
      <c r="A40" s="559"/>
      <c r="B40" s="484" t="s">
        <v>199</v>
      </c>
      <c r="C40" s="485" t="s">
        <v>200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2"/>
      <c r="N40" s="502"/>
      <c r="O40" s="502"/>
      <c r="P40" s="503"/>
      <c r="Q40" s="501"/>
      <c r="R40" s="501"/>
      <c r="S40" s="501"/>
      <c r="T40" s="501"/>
      <c r="U40" s="501"/>
      <c r="V40" s="501"/>
      <c r="W40" s="501"/>
      <c r="X40" s="501"/>
      <c r="Y40" s="501"/>
      <c r="Z40" s="502"/>
      <c r="AA40" s="502"/>
      <c r="AB40" s="502"/>
      <c r="AC40" s="50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06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06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493">
        <f t="shared" si="11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06"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161">
        <v>5.9108999999999993E-3</v>
      </c>
      <c r="CJ40" s="507"/>
      <c r="CK40" s="507">
        <f t="shared" si="7"/>
        <v>0</v>
      </c>
      <c r="CL40" s="496">
        <f t="shared" si="8"/>
        <v>5.9108999999999993E-3</v>
      </c>
      <c r="CM40" s="503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</row>
    <row r="41" spans="1:114" ht="20.100000000000001" customHeight="1" x14ac:dyDescent="0.25">
      <c r="A41" s="559"/>
      <c r="B41" s="484" t="s">
        <v>21</v>
      </c>
      <c r="C41" s="485" t="s">
        <v>22</v>
      </c>
      <c r="D41" s="501">
        <v>1677.97</v>
      </c>
      <c r="E41" s="501">
        <v>1014.61</v>
      </c>
      <c r="F41" s="501">
        <v>1054.51</v>
      </c>
      <c r="G41" s="501">
        <v>874.32</v>
      </c>
      <c r="H41" s="501">
        <v>865.67</v>
      </c>
      <c r="I41" s="501">
        <v>1119.43</v>
      </c>
      <c r="J41" s="501">
        <v>1000.75</v>
      </c>
      <c r="K41" s="501">
        <v>1090.03</v>
      </c>
      <c r="L41" s="501">
        <v>1051.8900000000001</v>
      </c>
      <c r="M41" s="502">
        <v>1036.925</v>
      </c>
      <c r="N41" s="502">
        <v>1077.0999999999999</v>
      </c>
      <c r="O41" s="502">
        <v>1266.73</v>
      </c>
      <c r="P41" s="503">
        <f>SUM(D41:O41)</f>
        <v>13129.934999999999</v>
      </c>
      <c r="Q41" s="55">
        <v>1406.03</v>
      </c>
      <c r="R41" s="55">
        <v>1027.7</v>
      </c>
      <c r="S41" s="55">
        <v>1125.7249999999999</v>
      </c>
      <c r="T41" s="55">
        <v>946.67</v>
      </c>
      <c r="U41" s="55">
        <v>901.37</v>
      </c>
      <c r="V41" s="55">
        <v>1050.4100000000001</v>
      </c>
      <c r="W41" s="55">
        <v>892.85</v>
      </c>
      <c r="X41" s="55">
        <v>928.99</v>
      </c>
      <c r="Y41" s="55">
        <v>902.17</v>
      </c>
      <c r="Z41" s="55">
        <v>1053.97</v>
      </c>
      <c r="AA41" s="55">
        <v>836.13</v>
      </c>
      <c r="AB41" s="55">
        <v>724.03</v>
      </c>
      <c r="AC41" s="503">
        <f>SUM(Q41:AB41)</f>
        <v>11796.045</v>
      </c>
      <c r="AD41" s="55">
        <v>1445.95</v>
      </c>
      <c r="AE41" s="55">
        <v>879.38</v>
      </c>
      <c r="AF41" s="55">
        <v>965.07</v>
      </c>
      <c r="AG41" s="55">
        <v>808.79</v>
      </c>
      <c r="AH41" s="55">
        <v>940.72</v>
      </c>
      <c r="AI41" s="55">
        <v>1104.48</v>
      </c>
      <c r="AJ41" s="55">
        <v>844.83</v>
      </c>
      <c r="AK41" s="55">
        <v>939.28</v>
      </c>
      <c r="AL41" s="55">
        <v>813.86</v>
      </c>
      <c r="AM41" s="245">
        <v>1109.1300000000001</v>
      </c>
      <c r="AN41" s="245">
        <v>1101.8900000000001</v>
      </c>
      <c r="AO41" s="245">
        <v>1037.92</v>
      </c>
      <c r="AP41" s="506">
        <v>1240.1099999999999</v>
      </c>
      <c r="AQ41" s="55">
        <v>876.95</v>
      </c>
      <c r="AR41" s="55">
        <v>1023.18</v>
      </c>
      <c r="AS41" s="55">
        <v>706.5</v>
      </c>
      <c r="AT41" s="55">
        <v>983.35</v>
      </c>
      <c r="AU41" s="55">
        <v>994.26</v>
      </c>
      <c r="AV41" s="55">
        <v>1134.43</v>
      </c>
      <c r="AW41" s="55">
        <v>1171.96</v>
      </c>
      <c r="AX41" s="55">
        <v>912.92</v>
      </c>
      <c r="AY41" s="55">
        <v>1209.23</v>
      </c>
      <c r="AZ41" s="55">
        <v>1218.99</v>
      </c>
      <c r="BA41" s="55">
        <v>1414.36</v>
      </c>
      <c r="BB41" s="506">
        <v>1782.76</v>
      </c>
      <c r="BC41" s="55">
        <v>1115</v>
      </c>
      <c r="BD41" s="55">
        <v>1071.26</v>
      </c>
      <c r="BE41" s="55">
        <v>1139.29</v>
      </c>
      <c r="BF41" s="55">
        <v>1128.4100000000001</v>
      </c>
      <c r="BG41" s="55">
        <v>1273.56</v>
      </c>
      <c r="BH41" s="55">
        <v>1371.22</v>
      </c>
      <c r="BI41" s="55">
        <v>1302.83</v>
      </c>
      <c r="BJ41" s="55">
        <v>1223.78</v>
      </c>
      <c r="BK41" s="55">
        <v>1518.68</v>
      </c>
      <c r="BL41" s="55">
        <v>1302.28</v>
      </c>
      <c r="BM41" s="55">
        <v>2060.9899999999998</v>
      </c>
      <c r="BN41" s="493">
        <f t="shared" si="11"/>
        <v>16290.060000000001</v>
      </c>
      <c r="BO41" s="55">
        <v>2273.6</v>
      </c>
      <c r="BP41" s="55">
        <v>1350.48</v>
      </c>
      <c r="BQ41" s="55">
        <v>1449.52</v>
      </c>
      <c r="BR41" s="55">
        <v>1225.22</v>
      </c>
      <c r="BS41" s="55">
        <v>1341.84</v>
      </c>
      <c r="BT41" s="55">
        <v>1318.42</v>
      </c>
      <c r="BU41" s="55">
        <v>1461.44</v>
      </c>
      <c r="BV41" s="55">
        <v>1404.95</v>
      </c>
      <c r="BW41" s="55">
        <v>1214.8302661</v>
      </c>
      <c r="BX41" s="55">
        <v>1634.46</v>
      </c>
      <c r="BY41" s="55">
        <v>1420.73</v>
      </c>
      <c r="BZ41" s="55">
        <v>1867.86</v>
      </c>
      <c r="CA41" s="506">
        <v>2176.56</v>
      </c>
      <c r="CB41" s="55">
        <v>1508.34</v>
      </c>
      <c r="CC41" s="55">
        <v>1695.22</v>
      </c>
      <c r="CD41" s="55">
        <v>1437.21</v>
      </c>
      <c r="CE41" s="55">
        <v>1380.44</v>
      </c>
      <c r="CF41" s="55">
        <v>1488.5</v>
      </c>
      <c r="CG41" s="55">
        <v>1480.65</v>
      </c>
      <c r="CH41" s="55">
        <v>1563.65</v>
      </c>
      <c r="CI41" s="161">
        <v>1431.33</v>
      </c>
      <c r="CJ41" s="507">
        <f t="shared" ref="CJ41:CJ48" si="13">SUM($BB41:$BJ41)</f>
        <v>11408.11</v>
      </c>
      <c r="CK41" s="507">
        <f t="shared" si="7"/>
        <v>13040.300266100003</v>
      </c>
      <c r="CL41" s="496">
        <f t="shared" si="8"/>
        <v>14161.9</v>
      </c>
      <c r="CM41" s="503">
        <f t="shared" si="12"/>
        <v>8.6010269013187202</v>
      </c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</row>
    <row r="42" spans="1:114" ht="20.100000000000001" customHeight="1" x14ac:dyDescent="0.25">
      <c r="A42" s="559"/>
      <c r="B42" s="484" t="s">
        <v>23</v>
      </c>
      <c r="C42" s="485" t="s">
        <v>24</v>
      </c>
      <c r="D42" s="501">
        <v>689.38</v>
      </c>
      <c r="E42" s="501">
        <v>666.04</v>
      </c>
      <c r="F42" s="501">
        <v>655.37</v>
      </c>
      <c r="G42" s="501">
        <v>822.38</v>
      </c>
      <c r="H42" s="501">
        <v>752.44</v>
      </c>
      <c r="I42" s="501">
        <v>975.67</v>
      </c>
      <c r="J42" s="501">
        <v>809</v>
      </c>
      <c r="K42" s="501">
        <v>829.02</v>
      </c>
      <c r="L42" s="501">
        <v>747.98</v>
      </c>
      <c r="M42" s="502">
        <v>950.86500000000001</v>
      </c>
      <c r="N42" s="502">
        <v>674.2</v>
      </c>
      <c r="O42" s="502">
        <v>1067.54</v>
      </c>
      <c r="P42" s="503">
        <f>SUM(D42:O42)</f>
        <v>9639.8849999999984</v>
      </c>
      <c r="Q42" s="55">
        <v>583.4</v>
      </c>
      <c r="R42" s="55">
        <v>635.84</v>
      </c>
      <c r="S42" s="55">
        <v>769.77</v>
      </c>
      <c r="T42" s="55">
        <v>786.2</v>
      </c>
      <c r="U42" s="55">
        <v>778.55</v>
      </c>
      <c r="V42" s="55">
        <v>887.1</v>
      </c>
      <c r="W42" s="55">
        <v>755.08199999999999</v>
      </c>
      <c r="X42" s="55">
        <v>695.73</v>
      </c>
      <c r="Y42" s="55">
        <v>742.78</v>
      </c>
      <c r="Z42" s="55">
        <v>873.12</v>
      </c>
      <c r="AA42" s="55">
        <v>999.03</v>
      </c>
      <c r="AB42" s="55">
        <v>864.49</v>
      </c>
      <c r="AC42" s="503">
        <f>SUM(Q42:AB42)</f>
        <v>9371.0920000000006</v>
      </c>
      <c r="AD42" s="55">
        <v>636.92999999999995</v>
      </c>
      <c r="AE42" s="55">
        <v>694.05</v>
      </c>
      <c r="AF42" s="55">
        <v>605.32000000000005</v>
      </c>
      <c r="AG42" s="55">
        <v>803.08</v>
      </c>
      <c r="AH42" s="55">
        <v>812.71</v>
      </c>
      <c r="AI42" s="55">
        <v>1072.05</v>
      </c>
      <c r="AJ42" s="55">
        <v>560.73</v>
      </c>
      <c r="AK42" s="55">
        <v>767.1</v>
      </c>
      <c r="AL42" s="55">
        <v>695.7</v>
      </c>
      <c r="AM42" s="245">
        <v>858.43</v>
      </c>
      <c r="AN42" s="245">
        <v>828.6</v>
      </c>
      <c r="AO42" s="245">
        <v>1285.45</v>
      </c>
      <c r="AP42" s="506">
        <v>554.37</v>
      </c>
      <c r="AQ42" s="55">
        <v>484.12</v>
      </c>
      <c r="AR42" s="55">
        <v>568.12</v>
      </c>
      <c r="AS42" s="55">
        <v>661.35</v>
      </c>
      <c r="AT42" s="55">
        <v>918.97</v>
      </c>
      <c r="AU42" s="55">
        <v>927.2</v>
      </c>
      <c r="AV42" s="55">
        <v>900.45</v>
      </c>
      <c r="AW42" s="55">
        <v>807.18</v>
      </c>
      <c r="AX42" s="55">
        <v>833.55</v>
      </c>
      <c r="AY42" s="55">
        <v>1116.49</v>
      </c>
      <c r="AZ42" s="55">
        <v>992.18</v>
      </c>
      <c r="BA42" s="55">
        <v>1454.16</v>
      </c>
      <c r="BB42" s="506">
        <v>928.94</v>
      </c>
      <c r="BC42" s="55">
        <v>573.65</v>
      </c>
      <c r="BD42" s="55">
        <v>647.67999999999995</v>
      </c>
      <c r="BE42" s="55">
        <v>777.24</v>
      </c>
      <c r="BF42" s="55">
        <v>942.67</v>
      </c>
      <c r="BG42" s="55">
        <v>1143.5999999999999</v>
      </c>
      <c r="BH42" s="55">
        <v>1102.0600999999999</v>
      </c>
      <c r="BI42" s="55">
        <v>981.93</v>
      </c>
      <c r="BJ42" s="55">
        <v>1028.9100000000001</v>
      </c>
      <c r="BK42" s="55">
        <v>1416.66</v>
      </c>
      <c r="BL42" s="55">
        <v>1131.51</v>
      </c>
      <c r="BM42" s="55">
        <v>2022.82</v>
      </c>
      <c r="BN42" s="493">
        <f t="shared" si="11"/>
        <v>12697.670100000001</v>
      </c>
      <c r="BO42" s="55">
        <v>1030.0999999999999</v>
      </c>
      <c r="BP42" s="55">
        <v>728.03</v>
      </c>
      <c r="BQ42" s="55">
        <v>758.85</v>
      </c>
      <c r="BR42" s="55">
        <v>971.85</v>
      </c>
      <c r="BS42" s="55">
        <v>1184.94</v>
      </c>
      <c r="BT42" s="55">
        <v>1167.47</v>
      </c>
      <c r="BU42" s="55">
        <v>1128.76</v>
      </c>
      <c r="BV42" s="55">
        <v>1117.5</v>
      </c>
      <c r="BW42" s="55">
        <v>806.9605327999999</v>
      </c>
      <c r="BX42" s="55">
        <v>1373.6</v>
      </c>
      <c r="BY42" s="55">
        <v>1015.36</v>
      </c>
      <c r="BZ42" s="55">
        <v>2013.9</v>
      </c>
      <c r="CA42" s="506">
        <v>999.41</v>
      </c>
      <c r="CB42" s="55">
        <v>629.6</v>
      </c>
      <c r="CC42" s="55">
        <v>804</v>
      </c>
      <c r="CD42" s="55">
        <v>1088.25</v>
      </c>
      <c r="CE42" s="55">
        <v>1187.5999999999999</v>
      </c>
      <c r="CF42" s="55">
        <v>1240.8499999999999</v>
      </c>
      <c r="CG42" s="55">
        <v>1006.4</v>
      </c>
      <c r="CH42" s="55">
        <v>920.55</v>
      </c>
      <c r="CI42" s="161">
        <v>1135.3</v>
      </c>
      <c r="CJ42" s="507">
        <f t="shared" si="13"/>
        <v>8126.6801000000005</v>
      </c>
      <c r="CK42" s="507">
        <f t="shared" si="7"/>
        <v>8894.4605328000016</v>
      </c>
      <c r="CL42" s="496">
        <f t="shared" si="8"/>
        <v>9011.9600000000009</v>
      </c>
      <c r="CM42" s="503">
        <f t="shared" si="12"/>
        <v>1.3210409643923615</v>
      </c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</row>
    <row r="43" spans="1:114" ht="20.100000000000001" customHeight="1" x14ac:dyDescent="0.25">
      <c r="A43" s="559"/>
      <c r="B43" s="484" t="s">
        <v>25</v>
      </c>
      <c r="C43" s="512" t="s">
        <v>48</v>
      </c>
      <c r="D43" s="501">
        <v>685.38</v>
      </c>
      <c r="E43" s="501">
        <v>665.03</v>
      </c>
      <c r="F43" s="501">
        <v>653.91999999999996</v>
      </c>
      <c r="G43" s="501">
        <v>812.38</v>
      </c>
      <c r="H43" s="501">
        <v>735.06</v>
      </c>
      <c r="I43" s="501">
        <v>974.17</v>
      </c>
      <c r="J43" s="501">
        <v>808.8</v>
      </c>
      <c r="K43" s="501">
        <v>828.62</v>
      </c>
      <c r="L43" s="501">
        <v>743.85</v>
      </c>
      <c r="M43" s="502">
        <v>946.26499999999999</v>
      </c>
      <c r="N43" s="502">
        <v>670.4</v>
      </c>
      <c r="O43" s="502">
        <v>1058.3399999999999</v>
      </c>
      <c r="P43" s="503">
        <f>SUM(D43:O43)</f>
        <v>9582.2150000000001</v>
      </c>
      <c r="Q43" s="55">
        <v>581.9</v>
      </c>
      <c r="R43" s="55">
        <v>635.74</v>
      </c>
      <c r="S43" s="55">
        <v>761.67</v>
      </c>
      <c r="T43" s="55">
        <v>784.49</v>
      </c>
      <c r="U43" s="55">
        <v>778.55</v>
      </c>
      <c r="V43" s="55">
        <v>855.8</v>
      </c>
      <c r="W43" s="55">
        <v>753.08</v>
      </c>
      <c r="X43" s="55">
        <v>693.53</v>
      </c>
      <c r="Y43" s="55">
        <v>727.82</v>
      </c>
      <c r="Z43" s="55">
        <v>861.62</v>
      </c>
      <c r="AA43" s="55">
        <v>981.03</v>
      </c>
      <c r="AB43" s="55">
        <v>839.59</v>
      </c>
      <c r="AC43" s="503">
        <f>SUM(Q43:AB43)</f>
        <v>9254.82</v>
      </c>
      <c r="AD43" s="55">
        <v>607.03</v>
      </c>
      <c r="AE43" s="55">
        <v>691.4</v>
      </c>
      <c r="AF43" s="55">
        <v>590.04</v>
      </c>
      <c r="AG43" s="55">
        <v>791.08</v>
      </c>
      <c r="AH43" s="55">
        <v>803.51</v>
      </c>
      <c r="AI43" s="55">
        <v>1069.05</v>
      </c>
      <c r="AJ43" s="55">
        <v>560.38</v>
      </c>
      <c r="AK43" s="55">
        <v>764.6</v>
      </c>
      <c r="AL43" s="55">
        <v>694.1</v>
      </c>
      <c r="AM43" s="245">
        <v>857.73</v>
      </c>
      <c r="AN43" s="245">
        <v>823.6</v>
      </c>
      <c r="AO43" s="245">
        <v>1267.45</v>
      </c>
      <c r="AP43" s="506">
        <v>554.37</v>
      </c>
      <c r="AQ43" s="55">
        <v>482.42</v>
      </c>
      <c r="AR43" s="55">
        <v>567.72</v>
      </c>
      <c r="AS43" s="55">
        <v>657.85</v>
      </c>
      <c r="AT43" s="55">
        <v>918.97</v>
      </c>
      <c r="AU43" s="55">
        <v>925.23</v>
      </c>
      <c r="AV43" s="55">
        <v>884.75</v>
      </c>
      <c r="AW43" s="55">
        <v>807.18</v>
      </c>
      <c r="AX43" s="55">
        <v>833.55</v>
      </c>
      <c r="AY43" s="55">
        <v>1116.49</v>
      </c>
      <c r="AZ43" s="55">
        <v>976.98</v>
      </c>
      <c r="BA43" s="55">
        <v>1450.66</v>
      </c>
      <c r="BB43" s="506">
        <v>928.79</v>
      </c>
      <c r="BC43" s="55">
        <v>570.45000000000005</v>
      </c>
      <c r="BD43" s="55">
        <v>647.67999999999995</v>
      </c>
      <c r="BE43" s="55">
        <v>776.24</v>
      </c>
      <c r="BF43" s="55">
        <v>936.97</v>
      </c>
      <c r="BG43" s="55">
        <v>1140.5</v>
      </c>
      <c r="BH43" s="55">
        <v>1100.8599999999999</v>
      </c>
      <c r="BI43" s="55">
        <v>977.63</v>
      </c>
      <c r="BJ43" s="55">
        <v>1027.9100000000001</v>
      </c>
      <c r="BK43" s="55">
        <v>1416.66</v>
      </c>
      <c r="BL43" s="55">
        <v>1125.71</v>
      </c>
      <c r="BM43" s="55">
        <v>2010.02</v>
      </c>
      <c r="BN43" s="493">
        <f t="shared" si="11"/>
        <v>12659.420000000002</v>
      </c>
      <c r="BO43" s="55">
        <v>1027.7</v>
      </c>
      <c r="BP43" s="55">
        <v>724.03</v>
      </c>
      <c r="BQ43" s="55">
        <v>738.85</v>
      </c>
      <c r="BR43" s="55">
        <v>943.75</v>
      </c>
      <c r="BS43" s="55">
        <v>1169.94</v>
      </c>
      <c r="BT43" s="55">
        <v>1167.47</v>
      </c>
      <c r="BU43" s="55">
        <v>1118.26</v>
      </c>
      <c r="BV43" s="55">
        <v>1117.5</v>
      </c>
      <c r="BW43" s="55">
        <v>801.56053279999992</v>
      </c>
      <c r="BX43" s="55">
        <v>1446.55</v>
      </c>
      <c r="BY43" s="55">
        <v>1013.86</v>
      </c>
      <c r="BZ43" s="55">
        <v>1970.6</v>
      </c>
      <c r="CA43" s="506">
        <v>996.31</v>
      </c>
      <c r="CB43" s="55">
        <v>629.6</v>
      </c>
      <c r="CC43" s="55">
        <v>803.1</v>
      </c>
      <c r="CD43" s="55">
        <v>1088.25</v>
      </c>
      <c r="CE43" s="55">
        <v>1185.5999999999999</v>
      </c>
      <c r="CF43" s="55">
        <v>1239.45</v>
      </c>
      <c r="CG43" s="55">
        <v>997</v>
      </c>
      <c r="CH43" s="55">
        <v>919.75</v>
      </c>
      <c r="CI43" s="161">
        <v>1134.3</v>
      </c>
      <c r="CJ43" s="507">
        <f t="shared" si="13"/>
        <v>8107.03</v>
      </c>
      <c r="CK43" s="507">
        <f t="shared" si="7"/>
        <v>8809.0605328000001</v>
      </c>
      <c r="CL43" s="496">
        <f t="shared" si="8"/>
        <v>8993.3599999999988</v>
      </c>
      <c r="CM43" s="503">
        <f t="shared" si="12"/>
        <v>2.0921580288133068</v>
      </c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</row>
    <row r="44" spans="1:114" ht="20.100000000000001" customHeight="1" x14ac:dyDescent="0.25">
      <c r="A44" s="559"/>
      <c r="B44" s="484" t="s">
        <v>42</v>
      </c>
      <c r="C44" s="485" t="s">
        <v>27</v>
      </c>
      <c r="D44" s="501">
        <v>0</v>
      </c>
      <c r="E44" s="501">
        <v>0</v>
      </c>
      <c r="F44" s="501">
        <v>0</v>
      </c>
      <c r="G44" s="501">
        <v>0</v>
      </c>
      <c r="H44" s="501">
        <v>9.9999999999999995E-7</v>
      </c>
      <c r="I44" s="501">
        <v>0</v>
      </c>
      <c r="J44" s="501">
        <v>0</v>
      </c>
      <c r="K44" s="501">
        <v>0</v>
      </c>
      <c r="L44" s="501">
        <v>0</v>
      </c>
      <c r="M44" s="502">
        <v>0</v>
      </c>
      <c r="N44" s="502">
        <v>0</v>
      </c>
      <c r="O44" s="502">
        <v>0</v>
      </c>
      <c r="P44" s="503">
        <f>SUM(D44:O44)</f>
        <v>9.9999999999999995E-7</v>
      </c>
      <c r="Q44" s="55">
        <v>0</v>
      </c>
      <c r="R44" s="55">
        <v>0</v>
      </c>
      <c r="S44" s="55">
        <v>0</v>
      </c>
      <c r="T44" s="55">
        <v>0</v>
      </c>
      <c r="U44" s="55">
        <v>0.91</v>
      </c>
      <c r="V44" s="55">
        <v>31.3</v>
      </c>
      <c r="W44" s="55">
        <v>2.0019999999999998</v>
      </c>
      <c r="X44" s="55">
        <v>2.2000000000000002</v>
      </c>
      <c r="Y44" s="55">
        <v>14.96</v>
      </c>
      <c r="Z44" s="55">
        <v>11.5</v>
      </c>
      <c r="AA44" s="55">
        <v>18</v>
      </c>
      <c r="AB44" s="55">
        <v>24.9</v>
      </c>
      <c r="AC44" s="503">
        <f>SUM(Q44:AB44)</f>
        <v>105.77200000000002</v>
      </c>
      <c r="AD44" s="55">
        <v>29.9</v>
      </c>
      <c r="AE44" s="55">
        <v>2.65</v>
      </c>
      <c r="AF44" s="55">
        <v>15.28</v>
      </c>
      <c r="AG44" s="55">
        <v>12</v>
      </c>
      <c r="AH44" s="55">
        <v>9.1999999999999993</v>
      </c>
      <c r="AI44" s="55">
        <v>3</v>
      </c>
      <c r="AJ44" s="55">
        <v>0.35</v>
      </c>
      <c r="AK44" s="55">
        <v>2.5</v>
      </c>
      <c r="AL44" s="55">
        <v>1.6</v>
      </c>
      <c r="AM44" s="245">
        <v>0.7</v>
      </c>
      <c r="AN44" s="245">
        <v>5</v>
      </c>
      <c r="AO44" s="245">
        <v>18</v>
      </c>
      <c r="AP44" s="506">
        <v>0</v>
      </c>
      <c r="AQ44" s="55">
        <v>1.7</v>
      </c>
      <c r="AR44" s="55">
        <v>0.4</v>
      </c>
      <c r="AS44" s="55">
        <v>3.5</v>
      </c>
      <c r="AT44" s="55">
        <v>0</v>
      </c>
      <c r="AU44" s="55">
        <v>1.97</v>
      </c>
      <c r="AV44" s="55">
        <v>15.7</v>
      </c>
      <c r="AW44" s="55">
        <v>0</v>
      </c>
      <c r="AX44" s="55">
        <v>0</v>
      </c>
      <c r="AY44" s="55">
        <v>0</v>
      </c>
      <c r="AZ44" s="55">
        <v>15.2</v>
      </c>
      <c r="BA44" s="55">
        <v>3.5</v>
      </c>
      <c r="BB44" s="506">
        <v>0.15</v>
      </c>
      <c r="BC44" s="55">
        <v>3.2</v>
      </c>
      <c r="BD44" s="55">
        <v>0</v>
      </c>
      <c r="BE44" s="55">
        <v>1</v>
      </c>
      <c r="BF44" s="55">
        <v>5.7</v>
      </c>
      <c r="BG44" s="55">
        <v>3.1</v>
      </c>
      <c r="BH44" s="55">
        <v>1.2000999999999999</v>
      </c>
      <c r="BI44" s="55">
        <v>4.3</v>
      </c>
      <c r="BJ44" s="55">
        <v>1</v>
      </c>
      <c r="BK44" s="55">
        <v>0</v>
      </c>
      <c r="BL44" s="55">
        <v>5.8</v>
      </c>
      <c r="BM44" s="55">
        <v>12.8</v>
      </c>
      <c r="BN44" s="493">
        <f t="shared" si="11"/>
        <v>38.250100000000003</v>
      </c>
      <c r="BO44" s="55">
        <v>2.4</v>
      </c>
      <c r="BP44" s="55">
        <v>4</v>
      </c>
      <c r="BQ44" s="55">
        <v>20</v>
      </c>
      <c r="BR44" s="55">
        <v>28.1</v>
      </c>
      <c r="BS44" s="55">
        <v>15</v>
      </c>
      <c r="BT44" s="55">
        <v>0</v>
      </c>
      <c r="BU44" s="55">
        <v>10.5</v>
      </c>
      <c r="BV44" s="55">
        <v>0</v>
      </c>
      <c r="BW44" s="55">
        <v>5.4</v>
      </c>
      <c r="BX44" s="55">
        <v>0</v>
      </c>
      <c r="BY44" s="55">
        <v>1.5</v>
      </c>
      <c r="BZ44" s="55">
        <v>43.3</v>
      </c>
      <c r="CA44" s="506">
        <v>3.1</v>
      </c>
      <c r="CB44" s="55">
        <v>0</v>
      </c>
      <c r="CC44" s="55">
        <v>0.9</v>
      </c>
      <c r="CD44" s="55">
        <v>0</v>
      </c>
      <c r="CE44" s="55">
        <v>2</v>
      </c>
      <c r="CF44" s="55">
        <v>1.4</v>
      </c>
      <c r="CG44" s="55">
        <v>9.4</v>
      </c>
      <c r="CH44" s="55">
        <v>0.8</v>
      </c>
      <c r="CI44" s="161">
        <v>1</v>
      </c>
      <c r="CJ44" s="507">
        <f t="shared" si="13"/>
        <v>19.650100000000002</v>
      </c>
      <c r="CK44" s="507">
        <f t="shared" si="7"/>
        <v>85.4</v>
      </c>
      <c r="CL44" s="496">
        <f t="shared" si="8"/>
        <v>18.600000000000001</v>
      </c>
      <c r="CM44" s="503">
        <f t="shared" si="12"/>
        <v>-78.220140515222482</v>
      </c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</row>
    <row r="45" spans="1:114" ht="20.100000000000001" customHeight="1" x14ac:dyDescent="0.25">
      <c r="A45" s="559"/>
      <c r="B45" s="484" t="s">
        <v>149</v>
      </c>
      <c r="C45" s="485" t="s">
        <v>156</v>
      </c>
      <c r="D45" s="501">
        <v>0</v>
      </c>
      <c r="E45" s="501">
        <v>0</v>
      </c>
      <c r="F45" s="501">
        <v>0</v>
      </c>
      <c r="G45" s="501">
        <v>0</v>
      </c>
      <c r="H45" s="501">
        <v>9.9999999999999995E-7</v>
      </c>
      <c r="I45" s="501">
        <v>0</v>
      </c>
      <c r="J45" s="501">
        <v>0</v>
      </c>
      <c r="K45" s="501">
        <v>0</v>
      </c>
      <c r="L45" s="501">
        <v>0</v>
      </c>
      <c r="M45" s="502">
        <v>0</v>
      </c>
      <c r="N45" s="502">
        <v>0</v>
      </c>
      <c r="O45" s="502">
        <v>0</v>
      </c>
      <c r="P45" s="503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9.9999999999999995E-7</v>
      </c>
      <c r="V45" s="501">
        <v>0</v>
      </c>
      <c r="W45" s="501">
        <v>0</v>
      </c>
      <c r="X45" s="501">
        <v>0</v>
      </c>
      <c r="Y45" s="501">
        <v>0</v>
      </c>
      <c r="Z45" s="502">
        <v>0</v>
      </c>
      <c r="AA45" s="502">
        <v>0</v>
      </c>
      <c r="AB45" s="502">
        <v>0</v>
      </c>
      <c r="AC45" s="503">
        <v>0</v>
      </c>
      <c r="AD45" s="55">
        <v>0</v>
      </c>
      <c r="AE45" s="55">
        <v>0</v>
      </c>
      <c r="AF45" s="55">
        <v>0</v>
      </c>
      <c r="AG45" s="55">
        <v>10.40560022</v>
      </c>
      <c r="AH45" s="55">
        <v>15.458109589999999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06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06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93">
        <f t="shared" si="11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4.1349453899999995</v>
      </c>
      <c r="CA45" s="506">
        <v>2.1323120899999997</v>
      </c>
      <c r="CB45" s="55">
        <v>4.7480270000000005E-2</v>
      </c>
      <c r="CC45" s="55">
        <v>0.92081191000000007</v>
      </c>
      <c r="CD45" s="55">
        <v>0.85169676000000005</v>
      </c>
      <c r="CE45" s="55">
        <v>2.0000000000000001E-4</v>
      </c>
      <c r="CF45" s="55">
        <v>0.52465944999999992</v>
      </c>
      <c r="CG45" s="55">
        <v>0.53274120999999997</v>
      </c>
      <c r="CH45" s="55">
        <v>0.40248738999999994</v>
      </c>
      <c r="CI45" s="161">
        <v>5.4358599999999998E-3</v>
      </c>
      <c r="CJ45" s="507">
        <f t="shared" si="13"/>
        <v>0</v>
      </c>
      <c r="CK45" s="507">
        <f t="shared" si="7"/>
        <v>0</v>
      </c>
      <c r="CL45" s="496">
        <f t="shared" si="8"/>
        <v>5.4178249400000009</v>
      </c>
      <c r="CM45" s="503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</row>
    <row r="46" spans="1:114" ht="20.100000000000001" customHeight="1" x14ac:dyDescent="0.25">
      <c r="A46" s="559"/>
      <c r="B46" s="484" t="s">
        <v>191</v>
      </c>
      <c r="C46" s="485" t="s">
        <v>192</v>
      </c>
      <c r="D46" s="501">
        <v>0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2">
        <v>0</v>
      </c>
      <c r="N46" s="502">
        <v>0</v>
      </c>
      <c r="O46" s="502">
        <v>0</v>
      </c>
      <c r="P46" s="503">
        <v>0</v>
      </c>
      <c r="Q46" s="501">
        <v>0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2">
        <v>0</v>
      </c>
      <c r="AA46" s="502">
        <v>0</v>
      </c>
      <c r="AB46" s="502">
        <v>0</v>
      </c>
      <c r="AC46" s="503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06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506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93">
        <f t="shared" si="11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506"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f>216795.48/1000000</f>
        <v>0.21679548000000001</v>
      </c>
      <c r="CH46" s="55">
        <v>0</v>
      </c>
      <c r="CI46" s="161">
        <v>0.26106149000000001</v>
      </c>
      <c r="CJ46" s="507">
        <f t="shared" si="13"/>
        <v>0</v>
      </c>
      <c r="CK46" s="507">
        <f t="shared" si="7"/>
        <v>0</v>
      </c>
      <c r="CL46" s="496">
        <f t="shared" si="8"/>
        <v>0.47785697000000005</v>
      </c>
      <c r="CM46" s="503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</row>
    <row r="47" spans="1:114" ht="20.100000000000001" customHeight="1" x14ac:dyDescent="0.25">
      <c r="A47" s="559"/>
      <c r="B47" s="484" t="s">
        <v>86</v>
      </c>
      <c r="C47" s="485" t="s">
        <v>87</v>
      </c>
      <c r="D47" s="501">
        <v>0</v>
      </c>
      <c r="E47" s="501">
        <v>0</v>
      </c>
      <c r="F47" s="501">
        <v>0</v>
      </c>
      <c r="G47" s="501">
        <v>0</v>
      </c>
      <c r="H47" s="501">
        <v>9.9999999999999995E-7</v>
      </c>
      <c r="I47" s="501">
        <v>0</v>
      </c>
      <c r="J47" s="501">
        <v>0</v>
      </c>
      <c r="K47" s="501">
        <v>0</v>
      </c>
      <c r="L47" s="501">
        <v>0</v>
      </c>
      <c r="M47" s="502">
        <v>0</v>
      </c>
      <c r="N47" s="502">
        <v>0</v>
      </c>
      <c r="O47" s="502">
        <v>0</v>
      </c>
      <c r="P47" s="503">
        <v>0</v>
      </c>
      <c r="Q47" s="501">
        <v>0</v>
      </c>
      <c r="R47" s="501">
        <v>0</v>
      </c>
      <c r="S47" s="501">
        <v>0</v>
      </c>
      <c r="T47" s="501">
        <v>0</v>
      </c>
      <c r="U47" s="501">
        <v>9.9999999999999995E-7</v>
      </c>
      <c r="V47" s="501">
        <v>0</v>
      </c>
      <c r="W47" s="501">
        <v>0</v>
      </c>
      <c r="X47" s="501">
        <v>0</v>
      </c>
      <c r="Y47" s="501">
        <v>0</v>
      </c>
      <c r="Z47" s="502">
        <v>0</v>
      </c>
      <c r="AA47" s="502">
        <v>0</v>
      </c>
      <c r="AB47" s="502">
        <v>0</v>
      </c>
      <c r="AC47" s="503">
        <v>0</v>
      </c>
      <c r="AD47" s="55">
        <v>0</v>
      </c>
      <c r="AE47" s="55">
        <v>0</v>
      </c>
      <c r="AF47" s="55">
        <v>0</v>
      </c>
      <c r="AG47" s="55">
        <v>10.40560022</v>
      </c>
      <c r="AH47" s="55">
        <v>15.458109589999999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06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12.558</v>
      </c>
      <c r="AX47" s="55">
        <v>9.7672399999999993</v>
      </c>
      <c r="AY47" s="55">
        <v>6.5339999999999998</v>
      </c>
      <c r="AZ47" s="55">
        <v>4.71</v>
      </c>
      <c r="BA47" s="55">
        <v>14.170030000000001</v>
      </c>
      <c r="BB47" s="506">
        <v>16.757999999999999</v>
      </c>
      <c r="BC47" s="55">
        <v>7.9180000000000001</v>
      </c>
      <c r="BD47" s="55">
        <v>6.5055500000000004</v>
      </c>
      <c r="BE47" s="55">
        <v>6.266</v>
      </c>
      <c r="BF47" s="55">
        <v>5.3570500000000001</v>
      </c>
      <c r="BG47" s="55">
        <v>7.516</v>
      </c>
      <c r="BH47" s="55">
        <v>10.430999999999999</v>
      </c>
      <c r="BI47" s="55">
        <v>6.6929999999999996</v>
      </c>
      <c r="BJ47" s="55">
        <v>7.2569299999999997</v>
      </c>
      <c r="BK47" s="55">
        <v>4.6710000000000003</v>
      </c>
      <c r="BL47" s="55">
        <v>2.7440000000000002</v>
      </c>
      <c r="BM47" s="55">
        <v>2.2109999999999999</v>
      </c>
      <c r="BN47" s="493">
        <f t="shared" si="11"/>
        <v>84.327529999999996</v>
      </c>
      <c r="BO47" s="55">
        <v>3.1219999999999999</v>
      </c>
      <c r="BP47" s="55">
        <v>2.5954999999999999</v>
      </c>
      <c r="BQ47" s="55">
        <v>1.7664500000000001</v>
      </c>
      <c r="BR47" s="55">
        <v>1.19</v>
      </c>
      <c r="BS47" s="55">
        <v>0.59928000000000003</v>
      </c>
      <c r="BT47" s="55">
        <v>0.375</v>
      </c>
      <c r="BU47" s="55">
        <v>0.83199999999999996</v>
      </c>
      <c r="BV47" s="55">
        <v>0.78200000000000003</v>
      </c>
      <c r="BW47" s="55">
        <v>0.78300000000000003</v>
      </c>
      <c r="BX47" s="55">
        <v>0.78400000000000003</v>
      </c>
      <c r="BY47" s="55">
        <v>0.217</v>
      </c>
      <c r="BZ47" s="55">
        <v>0.52500000000000002</v>
      </c>
      <c r="CA47" s="506">
        <v>0.433</v>
      </c>
      <c r="CB47" s="55">
        <v>0.33910000000000001</v>
      </c>
      <c r="CC47" s="55">
        <v>0.55349999999999999</v>
      </c>
      <c r="CD47" s="55">
        <v>0.76</v>
      </c>
      <c r="CE47" s="55">
        <v>0.36255995999999996</v>
      </c>
      <c r="CF47" s="55">
        <v>1.0009999999999999</v>
      </c>
      <c r="CG47" s="55">
        <v>1.016</v>
      </c>
      <c r="CH47" s="55">
        <v>2.4260000000000002</v>
      </c>
      <c r="CI47" s="161">
        <v>3.306</v>
      </c>
      <c r="CJ47" s="507">
        <f t="shared" si="13"/>
        <v>74.701529999999991</v>
      </c>
      <c r="CK47" s="507">
        <f t="shared" si="7"/>
        <v>12.04523</v>
      </c>
      <c r="CL47" s="496">
        <f t="shared" si="8"/>
        <v>10.19715996</v>
      </c>
      <c r="CM47" s="503">
        <f t="shared" si="12"/>
        <v>-15.342754268702219</v>
      </c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</row>
    <row r="48" spans="1:114" ht="20.100000000000001" customHeight="1" thickBot="1" x14ac:dyDescent="0.3">
      <c r="A48" s="559"/>
      <c r="B48" s="484" t="s">
        <v>152</v>
      </c>
      <c r="C48" s="485" t="s">
        <v>157</v>
      </c>
      <c r="D48" s="501">
        <v>0</v>
      </c>
      <c r="E48" s="501">
        <v>0</v>
      </c>
      <c r="F48" s="501">
        <v>0</v>
      </c>
      <c r="G48" s="501">
        <v>0</v>
      </c>
      <c r="H48" s="501">
        <v>9.9999999999999995E-7</v>
      </c>
      <c r="I48" s="501">
        <v>0</v>
      </c>
      <c r="J48" s="501">
        <v>0</v>
      </c>
      <c r="K48" s="501">
        <v>0</v>
      </c>
      <c r="L48" s="501">
        <v>0</v>
      </c>
      <c r="M48" s="502">
        <v>0</v>
      </c>
      <c r="N48" s="502">
        <v>0</v>
      </c>
      <c r="O48" s="502">
        <v>0</v>
      </c>
      <c r="P48" s="503">
        <v>0</v>
      </c>
      <c r="Q48" s="501">
        <v>0</v>
      </c>
      <c r="R48" s="501">
        <v>0</v>
      </c>
      <c r="S48" s="501">
        <v>0</v>
      </c>
      <c r="T48" s="501">
        <v>0</v>
      </c>
      <c r="U48" s="501">
        <v>9.9999999999999995E-7</v>
      </c>
      <c r="V48" s="501">
        <v>0</v>
      </c>
      <c r="W48" s="501">
        <v>0</v>
      </c>
      <c r="X48" s="501">
        <v>0</v>
      </c>
      <c r="Y48" s="501">
        <v>0</v>
      </c>
      <c r="Z48" s="502">
        <v>0</v>
      </c>
      <c r="AA48" s="502">
        <v>0</v>
      </c>
      <c r="AB48" s="502">
        <v>0</v>
      </c>
      <c r="AC48" s="503">
        <v>0</v>
      </c>
      <c r="AD48" s="55">
        <v>0</v>
      </c>
      <c r="AE48" s="55">
        <v>0</v>
      </c>
      <c r="AF48" s="55">
        <v>0</v>
      </c>
      <c r="AG48" s="55">
        <v>10.40560022</v>
      </c>
      <c r="AH48" s="55">
        <v>15.458109589999999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06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506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93">
        <f t="shared" si="11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0.45314508000000003</v>
      </c>
      <c r="CA48" s="506">
        <v>0.17885816999999998</v>
      </c>
      <c r="CB48" s="55">
        <v>0.15600651000000001</v>
      </c>
      <c r="CC48" s="55">
        <v>0.22162144999999997</v>
      </c>
      <c r="CD48" s="55">
        <v>0.14514245000000001</v>
      </c>
      <c r="CE48" s="513">
        <v>9.4027979999999997E-2</v>
      </c>
      <c r="CF48" s="55">
        <v>0.17116213999999999</v>
      </c>
      <c r="CG48" s="55">
        <v>0.96377619999999986</v>
      </c>
      <c r="CH48" s="55">
        <v>0.16996040000000001</v>
      </c>
      <c r="CI48" s="161">
        <v>0.14828888999999995</v>
      </c>
      <c r="CJ48" s="507">
        <f t="shared" si="13"/>
        <v>0</v>
      </c>
      <c r="CK48" s="507">
        <f t="shared" si="7"/>
        <v>0</v>
      </c>
      <c r="CL48" s="496">
        <f t="shared" si="8"/>
        <v>2.2488441899999998</v>
      </c>
      <c r="CM48" s="503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</row>
    <row r="49" spans="1:114" ht="20.100000000000001" customHeight="1" x14ac:dyDescent="0.3">
      <c r="A49" s="559"/>
      <c r="B49" s="514" t="s">
        <v>50</v>
      </c>
      <c r="C49" s="515"/>
      <c r="D49" s="516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8"/>
      <c r="P49" s="519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0"/>
      <c r="AC49" s="519"/>
      <c r="AD49" s="520"/>
      <c r="AE49" s="520"/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1"/>
      <c r="AQ49" s="520"/>
      <c r="AR49" s="520"/>
      <c r="AS49" s="520"/>
      <c r="AT49" s="520"/>
      <c r="AU49" s="520"/>
      <c r="AV49" s="520"/>
      <c r="AW49" s="520"/>
      <c r="AX49" s="520"/>
      <c r="AY49" s="520"/>
      <c r="AZ49" s="520"/>
      <c r="BA49" s="520"/>
      <c r="BB49" s="521"/>
      <c r="BC49" s="520"/>
      <c r="BD49" s="520"/>
      <c r="BE49" s="520"/>
      <c r="BF49" s="520"/>
      <c r="BG49" s="520"/>
      <c r="BH49" s="520"/>
      <c r="BI49" s="520"/>
      <c r="BJ49" s="520"/>
      <c r="BK49" s="520"/>
      <c r="BL49" s="520"/>
      <c r="BM49" s="520"/>
      <c r="BN49" s="519"/>
      <c r="BO49" s="520"/>
      <c r="BP49" s="520"/>
      <c r="BQ49" s="520"/>
      <c r="BR49" s="520"/>
      <c r="BS49" s="520"/>
      <c r="BT49" s="520"/>
      <c r="BU49" s="520"/>
      <c r="BV49" s="520"/>
      <c r="BW49" s="520"/>
      <c r="BX49" s="520"/>
      <c r="BY49" s="520"/>
      <c r="BZ49" s="520"/>
      <c r="CA49" s="521"/>
      <c r="CB49" s="520"/>
      <c r="CC49" s="520"/>
      <c r="CD49" s="520"/>
      <c r="CE49" s="507"/>
      <c r="CF49" s="520"/>
      <c r="CG49" s="520"/>
      <c r="CH49" s="520"/>
      <c r="CI49" s="522"/>
      <c r="CJ49" s="520"/>
      <c r="CK49" s="520"/>
      <c r="CL49" s="522"/>
      <c r="CM49" s="519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</row>
    <row r="50" spans="1:114" ht="20.100000000000001" customHeight="1" thickBot="1" x14ac:dyDescent="0.3">
      <c r="A50" s="559"/>
      <c r="B50" s="602" t="s">
        <v>49</v>
      </c>
      <c r="C50" s="603"/>
      <c r="D50" s="523">
        <f t="shared" ref="D50:AI50" si="14">SUM(D51:D79)</f>
        <v>4689.9648305551009</v>
      </c>
      <c r="E50" s="523">
        <f t="shared" si="14"/>
        <v>4191.7096283394003</v>
      </c>
      <c r="F50" s="523">
        <f t="shared" si="14"/>
        <v>5015.6659201291004</v>
      </c>
      <c r="G50" s="523">
        <f t="shared" si="14"/>
        <v>4338.2436834597993</v>
      </c>
      <c r="H50" s="523">
        <f t="shared" si="14"/>
        <v>4565.3605952363996</v>
      </c>
      <c r="I50" s="523">
        <f t="shared" si="14"/>
        <v>4610.9462302283009</v>
      </c>
      <c r="J50" s="523">
        <f t="shared" si="14"/>
        <v>4278.6927981094996</v>
      </c>
      <c r="K50" s="523">
        <f t="shared" si="14"/>
        <v>4649.5456745374995</v>
      </c>
      <c r="L50" s="523">
        <f t="shared" si="14"/>
        <v>4667.7815647556999</v>
      </c>
      <c r="M50" s="523">
        <f t="shared" si="14"/>
        <v>5114.158870105699</v>
      </c>
      <c r="N50" s="523">
        <f t="shared" si="14"/>
        <v>5454.9750823728</v>
      </c>
      <c r="O50" s="523">
        <f t="shared" si="14"/>
        <v>5202.1439498443006</v>
      </c>
      <c r="P50" s="524">
        <f t="shared" si="14"/>
        <v>56779.188827673592</v>
      </c>
      <c r="Q50" s="523">
        <f t="shared" si="14"/>
        <v>3970.4921295812001</v>
      </c>
      <c r="R50" s="523">
        <f t="shared" si="14"/>
        <v>3909.6077136508002</v>
      </c>
      <c r="S50" s="523">
        <f t="shared" si="14"/>
        <v>4402.6514327174</v>
      </c>
      <c r="T50" s="523">
        <f t="shared" si="14"/>
        <v>5411.4253134959999</v>
      </c>
      <c r="U50" s="523">
        <f t="shared" si="14"/>
        <v>5686.0479325847</v>
      </c>
      <c r="V50" s="523">
        <f t="shared" si="14"/>
        <v>5569.5267775495986</v>
      </c>
      <c r="W50" s="523">
        <f t="shared" si="14"/>
        <v>5105.6146180993001</v>
      </c>
      <c r="X50" s="523">
        <f t="shared" si="14"/>
        <v>4495.0274201536995</v>
      </c>
      <c r="Y50" s="523">
        <f t="shared" si="14"/>
        <v>4458.7314604067997</v>
      </c>
      <c r="Z50" s="523">
        <f t="shared" si="14"/>
        <v>5266.4151206973002</v>
      </c>
      <c r="AA50" s="523">
        <f t="shared" si="14"/>
        <v>4752.8657592733998</v>
      </c>
      <c r="AB50" s="523">
        <f t="shared" si="14"/>
        <v>8643.8833650990018</v>
      </c>
      <c r="AC50" s="524">
        <f t="shared" si="14"/>
        <v>61672.289043309196</v>
      </c>
      <c r="AD50" s="523">
        <f t="shared" si="14"/>
        <v>3986.3241642464</v>
      </c>
      <c r="AE50" s="523">
        <f t="shared" si="14"/>
        <v>3726.8186503882994</v>
      </c>
      <c r="AF50" s="523">
        <f t="shared" si="14"/>
        <v>4613.3376842065991</v>
      </c>
      <c r="AG50" s="523">
        <f t="shared" si="14"/>
        <v>5052.1325917272998</v>
      </c>
      <c r="AH50" s="523">
        <f t="shared" si="14"/>
        <v>6951.1997780979</v>
      </c>
      <c r="AI50" s="523">
        <f t="shared" si="14"/>
        <v>5287.2290792411995</v>
      </c>
      <c r="AJ50" s="523">
        <f t="shared" ref="AJ50:BM50" si="15">SUM(AJ51:AJ79)</f>
        <v>6323.3429689190989</v>
      </c>
      <c r="AK50" s="523">
        <f t="shared" si="15"/>
        <v>5555.3401794089996</v>
      </c>
      <c r="AL50" s="523">
        <f t="shared" si="15"/>
        <v>5784.9731938956011</v>
      </c>
      <c r="AM50" s="523">
        <f t="shared" si="15"/>
        <v>5163.3652042572012</v>
      </c>
      <c r="AN50" s="523">
        <f t="shared" si="15"/>
        <v>4859.1265885191015</v>
      </c>
      <c r="AO50" s="523">
        <f t="shared" si="15"/>
        <v>6607.416919397001</v>
      </c>
      <c r="AP50" s="525">
        <f t="shared" si="15"/>
        <v>4618.2723134926</v>
      </c>
      <c r="AQ50" s="523">
        <f t="shared" si="15"/>
        <v>4635.9768907788002</v>
      </c>
      <c r="AR50" s="523">
        <f t="shared" si="15"/>
        <v>5454.7592298248001</v>
      </c>
      <c r="AS50" s="523">
        <f t="shared" si="15"/>
        <v>5057.6729702407993</v>
      </c>
      <c r="AT50" s="523">
        <f t="shared" si="15"/>
        <v>8553.3562804424</v>
      </c>
      <c r="AU50" s="523">
        <f t="shared" si="15"/>
        <v>5964.2855463198011</v>
      </c>
      <c r="AV50" s="523">
        <f t="shared" si="15"/>
        <v>5183.7172721292</v>
      </c>
      <c r="AW50" s="523">
        <f t="shared" si="15"/>
        <v>5586.3437490042015</v>
      </c>
      <c r="AX50" s="523">
        <f t="shared" si="15"/>
        <v>3771.7417385942008</v>
      </c>
      <c r="AY50" s="523">
        <f t="shared" si="15"/>
        <v>7214.0924920610005</v>
      </c>
      <c r="AZ50" s="523">
        <f t="shared" si="15"/>
        <v>5258.6544399046006</v>
      </c>
      <c r="BA50" s="523">
        <f t="shared" si="15"/>
        <v>5435.6325167088007</v>
      </c>
      <c r="BB50" s="525">
        <f t="shared" si="15"/>
        <v>6375.1665303746004</v>
      </c>
      <c r="BC50" s="523">
        <f t="shared" si="15"/>
        <v>6015.4791263112011</v>
      </c>
      <c r="BD50" s="523">
        <f t="shared" si="15"/>
        <v>6719.5524644752004</v>
      </c>
      <c r="BE50" s="523">
        <f t="shared" si="15"/>
        <v>6734.2817306561992</v>
      </c>
      <c r="BF50" s="523">
        <f t="shared" si="15"/>
        <v>7127.0025202348006</v>
      </c>
      <c r="BG50" s="523">
        <f t="shared" si="15"/>
        <v>9289.7074268459983</v>
      </c>
      <c r="BH50" s="523">
        <f t="shared" si="15"/>
        <v>7282.3463852356017</v>
      </c>
      <c r="BI50" s="523">
        <f t="shared" si="15"/>
        <v>9305.3161126478008</v>
      </c>
      <c r="BJ50" s="523">
        <f t="shared" si="15"/>
        <v>8168.5052450652011</v>
      </c>
      <c r="BK50" s="523">
        <f t="shared" si="15"/>
        <v>7926.6117710556009</v>
      </c>
      <c r="BL50" s="523">
        <f t="shared" si="15"/>
        <v>7115.4513615079986</v>
      </c>
      <c r="BM50" s="523">
        <f t="shared" si="15"/>
        <v>7759.1435510413985</v>
      </c>
      <c r="BN50" s="524">
        <f t="shared" ref="BN50:BN74" si="16">SUM(BB50:BM50)</f>
        <v>89818.564225451599</v>
      </c>
      <c r="BO50" s="523">
        <f t="shared" ref="BO50:CE50" si="17">SUM(BO51:BO79)</f>
        <v>7585.4170124348002</v>
      </c>
      <c r="BP50" s="523">
        <f t="shared" si="17"/>
        <v>7372.1536647331995</v>
      </c>
      <c r="BQ50" s="523">
        <f t="shared" si="17"/>
        <v>8056.6277987748017</v>
      </c>
      <c r="BR50" s="523">
        <f t="shared" si="17"/>
        <v>8769.8405524964001</v>
      </c>
      <c r="BS50" s="523">
        <f t="shared" si="17"/>
        <v>10270.979978268801</v>
      </c>
      <c r="BT50" s="523">
        <f t="shared" si="17"/>
        <v>8232.4818560725998</v>
      </c>
      <c r="BU50" s="523">
        <f t="shared" si="17"/>
        <v>7644.6221167595995</v>
      </c>
      <c r="BV50" s="523">
        <f t="shared" si="17"/>
        <v>8439.6501898457991</v>
      </c>
      <c r="BW50" s="523">
        <f t="shared" si="17"/>
        <v>6862.4534512855989</v>
      </c>
      <c r="BX50" s="523">
        <f t="shared" si="17"/>
        <v>7075.8298657130008</v>
      </c>
      <c r="BY50" s="523">
        <f t="shared" si="17"/>
        <v>4829.3637549036011</v>
      </c>
      <c r="BZ50" s="523">
        <f t="shared" si="17"/>
        <v>6507.3477857933995</v>
      </c>
      <c r="CA50" s="525">
        <f t="shared" si="17"/>
        <v>5571.6336878048014</v>
      </c>
      <c r="CB50" s="523">
        <f t="shared" si="17"/>
        <v>4478.8057195518013</v>
      </c>
      <c r="CC50" s="523">
        <f t="shared" si="17"/>
        <v>4736.3417650191986</v>
      </c>
      <c r="CD50" s="523">
        <f t="shared" si="17"/>
        <v>5908.6052673634003</v>
      </c>
      <c r="CE50" s="523">
        <f t="shared" si="17"/>
        <v>4496.2998157112006</v>
      </c>
      <c r="CF50" s="523">
        <f t="shared" ref="CF50" si="18">SUM(CF51:CF79)</f>
        <v>5054.1233430226011</v>
      </c>
      <c r="CG50" s="523">
        <f>SUM(CG51:CG79)</f>
        <v>3953.6048690754001</v>
      </c>
      <c r="CH50" s="523">
        <f>SUM(CH51:CH79)</f>
        <v>4349.7098469565999</v>
      </c>
      <c r="CI50" s="526">
        <f>SUM(CI51:CI79)</f>
        <v>4113.7246347945993</v>
      </c>
      <c r="CJ50" s="523">
        <f t="shared" ref="CJ50:CJ79" si="19">SUM($BB50:$BJ50)</f>
        <v>67017.357541846606</v>
      </c>
      <c r="CK50" s="523">
        <f t="shared" ref="CK50:CK79" si="20">SUM($BO50:$BW50)</f>
        <v>73234.226620671601</v>
      </c>
      <c r="CL50" s="526">
        <f t="shared" ref="CL50:CL79" si="21">SUM($CA50:$CI50)</f>
        <v>42662.848949299601</v>
      </c>
      <c r="CM50" s="524">
        <f t="shared" si="12"/>
        <v>-41.744658313552407</v>
      </c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</row>
    <row r="51" spans="1:114" ht="20.100000000000001" customHeight="1" x14ac:dyDescent="0.25">
      <c r="A51" s="559"/>
      <c r="B51" s="499" t="s">
        <v>8</v>
      </c>
      <c r="C51" s="500" t="s">
        <v>132</v>
      </c>
      <c r="D51" s="527">
        <v>1562.1593973027002</v>
      </c>
      <c r="E51" s="527">
        <v>1254.5744246305001</v>
      </c>
      <c r="F51" s="527">
        <v>1447.5499792345001</v>
      </c>
      <c r="G51" s="527">
        <v>1254.6055957251001</v>
      </c>
      <c r="H51" s="527">
        <v>1531.3823246091001</v>
      </c>
      <c r="I51" s="527">
        <v>1489.9658907456003</v>
      </c>
      <c r="J51" s="527">
        <v>1434.1184067905999</v>
      </c>
      <c r="K51" s="527">
        <v>1565.4125118848001</v>
      </c>
      <c r="L51" s="527">
        <v>2104.8474044560999</v>
      </c>
      <c r="M51" s="527">
        <v>2230.7098687052999</v>
      </c>
      <c r="N51" s="527">
        <v>2193.8315722890002</v>
      </c>
      <c r="O51" s="527">
        <v>2424.6737655455004</v>
      </c>
      <c r="P51" s="503">
        <v>20493.831141918799</v>
      </c>
      <c r="Q51" s="55">
        <v>1475.5306286831001</v>
      </c>
      <c r="R51" s="55">
        <v>1454.0854648343</v>
      </c>
      <c r="S51" s="55">
        <v>1500.7559655497998</v>
      </c>
      <c r="T51" s="55">
        <v>2303.9623607486997</v>
      </c>
      <c r="U51" s="55">
        <v>2440.6562358749993</v>
      </c>
      <c r="V51" s="55">
        <v>2497.0178931055998</v>
      </c>
      <c r="W51" s="55">
        <v>2481.5497622861999</v>
      </c>
      <c r="X51" s="55">
        <v>1886.6021877583</v>
      </c>
      <c r="Y51" s="55">
        <v>1774.9527844110999</v>
      </c>
      <c r="Z51" s="528">
        <v>1957.8628642259998</v>
      </c>
      <c r="AA51" s="528">
        <v>1476.6795085362996</v>
      </c>
      <c r="AB51" s="528">
        <v>2032.617411894</v>
      </c>
      <c r="AC51" s="503">
        <v>23282.273067908402</v>
      </c>
      <c r="AD51" s="504">
        <v>1281.8752035745999</v>
      </c>
      <c r="AE51" s="504">
        <v>1155.2978875926999</v>
      </c>
      <c r="AF51" s="504">
        <v>1636.688959518</v>
      </c>
      <c r="AG51" s="504">
        <v>1856.6713996547999</v>
      </c>
      <c r="AH51" s="504">
        <v>3104.7159931358997</v>
      </c>
      <c r="AI51" s="504">
        <v>1959.3058074217997</v>
      </c>
      <c r="AJ51" s="504">
        <v>1470.1450938312996</v>
      </c>
      <c r="AK51" s="504">
        <v>1278.7123556355002</v>
      </c>
      <c r="AL51" s="504">
        <v>1368.2354501886002</v>
      </c>
      <c r="AM51" s="529">
        <v>1120.5170219967001</v>
      </c>
      <c r="AN51" s="529">
        <v>1216.3792236471004</v>
      </c>
      <c r="AO51" s="529">
        <v>1965.7214208002003</v>
      </c>
      <c r="AP51" s="530">
        <v>1170.9978879101998</v>
      </c>
      <c r="AQ51" s="55">
        <v>1055.4933293982003</v>
      </c>
      <c r="AR51" s="55">
        <v>1215.8139018606</v>
      </c>
      <c r="AS51" s="55">
        <v>1353.6478003663999</v>
      </c>
      <c r="AT51" s="55">
        <v>2098.5828104387997</v>
      </c>
      <c r="AU51" s="55">
        <v>1596.0363989920002</v>
      </c>
      <c r="AV51" s="55">
        <v>844.2447791315999</v>
      </c>
      <c r="AW51" s="55">
        <v>1013.7604534050004</v>
      </c>
      <c r="AX51" s="55">
        <v>759.93506075899973</v>
      </c>
      <c r="AY51" s="55">
        <v>1474.1087518220002</v>
      </c>
      <c r="AZ51" s="55">
        <v>877.42578923999997</v>
      </c>
      <c r="BA51" s="55">
        <v>1000.5263678536002</v>
      </c>
      <c r="BB51" s="505">
        <v>1678.1043752144008</v>
      </c>
      <c r="BC51" s="55">
        <v>1339.4455129369996</v>
      </c>
      <c r="BD51" s="55">
        <v>979.89181054799985</v>
      </c>
      <c r="BE51" s="55">
        <v>1286.2205159257996</v>
      </c>
      <c r="BF51" s="55">
        <v>932.78745892639972</v>
      </c>
      <c r="BG51" s="55">
        <v>1380.5176661093999</v>
      </c>
      <c r="BH51" s="55">
        <v>1234.6345538814005</v>
      </c>
      <c r="BI51" s="55">
        <v>1898.1607772049999</v>
      </c>
      <c r="BJ51" s="55">
        <v>1151.6552876443998</v>
      </c>
      <c r="BK51" s="55">
        <v>1565.5510911908</v>
      </c>
      <c r="BL51" s="55">
        <v>997.22806832879996</v>
      </c>
      <c r="BM51" s="55">
        <v>1467.3159836635998</v>
      </c>
      <c r="BN51" s="493">
        <f t="shared" si="16"/>
        <v>15911.513101575001</v>
      </c>
      <c r="BO51" s="504">
        <v>2061.7677420843997</v>
      </c>
      <c r="BP51" s="504">
        <v>2097.8977621951999</v>
      </c>
      <c r="BQ51" s="504">
        <v>2539.2275475322003</v>
      </c>
      <c r="BR51" s="504">
        <v>2540.2341732305999</v>
      </c>
      <c r="BS51" s="504">
        <v>3108.7618545886003</v>
      </c>
      <c r="BT51" s="504">
        <v>2055.1778978709999</v>
      </c>
      <c r="BU51" s="504">
        <v>1486.9222298504005</v>
      </c>
      <c r="BV51" s="504">
        <v>1997.6336423525995</v>
      </c>
      <c r="BW51" s="504">
        <v>711.07254882999996</v>
      </c>
      <c r="BX51" s="55">
        <v>730.59</v>
      </c>
      <c r="BY51" s="55">
        <v>290.76</v>
      </c>
      <c r="BZ51" s="55">
        <v>370.44</v>
      </c>
      <c r="CA51" s="506">
        <v>552.23</v>
      </c>
      <c r="CB51" s="55">
        <v>78.89</v>
      </c>
      <c r="CC51" s="55">
        <v>0</v>
      </c>
      <c r="CD51" s="55">
        <v>19.207999999999998</v>
      </c>
      <c r="CE51" s="55">
        <v>13.72</v>
      </c>
      <c r="CF51" s="55">
        <v>13.72</v>
      </c>
      <c r="CG51" s="55">
        <v>89.18</v>
      </c>
      <c r="CH51" s="55">
        <v>209.23</v>
      </c>
      <c r="CI51" s="161">
        <v>54.88</v>
      </c>
      <c r="CJ51" s="507">
        <f t="shared" si="19"/>
        <v>11881.417958391799</v>
      </c>
      <c r="CK51" s="507">
        <f t="shared" si="20"/>
        <v>18598.695398535001</v>
      </c>
      <c r="CL51" s="496">
        <f t="shared" si="21"/>
        <v>1031.0580000000002</v>
      </c>
      <c r="CM51" s="503">
        <f t="shared" si="12"/>
        <v>-94.456288584191682</v>
      </c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</row>
    <row r="52" spans="1:114" ht="20.100000000000001" customHeight="1" x14ac:dyDescent="0.25">
      <c r="A52" s="559"/>
      <c r="B52" s="484" t="s">
        <v>9</v>
      </c>
      <c r="C52" s="485" t="s">
        <v>10</v>
      </c>
      <c r="D52" s="501">
        <v>131.48325667539996</v>
      </c>
      <c r="E52" s="501">
        <v>104.2165446753</v>
      </c>
      <c r="F52" s="501">
        <v>218.18679827009998</v>
      </c>
      <c r="G52" s="501">
        <v>181.93757174590002</v>
      </c>
      <c r="H52" s="501">
        <v>164.96112079869999</v>
      </c>
      <c r="I52" s="501">
        <v>95.616960696599989</v>
      </c>
      <c r="J52" s="501">
        <v>110.62603358509999</v>
      </c>
      <c r="K52" s="501">
        <v>65.502185279100004</v>
      </c>
      <c r="L52" s="501">
        <v>33.711037388099996</v>
      </c>
      <c r="M52" s="501">
        <v>34.237893484799997</v>
      </c>
      <c r="N52" s="501">
        <v>323.0249226663999</v>
      </c>
      <c r="O52" s="501">
        <v>92.637045440699978</v>
      </c>
      <c r="P52" s="503">
        <v>1556.1413707062</v>
      </c>
      <c r="Q52" s="55">
        <v>39.618683440200002</v>
      </c>
      <c r="R52" s="55">
        <v>91.493837401800008</v>
      </c>
      <c r="S52" s="55">
        <v>190.27121077440006</v>
      </c>
      <c r="T52" s="55">
        <v>86.255620817699977</v>
      </c>
      <c r="U52" s="55">
        <v>119.13066044449999</v>
      </c>
      <c r="V52" s="55">
        <v>104.45241721199999</v>
      </c>
      <c r="W52" s="55">
        <v>70.287291851500001</v>
      </c>
      <c r="X52" s="55">
        <v>62.701266941699998</v>
      </c>
      <c r="Y52" s="55">
        <v>82.403019950899989</v>
      </c>
      <c r="Z52" s="528">
        <v>262.55769037060003</v>
      </c>
      <c r="AA52" s="528">
        <v>123.09305794500001</v>
      </c>
      <c r="AB52" s="528">
        <v>137.76310351700002</v>
      </c>
      <c r="AC52" s="503">
        <v>1370.0278606673</v>
      </c>
      <c r="AD52" s="55">
        <v>100.39824001860002</v>
      </c>
      <c r="AE52" s="55">
        <v>108.23042395470002</v>
      </c>
      <c r="AF52" s="55">
        <v>90.644975914200003</v>
      </c>
      <c r="AG52" s="55">
        <v>64.164786937300008</v>
      </c>
      <c r="AH52" s="55">
        <v>102.21757599819999</v>
      </c>
      <c r="AI52" s="55">
        <v>121.2649001103</v>
      </c>
      <c r="AJ52" s="55">
        <v>544.56783102560019</v>
      </c>
      <c r="AK52" s="55">
        <v>89.538989122500013</v>
      </c>
      <c r="AL52" s="55">
        <v>229.51234678379998</v>
      </c>
      <c r="AM52" s="245">
        <v>126.9194796753</v>
      </c>
      <c r="AN52" s="245">
        <v>186.8250322591</v>
      </c>
      <c r="AO52" s="245">
        <v>157.45421174000003</v>
      </c>
      <c r="AP52" s="530">
        <v>59.867165462999999</v>
      </c>
      <c r="AQ52" s="55">
        <v>245.52839318559998</v>
      </c>
      <c r="AR52" s="55">
        <v>226.18580663980001</v>
      </c>
      <c r="AS52" s="55">
        <v>155.66472826100005</v>
      </c>
      <c r="AT52" s="55">
        <v>284.34489528339998</v>
      </c>
      <c r="AU52" s="55">
        <v>81.708595708600015</v>
      </c>
      <c r="AV52" s="55">
        <v>125.92879801039999</v>
      </c>
      <c r="AW52" s="55">
        <v>157.37515058300002</v>
      </c>
      <c r="AX52" s="55">
        <v>47.896061409000005</v>
      </c>
      <c r="AY52" s="55">
        <v>140.19598309780005</v>
      </c>
      <c r="AZ52" s="55">
        <v>57.66187646100002</v>
      </c>
      <c r="BA52" s="55">
        <v>96.480842396399993</v>
      </c>
      <c r="BB52" s="506">
        <v>90.242612010600013</v>
      </c>
      <c r="BC52" s="55">
        <v>395.22043315440004</v>
      </c>
      <c r="BD52" s="55">
        <v>414.13818545679999</v>
      </c>
      <c r="BE52" s="55">
        <v>192.810955638</v>
      </c>
      <c r="BF52" s="55">
        <v>371.54784499840002</v>
      </c>
      <c r="BG52" s="55">
        <v>403.84954949920007</v>
      </c>
      <c r="BH52" s="55">
        <v>273.63631900640002</v>
      </c>
      <c r="BI52" s="55">
        <v>371.37056819240001</v>
      </c>
      <c r="BJ52" s="55">
        <v>398.43949364240001</v>
      </c>
      <c r="BK52" s="55">
        <v>173.64024934200003</v>
      </c>
      <c r="BL52" s="55">
        <v>219.32608460699998</v>
      </c>
      <c r="BM52" s="55">
        <v>149.807631792</v>
      </c>
      <c r="BN52" s="493">
        <f t="shared" si="16"/>
        <v>3454.0299273395999</v>
      </c>
      <c r="BO52" s="55">
        <v>246.21485301139998</v>
      </c>
      <c r="BP52" s="55">
        <v>129.60131314199998</v>
      </c>
      <c r="BQ52" s="55">
        <v>179.7978633402</v>
      </c>
      <c r="BR52" s="55">
        <v>132.04830704100002</v>
      </c>
      <c r="BS52" s="55">
        <v>254.67848489020008</v>
      </c>
      <c r="BT52" s="55">
        <v>219.17365506399997</v>
      </c>
      <c r="BU52" s="55">
        <v>198.8625894276</v>
      </c>
      <c r="BV52" s="55">
        <v>184.83606336160005</v>
      </c>
      <c r="BW52" s="55">
        <v>218.62054650379994</v>
      </c>
      <c r="BX52" s="55">
        <v>217.72078794340001</v>
      </c>
      <c r="BY52" s="55">
        <v>174.99036743240012</v>
      </c>
      <c r="BZ52" s="55">
        <v>189.21403942139992</v>
      </c>
      <c r="CA52" s="506">
        <v>75.719996332400001</v>
      </c>
      <c r="CB52" s="55">
        <v>214.25759164879997</v>
      </c>
      <c r="CC52" s="55">
        <v>136.86613820599999</v>
      </c>
      <c r="CD52" s="55">
        <v>346.21909567979992</v>
      </c>
      <c r="CE52" s="55">
        <v>91.060549018599971</v>
      </c>
      <c r="CF52" s="55">
        <v>270.33006009799999</v>
      </c>
      <c r="CG52" s="55">
        <v>161.46975492899989</v>
      </c>
      <c r="CH52" s="55">
        <v>75.090127527799993</v>
      </c>
      <c r="CI52" s="161">
        <v>104.25107892079998</v>
      </c>
      <c r="CJ52" s="507">
        <f t="shared" si="19"/>
        <v>2911.2559615985997</v>
      </c>
      <c r="CK52" s="507">
        <f t="shared" si="20"/>
        <v>1763.8336757818001</v>
      </c>
      <c r="CL52" s="496">
        <f t="shared" si="21"/>
        <v>1475.2643923611997</v>
      </c>
      <c r="CM52" s="503">
        <f t="shared" si="12"/>
        <v>-16.360345500983541</v>
      </c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</row>
    <row r="53" spans="1:114" ht="20.100000000000001" customHeight="1" x14ac:dyDescent="0.25">
      <c r="A53" s="559"/>
      <c r="B53" s="484" t="s">
        <v>11</v>
      </c>
      <c r="C53" s="485" t="s">
        <v>12</v>
      </c>
      <c r="D53" s="501">
        <v>131.48325667539999</v>
      </c>
      <c r="E53" s="501">
        <v>104.51186887249999</v>
      </c>
      <c r="F53" s="501">
        <v>218.18679827009998</v>
      </c>
      <c r="G53" s="501">
        <v>181.93757174589999</v>
      </c>
      <c r="H53" s="501">
        <v>165.16377076069998</v>
      </c>
      <c r="I53" s="501">
        <v>95.616960696600003</v>
      </c>
      <c r="J53" s="501">
        <v>110.62603358509999</v>
      </c>
      <c r="K53" s="501">
        <v>65.502185279100004</v>
      </c>
      <c r="L53" s="501">
        <v>33.711037388099996</v>
      </c>
      <c r="M53" s="501">
        <v>33.099936574199994</v>
      </c>
      <c r="N53" s="501">
        <v>323.0249226663999</v>
      </c>
      <c r="O53" s="501">
        <v>92.637045440699993</v>
      </c>
      <c r="P53" s="503">
        <v>1555.5013879547998</v>
      </c>
      <c r="Q53" s="55">
        <v>39.618683440200002</v>
      </c>
      <c r="R53" s="55">
        <v>91.493837401800008</v>
      </c>
      <c r="S53" s="55">
        <v>189.57408587200004</v>
      </c>
      <c r="T53" s="55">
        <v>86.255620817699992</v>
      </c>
      <c r="U53" s="55">
        <v>119.13066044449998</v>
      </c>
      <c r="V53" s="55">
        <v>104.45241721199999</v>
      </c>
      <c r="W53" s="55">
        <v>70.287291851500001</v>
      </c>
      <c r="X53" s="55">
        <v>62.701266941699998</v>
      </c>
      <c r="Y53" s="55">
        <v>82.403019950900003</v>
      </c>
      <c r="Z53" s="528">
        <v>262.55769037059997</v>
      </c>
      <c r="AA53" s="528">
        <v>123.093057945</v>
      </c>
      <c r="AB53" s="528">
        <v>137.76310351699999</v>
      </c>
      <c r="AC53" s="503">
        <v>1369.3307357648998</v>
      </c>
      <c r="AD53" s="55">
        <v>100.39824001860002</v>
      </c>
      <c r="AE53" s="55">
        <v>108.23042395469999</v>
      </c>
      <c r="AF53" s="55">
        <v>90.644975914199989</v>
      </c>
      <c r="AG53" s="55">
        <v>64.164786937299993</v>
      </c>
      <c r="AH53" s="55">
        <v>102.2175759982</v>
      </c>
      <c r="AI53" s="55">
        <v>121.2649001103</v>
      </c>
      <c r="AJ53" s="55">
        <v>544.56783102560007</v>
      </c>
      <c r="AK53" s="55">
        <v>89.538989122499999</v>
      </c>
      <c r="AL53" s="55">
        <v>229.51234678380001</v>
      </c>
      <c r="AM53" s="245">
        <v>126.91947967529998</v>
      </c>
      <c r="AN53" s="245">
        <v>186.82503225910003</v>
      </c>
      <c r="AO53" s="245">
        <v>157.45421174000003</v>
      </c>
      <c r="AP53" s="530">
        <v>59.522335077799994</v>
      </c>
      <c r="AQ53" s="55">
        <v>245.52839318560001</v>
      </c>
      <c r="AR53" s="55">
        <v>226.18580663979998</v>
      </c>
      <c r="AS53" s="55">
        <v>155.66472826099996</v>
      </c>
      <c r="AT53" s="55">
        <v>284.34489528339992</v>
      </c>
      <c r="AU53" s="55">
        <v>81.708595708600015</v>
      </c>
      <c r="AV53" s="55">
        <v>125.92879801040002</v>
      </c>
      <c r="AW53" s="55">
        <v>157.37515058300002</v>
      </c>
      <c r="AX53" s="55">
        <v>47.896061409000012</v>
      </c>
      <c r="AY53" s="55">
        <v>140.19598309780002</v>
      </c>
      <c r="AZ53" s="55">
        <v>57.661876460999999</v>
      </c>
      <c r="BA53" s="55">
        <v>96.480842396399979</v>
      </c>
      <c r="BB53" s="506">
        <v>89.542208823200014</v>
      </c>
      <c r="BC53" s="55">
        <v>395.22043315440004</v>
      </c>
      <c r="BD53" s="55">
        <v>414.13818545680004</v>
      </c>
      <c r="BE53" s="55">
        <v>192.810955638</v>
      </c>
      <c r="BF53" s="55">
        <v>371.54784499840002</v>
      </c>
      <c r="BG53" s="55">
        <v>402.44798838719993</v>
      </c>
      <c r="BH53" s="55">
        <v>273.63631900640002</v>
      </c>
      <c r="BI53" s="55">
        <v>371.37056819239996</v>
      </c>
      <c r="BJ53" s="55">
        <v>398.43949364240001</v>
      </c>
      <c r="BK53" s="55">
        <v>173.64024934200003</v>
      </c>
      <c r="BL53" s="55">
        <v>219.32608460699998</v>
      </c>
      <c r="BM53" s="55">
        <v>149.807631792</v>
      </c>
      <c r="BN53" s="493">
        <f t="shared" si="16"/>
        <v>3451.9279630402002</v>
      </c>
      <c r="BO53" s="55">
        <v>246.21485301139998</v>
      </c>
      <c r="BP53" s="55">
        <v>129.60131314199998</v>
      </c>
      <c r="BQ53" s="55">
        <v>180.27358177080004</v>
      </c>
      <c r="BR53" s="55">
        <v>152.66454396200004</v>
      </c>
      <c r="BS53" s="55">
        <v>254.6784848902</v>
      </c>
      <c r="BT53" s="55">
        <v>219.17365506400003</v>
      </c>
      <c r="BU53" s="55">
        <v>198.86258942759997</v>
      </c>
      <c r="BV53" s="55">
        <v>184.83606336160003</v>
      </c>
      <c r="BW53" s="55">
        <v>218.62054650380006</v>
      </c>
      <c r="BX53" s="55">
        <v>217.72078794339998</v>
      </c>
      <c r="BY53" s="55">
        <v>174.99036743240009</v>
      </c>
      <c r="BZ53" s="55">
        <v>189.21403942139997</v>
      </c>
      <c r="CA53" s="506">
        <v>75.719996332400001</v>
      </c>
      <c r="CB53" s="55">
        <v>214.2575916488</v>
      </c>
      <c r="CC53" s="55">
        <v>136.86613820599999</v>
      </c>
      <c r="CD53" s="55">
        <v>346.21909567979992</v>
      </c>
      <c r="CE53" s="55">
        <v>91.060549018599971</v>
      </c>
      <c r="CF53" s="55">
        <v>270.33006009800005</v>
      </c>
      <c r="CG53" s="55">
        <v>161.469754929</v>
      </c>
      <c r="CH53" s="55">
        <v>75.090127527799993</v>
      </c>
      <c r="CI53" s="161">
        <v>104.25107892080001</v>
      </c>
      <c r="CJ53" s="507">
        <f t="shared" si="19"/>
        <v>2909.1539972992</v>
      </c>
      <c r="CK53" s="507">
        <f t="shared" si="20"/>
        <v>1784.9256311334002</v>
      </c>
      <c r="CL53" s="496">
        <f t="shared" si="21"/>
        <v>1475.2643923611997</v>
      </c>
      <c r="CM53" s="503">
        <f t="shared" si="12"/>
        <v>-17.348691361195279</v>
      </c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</row>
    <row r="54" spans="1:114" ht="20.100000000000001" customHeight="1" x14ac:dyDescent="0.25">
      <c r="A54" s="559"/>
      <c r="B54" s="484" t="s">
        <v>13</v>
      </c>
      <c r="C54" s="485" t="s">
        <v>134</v>
      </c>
      <c r="D54" s="501">
        <v>802.34933353999998</v>
      </c>
      <c r="E54" s="501">
        <v>784.36957032999987</v>
      </c>
      <c r="F54" s="501">
        <v>761.32610211999997</v>
      </c>
      <c r="G54" s="501">
        <v>483.02352314000001</v>
      </c>
      <c r="H54" s="501">
        <v>474.49642513999999</v>
      </c>
      <c r="I54" s="501">
        <v>491.21135638999999</v>
      </c>
      <c r="J54" s="501">
        <v>390.75022324999998</v>
      </c>
      <c r="K54" s="501">
        <v>485.81740581999998</v>
      </c>
      <c r="L54" s="501">
        <v>480.93361743000003</v>
      </c>
      <c r="M54" s="501">
        <v>474.61843499000003</v>
      </c>
      <c r="N54" s="501">
        <v>438.22923594999997</v>
      </c>
      <c r="O54" s="501">
        <v>402.87007745</v>
      </c>
      <c r="P54" s="503">
        <v>6469.9953055500009</v>
      </c>
      <c r="Q54" s="55">
        <v>457.81121396999998</v>
      </c>
      <c r="R54" s="55">
        <v>401.99079103999998</v>
      </c>
      <c r="S54" s="55">
        <v>393.54330438</v>
      </c>
      <c r="T54" s="55">
        <v>455.25604681999999</v>
      </c>
      <c r="U54" s="55">
        <v>520.27648639999995</v>
      </c>
      <c r="V54" s="55">
        <v>584.66080892999992</v>
      </c>
      <c r="W54" s="55">
        <v>520.58750173999999</v>
      </c>
      <c r="X54" s="55">
        <v>668.72184572000003</v>
      </c>
      <c r="Y54" s="55">
        <v>667.31517425999994</v>
      </c>
      <c r="Z54" s="528">
        <v>698.97708231999991</v>
      </c>
      <c r="AA54" s="528">
        <v>701.49953447999997</v>
      </c>
      <c r="AB54" s="528">
        <v>673.66919366000013</v>
      </c>
      <c r="AC54" s="503">
        <v>6744.3089837199996</v>
      </c>
      <c r="AD54" s="55">
        <v>678.93862462000004</v>
      </c>
      <c r="AE54" s="55">
        <v>651.22064760000001</v>
      </c>
      <c r="AF54" s="55">
        <v>619.25934389999998</v>
      </c>
      <c r="AG54" s="55">
        <v>605.26503075999995</v>
      </c>
      <c r="AH54" s="55">
        <v>687.29257531999997</v>
      </c>
      <c r="AI54" s="55">
        <v>734.32022608</v>
      </c>
      <c r="AJ54" s="55">
        <v>693.85830068999996</v>
      </c>
      <c r="AK54" s="55">
        <v>741.25013663999994</v>
      </c>
      <c r="AL54" s="55">
        <v>834.50882715</v>
      </c>
      <c r="AM54" s="245">
        <v>967.63110486000005</v>
      </c>
      <c r="AN54" s="245">
        <v>908.83274887999994</v>
      </c>
      <c r="AO54" s="245">
        <v>873.67655913999999</v>
      </c>
      <c r="AP54" s="530">
        <v>941.48215056000004</v>
      </c>
      <c r="AQ54" s="55">
        <v>906.85896223999998</v>
      </c>
      <c r="AR54" s="55">
        <v>874.8803450800001</v>
      </c>
      <c r="AS54" s="55">
        <v>1.0571260000000001E-2</v>
      </c>
      <c r="AT54" s="55">
        <v>1736.3690646399998</v>
      </c>
      <c r="AU54" s="55">
        <v>1044.54299698</v>
      </c>
      <c r="AV54" s="55">
        <v>970.40496700000006</v>
      </c>
      <c r="AW54" s="55">
        <v>1166.98188222</v>
      </c>
      <c r="AX54" s="55">
        <v>0</v>
      </c>
      <c r="AY54" s="55">
        <v>2120.7621537200002</v>
      </c>
      <c r="AZ54" s="55">
        <v>1085.9770608400001</v>
      </c>
      <c r="BA54" s="55">
        <v>1262.8919263800001</v>
      </c>
      <c r="BB54" s="506">
        <v>1272.9065522599999</v>
      </c>
      <c r="BC54" s="55">
        <v>1288.6253093</v>
      </c>
      <c r="BD54" s="55">
        <v>1276.97366104</v>
      </c>
      <c r="BE54" s="55">
        <v>1236.75877696</v>
      </c>
      <c r="BF54" s="55">
        <v>1190.12519668</v>
      </c>
      <c r="BG54" s="55">
        <v>1348.05281016</v>
      </c>
      <c r="BH54" s="55">
        <v>1200.3792708600001</v>
      </c>
      <c r="BI54" s="55">
        <v>1455.66689926</v>
      </c>
      <c r="BJ54" s="55">
        <v>1348.1669262600001</v>
      </c>
      <c r="BK54" s="55">
        <v>1311.9327698400002</v>
      </c>
      <c r="BL54" s="55">
        <v>1329.3956613</v>
      </c>
      <c r="BM54" s="55">
        <v>1283.6059227599999</v>
      </c>
      <c r="BN54" s="493">
        <f t="shared" si="16"/>
        <v>15542.589756680003</v>
      </c>
      <c r="BO54" s="55">
        <v>1343.0899706000002</v>
      </c>
      <c r="BP54" s="55">
        <v>1212.1113800599999</v>
      </c>
      <c r="BQ54" s="55">
        <v>1265.1536340800001</v>
      </c>
      <c r="BR54" s="55">
        <v>1350.0667140800001</v>
      </c>
      <c r="BS54" s="55">
        <v>1252.9066613</v>
      </c>
      <c r="BT54" s="55">
        <v>1311.70841354</v>
      </c>
      <c r="BU54" s="55">
        <v>1316.46081574</v>
      </c>
      <c r="BV54" s="55">
        <v>1298.0618498400001</v>
      </c>
      <c r="BW54" s="55">
        <v>0</v>
      </c>
      <c r="BX54" s="55">
        <v>0</v>
      </c>
      <c r="BY54" s="55">
        <v>0</v>
      </c>
      <c r="BZ54" s="55">
        <v>0</v>
      </c>
      <c r="CA54" s="506">
        <v>0</v>
      </c>
      <c r="CB54" s="55">
        <v>0</v>
      </c>
      <c r="CC54" s="55">
        <v>0</v>
      </c>
      <c r="CD54" s="55">
        <v>0</v>
      </c>
      <c r="CE54" s="55">
        <v>0</v>
      </c>
      <c r="CF54" s="55">
        <v>0</v>
      </c>
      <c r="CG54" s="55">
        <v>0</v>
      </c>
      <c r="CH54" s="55">
        <v>0</v>
      </c>
      <c r="CI54" s="161">
        <v>0</v>
      </c>
      <c r="CJ54" s="507">
        <f t="shared" si="19"/>
        <v>11617.655402780001</v>
      </c>
      <c r="CK54" s="507">
        <f t="shared" si="20"/>
        <v>10349.55943924</v>
      </c>
      <c r="CL54" s="496">
        <f t="shared" si="21"/>
        <v>0</v>
      </c>
      <c r="CM54" s="503">
        <f t="shared" si="12"/>
        <v>-100</v>
      </c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</row>
    <row r="55" spans="1:114" ht="20.100000000000001" customHeight="1" x14ac:dyDescent="0.25">
      <c r="A55" s="559"/>
      <c r="B55" s="484" t="s">
        <v>14</v>
      </c>
      <c r="C55" s="485" t="s">
        <v>135</v>
      </c>
      <c r="D55" s="501">
        <v>0</v>
      </c>
      <c r="E55" s="501">
        <v>0</v>
      </c>
      <c r="F55" s="501">
        <v>0</v>
      </c>
      <c r="G55" s="501">
        <v>0</v>
      </c>
      <c r="H55" s="501">
        <v>0</v>
      </c>
      <c r="I55" s="501">
        <v>0</v>
      </c>
      <c r="J55" s="501">
        <v>0</v>
      </c>
      <c r="K55" s="501">
        <v>0</v>
      </c>
      <c r="L55" s="501">
        <v>0</v>
      </c>
      <c r="M55" s="501">
        <v>0</v>
      </c>
      <c r="N55" s="501">
        <v>0</v>
      </c>
      <c r="O55" s="501">
        <v>0</v>
      </c>
      <c r="P55" s="503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28">
        <v>0</v>
      </c>
      <c r="AA55" s="528">
        <v>0</v>
      </c>
      <c r="AB55" s="528">
        <v>0</v>
      </c>
      <c r="AC55" s="503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3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06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93">
        <f t="shared" si="16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06">
        <v>0</v>
      </c>
      <c r="CB55" s="55">
        <v>0</v>
      </c>
      <c r="CC55" s="55">
        <v>0</v>
      </c>
      <c r="CD55" s="55">
        <v>0</v>
      </c>
      <c r="CE55" s="55">
        <v>0</v>
      </c>
      <c r="CF55" s="55">
        <v>0</v>
      </c>
      <c r="CG55" s="55">
        <v>0</v>
      </c>
      <c r="CH55" s="55">
        <v>0</v>
      </c>
      <c r="CI55" s="161">
        <v>0</v>
      </c>
      <c r="CJ55" s="507">
        <f t="shared" si="19"/>
        <v>0</v>
      </c>
      <c r="CK55" s="507">
        <f t="shared" si="20"/>
        <v>0</v>
      </c>
      <c r="CL55" s="496">
        <f t="shared" si="21"/>
        <v>0</v>
      </c>
      <c r="CM55" s="503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34"/>
    </row>
    <row r="56" spans="1:114" ht="20.100000000000001" customHeight="1" x14ac:dyDescent="0.25">
      <c r="A56" s="559"/>
      <c r="B56" s="484" t="s">
        <v>15</v>
      </c>
      <c r="C56" s="485" t="s">
        <v>16</v>
      </c>
      <c r="D56" s="501">
        <v>0</v>
      </c>
      <c r="E56" s="501">
        <v>0</v>
      </c>
      <c r="F56" s="501">
        <v>98.000000002500002</v>
      </c>
      <c r="G56" s="501">
        <v>1.42885</v>
      </c>
      <c r="H56" s="501">
        <v>11.500500000000001</v>
      </c>
      <c r="I56" s="501">
        <v>0</v>
      </c>
      <c r="J56" s="501">
        <v>0</v>
      </c>
      <c r="K56" s="501">
        <v>0</v>
      </c>
      <c r="L56" s="501">
        <v>0</v>
      </c>
      <c r="M56" s="501">
        <v>4.8789999999999996</v>
      </c>
      <c r="N56" s="501">
        <v>0</v>
      </c>
      <c r="O56" s="501">
        <v>0</v>
      </c>
      <c r="P56" s="503">
        <v>115.80835000250001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28">
        <v>0</v>
      </c>
      <c r="AA56" s="528">
        <v>216.45599999999999</v>
      </c>
      <c r="AB56" s="528">
        <v>2984.2065000695002</v>
      </c>
      <c r="AC56" s="503">
        <v>3200.6625000695003</v>
      </c>
      <c r="AD56" s="55">
        <v>31.23</v>
      </c>
      <c r="AE56" s="55">
        <v>34.61</v>
      </c>
      <c r="AF56" s="55">
        <v>34.500069000000003</v>
      </c>
      <c r="AG56" s="55">
        <v>60.976500000000001</v>
      </c>
      <c r="AH56" s="55">
        <v>301.09300000000002</v>
      </c>
      <c r="AI56" s="55">
        <v>75.562399999999997</v>
      </c>
      <c r="AJ56" s="55">
        <v>643.0915</v>
      </c>
      <c r="AK56" s="55">
        <v>886.77959999999996</v>
      </c>
      <c r="AL56" s="55">
        <v>496.01400000000001</v>
      </c>
      <c r="AM56" s="245">
        <v>85.875</v>
      </c>
      <c r="AN56" s="245">
        <v>6.86</v>
      </c>
      <c r="AO56" s="245">
        <v>0</v>
      </c>
      <c r="AP56" s="530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06">
        <v>2.7440000000000002</v>
      </c>
      <c r="BC56" s="55">
        <v>6.5170000000000003</v>
      </c>
      <c r="BD56" s="55">
        <v>2.0579999999999998</v>
      </c>
      <c r="BE56" s="55">
        <v>3.43</v>
      </c>
      <c r="BF56" s="55">
        <v>0</v>
      </c>
      <c r="BG56" s="55">
        <v>3.43</v>
      </c>
      <c r="BH56" s="55">
        <v>3.43</v>
      </c>
      <c r="BI56" s="55">
        <v>0</v>
      </c>
      <c r="BJ56" s="55">
        <v>0</v>
      </c>
      <c r="BK56" s="55">
        <v>20.58</v>
      </c>
      <c r="BL56" s="55">
        <v>1.3908718600000002E-2</v>
      </c>
      <c r="BM56" s="55">
        <v>0</v>
      </c>
      <c r="BN56" s="493">
        <f t="shared" si="16"/>
        <v>42.2029087186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06">
        <v>0</v>
      </c>
      <c r="CB56" s="55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v>0</v>
      </c>
      <c r="CI56" s="161">
        <v>0</v>
      </c>
      <c r="CJ56" s="507">
        <f t="shared" si="19"/>
        <v>21.609000000000002</v>
      </c>
      <c r="CK56" s="507">
        <f t="shared" si="20"/>
        <v>0</v>
      </c>
      <c r="CL56" s="496">
        <f t="shared" si="21"/>
        <v>0</v>
      </c>
      <c r="CM56" s="503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</row>
    <row r="57" spans="1:114" ht="20.100000000000001" customHeight="1" x14ac:dyDescent="0.25">
      <c r="A57" s="559"/>
      <c r="B57" s="484" t="s">
        <v>19</v>
      </c>
      <c r="C57" s="485" t="s">
        <v>20</v>
      </c>
      <c r="D57" s="501">
        <v>837.72285072789987</v>
      </c>
      <c r="E57" s="501">
        <v>678.10867391310001</v>
      </c>
      <c r="F57" s="501">
        <v>924.06252347259988</v>
      </c>
      <c r="G57" s="501">
        <v>884.62928392209994</v>
      </c>
      <c r="H57" s="501">
        <v>879.33339881259985</v>
      </c>
      <c r="I57" s="501">
        <v>1027.4582229575001</v>
      </c>
      <c r="J57" s="501">
        <v>1008.9065518011998</v>
      </c>
      <c r="K57" s="501">
        <v>1080.9570192515998</v>
      </c>
      <c r="L57" s="501">
        <v>876.73797161830009</v>
      </c>
      <c r="M57" s="501">
        <v>980.42927458829979</v>
      </c>
      <c r="N57" s="501">
        <v>872.72284777650009</v>
      </c>
      <c r="O57" s="501">
        <v>890.94512265729986</v>
      </c>
      <c r="P57" s="503">
        <v>10942.013741499</v>
      </c>
      <c r="Q57" s="55">
        <v>854.66589948349986</v>
      </c>
      <c r="R57" s="55">
        <v>746.51504302830006</v>
      </c>
      <c r="S57" s="55">
        <v>844.05240119559994</v>
      </c>
      <c r="T57" s="55">
        <v>1010.5824901134001</v>
      </c>
      <c r="U57" s="55">
        <v>1009.0469731152999</v>
      </c>
      <c r="V57" s="55">
        <v>824.0410982889</v>
      </c>
      <c r="W57" s="55">
        <v>819.65652980619996</v>
      </c>
      <c r="X57" s="55">
        <v>744.64260069099998</v>
      </c>
      <c r="Y57" s="55">
        <v>727.86717743830013</v>
      </c>
      <c r="Z57" s="55">
        <v>843.68035507190018</v>
      </c>
      <c r="AA57" s="55">
        <v>868.66459941969993</v>
      </c>
      <c r="AB57" s="528">
        <v>1009.1367374535001</v>
      </c>
      <c r="AC57" s="503">
        <v>10302.5519051056</v>
      </c>
      <c r="AD57" s="55">
        <v>741.29915755579987</v>
      </c>
      <c r="AE57" s="55">
        <v>668.93213728160003</v>
      </c>
      <c r="AF57" s="55">
        <v>869.7348388869998</v>
      </c>
      <c r="AG57" s="55">
        <v>1013.3409158477998</v>
      </c>
      <c r="AH57" s="55">
        <v>1151.5738378807</v>
      </c>
      <c r="AI57" s="55">
        <v>932.76969050220009</v>
      </c>
      <c r="AJ57" s="55">
        <v>1028.0910491923999</v>
      </c>
      <c r="AK57" s="55">
        <v>1124.0587103486998</v>
      </c>
      <c r="AL57" s="55">
        <v>1206.1722785202001</v>
      </c>
      <c r="AM57" s="245">
        <v>1176.3821340543</v>
      </c>
      <c r="AN57" s="245">
        <v>1047.9296305604</v>
      </c>
      <c r="AO57" s="245">
        <v>1594.1624222650003</v>
      </c>
      <c r="AP57" s="530">
        <v>1052.7587098993999</v>
      </c>
      <c r="AQ57" s="55">
        <v>929.97727199999997</v>
      </c>
      <c r="AR57" s="55">
        <v>1241.2985850846001</v>
      </c>
      <c r="AS57" s="55">
        <v>1341.5507878724002</v>
      </c>
      <c r="AT57" s="55">
        <v>1645.3266398100002</v>
      </c>
      <c r="AU57" s="55">
        <v>1136.4116509116002</v>
      </c>
      <c r="AV57" s="55">
        <v>1223.2666126520003</v>
      </c>
      <c r="AW57" s="55">
        <v>1273.4459832149996</v>
      </c>
      <c r="AX57" s="55">
        <v>1115.3942199932007</v>
      </c>
      <c r="AY57" s="55">
        <v>1409.8216353997996</v>
      </c>
      <c r="AZ57" s="55">
        <v>1336.3465967740003</v>
      </c>
      <c r="BA57" s="55">
        <v>1262.1140471071999</v>
      </c>
      <c r="BB57" s="506">
        <v>1317.4435639049996</v>
      </c>
      <c r="BC57" s="55">
        <v>1024.6340017060004</v>
      </c>
      <c r="BD57" s="55">
        <v>1507.7102966688003</v>
      </c>
      <c r="BE57" s="55">
        <v>1637.3562301319994</v>
      </c>
      <c r="BF57" s="55">
        <v>1770.6470809467999</v>
      </c>
      <c r="BG57" s="55">
        <v>1943.3469824117994</v>
      </c>
      <c r="BH57" s="55">
        <v>1855.6926026450001</v>
      </c>
      <c r="BI57" s="55">
        <v>1917.0409457626001</v>
      </c>
      <c r="BJ57" s="55">
        <v>1982.7348345644004</v>
      </c>
      <c r="BK57" s="55">
        <v>1961.0072517812005</v>
      </c>
      <c r="BL57" s="55">
        <v>1749.1356176615984</v>
      </c>
      <c r="BM57" s="55">
        <v>1842.6059386993993</v>
      </c>
      <c r="BN57" s="493">
        <f t="shared" si="16"/>
        <v>20509.3553468846</v>
      </c>
      <c r="BO57" s="55">
        <v>1621.5225429157992</v>
      </c>
      <c r="BP57" s="55">
        <v>1728.0993539165997</v>
      </c>
      <c r="BQ57" s="55">
        <v>1633.1730229177999</v>
      </c>
      <c r="BR57" s="55">
        <v>1918.3380233807998</v>
      </c>
      <c r="BS57" s="55">
        <v>2120.4669013779994</v>
      </c>
      <c r="BT57" s="55">
        <v>1707.1714488108009</v>
      </c>
      <c r="BU57" s="55">
        <v>1837.9945731601983</v>
      </c>
      <c r="BV57" s="55">
        <v>1476.8680835789989</v>
      </c>
      <c r="BW57" s="55">
        <v>1394.7799346348004</v>
      </c>
      <c r="BX57" s="55">
        <v>1274.4890554760009</v>
      </c>
      <c r="BY57" s="55">
        <v>920.13978155960081</v>
      </c>
      <c r="BZ57" s="55">
        <v>1510.8208801139992</v>
      </c>
      <c r="CA57" s="506">
        <v>1073.293038351801</v>
      </c>
      <c r="CB57" s="55">
        <v>864.55610791759977</v>
      </c>
      <c r="CC57" s="55">
        <v>1093.0509288859994</v>
      </c>
      <c r="CD57" s="55">
        <v>1553.4623518567996</v>
      </c>
      <c r="CE57" s="55">
        <v>1287.3466360327998</v>
      </c>
      <c r="CF57" s="55">
        <v>1156.3158260065998</v>
      </c>
      <c r="CG57" s="55">
        <v>888.52701065100075</v>
      </c>
      <c r="CH57" s="55">
        <v>1010.8112340354005</v>
      </c>
      <c r="CI57" s="161">
        <v>1057.7267419306002</v>
      </c>
      <c r="CJ57" s="507">
        <f t="shared" si="19"/>
        <v>14956.606538742401</v>
      </c>
      <c r="CK57" s="507">
        <f t="shared" si="20"/>
        <v>15438.413884693795</v>
      </c>
      <c r="CL57" s="496">
        <f t="shared" si="21"/>
        <v>9985.089875668602</v>
      </c>
      <c r="CM57" s="503">
        <f t="shared" si="12"/>
        <v>-35.323084675374695</v>
      </c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</row>
    <row r="58" spans="1:114" ht="20.100000000000001" customHeight="1" x14ac:dyDescent="0.25">
      <c r="A58" s="559"/>
      <c r="B58" s="484" t="s">
        <v>26</v>
      </c>
      <c r="C58" s="485" t="s">
        <v>124</v>
      </c>
      <c r="D58" s="501">
        <v>0</v>
      </c>
      <c r="E58" s="501">
        <v>0</v>
      </c>
      <c r="F58" s="501">
        <v>0</v>
      </c>
      <c r="G58" s="501">
        <v>0</v>
      </c>
      <c r="H58" s="501">
        <v>0</v>
      </c>
      <c r="I58" s="501">
        <v>0</v>
      </c>
      <c r="J58" s="501">
        <v>0</v>
      </c>
      <c r="K58" s="501">
        <v>0</v>
      </c>
      <c r="L58" s="501">
        <v>0</v>
      </c>
      <c r="M58" s="501">
        <v>0</v>
      </c>
      <c r="N58" s="501">
        <v>0</v>
      </c>
      <c r="O58" s="501">
        <v>0</v>
      </c>
      <c r="P58" s="503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28">
        <v>0</v>
      </c>
      <c r="AA58" s="528">
        <v>0</v>
      </c>
      <c r="AB58" s="528">
        <v>0</v>
      </c>
      <c r="AC58" s="503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30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506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93">
        <f t="shared" si="16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384.47717017920007</v>
      </c>
      <c r="BX58" s="55">
        <v>830.50591241660004</v>
      </c>
      <c r="BY58" s="55">
        <v>347.8339920226</v>
      </c>
      <c r="BZ58" s="55">
        <v>384.30822347119999</v>
      </c>
      <c r="CA58" s="506">
        <v>490.76149499580004</v>
      </c>
      <c r="CB58" s="55">
        <v>113.2515780354</v>
      </c>
      <c r="CC58" s="55">
        <v>20.591661999999999</v>
      </c>
      <c r="CD58" s="55">
        <v>19.208457356199997</v>
      </c>
      <c r="CE58" s="55">
        <v>13.720762214600001</v>
      </c>
      <c r="CF58" s="55">
        <v>0</v>
      </c>
      <c r="CG58" s="55">
        <v>41.178312427000002</v>
      </c>
      <c r="CH58" s="55">
        <v>205.88167227880004</v>
      </c>
      <c r="CI58" s="161">
        <v>72.062108641599991</v>
      </c>
      <c r="CJ58" s="507">
        <f t="shared" si="19"/>
        <v>0</v>
      </c>
      <c r="CK58" s="507">
        <f t="shared" si="20"/>
        <v>384.47717017920007</v>
      </c>
      <c r="CL58" s="496">
        <f t="shared" si="21"/>
        <v>976.65604794940009</v>
      </c>
      <c r="CM58" s="503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34"/>
      <c r="DJ58" s="234"/>
    </row>
    <row r="59" spans="1:114" ht="20.100000000000001" customHeight="1" x14ac:dyDescent="0.25">
      <c r="A59" s="559"/>
      <c r="B59" s="484" t="s">
        <v>150</v>
      </c>
      <c r="C59" s="485" t="s">
        <v>154</v>
      </c>
      <c r="D59" s="501">
        <v>0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0</v>
      </c>
      <c r="L59" s="501">
        <v>0</v>
      </c>
      <c r="M59" s="501">
        <v>0</v>
      </c>
      <c r="N59" s="501">
        <v>0</v>
      </c>
      <c r="O59" s="501">
        <v>0</v>
      </c>
      <c r="P59" s="503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28">
        <v>0</v>
      </c>
      <c r="AC59" s="503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30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55">
        <v>0</v>
      </c>
      <c r="AY59" s="55">
        <v>0</v>
      </c>
      <c r="AZ59" s="55">
        <v>0</v>
      </c>
      <c r="BA59" s="55">
        <v>0</v>
      </c>
      <c r="BB59" s="506">
        <v>0</v>
      </c>
      <c r="BC59" s="55">
        <v>0</v>
      </c>
      <c r="BD59" s="55">
        <v>0</v>
      </c>
      <c r="BE59" s="55">
        <v>0</v>
      </c>
      <c r="BF59" s="55">
        <v>0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 s="55">
        <v>0</v>
      </c>
      <c r="BN59" s="493">
        <f t="shared" si="16"/>
        <v>0</v>
      </c>
      <c r="BO59" s="55">
        <v>0</v>
      </c>
      <c r="BP59" s="55">
        <v>0</v>
      </c>
      <c r="BQ59" s="55">
        <v>0</v>
      </c>
      <c r="BR59" s="55">
        <v>0</v>
      </c>
      <c r="BS59" s="55">
        <v>0</v>
      </c>
      <c r="BT59" s="55">
        <v>0</v>
      </c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>
        <v>44.427460669199995</v>
      </c>
      <c r="CA59" s="506">
        <v>37.508755739000001</v>
      </c>
      <c r="CB59" s="55">
        <v>33.163423538000018</v>
      </c>
      <c r="CC59" s="55">
        <v>35.684219512200023</v>
      </c>
      <c r="CD59" s="55">
        <v>33.849168003000003</v>
      </c>
      <c r="CE59" s="55">
        <v>37.405046190400022</v>
      </c>
      <c r="CF59" s="55">
        <v>41.210279272400008</v>
      </c>
      <c r="CG59" s="55">
        <v>42.448449864800004</v>
      </c>
      <c r="CH59" s="55">
        <v>36.330736644999973</v>
      </c>
      <c r="CI59" s="161">
        <v>39.758867775200017</v>
      </c>
      <c r="CJ59" s="507">
        <f t="shared" si="19"/>
        <v>0</v>
      </c>
      <c r="CK59" s="507">
        <f t="shared" si="20"/>
        <v>0</v>
      </c>
      <c r="CL59" s="496">
        <f t="shared" si="21"/>
        <v>337.35894654000009</v>
      </c>
      <c r="CM59" s="503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</row>
    <row r="60" spans="1:114" ht="20.100000000000001" customHeight="1" x14ac:dyDescent="0.25">
      <c r="A60" s="559"/>
      <c r="B60" s="484" t="s">
        <v>148</v>
      </c>
      <c r="C60" s="485" t="s">
        <v>153</v>
      </c>
      <c r="D60" s="501">
        <v>0</v>
      </c>
      <c r="E60" s="501">
        <v>0</v>
      </c>
      <c r="F60" s="501">
        <v>0</v>
      </c>
      <c r="G60" s="501">
        <v>0</v>
      </c>
      <c r="H60" s="501">
        <v>0</v>
      </c>
      <c r="I60" s="501">
        <v>0</v>
      </c>
      <c r="J60" s="501">
        <v>0</v>
      </c>
      <c r="K60" s="501">
        <v>0</v>
      </c>
      <c r="L60" s="501">
        <v>0</v>
      </c>
      <c r="M60" s="501">
        <v>0</v>
      </c>
      <c r="N60" s="501">
        <v>0</v>
      </c>
      <c r="O60" s="501">
        <v>0</v>
      </c>
      <c r="P60" s="503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28">
        <v>0</v>
      </c>
      <c r="AC60" s="503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30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506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 s="55">
        <v>0</v>
      </c>
      <c r="BN60" s="493">
        <f t="shared" si="16"/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55">
        <v>0</v>
      </c>
      <c r="BX60" s="55">
        <v>0</v>
      </c>
      <c r="BY60" s="55">
        <v>0</v>
      </c>
      <c r="BZ60" s="55">
        <v>47.652183401199999</v>
      </c>
      <c r="CA60" s="506">
        <v>39.429074647200004</v>
      </c>
      <c r="CB60" s="55">
        <v>34.890464896000005</v>
      </c>
      <c r="CC60" s="55">
        <v>36.869943072200009</v>
      </c>
      <c r="CD60" s="55">
        <v>35.081069241400009</v>
      </c>
      <c r="CE60" s="55">
        <v>38.263421114800011</v>
      </c>
      <c r="CF60" s="55">
        <v>42.000377097000012</v>
      </c>
      <c r="CG60" s="55">
        <v>43.049224723400023</v>
      </c>
      <c r="CH60" s="55">
        <v>36.896091334199994</v>
      </c>
      <c r="CI60" s="161">
        <v>40.076500249799999</v>
      </c>
      <c r="CJ60" s="507">
        <f t="shared" si="19"/>
        <v>0</v>
      </c>
      <c r="CK60" s="507">
        <f t="shared" si="20"/>
        <v>0</v>
      </c>
      <c r="CL60" s="496">
        <f t="shared" si="21"/>
        <v>346.55616637600002</v>
      </c>
      <c r="CM60" s="503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</row>
    <row r="61" spans="1:114" ht="20.100000000000001" customHeight="1" x14ac:dyDescent="0.25">
      <c r="A61" s="559"/>
      <c r="B61" s="484" t="s">
        <v>151</v>
      </c>
      <c r="C61" s="485" t="s">
        <v>155</v>
      </c>
      <c r="D61" s="501">
        <v>0</v>
      </c>
      <c r="E61" s="501">
        <v>0</v>
      </c>
      <c r="F61" s="501">
        <v>0</v>
      </c>
      <c r="G61" s="501">
        <v>0</v>
      </c>
      <c r="H61" s="501">
        <v>0</v>
      </c>
      <c r="I61" s="501">
        <v>0</v>
      </c>
      <c r="J61" s="501">
        <v>0</v>
      </c>
      <c r="K61" s="501">
        <v>0</v>
      </c>
      <c r="L61" s="501">
        <v>0</v>
      </c>
      <c r="M61" s="501">
        <v>0</v>
      </c>
      <c r="N61" s="501">
        <v>0</v>
      </c>
      <c r="O61" s="501">
        <v>0</v>
      </c>
      <c r="P61" s="503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28">
        <v>0</v>
      </c>
      <c r="AC61" s="503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30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06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493">
        <f t="shared" si="16"/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2.1037535246000005</v>
      </c>
      <c r="CA61" s="506">
        <v>1.8468966711999999</v>
      </c>
      <c r="CB61" s="55">
        <v>1.6883320243999997</v>
      </c>
      <c r="CC61" s="55">
        <v>1.083097617</v>
      </c>
      <c r="CD61" s="55">
        <v>1.1431950586000001</v>
      </c>
      <c r="CE61" s="55">
        <v>0.84053041800000006</v>
      </c>
      <c r="CF61" s="55">
        <v>0.73888552359999993</v>
      </c>
      <c r="CG61" s="55">
        <v>0.56784610399999991</v>
      </c>
      <c r="CH61" s="55">
        <v>0.55164641980000018</v>
      </c>
      <c r="CI61" s="161">
        <v>0.31529726199999997</v>
      </c>
      <c r="CJ61" s="507">
        <f t="shared" si="19"/>
        <v>0</v>
      </c>
      <c r="CK61" s="507">
        <f t="shared" si="20"/>
        <v>0</v>
      </c>
      <c r="CL61" s="496">
        <f t="shared" si="21"/>
        <v>8.7757270985999991</v>
      </c>
      <c r="CM61" s="503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</row>
    <row r="62" spans="1:114" ht="20.100000000000001" customHeight="1" x14ac:dyDescent="0.25">
      <c r="A62" s="559"/>
      <c r="B62" s="484" t="s">
        <v>123</v>
      </c>
      <c r="C62" s="485" t="s">
        <v>125</v>
      </c>
      <c r="D62" s="501">
        <v>0</v>
      </c>
      <c r="E62" s="501">
        <v>0</v>
      </c>
      <c r="F62" s="501">
        <v>0</v>
      </c>
      <c r="G62" s="501">
        <v>0</v>
      </c>
      <c r="H62" s="501">
        <v>0</v>
      </c>
      <c r="I62" s="501">
        <v>0</v>
      </c>
      <c r="J62" s="501">
        <v>0</v>
      </c>
      <c r="K62" s="501">
        <v>0</v>
      </c>
      <c r="L62" s="501">
        <v>0</v>
      </c>
      <c r="M62" s="501">
        <v>0</v>
      </c>
      <c r="N62" s="501">
        <v>0</v>
      </c>
      <c r="O62" s="501">
        <v>0</v>
      </c>
      <c r="P62" s="503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28">
        <v>0</v>
      </c>
      <c r="AA62" s="528">
        <v>0</v>
      </c>
      <c r="AB62" s="528">
        <v>0</v>
      </c>
      <c r="AC62" s="503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30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06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493">
        <f t="shared" si="16"/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1370.08953116</v>
      </c>
      <c r="BX62" s="55">
        <v>1383.5229683800001</v>
      </c>
      <c r="BY62" s="55">
        <v>1335.87414926</v>
      </c>
      <c r="BZ62" s="55">
        <v>1162.8147203399999</v>
      </c>
      <c r="CA62" s="506">
        <v>1181.6048365800002</v>
      </c>
      <c r="CB62" s="55">
        <v>1062.7091207599999</v>
      </c>
      <c r="CC62" s="55">
        <v>1131.2118048</v>
      </c>
      <c r="CD62" s="55">
        <v>991.32397448000006</v>
      </c>
      <c r="CE62" s="55">
        <v>928.47771716000011</v>
      </c>
      <c r="CF62" s="55">
        <v>1034.6995967</v>
      </c>
      <c r="CG62" s="55">
        <v>812.71387946000004</v>
      </c>
      <c r="CH62" s="55">
        <v>856.45989366000003</v>
      </c>
      <c r="CI62" s="161">
        <v>814.92784842000003</v>
      </c>
      <c r="CJ62" s="507">
        <f t="shared" si="19"/>
        <v>0</v>
      </c>
      <c r="CK62" s="507">
        <f t="shared" si="20"/>
        <v>1370.08953116</v>
      </c>
      <c r="CL62" s="496">
        <f t="shared" si="21"/>
        <v>8814.1286720200005</v>
      </c>
      <c r="CM62" s="503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</row>
    <row r="63" spans="1:114" ht="20.100000000000001" customHeight="1" x14ac:dyDescent="0.25">
      <c r="A63" s="559"/>
      <c r="B63" s="484" t="s">
        <v>182</v>
      </c>
      <c r="C63" s="485" t="s">
        <v>193</v>
      </c>
      <c r="D63" s="501">
        <v>0</v>
      </c>
      <c r="E63" s="501">
        <v>0</v>
      </c>
      <c r="F63" s="501">
        <v>0</v>
      </c>
      <c r="G63" s="501">
        <v>0</v>
      </c>
      <c r="H63" s="501">
        <v>0</v>
      </c>
      <c r="I63" s="501">
        <v>0</v>
      </c>
      <c r="J63" s="501">
        <v>0</v>
      </c>
      <c r="K63" s="501">
        <v>0</v>
      </c>
      <c r="L63" s="501">
        <v>0</v>
      </c>
      <c r="M63" s="501">
        <v>0</v>
      </c>
      <c r="N63" s="501">
        <v>0</v>
      </c>
      <c r="O63" s="501">
        <v>0</v>
      </c>
      <c r="P63" s="503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28">
        <v>0</v>
      </c>
      <c r="AC63" s="503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30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06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493">
        <f t="shared" si="16"/>
        <v>0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06">
        <v>0</v>
      </c>
      <c r="CB63" s="55">
        <v>0</v>
      </c>
      <c r="CC63" s="55">
        <v>6.1314680000000002E-4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161">
        <v>0</v>
      </c>
      <c r="CJ63" s="507">
        <f t="shared" si="19"/>
        <v>0</v>
      </c>
      <c r="CK63" s="507">
        <f t="shared" si="20"/>
        <v>0</v>
      </c>
      <c r="CL63" s="496">
        <f t="shared" si="21"/>
        <v>6.1314680000000002E-4</v>
      </c>
      <c r="CM63" s="503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</row>
    <row r="64" spans="1:114" ht="20.100000000000001" customHeight="1" x14ac:dyDescent="0.25">
      <c r="A64" s="559"/>
      <c r="B64" s="484" t="s">
        <v>17</v>
      </c>
      <c r="C64" s="485" t="s">
        <v>18</v>
      </c>
      <c r="D64" s="501">
        <v>837.6832679585001</v>
      </c>
      <c r="E64" s="501">
        <v>678.10867391309989</v>
      </c>
      <c r="F64" s="501">
        <v>923.48887630219997</v>
      </c>
      <c r="G64" s="501">
        <v>884.56939078180017</v>
      </c>
      <c r="H64" s="501">
        <v>875.50482137509994</v>
      </c>
      <c r="I64" s="501">
        <v>1027.4582229575001</v>
      </c>
      <c r="J64" s="501">
        <v>1001.9859068590997</v>
      </c>
      <c r="K64" s="501">
        <v>1080.9570192516001</v>
      </c>
      <c r="L64" s="501">
        <v>876.73797161829987</v>
      </c>
      <c r="M64" s="501">
        <v>1008.4569294380999</v>
      </c>
      <c r="N64" s="501">
        <v>872.7228477765002</v>
      </c>
      <c r="O64" s="501">
        <v>881.70555125729993</v>
      </c>
      <c r="P64" s="503">
        <v>10949.3794794891</v>
      </c>
      <c r="Q64" s="55">
        <v>854.6658994835002</v>
      </c>
      <c r="R64" s="55">
        <v>746.51504302830006</v>
      </c>
      <c r="S64" s="55">
        <v>844.05240119559994</v>
      </c>
      <c r="T64" s="55">
        <v>1010.5824901133998</v>
      </c>
      <c r="U64" s="55">
        <v>1009.0431877083</v>
      </c>
      <c r="V64" s="55">
        <v>824.04109828889989</v>
      </c>
      <c r="W64" s="55">
        <v>819.64692514619992</v>
      </c>
      <c r="X64" s="55">
        <v>744.64260069099987</v>
      </c>
      <c r="Y64" s="55">
        <v>727.86717743830013</v>
      </c>
      <c r="Z64" s="528">
        <v>843.68035507189984</v>
      </c>
      <c r="AA64" s="528">
        <v>868.62310303679988</v>
      </c>
      <c r="AB64" s="528">
        <v>1009.1367374535001</v>
      </c>
      <c r="AC64" s="503">
        <v>10302.4970186557</v>
      </c>
      <c r="AD64" s="55">
        <v>741.29915755579998</v>
      </c>
      <c r="AE64" s="55">
        <v>668.93213728159992</v>
      </c>
      <c r="AF64" s="55">
        <v>869.73483888700002</v>
      </c>
      <c r="AG64" s="55">
        <v>1056.5763230160001</v>
      </c>
      <c r="AH64" s="55">
        <v>1151.5738378807002</v>
      </c>
      <c r="AI64" s="55">
        <v>932.73783362539996</v>
      </c>
      <c r="AJ64" s="55">
        <v>1028.0910491924001</v>
      </c>
      <c r="AK64" s="55">
        <v>1124.0587103487001</v>
      </c>
      <c r="AL64" s="55">
        <v>1203.9886637907002</v>
      </c>
      <c r="AM64" s="55">
        <v>1349.9985790893002</v>
      </c>
      <c r="AN64" s="55">
        <v>1047.5234343882</v>
      </c>
      <c r="AO64" s="55">
        <v>1566.9513561058002</v>
      </c>
      <c r="AP64" s="506">
        <v>1045.0126084328001</v>
      </c>
      <c r="AQ64" s="245">
        <v>929.97727200000008</v>
      </c>
      <c r="AR64" s="245">
        <v>1227.5785850846</v>
      </c>
      <c r="AS64" s="245">
        <v>1341.5507878724</v>
      </c>
      <c r="AT64" s="245">
        <v>1645.3266398100002</v>
      </c>
      <c r="AU64" s="245">
        <v>1136.4116509116002</v>
      </c>
      <c r="AV64" s="55">
        <v>1216.8345524859999</v>
      </c>
      <c r="AW64" s="55">
        <v>1273.4459832150012</v>
      </c>
      <c r="AX64" s="55">
        <v>1115.3942199931998</v>
      </c>
      <c r="AY64" s="55">
        <v>1402.9616353997999</v>
      </c>
      <c r="AZ64" s="55">
        <v>1347.9143622574002</v>
      </c>
      <c r="BA64" s="55">
        <v>1262.0963948866004</v>
      </c>
      <c r="BB64" s="506">
        <v>1347.4739877816003</v>
      </c>
      <c r="BC64" s="55">
        <v>1024.4314374994005</v>
      </c>
      <c r="BD64" s="55">
        <v>1507.6629626687998</v>
      </c>
      <c r="BE64" s="55">
        <v>1637.3562301320003</v>
      </c>
      <c r="BF64" s="55">
        <v>1770.6470809467999</v>
      </c>
      <c r="BG64" s="55">
        <v>1943.3469824117988</v>
      </c>
      <c r="BH64" s="55">
        <v>1855.6926026450008</v>
      </c>
      <c r="BI64" s="55">
        <v>1917.0409457625997</v>
      </c>
      <c r="BJ64" s="55">
        <v>1982.7348345644011</v>
      </c>
      <c r="BK64" s="55">
        <v>1961.0072517812</v>
      </c>
      <c r="BL64" s="55">
        <v>1749.1270888979996</v>
      </c>
      <c r="BM64" s="55">
        <v>1842.6059386994004</v>
      </c>
      <c r="BN64" s="493">
        <f t="shared" si="16"/>
        <v>20539.127343791002</v>
      </c>
      <c r="BO64" s="55">
        <v>1621.5225429158006</v>
      </c>
      <c r="BP64" s="55">
        <v>1728.0993539166004</v>
      </c>
      <c r="BQ64" s="55">
        <v>1633.1730229178006</v>
      </c>
      <c r="BR64" s="55">
        <v>1918.3380233807995</v>
      </c>
      <c r="BS64" s="55">
        <v>2119.8464459340007</v>
      </c>
      <c r="BT64" s="55">
        <v>1707.1714488108003</v>
      </c>
      <c r="BU64" s="55">
        <v>1833.4884928429999</v>
      </c>
      <c r="BV64" s="55">
        <v>1476.8680835789992</v>
      </c>
      <c r="BW64" s="55">
        <v>1394.7813066347996</v>
      </c>
      <c r="BX64" s="55">
        <v>1274.4890554760009</v>
      </c>
      <c r="BY64" s="55">
        <v>920.13978155960012</v>
      </c>
      <c r="BZ64" s="55">
        <v>1510.8208801140004</v>
      </c>
      <c r="CA64" s="506">
        <v>1073.2930383517994</v>
      </c>
      <c r="CB64" s="55">
        <v>864.55610791760034</v>
      </c>
      <c r="CC64" s="55">
        <v>1093.0509288860001</v>
      </c>
      <c r="CD64" s="55">
        <v>1553.4623518567998</v>
      </c>
      <c r="CE64" s="55">
        <v>1287.3466360328</v>
      </c>
      <c r="CF64" s="55">
        <v>1156.3158260065998</v>
      </c>
      <c r="CG64" s="55">
        <v>888.52701065099893</v>
      </c>
      <c r="CH64" s="55">
        <v>1010.8112340354004</v>
      </c>
      <c r="CI64" s="161">
        <v>1057.7267419305995</v>
      </c>
      <c r="CJ64" s="507">
        <f t="shared" si="19"/>
        <v>14986.3870644124</v>
      </c>
      <c r="CK64" s="507">
        <f t="shared" si="20"/>
        <v>15433.2887209326</v>
      </c>
      <c r="CL64" s="496">
        <f t="shared" si="21"/>
        <v>9985.0898756685983</v>
      </c>
      <c r="CM64" s="503">
        <f t="shared" si="12"/>
        <v>-35.301606441629374</v>
      </c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</row>
    <row r="65" spans="1:114" ht="20.100000000000001" customHeight="1" x14ac:dyDescent="0.25">
      <c r="A65" s="559"/>
      <c r="B65" s="484" t="s">
        <v>167</v>
      </c>
      <c r="C65" s="485" t="s">
        <v>168</v>
      </c>
      <c r="D65" s="501">
        <v>0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0</v>
      </c>
      <c r="N65" s="501">
        <v>0</v>
      </c>
      <c r="O65" s="501">
        <v>0</v>
      </c>
      <c r="P65" s="503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28">
        <v>0</v>
      </c>
      <c r="AC65" s="503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30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06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93">
        <f t="shared" si="16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506">
        <v>2.3628858400000001E-2</v>
      </c>
      <c r="CB65" s="55">
        <v>2.5936356600000005E-2</v>
      </c>
      <c r="CC65" s="55">
        <v>2.52109116E-2</v>
      </c>
      <c r="CD65" s="55">
        <v>2.4553517800000001E-2</v>
      </c>
      <c r="CE65" s="55">
        <v>2.3628858400000001E-2</v>
      </c>
      <c r="CF65" s="55">
        <v>2.6539007600000001E-2</v>
      </c>
      <c r="CG65" s="55">
        <v>8.6457266000000005E-3</v>
      </c>
      <c r="CH65" s="55">
        <v>4.99964346E-2</v>
      </c>
      <c r="CI65" s="161">
        <v>2.4939667200000005E-2</v>
      </c>
      <c r="CJ65" s="507">
        <f t="shared" si="19"/>
        <v>0</v>
      </c>
      <c r="CK65" s="507">
        <f t="shared" si="20"/>
        <v>0</v>
      </c>
      <c r="CL65" s="496">
        <f t="shared" si="21"/>
        <v>0.23307933880000001</v>
      </c>
      <c r="CM65" s="503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</row>
    <row r="66" spans="1:114" ht="20.100000000000001" customHeight="1" x14ac:dyDescent="0.25">
      <c r="A66" s="559"/>
      <c r="B66" s="484" t="s">
        <v>28</v>
      </c>
      <c r="C66" s="485" t="s">
        <v>29</v>
      </c>
      <c r="D66" s="531">
        <v>0</v>
      </c>
      <c r="E66" s="501">
        <v>95.097055920299994</v>
      </c>
      <c r="F66" s="501">
        <v>0</v>
      </c>
      <c r="G66" s="501">
        <v>9.8444630591000006</v>
      </c>
      <c r="H66" s="501">
        <v>6.9699999999999993E-6</v>
      </c>
      <c r="I66" s="501">
        <v>0</v>
      </c>
      <c r="J66" s="501">
        <v>0</v>
      </c>
      <c r="K66" s="501">
        <v>0</v>
      </c>
      <c r="L66" s="501">
        <v>0</v>
      </c>
      <c r="M66" s="501">
        <v>0</v>
      </c>
      <c r="N66" s="501">
        <v>0</v>
      </c>
      <c r="O66" s="501">
        <v>0</v>
      </c>
      <c r="P66" s="503">
        <v>104.9415259494</v>
      </c>
      <c r="Q66" s="55">
        <v>0</v>
      </c>
      <c r="R66" s="55">
        <v>0</v>
      </c>
      <c r="S66" s="55">
        <v>0</v>
      </c>
      <c r="T66" s="55">
        <v>0</v>
      </c>
      <c r="U66" s="55">
        <v>4.3768784120000008</v>
      </c>
      <c r="V66" s="55">
        <v>90.7131947532</v>
      </c>
      <c r="W66" s="55">
        <v>0</v>
      </c>
      <c r="X66" s="55">
        <v>0</v>
      </c>
      <c r="Y66" s="55">
        <v>0</v>
      </c>
      <c r="Z66" s="528">
        <v>0</v>
      </c>
      <c r="AA66" s="528">
        <v>0</v>
      </c>
      <c r="AB66" s="528">
        <v>27.7679038966</v>
      </c>
      <c r="AC66" s="503">
        <v>122.8579770618</v>
      </c>
      <c r="AD66" s="55">
        <v>34.749399266999994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06">
        <v>0</v>
      </c>
      <c r="AQ66" s="55">
        <v>0</v>
      </c>
      <c r="AR66" s="55">
        <v>0</v>
      </c>
      <c r="AS66" s="55">
        <v>12.840397423000001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06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93">
        <f t="shared" si="16"/>
        <v>0</v>
      </c>
      <c r="BO66" s="55">
        <v>0</v>
      </c>
      <c r="BP66" s="55">
        <v>0</v>
      </c>
      <c r="BQ66" s="55">
        <v>0</v>
      </c>
      <c r="BR66" s="55">
        <v>0.25997740000000003</v>
      </c>
      <c r="BS66" s="55">
        <v>0</v>
      </c>
      <c r="BT66" s="55">
        <v>0</v>
      </c>
      <c r="BU66" s="55">
        <v>5.4880000000000004</v>
      </c>
      <c r="BV66" s="55">
        <v>397.06000000000006</v>
      </c>
      <c r="BW66" s="55">
        <v>82.32</v>
      </c>
      <c r="BX66" s="55">
        <v>0</v>
      </c>
      <c r="BY66" s="55">
        <v>8.9515628752000005</v>
      </c>
      <c r="BZ66" s="55">
        <v>0</v>
      </c>
      <c r="CA66" s="506">
        <v>0</v>
      </c>
      <c r="CB66" s="55">
        <v>0</v>
      </c>
      <c r="CC66" s="55">
        <v>0</v>
      </c>
      <c r="CD66" s="55">
        <v>0</v>
      </c>
      <c r="CE66" s="55">
        <v>0</v>
      </c>
      <c r="CF66" s="55">
        <v>7.5540701039999991</v>
      </c>
      <c r="CG66" s="55">
        <v>15.792567896</v>
      </c>
      <c r="CH66" s="55">
        <v>19.571908456799999</v>
      </c>
      <c r="CI66" s="161">
        <v>11.2624307936</v>
      </c>
      <c r="CJ66" s="507">
        <f t="shared" si="19"/>
        <v>0</v>
      </c>
      <c r="CK66" s="507">
        <f t="shared" si="20"/>
        <v>485.12797740000008</v>
      </c>
      <c r="CL66" s="496">
        <f t="shared" si="21"/>
        <v>54.180977250400005</v>
      </c>
      <c r="CM66" s="503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</row>
    <row r="67" spans="1:114" ht="20.100000000000001" customHeight="1" x14ac:dyDescent="0.25">
      <c r="A67" s="559"/>
      <c r="B67" s="484" t="s">
        <v>30</v>
      </c>
      <c r="C67" s="485" t="s">
        <v>31</v>
      </c>
      <c r="D67" s="501">
        <v>0</v>
      </c>
      <c r="E67" s="501">
        <v>3.2024263722999997</v>
      </c>
      <c r="F67" s="501">
        <v>0</v>
      </c>
      <c r="G67" s="501">
        <v>0</v>
      </c>
      <c r="H67" s="501">
        <v>0</v>
      </c>
      <c r="I67" s="501">
        <v>0</v>
      </c>
      <c r="J67" s="501">
        <v>0</v>
      </c>
      <c r="K67" s="501">
        <v>0</v>
      </c>
      <c r="L67" s="501">
        <v>0</v>
      </c>
      <c r="M67" s="501">
        <v>0</v>
      </c>
      <c r="N67" s="501">
        <v>0</v>
      </c>
      <c r="O67" s="501">
        <v>0</v>
      </c>
      <c r="P67" s="503">
        <v>3.2024263722999997</v>
      </c>
      <c r="Q67" s="55">
        <v>0</v>
      </c>
      <c r="R67" s="55">
        <v>0</v>
      </c>
      <c r="S67" s="55">
        <v>0</v>
      </c>
      <c r="T67" s="55">
        <v>0</v>
      </c>
      <c r="U67" s="55">
        <v>4.3768784120000008</v>
      </c>
      <c r="V67" s="55">
        <v>0</v>
      </c>
      <c r="W67" s="55">
        <v>0</v>
      </c>
      <c r="X67" s="55">
        <v>0</v>
      </c>
      <c r="Y67" s="55">
        <v>0</v>
      </c>
      <c r="Z67" s="528">
        <v>0</v>
      </c>
      <c r="AA67" s="528">
        <v>0</v>
      </c>
      <c r="AB67" s="528">
        <v>0</v>
      </c>
      <c r="AC67" s="503">
        <v>4.3768784120000008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06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506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93">
        <f t="shared" si="16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06">
        <v>0</v>
      </c>
      <c r="CB67" s="55">
        <v>0</v>
      </c>
      <c r="CC67" s="55">
        <v>0</v>
      </c>
      <c r="CD67" s="55">
        <v>0</v>
      </c>
      <c r="CE67" s="55">
        <v>0</v>
      </c>
      <c r="CF67" s="55">
        <v>0</v>
      </c>
      <c r="CG67" s="55">
        <v>0</v>
      </c>
      <c r="CH67" s="55">
        <v>0</v>
      </c>
      <c r="CI67" s="161">
        <v>0</v>
      </c>
      <c r="CJ67" s="507">
        <f t="shared" si="19"/>
        <v>0</v>
      </c>
      <c r="CK67" s="507">
        <f t="shared" si="20"/>
        <v>0</v>
      </c>
      <c r="CL67" s="496">
        <f t="shared" si="21"/>
        <v>0</v>
      </c>
      <c r="CM67" s="503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</row>
    <row r="68" spans="1:114" ht="20.100000000000001" customHeight="1" x14ac:dyDescent="0.25">
      <c r="A68" s="559"/>
      <c r="B68" s="484" t="s">
        <v>136</v>
      </c>
      <c r="C68" s="485" t="s">
        <v>137</v>
      </c>
      <c r="D68" s="501">
        <v>0</v>
      </c>
      <c r="E68" s="501">
        <v>91.880010670000004</v>
      </c>
      <c r="F68" s="501">
        <v>0</v>
      </c>
      <c r="G68" s="501">
        <v>9.8416609099999999</v>
      </c>
      <c r="H68" s="501">
        <v>6.9699999999999993E-6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3">
        <v>101.72167855000001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90.61</v>
      </c>
      <c r="W68" s="55">
        <v>0</v>
      </c>
      <c r="X68" s="55">
        <v>0</v>
      </c>
      <c r="Y68" s="55">
        <v>0</v>
      </c>
      <c r="Z68" s="528">
        <v>0</v>
      </c>
      <c r="AA68" s="528">
        <v>0</v>
      </c>
      <c r="AB68" s="528">
        <v>62.46</v>
      </c>
      <c r="AC68" s="503">
        <v>153.07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6">
        <v>0</v>
      </c>
      <c r="AQ68" s="55">
        <v>0</v>
      </c>
      <c r="AR68" s="55">
        <v>0</v>
      </c>
      <c r="AS68" s="55">
        <v>12.840397423000001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506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93">
        <f t="shared" si="16"/>
        <v>0</v>
      </c>
      <c r="BO68" s="55">
        <v>0</v>
      </c>
      <c r="BP68" s="55">
        <v>0</v>
      </c>
      <c r="BQ68" s="55">
        <v>0</v>
      </c>
      <c r="BR68" s="55">
        <v>0.25997740000000003</v>
      </c>
      <c r="BS68" s="55">
        <v>0</v>
      </c>
      <c r="BT68" s="55">
        <v>0</v>
      </c>
      <c r="BU68" s="55">
        <v>5.4880000000000004</v>
      </c>
      <c r="BV68" s="55">
        <v>397.06000000000006</v>
      </c>
      <c r="BW68" s="55">
        <v>82.32</v>
      </c>
      <c r="BX68" s="55">
        <v>0</v>
      </c>
      <c r="BY68" s="55">
        <v>9.0006000000000004</v>
      </c>
      <c r="BZ68" s="55">
        <v>0</v>
      </c>
      <c r="CA68" s="506">
        <v>0</v>
      </c>
      <c r="CB68" s="55">
        <v>0</v>
      </c>
      <c r="CC68" s="55">
        <v>0</v>
      </c>
      <c r="CD68" s="55">
        <v>0</v>
      </c>
      <c r="CE68" s="55">
        <v>0</v>
      </c>
      <c r="CF68" s="55">
        <v>11.319000000000001</v>
      </c>
      <c r="CG68" s="55">
        <v>14.749000000000001</v>
      </c>
      <c r="CH68" s="55">
        <v>19.207999999999998</v>
      </c>
      <c r="CI68" s="161">
        <v>13.72</v>
      </c>
      <c r="CJ68" s="507">
        <f t="shared" si="19"/>
        <v>0</v>
      </c>
      <c r="CK68" s="507">
        <f t="shared" si="20"/>
        <v>485.12797740000008</v>
      </c>
      <c r="CL68" s="496">
        <f t="shared" si="21"/>
        <v>58.995999999999995</v>
      </c>
      <c r="CM68" s="503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34"/>
      <c r="DJ68" s="234"/>
    </row>
    <row r="69" spans="1:114" ht="20.100000000000001" customHeight="1" x14ac:dyDescent="0.25">
      <c r="A69" s="559"/>
      <c r="B69" s="484" t="s">
        <v>32</v>
      </c>
      <c r="C69" s="485" t="s">
        <v>133</v>
      </c>
      <c r="D69" s="501">
        <v>387.0834676752001</v>
      </c>
      <c r="E69" s="501">
        <v>397.64037904229997</v>
      </c>
      <c r="F69" s="501">
        <v>424.86484245710005</v>
      </c>
      <c r="G69" s="501">
        <v>446.42577242989995</v>
      </c>
      <c r="H69" s="501">
        <v>463.01821980019997</v>
      </c>
      <c r="I69" s="501">
        <v>383.61861578449998</v>
      </c>
      <c r="J69" s="501">
        <v>221.67964223839999</v>
      </c>
      <c r="K69" s="501">
        <v>305.39734777129996</v>
      </c>
      <c r="L69" s="501">
        <v>261.10252485679996</v>
      </c>
      <c r="M69" s="501">
        <v>347.72753232499997</v>
      </c>
      <c r="N69" s="501">
        <v>431.41873324799997</v>
      </c>
      <c r="O69" s="501">
        <v>416.67534205280003</v>
      </c>
      <c r="P69" s="503">
        <v>4486.6524196814999</v>
      </c>
      <c r="Q69" s="55">
        <v>248.58112108070003</v>
      </c>
      <c r="R69" s="55">
        <v>377.51369691629998</v>
      </c>
      <c r="S69" s="55">
        <v>440.40206375000002</v>
      </c>
      <c r="T69" s="55">
        <v>458.53068406510005</v>
      </c>
      <c r="U69" s="55">
        <v>460.00997177309995</v>
      </c>
      <c r="V69" s="55">
        <v>449.53784975900004</v>
      </c>
      <c r="W69" s="55">
        <v>323.59931541769998</v>
      </c>
      <c r="X69" s="55">
        <v>325.01565140999998</v>
      </c>
      <c r="Y69" s="55">
        <v>395.92310695730009</v>
      </c>
      <c r="Z69" s="55">
        <v>397.09908326629994</v>
      </c>
      <c r="AA69" s="55">
        <v>374.7568979106</v>
      </c>
      <c r="AB69" s="528">
        <v>569.36267363790012</v>
      </c>
      <c r="AC69" s="503">
        <v>4820.3321159440011</v>
      </c>
      <c r="AD69" s="55">
        <v>276.13614163599999</v>
      </c>
      <c r="AE69" s="55">
        <v>331.364992723</v>
      </c>
      <c r="AF69" s="55">
        <v>402.12968218620006</v>
      </c>
      <c r="AG69" s="55">
        <v>330.9728485741</v>
      </c>
      <c r="AH69" s="55">
        <v>350.51538188419994</v>
      </c>
      <c r="AI69" s="55">
        <v>410.00332139120007</v>
      </c>
      <c r="AJ69" s="55">
        <v>370.93031396179998</v>
      </c>
      <c r="AK69" s="55">
        <v>221.40268819110003</v>
      </c>
      <c r="AL69" s="55">
        <v>217.02928067850002</v>
      </c>
      <c r="AM69" s="245">
        <v>209.12240490630001</v>
      </c>
      <c r="AN69" s="245">
        <v>257.95148652519998</v>
      </c>
      <c r="AO69" s="245">
        <v>291.99673760600001</v>
      </c>
      <c r="AP69" s="530">
        <v>288.63145614940004</v>
      </c>
      <c r="AQ69" s="55">
        <v>322.61326876940001</v>
      </c>
      <c r="AR69" s="55">
        <v>442.81619943539994</v>
      </c>
      <c r="AS69" s="55">
        <v>683.90277150160011</v>
      </c>
      <c r="AT69" s="55">
        <v>859.06133517679996</v>
      </c>
      <c r="AU69" s="55">
        <v>887.46565710740003</v>
      </c>
      <c r="AV69" s="55">
        <v>677.10876483880008</v>
      </c>
      <c r="AW69" s="55">
        <v>543.95914578320003</v>
      </c>
      <c r="AX69" s="55">
        <v>685.2261150308002</v>
      </c>
      <c r="AY69" s="55">
        <v>526.04634952380036</v>
      </c>
      <c r="AZ69" s="55">
        <v>495.66687787120014</v>
      </c>
      <c r="BA69" s="55">
        <v>455.04209568860006</v>
      </c>
      <c r="BB69" s="506">
        <v>576.70923037979992</v>
      </c>
      <c r="BC69" s="55">
        <v>541.38499855999999</v>
      </c>
      <c r="BD69" s="55">
        <v>616.97936263599991</v>
      </c>
      <c r="BE69" s="55">
        <v>547.53806623040009</v>
      </c>
      <c r="BF69" s="55">
        <v>719.70001273800028</v>
      </c>
      <c r="BG69" s="55">
        <v>1864.7154478665989</v>
      </c>
      <c r="BH69" s="55">
        <v>585.2447171913999</v>
      </c>
      <c r="BI69" s="55">
        <v>1374.665408272801</v>
      </c>
      <c r="BJ69" s="55">
        <v>899.47437474719982</v>
      </c>
      <c r="BK69" s="55">
        <v>759.25290777840041</v>
      </c>
      <c r="BL69" s="55">
        <v>851.89884738700027</v>
      </c>
      <c r="BM69" s="55">
        <v>1018.5925036350001</v>
      </c>
      <c r="BN69" s="493">
        <f t="shared" si="16"/>
        <v>10356.1558774226</v>
      </c>
      <c r="BO69" s="55">
        <v>440.96850789600035</v>
      </c>
      <c r="BP69" s="55">
        <v>346.74318836080005</v>
      </c>
      <c r="BQ69" s="55">
        <v>625.82912621599996</v>
      </c>
      <c r="BR69" s="55">
        <v>757.63081262119954</v>
      </c>
      <c r="BS69" s="55">
        <v>1159.6411452877994</v>
      </c>
      <c r="BT69" s="55">
        <v>1012.9053369119998</v>
      </c>
      <c r="BU69" s="55">
        <v>761.05482631080031</v>
      </c>
      <c r="BV69" s="55">
        <v>1026.4264037720004</v>
      </c>
      <c r="BW69" s="55">
        <v>812.25927137599979</v>
      </c>
      <c r="BX69" s="55">
        <v>628.96280371399996</v>
      </c>
      <c r="BY69" s="55">
        <v>360.24067545780002</v>
      </c>
      <c r="BZ69" s="55">
        <v>676.04810916300028</v>
      </c>
      <c r="CA69" s="506">
        <v>811.49567805320044</v>
      </c>
      <c r="CB69" s="55">
        <v>711.12924480920003</v>
      </c>
      <c r="CC69" s="55">
        <v>777.03939867819952</v>
      </c>
      <c r="CD69" s="55">
        <v>777.30010344280015</v>
      </c>
      <c r="CE69" s="55">
        <v>409.28684161399991</v>
      </c>
      <c r="CF69" s="55">
        <v>718.69123848760023</v>
      </c>
      <c r="CG69" s="55">
        <v>632.03791087499997</v>
      </c>
      <c r="CH69" s="55">
        <v>569.89407241619983</v>
      </c>
      <c r="CI69" s="161">
        <v>484.03379290840002</v>
      </c>
      <c r="CJ69" s="507">
        <f t="shared" si="19"/>
        <v>7726.4116186222</v>
      </c>
      <c r="CK69" s="507">
        <f t="shared" si="20"/>
        <v>6943.4586187525993</v>
      </c>
      <c r="CL69" s="496">
        <f t="shared" si="21"/>
        <v>5890.9082812846009</v>
      </c>
      <c r="CM69" s="503">
        <f t="shared" si="12"/>
        <v>-15.158876797008848</v>
      </c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</row>
    <row r="70" spans="1:114" ht="20.100000000000001" customHeight="1" x14ac:dyDescent="0.25">
      <c r="A70" s="559"/>
      <c r="B70" s="484" t="s">
        <v>103</v>
      </c>
      <c r="C70" s="485" t="s">
        <v>104</v>
      </c>
      <c r="D70" s="501">
        <v>0</v>
      </c>
      <c r="E70" s="501">
        <v>0</v>
      </c>
      <c r="F70" s="501">
        <v>0</v>
      </c>
      <c r="G70" s="501">
        <v>0</v>
      </c>
      <c r="H70" s="501">
        <v>0</v>
      </c>
      <c r="I70" s="501">
        <v>0</v>
      </c>
      <c r="J70" s="501">
        <v>0</v>
      </c>
      <c r="K70" s="501">
        <v>0</v>
      </c>
      <c r="L70" s="501">
        <v>0</v>
      </c>
      <c r="M70" s="501">
        <v>0</v>
      </c>
      <c r="N70" s="501">
        <v>0</v>
      </c>
      <c r="O70" s="501">
        <v>0</v>
      </c>
      <c r="P70" s="503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28">
        <v>0</v>
      </c>
      <c r="AC70" s="503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6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06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6.86</v>
      </c>
      <c r="BK70" s="55">
        <v>0</v>
      </c>
      <c r="BL70" s="55">
        <v>0</v>
      </c>
      <c r="BM70" s="55">
        <v>4.8019999999999996</v>
      </c>
      <c r="BN70" s="493">
        <f t="shared" si="16"/>
        <v>11.661999999999999</v>
      </c>
      <c r="BO70" s="55">
        <v>4.1159999999999997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06">
        <v>0</v>
      </c>
      <c r="CB70" s="55">
        <v>0</v>
      </c>
      <c r="CC70" s="55">
        <v>0</v>
      </c>
      <c r="CD70" s="55">
        <v>0</v>
      </c>
      <c r="CE70" s="55">
        <v>0</v>
      </c>
      <c r="CF70" s="55">
        <v>0</v>
      </c>
      <c r="CG70" s="55">
        <v>0</v>
      </c>
      <c r="CH70" s="55">
        <v>0</v>
      </c>
      <c r="CI70" s="161">
        <v>0</v>
      </c>
      <c r="CJ70" s="507">
        <f t="shared" si="19"/>
        <v>6.86</v>
      </c>
      <c r="CK70" s="507">
        <f t="shared" si="20"/>
        <v>4.1159999999999997</v>
      </c>
      <c r="CL70" s="496">
        <f t="shared" si="21"/>
        <v>0</v>
      </c>
      <c r="CM70" s="503">
        <f t="shared" si="12"/>
        <v>-100</v>
      </c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</row>
    <row r="71" spans="1:114" ht="20.100000000000001" customHeight="1" x14ac:dyDescent="0.25">
      <c r="A71" s="559"/>
      <c r="B71" s="484" t="s">
        <v>126</v>
      </c>
      <c r="C71" s="485" t="s">
        <v>129</v>
      </c>
      <c r="D71" s="501">
        <v>0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3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28">
        <v>0</v>
      </c>
      <c r="AC71" s="503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30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506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93">
        <f t="shared" si="16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7.5210021599999996E-2</v>
      </c>
      <c r="BX71" s="55">
        <v>7.1306123882000003</v>
      </c>
      <c r="BY71" s="55">
        <v>2.6213637800000003</v>
      </c>
      <c r="BZ71" s="55">
        <v>0.68821804380000007</v>
      </c>
      <c r="CA71" s="506">
        <v>0</v>
      </c>
      <c r="CB71" s="55">
        <v>0</v>
      </c>
      <c r="CC71" s="55">
        <v>3.4220243582000003</v>
      </c>
      <c r="CD71" s="55">
        <v>0</v>
      </c>
      <c r="CE71" s="55">
        <v>0.58817358740000003</v>
      </c>
      <c r="CF71" s="55">
        <v>1.1910812200000001</v>
      </c>
      <c r="CG71" s="55">
        <v>0.28729247820000003</v>
      </c>
      <c r="CH71" s="55">
        <v>2.8221583809999999</v>
      </c>
      <c r="CI71" s="161">
        <v>4.2719377470000008</v>
      </c>
      <c r="CJ71" s="507">
        <f t="shared" si="19"/>
        <v>0</v>
      </c>
      <c r="CK71" s="507">
        <f t="shared" si="20"/>
        <v>7.5210021599999996E-2</v>
      </c>
      <c r="CL71" s="496">
        <f t="shared" si="21"/>
        <v>12.582667771800001</v>
      </c>
      <c r="CM71" s="503"/>
      <c r="CS71" s="234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34"/>
      <c r="DF71" s="234"/>
      <c r="DG71" s="234"/>
      <c r="DH71" s="234"/>
      <c r="DI71" s="234"/>
      <c r="DJ71" s="234"/>
    </row>
    <row r="72" spans="1:114" ht="20.100000000000001" customHeight="1" x14ac:dyDescent="0.25">
      <c r="A72" s="559"/>
      <c r="B72" s="484" t="s">
        <v>127</v>
      </c>
      <c r="C72" s="485" t="s">
        <v>190</v>
      </c>
      <c r="D72" s="501">
        <v>0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3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28">
        <v>0</v>
      </c>
      <c r="AC72" s="503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30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506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93">
        <f t="shared" si="16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173.93430145839991</v>
      </c>
      <c r="BX72" s="55">
        <v>370.24759181759993</v>
      </c>
      <c r="BY72" s="55">
        <v>248.66085619479998</v>
      </c>
      <c r="BZ72" s="55">
        <v>330.01173047499998</v>
      </c>
      <c r="CA72" s="506">
        <v>143.86948956800003</v>
      </c>
      <c r="CB72" s="55">
        <v>279.01396726279995</v>
      </c>
      <c r="CC72" s="55">
        <v>265.11371328539991</v>
      </c>
      <c r="CD72" s="55">
        <v>209.38786101660006</v>
      </c>
      <c r="CE72" s="55">
        <v>241.50429283260019</v>
      </c>
      <c r="CF72" s="55">
        <v>259.08845502960003</v>
      </c>
      <c r="CG72" s="55">
        <v>135.08172069979992</v>
      </c>
      <c r="CH72" s="55">
        <v>200.67974710700022</v>
      </c>
      <c r="CI72" s="161">
        <v>187.39928747540034</v>
      </c>
      <c r="CJ72" s="507">
        <f t="shared" si="19"/>
        <v>0</v>
      </c>
      <c r="CK72" s="507">
        <f t="shared" si="20"/>
        <v>173.93430145839991</v>
      </c>
      <c r="CL72" s="496">
        <f t="shared" si="21"/>
        <v>1921.1385342772005</v>
      </c>
      <c r="CM72" s="503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34"/>
      <c r="DJ72" s="234"/>
    </row>
    <row r="73" spans="1:114" ht="20.100000000000001" customHeight="1" x14ac:dyDescent="0.25">
      <c r="A73" s="559"/>
      <c r="B73" s="484" t="s">
        <v>128</v>
      </c>
      <c r="C73" s="485" t="s">
        <v>130</v>
      </c>
      <c r="D73" s="501">
        <v>0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3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28">
        <v>0</v>
      </c>
      <c r="AC73" s="503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30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506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93">
        <f t="shared" si="16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19.103083983199998</v>
      </c>
      <c r="BX73" s="55">
        <v>140.4502901578</v>
      </c>
      <c r="BY73" s="55">
        <v>35.160257329199993</v>
      </c>
      <c r="BZ73" s="55">
        <v>85.833555348800019</v>
      </c>
      <c r="CA73" s="506">
        <v>14.188290971400001</v>
      </c>
      <c r="CB73" s="55">
        <v>5.8361364936000006</v>
      </c>
      <c r="CC73" s="55">
        <v>4.8772395195999998</v>
      </c>
      <c r="CD73" s="55">
        <v>22.196113511600004</v>
      </c>
      <c r="CE73" s="55">
        <v>54.520905136600007</v>
      </c>
      <c r="CF73" s="55">
        <v>68.270516944000008</v>
      </c>
      <c r="CG73" s="55">
        <v>20.663009087000002</v>
      </c>
      <c r="CH73" s="55">
        <v>17.2631897256</v>
      </c>
      <c r="CI73" s="161">
        <v>14.921211519200002</v>
      </c>
      <c r="CJ73" s="507">
        <f t="shared" si="19"/>
        <v>0</v>
      </c>
      <c r="CK73" s="507">
        <f t="shared" si="20"/>
        <v>19.103083983199998</v>
      </c>
      <c r="CL73" s="496">
        <f t="shared" si="21"/>
        <v>222.73661290860002</v>
      </c>
      <c r="CM73" s="503"/>
      <c r="CS73" s="234"/>
      <c r="CT73" s="234"/>
      <c r="CU73" s="234"/>
      <c r="CV73" s="234"/>
      <c r="CW73" s="234"/>
      <c r="CX73" s="234"/>
      <c r="CY73" s="234"/>
      <c r="CZ73" s="234"/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</row>
    <row r="74" spans="1:114" ht="20.100000000000001" customHeight="1" x14ac:dyDescent="0.25">
      <c r="A74" s="559"/>
      <c r="B74" s="484" t="s">
        <v>184</v>
      </c>
      <c r="C74" s="485" t="s">
        <v>186</v>
      </c>
      <c r="D74" s="501">
        <v>0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3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28">
        <v>0</v>
      </c>
      <c r="AC74" s="503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30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506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93">
        <f t="shared" si="16"/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506">
        <v>0</v>
      </c>
      <c r="CB74" s="55">
        <v>0</v>
      </c>
      <c r="CC74" s="55">
        <v>0</v>
      </c>
      <c r="CD74" s="55">
        <v>0</v>
      </c>
      <c r="CE74" s="55">
        <v>0</v>
      </c>
      <c r="CF74" s="55">
        <v>0.89779303320000003</v>
      </c>
      <c r="CG74" s="55">
        <v>1.6734634546000002</v>
      </c>
      <c r="CH74" s="55">
        <v>1.3228067342000003</v>
      </c>
      <c r="CI74" s="161">
        <v>1.7961571614000003</v>
      </c>
      <c r="CJ74" s="507">
        <f t="shared" si="19"/>
        <v>0</v>
      </c>
      <c r="CK74" s="507">
        <f t="shared" si="20"/>
        <v>0</v>
      </c>
      <c r="CL74" s="496">
        <f t="shared" si="21"/>
        <v>5.6902203834000007</v>
      </c>
      <c r="CM74" s="503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4"/>
    </row>
    <row r="75" spans="1:114" ht="20.100000000000001" customHeight="1" x14ac:dyDescent="0.25">
      <c r="A75" s="559"/>
      <c r="B75" s="484" t="s">
        <v>185</v>
      </c>
      <c r="C75" s="485" t="s">
        <v>187</v>
      </c>
      <c r="D75" s="501">
        <v>0</v>
      </c>
      <c r="E75" s="501">
        <v>0</v>
      </c>
      <c r="F75" s="501">
        <v>0</v>
      </c>
      <c r="G75" s="501">
        <v>0</v>
      </c>
      <c r="H75" s="501">
        <v>0</v>
      </c>
      <c r="I75" s="501">
        <v>0</v>
      </c>
      <c r="J75" s="501">
        <v>0</v>
      </c>
      <c r="K75" s="501">
        <v>0</v>
      </c>
      <c r="L75" s="501">
        <v>0</v>
      </c>
      <c r="M75" s="501">
        <v>0</v>
      </c>
      <c r="N75" s="501">
        <v>0</v>
      </c>
      <c r="O75" s="501">
        <v>0</v>
      </c>
      <c r="P75" s="503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28">
        <v>0</v>
      </c>
      <c r="AC75" s="503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30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506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93">
        <f t="shared" ref="BN75:BN76" si="22">SUM(BB75:BM75)</f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506">
        <v>0</v>
      </c>
      <c r="CB75" s="55">
        <v>0</v>
      </c>
      <c r="CC75" s="55">
        <v>0</v>
      </c>
      <c r="CD75" s="55">
        <v>0</v>
      </c>
      <c r="CE75" s="55">
        <v>0</v>
      </c>
      <c r="CF75" s="55">
        <v>0.89779303320000015</v>
      </c>
      <c r="CG75" s="55">
        <v>1.7331760502</v>
      </c>
      <c r="CH75" s="55">
        <v>1.3228067341999998</v>
      </c>
      <c r="CI75" s="161">
        <v>1.7961571613999996</v>
      </c>
      <c r="CJ75" s="507">
        <f t="shared" si="19"/>
        <v>0</v>
      </c>
      <c r="CK75" s="507">
        <f t="shared" si="20"/>
        <v>0</v>
      </c>
      <c r="CL75" s="496">
        <f t="shared" si="21"/>
        <v>5.7499329789999996</v>
      </c>
      <c r="CM75" s="503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4"/>
      <c r="DF75" s="234"/>
      <c r="DG75" s="234"/>
      <c r="DH75" s="234"/>
      <c r="DI75" s="234"/>
      <c r="DJ75" s="234"/>
    </row>
    <row r="76" spans="1:114" ht="20.100000000000001" customHeight="1" x14ac:dyDescent="0.25">
      <c r="A76" s="559"/>
      <c r="B76" s="484" t="s">
        <v>188</v>
      </c>
      <c r="C76" s="485" t="s">
        <v>170</v>
      </c>
      <c r="D76" s="501">
        <v>0</v>
      </c>
      <c r="E76" s="501">
        <v>0</v>
      </c>
      <c r="F76" s="501">
        <v>0</v>
      </c>
      <c r="G76" s="501">
        <v>0</v>
      </c>
      <c r="H76" s="501">
        <v>0</v>
      </c>
      <c r="I76" s="501">
        <v>0</v>
      </c>
      <c r="J76" s="501">
        <v>0</v>
      </c>
      <c r="K76" s="501">
        <v>0</v>
      </c>
      <c r="L76" s="501">
        <v>0</v>
      </c>
      <c r="M76" s="501">
        <v>0</v>
      </c>
      <c r="N76" s="501">
        <v>0</v>
      </c>
      <c r="O76" s="501">
        <v>0</v>
      </c>
      <c r="P76" s="503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28">
        <v>0</v>
      </c>
      <c r="AC76" s="503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30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506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93">
        <f t="shared" si="22"/>
        <v>0</v>
      </c>
      <c r="BO76" s="55">
        <v>0</v>
      </c>
      <c r="BP76" s="55">
        <v>0</v>
      </c>
      <c r="BQ76" s="55">
        <v>0</v>
      </c>
      <c r="BR76" s="55">
        <v>0</v>
      </c>
      <c r="BS76" s="55">
        <v>0</v>
      </c>
      <c r="BT76" s="55">
        <v>0</v>
      </c>
      <c r="BU76" s="55">
        <v>0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506">
        <v>0</v>
      </c>
      <c r="CB76" s="55">
        <v>0</v>
      </c>
      <c r="CC76" s="55">
        <v>0</v>
      </c>
      <c r="CD76" s="55">
        <v>0</v>
      </c>
      <c r="CE76" s="55">
        <v>0</v>
      </c>
      <c r="CF76" s="55">
        <v>0.17012779420000002</v>
      </c>
      <c r="CG76" s="55">
        <v>0.17547125400000002</v>
      </c>
      <c r="CH76" s="55">
        <v>6.8856564000000006E-3</v>
      </c>
      <c r="CI76" s="161">
        <v>48.061217006600003</v>
      </c>
      <c r="CJ76" s="507">
        <f t="shared" si="19"/>
        <v>0</v>
      </c>
      <c r="CK76" s="507">
        <f t="shared" si="20"/>
        <v>0</v>
      </c>
      <c r="CL76" s="496">
        <f t="shared" si="21"/>
        <v>48.413701711200005</v>
      </c>
      <c r="CM76" s="503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4"/>
      <c r="DE76" s="234"/>
      <c r="DF76" s="234"/>
      <c r="DG76" s="234"/>
      <c r="DH76" s="234"/>
      <c r="DI76" s="234"/>
      <c r="DJ76" s="234"/>
    </row>
    <row r="77" spans="1:114" ht="20.100000000000001" customHeight="1" x14ac:dyDescent="0.25">
      <c r="A77" s="559"/>
      <c r="B77" s="484" t="s">
        <v>149</v>
      </c>
      <c r="C77" s="485" t="s">
        <v>156</v>
      </c>
      <c r="D77" s="501">
        <v>0</v>
      </c>
      <c r="E77" s="501">
        <v>0</v>
      </c>
      <c r="F77" s="501">
        <v>0</v>
      </c>
      <c r="G77" s="501">
        <v>0</v>
      </c>
      <c r="H77" s="501">
        <v>0</v>
      </c>
      <c r="I77" s="501">
        <v>0</v>
      </c>
      <c r="J77" s="501">
        <v>0</v>
      </c>
      <c r="K77" s="501">
        <v>0</v>
      </c>
      <c r="L77" s="501">
        <v>0</v>
      </c>
      <c r="M77" s="501">
        <v>0</v>
      </c>
      <c r="N77" s="501">
        <v>0</v>
      </c>
      <c r="O77" s="501">
        <v>0</v>
      </c>
      <c r="P77" s="503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28">
        <v>0</v>
      </c>
      <c r="AC77" s="503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30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506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93">
        <f>SUM(BB77:BM77)</f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1.1209692074000002</v>
      </c>
      <c r="CA77" s="506">
        <v>7.3422237000000015E-2</v>
      </c>
      <c r="CB77" s="55">
        <v>3.87093336E-2</v>
      </c>
      <c r="CC77" s="55">
        <v>0.10262594300000001</v>
      </c>
      <c r="CD77" s="55">
        <v>8.8706179799999993E-2</v>
      </c>
      <c r="CE77" s="55">
        <v>1.7844506399999998E-2</v>
      </c>
      <c r="CF77" s="55">
        <v>5.1212301000000009E-2</v>
      </c>
      <c r="CG77" s="55">
        <v>3.2928754599999999E-2</v>
      </c>
      <c r="CH77" s="55">
        <v>1.37082694E-2</v>
      </c>
      <c r="CI77" s="161">
        <v>2.3352125999999999E-3</v>
      </c>
      <c r="CJ77" s="507">
        <f t="shared" si="19"/>
        <v>0</v>
      </c>
      <c r="CK77" s="507">
        <f t="shared" si="20"/>
        <v>0</v>
      </c>
      <c r="CL77" s="496">
        <f t="shared" si="21"/>
        <v>0.42149273740000004</v>
      </c>
      <c r="CM77" s="503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</row>
    <row r="78" spans="1:114" ht="20.100000000000001" customHeight="1" x14ac:dyDescent="0.25">
      <c r="A78" s="559"/>
      <c r="B78" s="484" t="s">
        <v>191</v>
      </c>
      <c r="C78" s="485" t="s">
        <v>192</v>
      </c>
      <c r="D78" s="501">
        <v>0</v>
      </c>
      <c r="E78" s="501">
        <v>0</v>
      </c>
      <c r="F78" s="501">
        <v>0</v>
      </c>
      <c r="G78" s="501">
        <v>0</v>
      </c>
      <c r="H78" s="501">
        <v>0</v>
      </c>
      <c r="I78" s="501">
        <v>0</v>
      </c>
      <c r="J78" s="501">
        <v>0</v>
      </c>
      <c r="K78" s="501">
        <v>0</v>
      </c>
      <c r="L78" s="501">
        <v>0</v>
      </c>
      <c r="M78" s="501">
        <v>0</v>
      </c>
      <c r="N78" s="501">
        <v>0</v>
      </c>
      <c r="O78" s="501">
        <v>0</v>
      </c>
      <c r="P78" s="503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28">
        <v>0</v>
      </c>
      <c r="AC78" s="503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30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06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93">
        <f>SUM(BB78:BM78)</f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06">
        <v>0</v>
      </c>
      <c r="CB78" s="55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5.9712595600000001E-2</v>
      </c>
      <c r="CH78" s="55">
        <v>0</v>
      </c>
      <c r="CI78" s="161">
        <v>0</v>
      </c>
      <c r="CJ78" s="507">
        <f t="shared" si="19"/>
        <v>0</v>
      </c>
      <c r="CK78" s="507">
        <f t="shared" si="20"/>
        <v>0</v>
      </c>
      <c r="CL78" s="496">
        <f t="shared" si="21"/>
        <v>5.9712595600000001E-2</v>
      </c>
      <c r="CM78" s="503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4"/>
      <c r="DE78" s="234"/>
      <c r="DF78" s="234"/>
      <c r="DG78" s="234"/>
      <c r="DH78" s="234"/>
      <c r="DI78" s="234"/>
      <c r="DJ78" s="234"/>
    </row>
    <row r="79" spans="1:114" ht="20.100000000000001" customHeight="1" thickBot="1" x14ac:dyDescent="0.3">
      <c r="A79" s="559"/>
      <c r="B79" s="484" t="s">
        <v>152</v>
      </c>
      <c r="C79" s="485" t="s">
        <v>157</v>
      </c>
      <c r="D79" s="501">
        <v>0</v>
      </c>
      <c r="E79" s="501">
        <v>0</v>
      </c>
      <c r="F79" s="501">
        <v>0</v>
      </c>
      <c r="G79" s="501">
        <v>0</v>
      </c>
      <c r="H79" s="501">
        <v>0</v>
      </c>
      <c r="I79" s="501">
        <v>0</v>
      </c>
      <c r="J79" s="501">
        <v>0</v>
      </c>
      <c r="K79" s="501">
        <v>0</v>
      </c>
      <c r="L79" s="501">
        <v>0</v>
      </c>
      <c r="M79" s="501">
        <v>0</v>
      </c>
      <c r="N79" s="501">
        <v>0</v>
      </c>
      <c r="O79" s="501">
        <v>0</v>
      </c>
      <c r="P79" s="503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28">
        <v>0</v>
      </c>
      <c r="AC79" s="503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30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506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93">
        <f>SUM(BB79:BM79)</f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1.8290230783999999</v>
      </c>
      <c r="CA79" s="506">
        <v>0.57605011520000005</v>
      </c>
      <c r="CB79" s="55">
        <v>0.54140690939999991</v>
      </c>
      <c r="CC79" s="55">
        <v>0.48607799099999993</v>
      </c>
      <c r="CD79" s="55">
        <v>0.43117048240000017</v>
      </c>
      <c r="CE79" s="513">
        <v>1.1162819751999999</v>
      </c>
      <c r="CF79" s="55">
        <v>0.30460526599999999</v>
      </c>
      <c r="CG79" s="55">
        <v>2.1787264645999995</v>
      </c>
      <c r="CH79" s="55">
        <v>0.40180357700000002</v>
      </c>
      <c r="CI79" s="161">
        <v>0.45890409040000008</v>
      </c>
      <c r="CJ79" s="507">
        <f t="shared" si="19"/>
        <v>0</v>
      </c>
      <c r="CK79" s="507">
        <f t="shared" si="20"/>
        <v>0</v>
      </c>
      <c r="CL79" s="496">
        <f t="shared" si="21"/>
        <v>6.4950268711999986</v>
      </c>
      <c r="CM79" s="503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  <c r="DJ79" s="234"/>
    </row>
    <row r="80" spans="1:114" ht="20.100000000000001" customHeight="1" x14ac:dyDescent="0.3">
      <c r="A80" s="559"/>
      <c r="B80" s="532" t="s">
        <v>57</v>
      </c>
      <c r="C80" s="533"/>
      <c r="D80" s="534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19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19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5"/>
      <c r="AQ80" s="504"/>
      <c r="AR80" s="504"/>
      <c r="AS80" s="504"/>
      <c r="AT80" s="504"/>
      <c r="AU80" s="504"/>
      <c r="AV80" s="504"/>
      <c r="AW80" s="504"/>
      <c r="AX80" s="504"/>
      <c r="AY80" s="504"/>
      <c r="AZ80" s="504"/>
      <c r="BA80" s="504"/>
      <c r="BB80" s="505"/>
      <c r="BC80" s="504"/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35"/>
      <c r="BO80" s="504"/>
      <c r="BP80" s="504"/>
      <c r="BQ80" s="504"/>
      <c r="BR80" s="504"/>
      <c r="BS80" s="504"/>
      <c r="BT80" s="504"/>
      <c r="BU80" s="504"/>
      <c r="BV80" s="504"/>
      <c r="BW80" s="504"/>
      <c r="BX80" s="504"/>
      <c r="BY80" s="504"/>
      <c r="BZ80" s="504"/>
      <c r="CA80" s="505"/>
      <c r="CB80" s="504"/>
      <c r="CC80" s="504"/>
      <c r="CD80" s="504"/>
      <c r="CE80" s="55"/>
      <c r="CF80" s="504"/>
      <c r="CG80" s="504"/>
      <c r="CH80" s="504"/>
      <c r="CI80" s="160"/>
      <c r="CJ80" s="504"/>
      <c r="CK80" s="504"/>
      <c r="CL80" s="522"/>
      <c r="CM80" s="535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4"/>
      <c r="DE80" s="234"/>
      <c r="DF80" s="234"/>
      <c r="DG80" s="234"/>
      <c r="DH80" s="234"/>
      <c r="DI80" s="234"/>
      <c r="DJ80" s="234"/>
    </row>
    <row r="81" spans="1:3392" ht="22.5" customHeight="1" thickBot="1" x14ac:dyDescent="0.3">
      <c r="A81" s="559"/>
      <c r="B81" s="629" t="s">
        <v>49</v>
      </c>
      <c r="C81" s="630"/>
      <c r="D81" s="523">
        <v>0</v>
      </c>
      <c r="E81" s="523">
        <v>0</v>
      </c>
      <c r="F81" s="523">
        <v>0</v>
      </c>
      <c r="G81" s="523">
        <v>0</v>
      </c>
      <c r="H81" s="523">
        <v>0</v>
      </c>
      <c r="I81" s="523">
        <v>0</v>
      </c>
      <c r="J81" s="523">
        <v>0</v>
      </c>
      <c r="K81" s="523">
        <v>0</v>
      </c>
      <c r="L81" s="523">
        <v>0</v>
      </c>
      <c r="M81" s="523">
        <v>0</v>
      </c>
      <c r="N81" s="523">
        <v>0</v>
      </c>
      <c r="O81" s="523">
        <v>0</v>
      </c>
      <c r="P81" s="524">
        <v>0</v>
      </c>
      <c r="Q81" s="523">
        <v>0</v>
      </c>
      <c r="R81" s="523">
        <v>0</v>
      </c>
      <c r="S81" s="523">
        <v>0</v>
      </c>
      <c r="T81" s="523">
        <v>0</v>
      </c>
      <c r="U81" s="523">
        <v>0</v>
      </c>
      <c r="V81" s="523">
        <v>0</v>
      </c>
      <c r="W81" s="523">
        <v>0</v>
      </c>
      <c r="X81" s="523">
        <v>0</v>
      </c>
      <c r="Y81" s="523">
        <v>0</v>
      </c>
      <c r="Z81" s="523">
        <v>0</v>
      </c>
      <c r="AA81" s="523">
        <v>0</v>
      </c>
      <c r="AB81" s="536">
        <v>0.48719499999999999</v>
      </c>
      <c r="AC81" s="537">
        <v>0.48719499999999999</v>
      </c>
      <c r="AD81" s="507">
        <v>0</v>
      </c>
      <c r="AE81" s="507">
        <v>34.660693999999999</v>
      </c>
      <c r="AF81" s="507">
        <v>0</v>
      </c>
      <c r="AG81" s="507">
        <v>0</v>
      </c>
      <c r="AH81" s="507">
        <v>0</v>
      </c>
      <c r="AI81" s="507">
        <v>0</v>
      </c>
      <c r="AJ81" s="507">
        <v>0</v>
      </c>
      <c r="AK81" s="507">
        <v>0</v>
      </c>
      <c r="AL81" s="507">
        <v>0</v>
      </c>
      <c r="AM81" s="507">
        <v>0</v>
      </c>
      <c r="AN81" s="507">
        <v>0</v>
      </c>
      <c r="AO81" s="507">
        <v>0</v>
      </c>
      <c r="AP81" s="525">
        <v>0</v>
      </c>
      <c r="AQ81" s="523">
        <v>0</v>
      </c>
      <c r="AR81" s="523">
        <v>0</v>
      </c>
      <c r="AS81" s="523">
        <v>0</v>
      </c>
      <c r="AT81" s="523">
        <v>0</v>
      </c>
      <c r="AU81" s="523">
        <v>0</v>
      </c>
      <c r="AV81" s="523">
        <v>0</v>
      </c>
      <c r="AW81" s="523">
        <v>0</v>
      </c>
      <c r="AX81" s="523">
        <v>0</v>
      </c>
      <c r="AY81" s="523">
        <v>0</v>
      </c>
      <c r="AZ81" s="523">
        <v>0</v>
      </c>
      <c r="BA81" s="523">
        <v>0</v>
      </c>
      <c r="BB81" s="525">
        <v>0</v>
      </c>
      <c r="BC81" s="523">
        <v>0</v>
      </c>
      <c r="BD81" s="523">
        <v>0</v>
      </c>
      <c r="BE81" s="523">
        <v>0</v>
      </c>
      <c r="BF81" s="523">
        <v>0</v>
      </c>
      <c r="BG81" s="523">
        <v>0</v>
      </c>
      <c r="BH81" s="523">
        <v>0</v>
      </c>
      <c r="BI81" s="523">
        <v>0</v>
      </c>
      <c r="BJ81" s="523">
        <v>0</v>
      </c>
      <c r="BK81" s="523">
        <v>0</v>
      </c>
      <c r="BL81" s="523">
        <v>0</v>
      </c>
      <c r="BM81" s="523">
        <v>0</v>
      </c>
      <c r="BN81" s="524">
        <f>SUM(BB81:BM81)</f>
        <v>0</v>
      </c>
      <c r="BO81" s="523">
        <v>0</v>
      </c>
      <c r="BP81" s="523">
        <v>0</v>
      </c>
      <c r="BQ81" s="523">
        <v>0</v>
      </c>
      <c r="BR81" s="523">
        <v>0</v>
      </c>
      <c r="BS81" s="523">
        <v>0</v>
      </c>
      <c r="BT81" s="523">
        <v>0</v>
      </c>
      <c r="BU81" s="523">
        <v>0</v>
      </c>
      <c r="BV81" s="523">
        <v>0</v>
      </c>
      <c r="BW81" s="523">
        <v>0</v>
      </c>
      <c r="BX81" s="523">
        <v>0</v>
      </c>
      <c r="BY81" s="523">
        <v>0</v>
      </c>
      <c r="BZ81" s="523">
        <v>0</v>
      </c>
      <c r="CA81" s="525">
        <v>0</v>
      </c>
      <c r="CB81" s="523">
        <v>0</v>
      </c>
      <c r="CC81" s="523">
        <v>0</v>
      </c>
      <c r="CD81" s="523">
        <v>0</v>
      </c>
      <c r="CE81" s="523">
        <v>0</v>
      </c>
      <c r="CF81" s="523">
        <v>0</v>
      </c>
      <c r="CG81" s="523">
        <v>0</v>
      </c>
      <c r="CH81" s="561">
        <v>0</v>
      </c>
      <c r="CI81" s="538">
        <v>0</v>
      </c>
      <c r="CJ81" s="523">
        <f>SUM($BB81:$BJ81)</f>
        <v>0</v>
      </c>
      <c r="CK81" s="523">
        <f>SUM($BO81:$BW81)</f>
        <v>0</v>
      </c>
      <c r="CL81" s="526">
        <f>SUM($CA81:$CI81)</f>
        <v>0</v>
      </c>
      <c r="CM81" s="52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</row>
    <row r="82" spans="1:3392" ht="20.100000000000001" customHeight="1" thickBot="1" x14ac:dyDescent="0.3">
      <c r="A82" s="559"/>
      <c r="B82" s="539" t="s">
        <v>15</v>
      </c>
      <c r="C82" s="540" t="s">
        <v>16</v>
      </c>
      <c r="D82" s="541">
        <v>0</v>
      </c>
      <c r="E82" s="542">
        <v>0</v>
      </c>
      <c r="F82" s="542">
        <v>0</v>
      </c>
      <c r="G82" s="542">
        <v>0</v>
      </c>
      <c r="H82" s="542">
        <v>0</v>
      </c>
      <c r="I82" s="542">
        <v>0</v>
      </c>
      <c r="J82" s="542">
        <v>0</v>
      </c>
      <c r="K82" s="542">
        <v>0</v>
      </c>
      <c r="L82" s="542">
        <v>0</v>
      </c>
      <c r="M82" s="542">
        <v>0</v>
      </c>
      <c r="N82" s="542">
        <v>0</v>
      </c>
      <c r="O82" s="542">
        <v>0</v>
      </c>
      <c r="P82" s="503">
        <v>0</v>
      </c>
      <c r="Q82" s="542">
        <v>0</v>
      </c>
      <c r="R82" s="542">
        <v>0</v>
      </c>
      <c r="S82" s="542">
        <v>0</v>
      </c>
      <c r="T82" s="542">
        <v>0</v>
      </c>
      <c r="U82" s="542">
        <v>0</v>
      </c>
      <c r="V82" s="542">
        <v>0</v>
      </c>
      <c r="W82" s="542">
        <v>0</v>
      </c>
      <c r="X82" s="542">
        <v>0</v>
      </c>
      <c r="Y82" s="542">
        <v>0</v>
      </c>
      <c r="Z82" s="542">
        <v>0</v>
      </c>
      <c r="AA82" s="542">
        <v>0</v>
      </c>
      <c r="AB82" s="543">
        <v>0.48719499999999999</v>
      </c>
      <c r="AC82" s="544">
        <v>0.48719499999999999</v>
      </c>
      <c r="AD82" s="542">
        <v>0</v>
      </c>
      <c r="AE82" s="542">
        <v>34.660693999999999</v>
      </c>
      <c r="AF82" s="542">
        <v>0</v>
      </c>
      <c r="AG82" s="542">
        <v>0</v>
      </c>
      <c r="AH82" s="542">
        <v>0</v>
      </c>
      <c r="AI82" s="542">
        <v>0</v>
      </c>
      <c r="AJ82" s="542">
        <v>0</v>
      </c>
      <c r="AK82" s="542">
        <v>0</v>
      </c>
      <c r="AL82" s="542">
        <v>0</v>
      </c>
      <c r="AM82" s="542">
        <v>0</v>
      </c>
      <c r="AN82" s="542">
        <v>0</v>
      </c>
      <c r="AO82" s="542">
        <v>0</v>
      </c>
      <c r="AP82" s="506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506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93">
        <f>SUM(BB82:BM82)</f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506">
        <v>0</v>
      </c>
      <c r="CB82" s="55">
        <v>0</v>
      </c>
      <c r="CC82" s="55">
        <v>0</v>
      </c>
      <c r="CD82" s="55">
        <v>0</v>
      </c>
      <c r="CE82" s="542">
        <v>0</v>
      </c>
      <c r="CF82" s="542">
        <v>0</v>
      </c>
      <c r="CG82" s="542">
        <v>0</v>
      </c>
      <c r="CH82" s="562">
        <v>0</v>
      </c>
      <c r="CI82" s="563">
        <v>0</v>
      </c>
      <c r="CJ82" s="504">
        <f>SUM($BB82:$BJ82)</f>
        <v>0</v>
      </c>
      <c r="CK82" s="504">
        <f>SUM($BO82:$BW82)</f>
        <v>0</v>
      </c>
      <c r="CL82" s="496">
        <f>SUM($CA82:$CI82)</f>
        <v>0</v>
      </c>
      <c r="CM82" s="535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</row>
    <row r="83" spans="1:3392" ht="18.75" customHeight="1" x14ac:dyDescent="0.3">
      <c r="A83" s="559"/>
      <c r="B83" s="514" t="s">
        <v>51</v>
      </c>
      <c r="C83" s="545"/>
      <c r="D83" s="534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46"/>
      <c r="P83" s="522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3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05"/>
      <c r="AQ83" s="504"/>
      <c r="AR83" s="504"/>
      <c r="AS83" s="504"/>
      <c r="AT83" s="504"/>
      <c r="AU83" s="504"/>
      <c r="AV83" s="504"/>
      <c r="AW83" s="504"/>
      <c r="AX83" s="504"/>
      <c r="AY83" s="504"/>
      <c r="AZ83" s="504"/>
      <c r="BA83" s="504"/>
      <c r="BB83" s="505"/>
      <c r="BC83" s="504"/>
      <c r="BD83" s="504"/>
      <c r="BE83" s="504"/>
      <c r="BF83" s="504"/>
      <c r="BG83" s="504"/>
      <c r="BH83" s="504"/>
      <c r="BI83" s="504"/>
      <c r="BJ83" s="504"/>
      <c r="BK83" s="504"/>
      <c r="BL83" s="504"/>
      <c r="BM83" s="504"/>
      <c r="BN83" s="535"/>
      <c r="BO83" s="504"/>
      <c r="BP83" s="504"/>
      <c r="BQ83" s="504"/>
      <c r="BR83" s="504"/>
      <c r="BS83" s="504"/>
      <c r="BT83" s="504"/>
      <c r="BU83" s="504"/>
      <c r="BV83" s="504"/>
      <c r="BW83" s="504"/>
      <c r="BX83" s="504"/>
      <c r="BY83" s="504"/>
      <c r="BZ83" s="504"/>
      <c r="CA83" s="505"/>
      <c r="CB83" s="504"/>
      <c r="CC83" s="504"/>
      <c r="CD83" s="504"/>
      <c r="CE83" s="55"/>
      <c r="CF83" s="504"/>
      <c r="CG83" s="504"/>
      <c r="CH83" s="504"/>
      <c r="CI83" s="160"/>
      <c r="CJ83" s="504"/>
      <c r="CK83" s="504"/>
      <c r="CL83" s="522"/>
      <c r="CM83" s="535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</row>
    <row r="84" spans="1:3392" ht="19.5" customHeight="1" thickBot="1" x14ac:dyDescent="0.35">
      <c r="A84" s="559"/>
      <c r="B84" s="596" t="s">
        <v>49</v>
      </c>
      <c r="C84" s="597"/>
      <c r="D84" s="525">
        <v>637.19348155364889</v>
      </c>
      <c r="E84" s="523">
        <v>292.53931925319586</v>
      </c>
      <c r="F84" s="523">
        <v>238.77799200829034</v>
      </c>
      <c r="G84" s="523">
        <v>184.32154472652402</v>
      </c>
      <c r="H84" s="523">
        <v>311.4505755027331</v>
      </c>
      <c r="I84" s="523">
        <v>138.74423144100439</v>
      </c>
      <c r="J84" s="523">
        <v>39.478034134901002</v>
      </c>
      <c r="K84" s="523">
        <v>53.879962746173703</v>
      </c>
      <c r="L84" s="523">
        <v>39.221368999593302</v>
      </c>
      <c r="M84" s="523">
        <v>18.417000000000002</v>
      </c>
      <c r="N84" s="523">
        <v>45.352761415591999</v>
      </c>
      <c r="O84" s="526">
        <v>158.269108033203</v>
      </c>
      <c r="P84" s="526">
        <v>2157.6453798148596</v>
      </c>
      <c r="Q84" s="523">
        <v>15.8391900007957</v>
      </c>
      <c r="R84" s="523">
        <v>18.219501359624999</v>
      </c>
      <c r="S84" s="523">
        <v>227.9063059355947</v>
      </c>
      <c r="T84" s="523">
        <v>355.76560431031504</v>
      </c>
      <c r="U84" s="523">
        <v>221.51586002468147</v>
      </c>
      <c r="V84" s="523">
        <v>6.1657456387362002</v>
      </c>
      <c r="W84" s="523">
        <v>3.6541079693266005</v>
      </c>
      <c r="X84" s="523">
        <v>0</v>
      </c>
      <c r="Y84" s="523">
        <v>2.6002000078943999</v>
      </c>
      <c r="Z84" s="523">
        <v>17.840405000000001</v>
      </c>
      <c r="AA84" s="523">
        <v>27.795461555423401</v>
      </c>
      <c r="AB84" s="536">
        <v>15.1172113612306</v>
      </c>
      <c r="AC84" s="503">
        <v>912.41959316362318</v>
      </c>
      <c r="AD84" s="507">
        <v>31.322000003081605</v>
      </c>
      <c r="AE84" s="507">
        <v>4.0517304104863996</v>
      </c>
      <c r="AF84" s="507">
        <v>8.518299997681801</v>
      </c>
      <c r="AG84" s="507">
        <v>35.871589999202804</v>
      </c>
      <c r="AH84" s="507">
        <v>38.013031007923999</v>
      </c>
      <c r="AI84" s="507">
        <v>29.260259999999999</v>
      </c>
      <c r="AJ84" s="507">
        <v>13.4963599911885</v>
      </c>
      <c r="AK84" s="507">
        <v>1.5000000063084</v>
      </c>
      <c r="AL84" s="507">
        <v>0</v>
      </c>
      <c r="AM84" s="507">
        <v>0</v>
      </c>
      <c r="AN84" s="507">
        <v>1.7033400000000001</v>
      </c>
      <c r="AO84" s="507">
        <v>0.34353</v>
      </c>
      <c r="AP84" s="525">
        <v>0</v>
      </c>
      <c r="AQ84" s="523">
        <v>0</v>
      </c>
      <c r="AR84" s="523">
        <v>0</v>
      </c>
      <c r="AS84" s="523">
        <v>0</v>
      </c>
      <c r="AT84" s="523">
        <v>0</v>
      </c>
      <c r="AU84" s="523">
        <v>7.5459999989948008</v>
      </c>
      <c r="AV84" s="523">
        <v>5.3042699999999998E-3</v>
      </c>
      <c r="AW84" s="523">
        <v>0</v>
      </c>
      <c r="AX84" s="523">
        <v>1.45821098235</v>
      </c>
      <c r="AY84" s="523">
        <v>24.059159999999999</v>
      </c>
      <c r="AZ84" s="523">
        <v>1.5214574999999999</v>
      </c>
      <c r="BA84" s="523">
        <v>0</v>
      </c>
      <c r="BB84" s="525">
        <v>0</v>
      </c>
      <c r="BC84" s="523">
        <v>0</v>
      </c>
      <c r="BD84" s="523">
        <v>0</v>
      </c>
      <c r="BE84" s="523">
        <v>3.3569930160485999</v>
      </c>
      <c r="BF84" s="523">
        <v>0</v>
      </c>
      <c r="BG84" s="523">
        <v>0</v>
      </c>
      <c r="BH84" s="523">
        <v>46.055490406964005</v>
      </c>
      <c r="BI84" s="523">
        <v>0</v>
      </c>
      <c r="BJ84" s="523">
        <v>0</v>
      </c>
      <c r="BK84" s="523">
        <v>0</v>
      </c>
      <c r="BL84" s="523">
        <v>0</v>
      </c>
      <c r="BM84" s="523">
        <v>1.4623470033188002</v>
      </c>
      <c r="BN84" s="524">
        <f t="shared" ref="BN84:BN87" si="23">SUM(BB84:BM84)</f>
        <v>50.8748304263314</v>
      </c>
      <c r="BO84" s="523">
        <v>0</v>
      </c>
      <c r="BP84" s="523">
        <v>0</v>
      </c>
      <c r="BQ84" s="523">
        <v>0</v>
      </c>
      <c r="BR84" s="523">
        <v>0</v>
      </c>
      <c r="BS84" s="523">
        <v>0.89476900000000004</v>
      </c>
      <c r="BT84" s="523">
        <v>0</v>
      </c>
      <c r="BU84" s="523">
        <v>0</v>
      </c>
      <c r="BV84" s="523">
        <v>0</v>
      </c>
      <c r="BW84" s="523">
        <v>0</v>
      </c>
      <c r="BX84" s="523">
        <v>0</v>
      </c>
      <c r="BY84" s="523">
        <v>0</v>
      </c>
      <c r="BZ84" s="523">
        <v>0</v>
      </c>
      <c r="CA84" s="525">
        <v>0</v>
      </c>
      <c r="CB84" s="523">
        <v>0</v>
      </c>
      <c r="CC84" s="523">
        <v>0</v>
      </c>
      <c r="CD84" s="523">
        <f>250000/1000000</f>
        <v>0.25</v>
      </c>
      <c r="CE84" s="523">
        <v>0</v>
      </c>
      <c r="CF84" s="523">
        <v>0</v>
      </c>
      <c r="CG84" s="523">
        <v>7</v>
      </c>
      <c r="CH84" s="523">
        <f>+CH85</f>
        <v>0</v>
      </c>
      <c r="CI84" s="526">
        <f>+CI85</f>
        <v>0</v>
      </c>
      <c r="CJ84" s="523">
        <f t="shared" ref="CJ84:CJ111" si="24">SUM($BB84:$BJ84)</f>
        <v>49.412483423012603</v>
      </c>
      <c r="CK84" s="523">
        <f t="shared" ref="CK84:CK115" si="25">SUM($BO84:$BW84)</f>
        <v>0.89476900000000004</v>
      </c>
      <c r="CL84" s="526">
        <f t="shared" ref="CL84:CL115" si="26">SUM($CA84:$CI84)</f>
        <v>7.25</v>
      </c>
      <c r="CM84" s="52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</row>
    <row r="85" spans="1:3392" ht="20.100000000000001" customHeight="1" thickBot="1" x14ac:dyDescent="0.3">
      <c r="A85" s="559"/>
      <c r="B85" s="547" t="s">
        <v>15</v>
      </c>
      <c r="C85" s="548" t="s">
        <v>16</v>
      </c>
      <c r="D85" s="541">
        <v>637.19348155364889</v>
      </c>
      <c r="E85" s="542">
        <v>292.53931925319586</v>
      </c>
      <c r="F85" s="542">
        <v>238.77799200829034</v>
      </c>
      <c r="G85" s="542">
        <v>184.32154472652402</v>
      </c>
      <c r="H85" s="542">
        <v>311.4505755027331</v>
      </c>
      <c r="I85" s="542">
        <v>138.74423144100439</v>
      </c>
      <c r="J85" s="542">
        <v>39.478034134901002</v>
      </c>
      <c r="K85" s="542">
        <v>53.879962746173703</v>
      </c>
      <c r="L85" s="542">
        <v>39.221368999593302</v>
      </c>
      <c r="M85" s="542">
        <v>18.417000000000002</v>
      </c>
      <c r="N85" s="542">
        <v>45.352761415591999</v>
      </c>
      <c r="O85" s="549">
        <v>158.269108033203</v>
      </c>
      <c r="P85" s="550">
        <v>2157.6453798148596</v>
      </c>
      <c r="Q85" s="542">
        <v>15.8391900007957</v>
      </c>
      <c r="R85" s="542">
        <v>18.219501359624999</v>
      </c>
      <c r="S85" s="542">
        <v>227.9063059355947</v>
      </c>
      <c r="T85" s="542">
        <v>355.76560431031504</v>
      </c>
      <c r="U85" s="542">
        <v>221.51586002468147</v>
      </c>
      <c r="V85" s="542">
        <v>6.1657456387362002</v>
      </c>
      <c r="W85" s="542">
        <v>3.6541079693266005</v>
      </c>
      <c r="X85" s="542">
        <v>0</v>
      </c>
      <c r="Y85" s="542">
        <v>2.6002000078943999</v>
      </c>
      <c r="Z85" s="542">
        <v>17.840405000000001</v>
      </c>
      <c r="AA85" s="542">
        <v>27.795461555423401</v>
      </c>
      <c r="AB85" s="543">
        <v>15.1172113612306</v>
      </c>
      <c r="AC85" s="551">
        <v>912.41959316362318</v>
      </c>
      <c r="AD85" s="542">
        <v>31.322000003081605</v>
      </c>
      <c r="AE85" s="542">
        <v>4.0517304104863996</v>
      </c>
      <c r="AF85" s="542">
        <v>8.518299997681801</v>
      </c>
      <c r="AG85" s="542">
        <v>35.871589999202804</v>
      </c>
      <c r="AH85" s="542">
        <v>38.013031007923999</v>
      </c>
      <c r="AI85" s="542">
        <v>29.260259999999999</v>
      </c>
      <c r="AJ85" s="542">
        <v>13.4963599911885</v>
      </c>
      <c r="AK85" s="542">
        <v>1.5000000063084</v>
      </c>
      <c r="AL85" s="542">
        <v>0</v>
      </c>
      <c r="AM85" s="542">
        <v>0</v>
      </c>
      <c r="AN85" s="542">
        <v>1.7033400000000001</v>
      </c>
      <c r="AO85" s="542">
        <v>0.34353</v>
      </c>
      <c r="AP85" s="541">
        <v>0</v>
      </c>
      <c r="AQ85" s="542">
        <v>0</v>
      </c>
      <c r="AR85" s="542">
        <v>0</v>
      </c>
      <c r="AS85" s="542">
        <v>0</v>
      </c>
      <c r="AT85" s="542">
        <v>0</v>
      </c>
      <c r="AU85" s="542">
        <v>7.5459999989948008</v>
      </c>
      <c r="AV85" s="542">
        <v>5.3042699999999998E-3</v>
      </c>
      <c r="AW85" s="542">
        <v>0</v>
      </c>
      <c r="AX85" s="542">
        <v>1.45821098235</v>
      </c>
      <c r="AY85" s="542">
        <v>24.059159999999999</v>
      </c>
      <c r="AZ85" s="542">
        <v>1.5214574999999999</v>
      </c>
      <c r="BA85" s="542">
        <v>0</v>
      </c>
      <c r="BB85" s="541">
        <v>0</v>
      </c>
      <c r="BC85" s="542">
        <v>0</v>
      </c>
      <c r="BD85" s="542">
        <v>0</v>
      </c>
      <c r="BE85" s="542">
        <v>3.3569930160485999</v>
      </c>
      <c r="BF85" s="542">
        <v>0</v>
      </c>
      <c r="BG85" s="542">
        <v>0</v>
      </c>
      <c r="BH85" s="542">
        <v>46.055490406964005</v>
      </c>
      <c r="BI85" s="542">
        <v>0</v>
      </c>
      <c r="BJ85" s="542">
        <v>0</v>
      </c>
      <c r="BK85" s="542">
        <v>0</v>
      </c>
      <c r="BL85" s="542">
        <v>0</v>
      </c>
      <c r="BM85" s="542">
        <v>1.4623470033188002</v>
      </c>
      <c r="BN85" s="552">
        <f t="shared" si="23"/>
        <v>50.8748304263314</v>
      </c>
      <c r="BO85" s="542">
        <v>0</v>
      </c>
      <c r="BP85" s="542">
        <v>0</v>
      </c>
      <c r="BQ85" s="542">
        <v>0</v>
      </c>
      <c r="BR85" s="542">
        <v>0</v>
      </c>
      <c r="BS85" s="542">
        <v>0.89476900000000004</v>
      </c>
      <c r="BT85" s="542">
        <v>0</v>
      </c>
      <c r="BU85" s="542">
        <v>0</v>
      </c>
      <c r="BV85" s="542">
        <v>0</v>
      </c>
      <c r="BW85" s="542">
        <v>0</v>
      </c>
      <c r="BX85" s="542">
        <v>0</v>
      </c>
      <c r="BY85" s="542">
        <v>0</v>
      </c>
      <c r="BZ85" s="542">
        <v>0</v>
      </c>
      <c r="CA85" s="541">
        <v>0</v>
      </c>
      <c r="CB85" s="542">
        <v>0</v>
      </c>
      <c r="CC85" s="542">
        <v>0</v>
      </c>
      <c r="CD85" s="542">
        <f>250000/1000000</f>
        <v>0.25</v>
      </c>
      <c r="CE85" s="542">
        <v>0</v>
      </c>
      <c r="CF85" s="542">
        <v>0</v>
      </c>
      <c r="CG85" s="542">
        <v>7</v>
      </c>
      <c r="CH85" s="542">
        <v>0</v>
      </c>
      <c r="CI85" s="549">
        <v>0</v>
      </c>
      <c r="CJ85" s="542">
        <f t="shared" si="24"/>
        <v>49.412483423012603</v>
      </c>
      <c r="CK85" s="542">
        <f t="shared" si="25"/>
        <v>0.89476900000000004</v>
      </c>
      <c r="CL85" s="550">
        <f t="shared" si="26"/>
        <v>7.25</v>
      </c>
      <c r="CM85" s="503">
        <f t="shared" si="12"/>
        <v>710.26499576985793</v>
      </c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</row>
    <row r="86" spans="1:3392" ht="20.100000000000001" customHeight="1" thickBot="1" x14ac:dyDescent="0.3">
      <c r="A86" s="559"/>
      <c r="B86" s="467"/>
      <c r="C86" s="327" t="s">
        <v>115</v>
      </c>
      <c r="D86" s="324">
        <f t="shared" ref="D86:AI86" si="27">+D87+D121+D151+D153</f>
        <v>5162</v>
      </c>
      <c r="E86" s="325">
        <f t="shared" si="27"/>
        <v>4393</v>
      </c>
      <c r="F86" s="325">
        <f t="shared" si="27"/>
        <v>5069</v>
      </c>
      <c r="G86" s="325">
        <f t="shared" si="27"/>
        <v>4887</v>
      </c>
      <c r="H86" s="325">
        <f t="shared" si="27"/>
        <v>4972</v>
      </c>
      <c r="I86" s="325">
        <f t="shared" si="27"/>
        <v>5033</v>
      </c>
      <c r="J86" s="325">
        <f t="shared" si="27"/>
        <v>5158</v>
      </c>
      <c r="K86" s="325">
        <f t="shared" si="27"/>
        <v>4582</v>
      </c>
      <c r="L86" s="325">
        <f t="shared" si="27"/>
        <v>5023</v>
      </c>
      <c r="M86" s="325">
        <f t="shared" si="27"/>
        <v>5111</v>
      </c>
      <c r="N86" s="325">
        <f t="shared" si="27"/>
        <v>4906</v>
      </c>
      <c r="O86" s="326">
        <f t="shared" si="27"/>
        <v>5521</v>
      </c>
      <c r="P86" s="325">
        <f t="shared" si="27"/>
        <v>59817</v>
      </c>
      <c r="Q86" s="324">
        <f t="shared" si="27"/>
        <v>4353</v>
      </c>
      <c r="R86" s="325">
        <f t="shared" si="27"/>
        <v>4211</v>
      </c>
      <c r="S86" s="325">
        <f t="shared" si="27"/>
        <v>5289</v>
      </c>
      <c r="T86" s="325">
        <f t="shared" si="27"/>
        <v>5113</v>
      </c>
      <c r="U86" s="325">
        <f t="shared" si="27"/>
        <v>5185</v>
      </c>
      <c r="V86" s="325">
        <f t="shared" si="27"/>
        <v>5191</v>
      </c>
      <c r="W86" s="325">
        <f t="shared" si="27"/>
        <v>5019</v>
      </c>
      <c r="X86" s="325">
        <f t="shared" si="27"/>
        <v>5164</v>
      </c>
      <c r="Y86" s="325">
        <f t="shared" si="27"/>
        <v>5262</v>
      </c>
      <c r="Z86" s="325">
        <f t="shared" si="27"/>
        <v>5216</v>
      </c>
      <c r="AA86" s="325">
        <f t="shared" si="27"/>
        <v>4985</v>
      </c>
      <c r="AB86" s="326">
        <f t="shared" si="27"/>
        <v>5776</v>
      </c>
      <c r="AC86" s="325">
        <f t="shared" si="27"/>
        <v>60764</v>
      </c>
      <c r="AD86" s="324">
        <f t="shared" si="27"/>
        <v>4907</v>
      </c>
      <c r="AE86" s="325">
        <f t="shared" si="27"/>
        <v>4659</v>
      </c>
      <c r="AF86" s="325">
        <f t="shared" si="27"/>
        <v>5111</v>
      </c>
      <c r="AG86" s="325">
        <f t="shared" si="27"/>
        <v>4840</v>
      </c>
      <c r="AH86" s="325">
        <f t="shared" si="27"/>
        <v>5347</v>
      </c>
      <c r="AI86" s="325">
        <f t="shared" si="27"/>
        <v>5133</v>
      </c>
      <c r="AJ86" s="325">
        <f t="shared" ref="AJ86:BM86" si="28">+AJ87+AJ121+AJ151+AJ153</f>
        <v>4590</v>
      </c>
      <c r="AK86" s="325">
        <f t="shared" si="28"/>
        <v>5118</v>
      </c>
      <c r="AL86" s="325">
        <f t="shared" si="28"/>
        <v>4913</v>
      </c>
      <c r="AM86" s="325">
        <f t="shared" si="28"/>
        <v>4636</v>
      </c>
      <c r="AN86" s="325">
        <f t="shared" si="28"/>
        <v>4825</v>
      </c>
      <c r="AO86" s="326">
        <f t="shared" si="28"/>
        <v>5215</v>
      </c>
      <c r="AP86" s="325">
        <f t="shared" si="28"/>
        <v>4500</v>
      </c>
      <c r="AQ86" s="325">
        <f t="shared" si="28"/>
        <v>4349</v>
      </c>
      <c r="AR86" s="325">
        <f t="shared" si="28"/>
        <v>5191</v>
      </c>
      <c r="AS86" s="325">
        <f t="shared" si="28"/>
        <v>4646</v>
      </c>
      <c r="AT86" s="325">
        <f t="shared" si="28"/>
        <v>5721</v>
      </c>
      <c r="AU86" s="325">
        <f t="shared" si="28"/>
        <v>4753</v>
      </c>
      <c r="AV86" s="325">
        <f t="shared" si="28"/>
        <v>5361</v>
      </c>
      <c r="AW86" s="325">
        <f t="shared" si="28"/>
        <v>5345</v>
      </c>
      <c r="AX86" s="325">
        <f t="shared" si="28"/>
        <v>4979</v>
      </c>
      <c r="AY86" s="325">
        <f t="shared" si="28"/>
        <v>5717</v>
      </c>
      <c r="AZ86" s="325">
        <f t="shared" si="28"/>
        <v>5025</v>
      </c>
      <c r="BA86" s="325">
        <f t="shared" si="28"/>
        <v>5065</v>
      </c>
      <c r="BB86" s="324">
        <f t="shared" si="28"/>
        <v>4990</v>
      </c>
      <c r="BC86" s="325">
        <f t="shared" si="28"/>
        <v>4500</v>
      </c>
      <c r="BD86" s="325">
        <f t="shared" si="28"/>
        <v>5042</v>
      </c>
      <c r="BE86" s="325">
        <f t="shared" si="28"/>
        <v>5589</v>
      </c>
      <c r="BF86" s="325">
        <f t="shared" si="28"/>
        <v>5777</v>
      </c>
      <c r="BG86" s="325">
        <f t="shared" si="28"/>
        <v>5396</v>
      </c>
      <c r="BH86" s="325">
        <f t="shared" si="28"/>
        <v>6350</v>
      </c>
      <c r="BI86" s="325">
        <f t="shared" si="28"/>
        <v>5837</v>
      </c>
      <c r="BJ86" s="325">
        <f t="shared" si="28"/>
        <v>5798</v>
      </c>
      <c r="BK86" s="325">
        <f t="shared" si="28"/>
        <v>6415</v>
      </c>
      <c r="BL86" s="325">
        <f t="shared" si="28"/>
        <v>6134</v>
      </c>
      <c r="BM86" s="325">
        <f t="shared" si="28"/>
        <v>6696</v>
      </c>
      <c r="BN86" s="449">
        <f t="shared" si="23"/>
        <v>68524</v>
      </c>
      <c r="BO86" s="325">
        <f t="shared" ref="BO86:CE86" si="29">+BO87+BO121+BO151+BO153</f>
        <v>6146</v>
      </c>
      <c r="BP86" s="325">
        <f t="shared" si="29"/>
        <v>5852</v>
      </c>
      <c r="BQ86" s="325">
        <f t="shared" si="29"/>
        <v>5971</v>
      </c>
      <c r="BR86" s="325">
        <f t="shared" si="29"/>
        <v>6322</v>
      </c>
      <c r="BS86" s="325">
        <f t="shared" si="29"/>
        <v>6551</v>
      </c>
      <c r="BT86" s="325">
        <f t="shared" si="29"/>
        <v>6107</v>
      </c>
      <c r="BU86" s="325">
        <f t="shared" si="29"/>
        <v>6809</v>
      </c>
      <c r="BV86" s="325">
        <f t="shared" si="29"/>
        <v>6391</v>
      </c>
      <c r="BW86" s="325">
        <f t="shared" si="29"/>
        <v>6731</v>
      </c>
      <c r="BX86" s="325">
        <f t="shared" si="29"/>
        <v>7270</v>
      </c>
      <c r="BY86" s="325">
        <f t="shared" si="29"/>
        <v>6071</v>
      </c>
      <c r="BZ86" s="325">
        <f t="shared" si="29"/>
        <v>8418</v>
      </c>
      <c r="CA86" s="324">
        <f t="shared" si="29"/>
        <v>7122</v>
      </c>
      <c r="CB86" s="325">
        <f t="shared" si="29"/>
        <v>6335</v>
      </c>
      <c r="CC86" s="325">
        <f t="shared" si="29"/>
        <v>7653</v>
      </c>
      <c r="CD86" s="325">
        <f t="shared" si="29"/>
        <v>7823</v>
      </c>
      <c r="CE86" s="325">
        <f t="shared" si="29"/>
        <v>7310</v>
      </c>
      <c r="CF86" s="325">
        <f t="shared" ref="CF86" si="30">+CF87+CF121+CF151+CF153</f>
        <v>7945</v>
      </c>
      <c r="CG86" s="325">
        <f>+CG87+CG121+CG151+CG153</f>
        <v>8776</v>
      </c>
      <c r="CH86" s="325">
        <f>+CH87+CH121+CH151+CH153</f>
        <v>8294</v>
      </c>
      <c r="CI86" s="326">
        <f>+CI87+CI121+CI151+CI153</f>
        <v>8599</v>
      </c>
      <c r="CJ86" s="325">
        <f t="shared" si="24"/>
        <v>49279</v>
      </c>
      <c r="CK86" s="325">
        <f t="shared" si="25"/>
        <v>56880</v>
      </c>
      <c r="CL86" s="325">
        <f t="shared" si="26"/>
        <v>69857</v>
      </c>
      <c r="CM86" s="407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4"/>
      <c r="DH86" s="234"/>
      <c r="DI86" s="234"/>
      <c r="DJ86" s="234"/>
    </row>
    <row r="87" spans="1:3392" s="36" customFormat="1" ht="20.100000000000001" customHeight="1" thickBot="1" x14ac:dyDescent="0.35">
      <c r="A87" s="559"/>
      <c r="B87" s="344" t="s">
        <v>71</v>
      </c>
      <c r="C87" s="275"/>
      <c r="D87" s="186">
        <f t="shared" ref="D87:AI87" si="31">SUM(D88:D120)</f>
        <v>3856</v>
      </c>
      <c r="E87" s="169">
        <f t="shared" si="31"/>
        <v>3216</v>
      </c>
      <c r="F87" s="169">
        <f t="shared" si="31"/>
        <v>3684</v>
      </c>
      <c r="G87" s="169">
        <f t="shared" si="31"/>
        <v>3570</v>
      </c>
      <c r="H87" s="169">
        <f t="shared" si="31"/>
        <v>3508</v>
      </c>
      <c r="I87" s="169">
        <f t="shared" si="31"/>
        <v>3593</v>
      </c>
      <c r="J87" s="169">
        <f t="shared" si="31"/>
        <v>3706</v>
      </c>
      <c r="K87" s="169">
        <f t="shared" si="31"/>
        <v>3322</v>
      </c>
      <c r="L87" s="169">
        <f t="shared" si="31"/>
        <v>3700</v>
      </c>
      <c r="M87" s="169">
        <f t="shared" si="31"/>
        <v>3817</v>
      </c>
      <c r="N87" s="169">
        <f t="shared" si="31"/>
        <v>3557</v>
      </c>
      <c r="O87" s="169">
        <f t="shared" si="31"/>
        <v>4053</v>
      </c>
      <c r="P87" s="171">
        <f t="shared" si="31"/>
        <v>43582</v>
      </c>
      <c r="Q87" s="169">
        <f t="shared" si="31"/>
        <v>3227</v>
      </c>
      <c r="R87" s="169">
        <f t="shared" si="31"/>
        <v>3091</v>
      </c>
      <c r="S87" s="169">
        <f t="shared" si="31"/>
        <v>3892</v>
      </c>
      <c r="T87" s="169">
        <f t="shared" si="31"/>
        <v>3718</v>
      </c>
      <c r="U87" s="169">
        <f t="shared" si="31"/>
        <v>3775</v>
      </c>
      <c r="V87" s="169">
        <f t="shared" si="31"/>
        <v>3671</v>
      </c>
      <c r="W87" s="169">
        <f t="shared" si="31"/>
        <v>3670</v>
      </c>
      <c r="X87" s="169">
        <f t="shared" si="31"/>
        <v>3878</v>
      </c>
      <c r="Y87" s="169">
        <f t="shared" si="31"/>
        <v>3965</v>
      </c>
      <c r="Z87" s="169">
        <f t="shared" si="31"/>
        <v>3912</v>
      </c>
      <c r="AA87" s="169">
        <f t="shared" si="31"/>
        <v>3770</v>
      </c>
      <c r="AB87" s="169">
        <f t="shared" si="31"/>
        <v>4200</v>
      </c>
      <c r="AC87" s="171">
        <f t="shared" si="31"/>
        <v>44769</v>
      </c>
      <c r="AD87" s="169">
        <f t="shared" si="31"/>
        <v>3701</v>
      </c>
      <c r="AE87" s="169">
        <f t="shared" si="31"/>
        <v>3490</v>
      </c>
      <c r="AF87" s="169">
        <f t="shared" si="31"/>
        <v>3812</v>
      </c>
      <c r="AG87" s="169">
        <f t="shared" si="31"/>
        <v>3636</v>
      </c>
      <c r="AH87" s="169">
        <f t="shared" si="31"/>
        <v>3952</v>
      </c>
      <c r="AI87" s="169">
        <f t="shared" si="31"/>
        <v>3859</v>
      </c>
      <c r="AJ87" s="169">
        <f t="shared" ref="AJ87:BM87" si="32">SUM(AJ88:AJ120)</f>
        <v>3276</v>
      </c>
      <c r="AK87" s="169">
        <f t="shared" si="32"/>
        <v>3594</v>
      </c>
      <c r="AL87" s="169">
        <f t="shared" si="32"/>
        <v>3465</v>
      </c>
      <c r="AM87" s="169">
        <f t="shared" si="32"/>
        <v>3328</v>
      </c>
      <c r="AN87" s="169">
        <f t="shared" si="32"/>
        <v>3416</v>
      </c>
      <c r="AO87" s="169">
        <f t="shared" si="32"/>
        <v>3718</v>
      </c>
      <c r="AP87" s="186">
        <f t="shared" si="32"/>
        <v>3198</v>
      </c>
      <c r="AQ87" s="169">
        <f t="shared" si="32"/>
        <v>3105</v>
      </c>
      <c r="AR87" s="169">
        <f t="shared" si="32"/>
        <v>3629</v>
      </c>
      <c r="AS87" s="169">
        <f t="shared" si="32"/>
        <v>3173</v>
      </c>
      <c r="AT87" s="169">
        <f t="shared" si="32"/>
        <v>3947</v>
      </c>
      <c r="AU87" s="169">
        <f t="shared" si="32"/>
        <v>3373</v>
      </c>
      <c r="AV87" s="169">
        <f t="shared" si="32"/>
        <v>3905</v>
      </c>
      <c r="AW87" s="169">
        <f t="shared" si="32"/>
        <v>3882</v>
      </c>
      <c r="AX87" s="169">
        <f t="shared" si="32"/>
        <v>3589</v>
      </c>
      <c r="AY87" s="169">
        <f t="shared" si="32"/>
        <v>4210</v>
      </c>
      <c r="AZ87" s="169">
        <f t="shared" si="32"/>
        <v>3705</v>
      </c>
      <c r="BA87" s="431">
        <f t="shared" si="32"/>
        <v>3753</v>
      </c>
      <c r="BB87" s="169">
        <f t="shared" si="32"/>
        <v>3586</v>
      </c>
      <c r="BC87" s="169">
        <f t="shared" si="32"/>
        <v>3269</v>
      </c>
      <c r="BD87" s="169">
        <f t="shared" si="32"/>
        <v>3682</v>
      </c>
      <c r="BE87" s="169">
        <f t="shared" si="32"/>
        <v>4133</v>
      </c>
      <c r="BF87" s="169">
        <f t="shared" si="32"/>
        <v>4368</v>
      </c>
      <c r="BG87" s="169">
        <f t="shared" si="32"/>
        <v>4063</v>
      </c>
      <c r="BH87" s="169">
        <f t="shared" si="32"/>
        <v>4880</v>
      </c>
      <c r="BI87" s="169">
        <f t="shared" si="32"/>
        <v>4324</v>
      </c>
      <c r="BJ87" s="169">
        <f t="shared" si="32"/>
        <v>4329</v>
      </c>
      <c r="BK87" s="169">
        <f t="shared" si="32"/>
        <v>4810</v>
      </c>
      <c r="BL87" s="169">
        <f t="shared" si="32"/>
        <v>4654</v>
      </c>
      <c r="BM87" s="169">
        <f t="shared" si="32"/>
        <v>5235</v>
      </c>
      <c r="BN87" s="171">
        <f t="shared" si="23"/>
        <v>51333</v>
      </c>
      <c r="BO87" s="169">
        <f t="shared" ref="BO87:CE87" si="33">SUM(BO88:BO120)</f>
        <v>4705</v>
      </c>
      <c r="BP87" s="169">
        <f t="shared" si="33"/>
        <v>4482</v>
      </c>
      <c r="BQ87" s="169">
        <f t="shared" si="33"/>
        <v>4558</v>
      </c>
      <c r="BR87" s="169">
        <f t="shared" si="33"/>
        <v>4826</v>
      </c>
      <c r="BS87" s="169">
        <f t="shared" si="33"/>
        <v>4991</v>
      </c>
      <c r="BT87" s="169">
        <f t="shared" si="33"/>
        <v>4665</v>
      </c>
      <c r="BU87" s="169">
        <f t="shared" si="33"/>
        <v>5240</v>
      </c>
      <c r="BV87" s="169">
        <f t="shared" si="33"/>
        <v>4760</v>
      </c>
      <c r="BW87" s="169">
        <f t="shared" si="33"/>
        <v>5071</v>
      </c>
      <c r="BX87" s="169">
        <f t="shared" si="33"/>
        <v>5560</v>
      </c>
      <c r="BY87" s="169">
        <f t="shared" si="33"/>
        <v>4672</v>
      </c>
      <c r="BZ87" s="169">
        <f t="shared" si="33"/>
        <v>6443</v>
      </c>
      <c r="CA87" s="186">
        <f t="shared" si="33"/>
        <v>5381</v>
      </c>
      <c r="CB87" s="169">
        <f t="shared" si="33"/>
        <v>4808</v>
      </c>
      <c r="CC87" s="169">
        <f t="shared" si="33"/>
        <v>5836</v>
      </c>
      <c r="CD87" s="169">
        <f t="shared" si="33"/>
        <v>5939</v>
      </c>
      <c r="CE87" s="169">
        <f t="shared" si="33"/>
        <v>5625</v>
      </c>
      <c r="CF87" s="169">
        <f t="shared" ref="CF87" si="34">SUM(CF88:CF120)</f>
        <v>6081</v>
      </c>
      <c r="CG87" s="169">
        <f>SUM(CG88:CG120)</f>
        <v>6641</v>
      </c>
      <c r="CH87" s="169">
        <f>SUM(CH88:CH120)</f>
        <v>6214</v>
      </c>
      <c r="CI87" s="431">
        <f>SUM(CI88:CI120)</f>
        <v>6455</v>
      </c>
      <c r="CJ87" s="366">
        <f t="shared" si="24"/>
        <v>36634</v>
      </c>
      <c r="CK87" s="366">
        <f t="shared" si="25"/>
        <v>43298</v>
      </c>
      <c r="CL87" s="377">
        <f t="shared" si="26"/>
        <v>52980</v>
      </c>
      <c r="CM87" s="185">
        <f t="shared" si="12"/>
        <v>22.36130999122361</v>
      </c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4"/>
      <c r="DJ87" s="234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  <c r="XL87" s="10"/>
      <c r="XM87" s="10"/>
      <c r="XN87" s="10"/>
      <c r="XO87" s="10"/>
      <c r="XP87" s="10"/>
      <c r="XQ87" s="10"/>
      <c r="XR87" s="10"/>
      <c r="XS87" s="10"/>
      <c r="XT87" s="10"/>
      <c r="XU87" s="10"/>
      <c r="XV87" s="10"/>
      <c r="XW87" s="10"/>
      <c r="XX87" s="10"/>
      <c r="XY87" s="10"/>
      <c r="XZ87" s="10"/>
      <c r="YA87" s="10"/>
      <c r="YB87" s="10"/>
      <c r="YC87" s="10"/>
      <c r="YD87" s="10"/>
      <c r="YE87" s="10"/>
      <c r="YF87" s="10"/>
      <c r="YG87" s="10"/>
      <c r="YH87" s="10"/>
      <c r="YI87" s="10"/>
      <c r="YJ87" s="10"/>
      <c r="YK87" s="10"/>
      <c r="YL87" s="10"/>
      <c r="YM87" s="10"/>
      <c r="YN87" s="10"/>
      <c r="YO87" s="10"/>
      <c r="YP87" s="10"/>
      <c r="YQ87" s="10"/>
      <c r="YR87" s="10"/>
      <c r="YS87" s="10"/>
      <c r="YT87" s="10"/>
      <c r="YU87" s="10"/>
      <c r="YV87" s="10"/>
      <c r="YW87" s="10"/>
      <c r="YX87" s="10"/>
      <c r="YY87" s="10"/>
      <c r="YZ87" s="10"/>
      <c r="ZA87" s="10"/>
      <c r="ZB87" s="10"/>
      <c r="ZC87" s="10"/>
      <c r="ZD87" s="10"/>
      <c r="ZE87" s="10"/>
      <c r="ZF87" s="10"/>
      <c r="ZG87" s="10"/>
      <c r="ZH87" s="10"/>
      <c r="ZI87" s="10"/>
      <c r="ZJ87" s="10"/>
      <c r="ZK87" s="10"/>
      <c r="ZL87" s="10"/>
      <c r="ZM87" s="10"/>
      <c r="ZN87" s="10"/>
      <c r="ZO87" s="10"/>
      <c r="ZP87" s="10"/>
      <c r="ZQ87" s="10"/>
      <c r="ZR87" s="10"/>
      <c r="ZS87" s="10"/>
      <c r="ZT87" s="10"/>
      <c r="ZU87" s="10"/>
      <c r="ZV87" s="10"/>
      <c r="ZW87" s="10"/>
      <c r="ZX87" s="10"/>
      <c r="ZY87" s="10"/>
      <c r="ZZ87" s="10"/>
      <c r="AAA87" s="10"/>
      <c r="AAB87" s="10"/>
      <c r="AAC87" s="10"/>
      <c r="AAD87" s="10"/>
      <c r="AAE87" s="10"/>
      <c r="AAF87" s="10"/>
      <c r="AAG87" s="10"/>
      <c r="AAH87" s="10"/>
      <c r="AAI87" s="10"/>
      <c r="AAJ87" s="10"/>
      <c r="AAK87" s="10"/>
      <c r="AAL87" s="10"/>
      <c r="AAM87" s="10"/>
      <c r="AAN87" s="10"/>
      <c r="AAO87" s="10"/>
      <c r="AAP87" s="10"/>
      <c r="AAQ87" s="10"/>
      <c r="AAR87" s="10"/>
      <c r="AAS87" s="10"/>
      <c r="AAT87" s="10"/>
      <c r="AAU87" s="10"/>
      <c r="AAV87" s="10"/>
      <c r="AAW87" s="10"/>
      <c r="AAX87" s="10"/>
      <c r="AAY87" s="10"/>
      <c r="AAZ87" s="10"/>
      <c r="ABA87" s="10"/>
      <c r="ABB87" s="10"/>
      <c r="ABC87" s="10"/>
      <c r="ABD87" s="10"/>
      <c r="ABE87" s="10"/>
      <c r="ABF87" s="10"/>
      <c r="ABG87" s="10"/>
      <c r="ABH87" s="10"/>
      <c r="ABI87" s="10"/>
      <c r="ABJ87" s="10"/>
      <c r="ABK87" s="10"/>
      <c r="ABL87" s="10"/>
      <c r="ABM87" s="10"/>
      <c r="ABN87" s="10"/>
      <c r="ABO87" s="10"/>
      <c r="ABP87" s="10"/>
      <c r="ABQ87" s="10"/>
      <c r="ABR87" s="10"/>
      <c r="ABS87" s="10"/>
      <c r="ABT87" s="10"/>
      <c r="ABU87" s="10"/>
      <c r="ABV87" s="10"/>
      <c r="ABW87" s="10"/>
      <c r="ABX87" s="10"/>
      <c r="ABY87" s="10"/>
      <c r="ABZ87" s="10"/>
      <c r="ACA87" s="10"/>
      <c r="ACB87" s="10"/>
      <c r="ACC87" s="10"/>
      <c r="ACD87" s="10"/>
      <c r="ACE87" s="10"/>
      <c r="ACF87" s="10"/>
      <c r="ACG87" s="10"/>
      <c r="ACH87" s="10"/>
      <c r="ACI87" s="10"/>
      <c r="ACJ87" s="10"/>
      <c r="ACK87" s="10"/>
      <c r="ACL87" s="10"/>
      <c r="ACM87" s="10"/>
      <c r="ACN87" s="10"/>
      <c r="ACO87" s="10"/>
      <c r="ACP87" s="10"/>
      <c r="ACQ87" s="10"/>
      <c r="ACR87" s="10"/>
      <c r="ACS87" s="10"/>
      <c r="ACT87" s="10"/>
      <c r="ACU87" s="10"/>
      <c r="ACV87" s="10"/>
      <c r="ACW87" s="10"/>
      <c r="ACX87" s="10"/>
      <c r="ACY87" s="10"/>
      <c r="ACZ87" s="10"/>
      <c r="ADA87" s="10"/>
      <c r="ADB87" s="10"/>
      <c r="ADC87" s="10"/>
      <c r="ADD87" s="10"/>
      <c r="ADE87" s="10"/>
      <c r="ADF87" s="10"/>
      <c r="ADG87" s="10"/>
      <c r="ADH87" s="10"/>
      <c r="ADI87" s="10"/>
      <c r="ADJ87" s="10"/>
      <c r="ADK87" s="10"/>
      <c r="ADL87" s="10"/>
      <c r="ADM87" s="10"/>
      <c r="ADN87" s="10"/>
      <c r="ADO87" s="10"/>
      <c r="ADP87" s="10"/>
      <c r="ADQ87" s="10"/>
      <c r="ADR87" s="10"/>
      <c r="ADS87" s="10"/>
      <c r="ADT87" s="10"/>
      <c r="ADU87" s="10"/>
      <c r="ADV87" s="10"/>
      <c r="ADW87" s="10"/>
      <c r="ADX87" s="10"/>
      <c r="ADY87" s="10"/>
      <c r="ADZ87" s="10"/>
      <c r="AEA87" s="10"/>
      <c r="AEB87" s="10"/>
      <c r="AEC87" s="10"/>
      <c r="AED87" s="10"/>
      <c r="AEE87" s="10"/>
      <c r="AEF87" s="10"/>
      <c r="AEG87" s="10"/>
      <c r="AEH87" s="10"/>
      <c r="AEI87" s="10"/>
      <c r="AEJ87" s="10"/>
      <c r="AEK87" s="10"/>
      <c r="AEL87" s="10"/>
      <c r="AEM87" s="10"/>
      <c r="AEN87" s="10"/>
      <c r="AEO87" s="10"/>
      <c r="AEP87" s="10"/>
      <c r="AEQ87" s="10"/>
      <c r="AER87" s="10"/>
      <c r="AES87" s="10"/>
      <c r="AET87" s="10"/>
      <c r="AEU87" s="10"/>
      <c r="AEV87" s="10"/>
      <c r="AEW87" s="10"/>
      <c r="AEX87" s="10"/>
      <c r="AEY87" s="10"/>
      <c r="AEZ87" s="10"/>
      <c r="AFA87" s="10"/>
      <c r="AFB87" s="10"/>
      <c r="AFC87" s="10"/>
      <c r="AFD87" s="10"/>
      <c r="AFE87" s="10"/>
      <c r="AFF87" s="10"/>
      <c r="AFG87" s="10"/>
      <c r="AFH87" s="10"/>
      <c r="AFI87" s="10"/>
      <c r="AFJ87" s="10"/>
      <c r="AFK87" s="10"/>
      <c r="AFL87" s="10"/>
      <c r="AFM87" s="10"/>
      <c r="AFN87" s="10"/>
      <c r="AFO87" s="10"/>
      <c r="AFP87" s="10"/>
      <c r="AFQ87" s="10"/>
      <c r="AFR87" s="10"/>
      <c r="AFS87" s="10"/>
      <c r="AFT87" s="10"/>
      <c r="AFU87" s="10"/>
      <c r="AFV87" s="10"/>
      <c r="AFW87" s="10"/>
      <c r="AFX87" s="10"/>
      <c r="AFY87" s="10"/>
      <c r="AFZ87" s="10"/>
      <c r="AGA87" s="10"/>
      <c r="AGB87" s="10"/>
      <c r="AGC87" s="10"/>
      <c r="AGD87" s="10"/>
      <c r="AGE87" s="10"/>
      <c r="AGF87" s="10"/>
      <c r="AGG87" s="10"/>
      <c r="AGH87" s="10"/>
      <c r="AGI87" s="10"/>
      <c r="AGJ87" s="10"/>
      <c r="AGK87" s="10"/>
      <c r="AGL87" s="10"/>
      <c r="AGM87" s="10"/>
      <c r="AGN87" s="10"/>
      <c r="AGO87" s="10"/>
      <c r="AGP87" s="10"/>
      <c r="AGQ87" s="10"/>
      <c r="AGR87" s="10"/>
      <c r="AGS87" s="10"/>
      <c r="AGT87" s="10"/>
      <c r="AGU87" s="10"/>
      <c r="AGV87" s="10"/>
      <c r="AGW87" s="10"/>
      <c r="AGX87" s="10"/>
      <c r="AGY87" s="10"/>
      <c r="AGZ87" s="10"/>
      <c r="AHA87" s="10"/>
      <c r="AHB87" s="10"/>
      <c r="AHC87" s="10"/>
      <c r="AHD87" s="10"/>
      <c r="AHE87" s="10"/>
      <c r="AHF87" s="10"/>
      <c r="AHG87" s="10"/>
      <c r="AHH87" s="10"/>
      <c r="AHI87" s="10"/>
      <c r="AHJ87" s="10"/>
      <c r="AHK87" s="10"/>
      <c r="AHL87" s="10"/>
      <c r="AHM87" s="10"/>
      <c r="AHN87" s="10"/>
      <c r="AHO87" s="10"/>
      <c r="AHP87" s="10"/>
      <c r="AHQ87" s="10"/>
      <c r="AHR87" s="10"/>
      <c r="AHS87" s="10"/>
      <c r="AHT87" s="10"/>
      <c r="AHU87" s="10"/>
      <c r="AHV87" s="10"/>
      <c r="AHW87" s="10"/>
      <c r="AHX87" s="10"/>
      <c r="AHY87" s="10"/>
      <c r="AHZ87" s="10"/>
      <c r="AIA87" s="10"/>
      <c r="AIB87" s="10"/>
      <c r="AIC87" s="10"/>
      <c r="AID87" s="10"/>
      <c r="AIE87" s="10"/>
      <c r="AIF87" s="10"/>
      <c r="AIG87" s="10"/>
      <c r="AIH87" s="10"/>
      <c r="AII87" s="10"/>
      <c r="AIJ87" s="10"/>
      <c r="AIK87" s="10"/>
      <c r="AIL87" s="10"/>
      <c r="AIM87" s="10"/>
      <c r="AIN87" s="10"/>
      <c r="AIO87" s="10"/>
      <c r="AIP87" s="10"/>
      <c r="AIQ87" s="10"/>
      <c r="AIR87" s="10"/>
      <c r="AIS87" s="10"/>
      <c r="AIT87" s="10"/>
      <c r="AIU87" s="10"/>
      <c r="AIV87" s="10"/>
      <c r="AIW87" s="10"/>
      <c r="AIX87" s="10"/>
      <c r="AIY87" s="10"/>
      <c r="AIZ87" s="10"/>
      <c r="AJA87" s="10"/>
      <c r="AJB87" s="10"/>
      <c r="AJC87" s="10"/>
      <c r="AJD87" s="10"/>
      <c r="AJE87" s="10"/>
      <c r="AJF87" s="10"/>
      <c r="AJG87" s="10"/>
      <c r="AJH87" s="10"/>
      <c r="AJI87" s="10"/>
      <c r="AJJ87" s="10"/>
      <c r="AJK87" s="10"/>
      <c r="AJL87" s="10"/>
      <c r="AJM87" s="10"/>
      <c r="AJN87" s="10"/>
      <c r="AJO87" s="10"/>
      <c r="AJP87" s="10"/>
      <c r="AJQ87" s="10"/>
      <c r="AJR87" s="10"/>
      <c r="AJS87" s="10"/>
      <c r="AJT87" s="10"/>
      <c r="AJU87" s="10"/>
      <c r="AJV87" s="10"/>
      <c r="AJW87" s="10"/>
      <c r="AJX87" s="10"/>
      <c r="AJY87" s="10"/>
      <c r="AJZ87" s="10"/>
      <c r="AKA87" s="10"/>
      <c r="AKB87" s="10"/>
      <c r="AKC87" s="10"/>
      <c r="AKD87" s="10"/>
      <c r="AKE87" s="10"/>
      <c r="AKF87" s="10"/>
      <c r="AKG87" s="10"/>
      <c r="AKH87" s="10"/>
      <c r="AKI87" s="10"/>
      <c r="AKJ87" s="10"/>
      <c r="AKK87" s="10"/>
      <c r="AKL87" s="10"/>
      <c r="AKM87" s="10"/>
      <c r="AKN87" s="10"/>
      <c r="AKO87" s="10"/>
      <c r="AKP87" s="10"/>
      <c r="AKQ87" s="10"/>
      <c r="AKR87" s="10"/>
      <c r="AKS87" s="10"/>
      <c r="AKT87" s="10"/>
      <c r="AKU87" s="10"/>
      <c r="AKV87" s="10"/>
      <c r="AKW87" s="10"/>
      <c r="AKX87" s="10"/>
      <c r="AKY87" s="10"/>
      <c r="AKZ87" s="10"/>
      <c r="ALA87" s="10"/>
      <c r="ALB87" s="10"/>
      <c r="ALC87" s="10"/>
      <c r="ALD87" s="10"/>
      <c r="ALE87" s="10"/>
      <c r="ALF87" s="10"/>
      <c r="ALG87" s="10"/>
      <c r="ALH87" s="10"/>
      <c r="ALI87" s="10"/>
      <c r="ALJ87" s="10"/>
      <c r="ALK87" s="10"/>
      <c r="ALL87" s="10"/>
      <c r="ALM87" s="10"/>
      <c r="ALN87" s="10"/>
      <c r="ALO87" s="10"/>
      <c r="ALP87" s="10"/>
      <c r="ALQ87" s="10"/>
      <c r="ALR87" s="10"/>
      <c r="ALS87" s="10"/>
      <c r="ALT87" s="10"/>
      <c r="ALU87" s="10"/>
      <c r="ALV87" s="10"/>
      <c r="ALW87" s="10"/>
      <c r="ALX87" s="10"/>
      <c r="ALY87" s="10"/>
      <c r="ALZ87" s="10"/>
      <c r="AMA87" s="10"/>
      <c r="AMB87" s="10"/>
      <c r="AMC87" s="10"/>
      <c r="AMD87" s="10"/>
      <c r="AME87" s="10"/>
      <c r="AMF87" s="10"/>
      <c r="AMG87" s="10"/>
      <c r="AMH87" s="10"/>
      <c r="AMI87" s="10"/>
      <c r="AMJ87" s="10"/>
      <c r="AMK87" s="10"/>
      <c r="AML87" s="10"/>
      <c r="AMM87" s="10"/>
      <c r="AMN87" s="10"/>
      <c r="AMO87" s="10"/>
      <c r="AMP87" s="10"/>
      <c r="AMQ87" s="10"/>
      <c r="AMR87" s="10"/>
      <c r="AMS87" s="10"/>
      <c r="AMT87" s="10"/>
      <c r="AMU87" s="10"/>
      <c r="AMV87" s="10"/>
      <c r="AMW87" s="10"/>
      <c r="AMX87" s="10"/>
      <c r="AMY87" s="10"/>
      <c r="AMZ87" s="10"/>
      <c r="ANA87" s="10"/>
      <c r="ANB87" s="10"/>
      <c r="ANC87" s="10"/>
      <c r="AND87" s="10"/>
      <c r="ANE87" s="10"/>
      <c r="ANF87" s="10"/>
      <c r="ANG87" s="10"/>
      <c r="ANH87" s="10"/>
      <c r="ANI87" s="10"/>
      <c r="ANJ87" s="10"/>
      <c r="ANK87" s="10"/>
      <c r="ANL87" s="10"/>
      <c r="ANM87" s="10"/>
      <c r="ANN87" s="10"/>
      <c r="ANO87" s="10"/>
      <c r="ANP87" s="10"/>
      <c r="ANQ87" s="10"/>
      <c r="ANR87" s="10"/>
      <c r="ANS87" s="10"/>
      <c r="ANT87" s="10"/>
      <c r="ANU87" s="10"/>
      <c r="ANV87" s="10"/>
      <c r="ANW87" s="10"/>
      <c r="ANX87" s="10"/>
      <c r="ANY87" s="10"/>
      <c r="ANZ87" s="10"/>
      <c r="AOA87" s="10"/>
      <c r="AOB87" s="10"/>
      <c r="AOC87" s="10"/>
      <c r="AOD87" s="10"/>
      <c r="AOE87" s="10"/>
      <c r="AOF87" s="10"/>
      <c r="AOG87" s="10"/>
      <c r="AOH87" s="10"/>
      <c r="AOI87" s="10"/>
      <c r="AOJ87" s="10"/>
      <c r="AOK87" s="10"/>
      <c r="AOL87" s="10"/>
      <c r="AOM87" s="10"/>
      <c r="AON87" s="10"/>
      <c r="AOO87" s="10"/>
      <c r="AOP87" s="10"/>
      <c r="AOQ87" s="10"/>
      <c r="AOR87" s="10"/>
      <c r="AOS87" s="10"/>
      <c r="AOT87" s="10"/>
      <c r="AOU87" s="10"/>
      <c r="AOV87" s="10"/>
      <c r="AOW87" s="10"/>
      <c r="AOX87" s="10"/>
      <c r="AOY87" s="10"/>
      <c r="AOZ87" s="10"/>
      <c r="APA87" s="10"/>
      <c r="APB87" s="10"/>
      <c r="APC87" s="10"/>
      <c r="APD87" s="10"/>
      <c r="APE87" s="10"/>
      <c r="APF87" s="10"/>
      <c r="APG87" s="10"/>
      <c r="APH87" s="10"/>
      <c r="API87" s="10"/>
      <c r="APJ87" s="10"/>
      <c r="APK87" s="10"/>
      <c r="APL87" s="10"/>
      <c r="APM87" s="10"/>
      <c r="APN87" s="10"/>
      <c r="APO87" s="10"/>
      <c r="APP87" s="10"/>
      <c r="APQ87" s="10"/>
      <c r="APR87" s="10"/>
      <c r="APS87" s="10"/>
      <c r="APT87" s="10"/>
      <c r="APU87" s="10"/>
      <c r="APV87" s="10"/>
      <c r="APW87" s="10"/>
      <c r="APX87" s="10"/>
      <c r="APY87" s="10"/>
      <c r="APZ87" s="10"/>
      <c r="AQA87" s="10"/>
      <c r="AQB87" s="10"/>
      <c r="AQC87" s="10"/>
      <c r="AQD87" s="10"/>
      <c r="AQE87" s="10"/>
      <c r="AQF87" s="10"/>
      <c r="AQG87" s="10"/>
      <c r="AQH87" s="10"/>
      <c r="AQI87" s="10"/>
      <c r="AQJ87" s="10"/>
      <c r="AQK87" s="10"/>
      <c r="AQL87" s="10"/>
      <c r="AQM87" s="10"/>
      <c r="AQN87" s="10"/>
      <c r="AQO87" s="10"/>
      <c r="AQP87" s="10"/>
      <c r="AQQ87" s="10"/>
      <c r="AQR87" s="10"/>
      <c r="AQS87" s="10"/>
      <c r="AQT87" s="10"/>
      <c r="AQU87" s="10"/>
      <c r="AQV87" s="10"/>
      <c r="AQW87" s="10"/>
      <c r="AQX87" s="10"/>
      <c r="AQY87" s="10"/>
      <c r="AQZ87" s="10"/>
      <c r="ARA87" s="10"/>
      <c r="ARB87" s="10"/>
      <c r="ARC87" s="10"/>
      <c r="ARD87" s="10"/>
      <c r="ARE87" s="10"/>
      <c r="ARF87" s="10"/>
      <c r="ARG87" s="10"/>
      <c r="ARH87" s="10"/>
      <c r="ARI87" s="10"/>
      <c r="ARJ87" s="10"/>
      <c r="ARK87" s="10"/>
      <c r="ARL87" s="10"/>
      <c r="ARM87" s="10"/>
      <c r="ARN87" s="10"/>
      <c r="ARO87" s="10"/>
      <c r="ARP87" s="10"/>
      <c r="ARQ87" s="10"/>
      <c r="ARR87" s="10"/>
      <c r="ARS87" s="10"/>
      <c r="ART87" s="10"/>
      <c r="ARU87" s="10"/>
      <c r="ARV87" s="10"/>
      <c r="ARW87" s="10"/>
      <c r="ARX87" s="10"/>
      <c r="ARY87" s="10"/>
      <c r="ARZ87" s="10"/>
      <c r="ASA87" s="10"/>
      <c r="ASB87" s="10"/>
      <c r="ASC87" s="10"/>
      <c r="ASD87" s="10"/>
      <c r="ASE87" s="10"/>
      <c r="ASF87" s="10"/>
      <c r="ASG87" s="10"/>
      <c r="ASH87" s="10"/>
      <c r="ASI87" s="10"/>
      <c r="ASJ87" s="10"/>
      <c r="ASK87" s="10"/>
      <c r="ASL87" s="10"/>
      <c r="ASM87" s="10"/>
      <c r="ASN87" s="10"/>
      <c r="ASO87" s="10"/>
      <c r="ASP87" s="10"/>
      <c r="ASQ87" s="10"/>
      <c r="ASR87" s="10"/>
      <c r="ASS87" s="10"/>
      <c r="AST87" s="10"/>
      <c r="ASU87" s="10"/>
      <c r="ASV87" s="10"/>
      <c r="ASW87" s="10"/>
      <c r="ASX87" s="10"/>
      <c r="ASY87" s="10"/>
      <c r="ASZ87" s="10"/>
      <c r="ATA87" s="10"/>
      <c r="ATB87" s="10"/>
      <c r="ATC87" s="10"/>
      <c r="ATD87" s="10"/>
      <c r="ATE87" s="10"/>
      <c r="ATF87" s="10"/>
      <c r="ATG87" s="10"/>
      <c r="ATH87" s="10"/>
      <c r="ATI87" s="10"/>
      <c r="ATJ87" s="10"/>
      <c r="ATK87" s="10"/>
      <c r="ATL87" s="10"/>
      <c r="ATM87" s="10"/>
      <c r="ATN87" s="10"/>
      <c r="ATO87" s="10"/>
      <c r="ATP87" s="10"/>
      <c r="ATQ87" s="10"/>
      <c r="ATR87" s="10"/>
      <c r="ATS87" s="10"/>
      <c r="ATT87" s="10"/>
      <c r="ATU87" s="10"/>
      <c r="ATV87" s="10"/>
      <c r="ATW87" s="10"/>
      <c r="ATX87" s="10"/>
      <c r="ATY87" s="10"/>
      <c r="ATZ87" s="10"/>
      <c r="AUA87" s="10"/>
      <c r="AUB87" s="10"/>
      <c r="AUC87" s="10"/>
      <c r="AUD87" s="10"/>
      <c r="AUE87" s="10"/>
      <c r="AUF87" s="10"/>
      <c r="AUG87" s="10"/>
      <c r="AUH87" s="10"/>
      <c r="AUI87" s="10"/>
      <c r="AUJ87" s="10"/>
      <c r="AUK87" s="10"/>
      <c r="AUL87" s="10"/>
      <c r="AUM87" s="10"/>
      <c r="AUN87" s="10"/>
      <c r="AUO87" s="10"/>
      <c r="AUP87" s="10"/>
      <c r="AUQ87" s="10"/>
      <c r="AUR87" s="10"/>
      <c r="AUS87" s="10"/>
      <c r="AUT87" s="10"/>
      <c r="AUU87" s="10"/>
      <c r="AUV87" s="10"/>
      <c r="AUW87" s="10"/>
      <c r="AUX87" s="10"/>
      <c r="AUY87" s="10"/>
      <c r="AUZ87" s="10"/>
      <c r="AVA87" s="10"/>
      <c r="AVB87" s="10"/>
      <c r="AVC87" s="10"/>
      <c r="AVD87" s="10"/>
      <c r="AVE87" s="10"/>
      <c r="AVF87" s="10"/>
      <c r="AVG87" s="10"/>
      <c r="AVH87" s="10"/>
      <c r="AVI87" s="10"/>
      <c r="AVJ87" s="10"/>
      <c r="AVK87" s="10"/>
      <c r="AVL87" s="10"/>
      <c r="AVM87" s="10"/>
      <c r="AVN87" s="10"/>
      <c r="AVO87" s="10"/>
      <c r="AVP87" s="10"/>
      <c r="AVQ87" s="10"/>
      <c r="AVR87" s="10"/>
      <c r="AVS87" s="10"/>
      <c r="AVT87" s="10"/>
      <c r="AVU87" s="10"/>
      <c r="AVV87" s="10"/>
      <c r="AVW87" s="10"/>
      <c r="AVX87" s="10"/>
      <c r="AVY87" s="10"/>
      <c r="AVZ87" s="10"/>
      <c r="AWA87" s="10"/>
      <c r="AWB87" s="10"/>
      <c r="AWC87" s="10"/>
      <c r="AWD87" s="10"/>
      <c r="AWE87" s="10"/>
      <c r="AWF87" s="10"/>
      <c r="AWG87" s="10"/>
      <c r="AWH87" s="10"/>
      <c r="AWI87" s="10"/>
      <c r="AWJ87" s="10"/>
      <c r="AWK87" s="10"/>
      <c r="AWL87" s="10"/>
      <c r="AWM87" s="10"/>
      <c r="AWN87" s="10"/>
      <c r="AWO87" s="10"/>
      <c r="AWP87" s="10"/>
      <c r="AWQ87" s="10"/>
      <c r="AWR87" s="10"/>
      <c r="AWS87" s="10"/>
      <c r="AWT87" s="10"/>
      <c r="AWU87" s="10"/>
      <c r="AWV87" s="10"/>
      <c r="AWW87" s="10"/>
      <c r="AWX87" s="10"/>
      <c r="AWY87" s="10"/>
      <c r="AWZ87" s="10"/>
      <c r="AXA87" s="10"/>
      <c r="AXB87" s="10"/>
      <c r="AXC87" s="10"/>
      <c r="AXD87" s="10"/>
      <c r="AXE87" s="10"/>
      <c r="AXF87" s="10"/>
      <c r="AXG87" s="10"/>
      <c r="AXH87" s="10"/>
      <c r="AXI87" s="10"/>
      <c r="AXJ87" s="10"/>
      <c r="AXK87" s="10"/>
      <c r="AXL87" s="10"/>
      <c r="AXM87" s="10"/>
      <c r="AXN87" s="10"/>
      <c r="AXO87" s="10"/>
      <c r="AXP87" s="10"/>
      <c r="AXQ87" s="10"/>
      <c r="AXR87" s="10"/>
      <c r="AXS87" s="10"/>
      <c r="AXT87" s="10"/>
      <c r="AXU87" s="10"/>
      <c r="AXV87" s="10"/>
      <c r="AXW87" s="10"/>
      <c r="AXX87" s="10"/>
      <c r="AXY87" s="10"/>
      <c r="AXZ87" s="10"/>
      <c r="AYA87" s="10"/>
      <c r="AYB87" s="10"/>
      <c r="AYC87" s="10"/>
      <c r="AYD87" s="10"/>
      <c r="AYE87" s="10"/>
      <c r="AYF87" s="10"/>
      <c r="AYG87" s="10"/>
      <c r="AYH87" s="10"/>
      <c r="AYI87" s="10"/>
      <c r="AYJ87" s="10"/>
      <c r="AYK87" s="10"/>
      <c r="AYL87" s="10"/>
      <c r="AYM87" s="10"/>
      <c r="AYN87" s="10"/>
      <c r="AYO87" s="10"/>
      <c r="AYP87" s="10"/>
      <c r="AYQ87" s="10"/>
      <c r="AYR87" s="10"/>
      <c r="AYS87" s="10"/>
      <c r="AYT87" s="10"/>
      <c r="AYU87" s="10"/>
      <c r="AYV87" s="10"/>
      <c r="AYW87" s="10"/>
      <c r="AYX87" s="10"/>
      <c r="AYY87" s="10"/>
      <c r="AYZ87" s="10"/>
      <c r="AZA87" s="10"/>
      <c r="AZB87" s="10"/>
      <c r="AZC87" s="10"/>
      <c r="AZD87" s="10"/>
      <c r="AZE87" s="10"/>
      <c r="AZF87" s="10"/>
      <c r="AZG87" s="10"/>
      <c r="AZH87" s="10"/>
      <c r="AZI87" s="10"/>
      <c r="AZJ87" s="10"/>
      <c r="AZK87" s="10"/>
      <c r="AZL87" s="10"/>
      <c r="AZM87" s="10"/>
      <c r="AZN87" s="10"/>
      <c r="AZO87" s="10"/>
      <c r="AZP87" s="10"/>
      <c r="AZQ87" s="10"/>
      <c r="AZR87" s="10"/>
      <c r="AZS87" s="10"/>
      <c r="AZT87" s="10"/>
      <c r="AZU87" s="10"/>
      <c r="AZV87" s="10"/>
      <c r="AZW87" s="10"/>
      <c r="AZX87" s="10"/>
      <c r="AZY87" s="10"/>
      <c r="AZZ87" s="10"/>
      <c r="BAA87" s="10"/>
      <c r="BAB87" s="10"/>
      <c r="BAC87" s="10"/>
      <c r="BAD87" s="10"/>
      <c r="BAE87" s="10"/>
      <c r="BAF87" s="10"/>
      <c r="BAG87" s="10"/>
      <c r="BAH87" s="10"/>
      <c r="BAI87" s="10"/>
      <c r="BAJ87" s="10"/>
      <c r="BAK87" s="10"/>
      <c r="BAL87" s="10"/>
      <c r="BAM87" s="10"/>
      <c r="BAN87" s="10"/>
      <c r="BAO87" s="10"/>
      <c r="BAP87" s="10"/>
      <c r="BAQ87" s="10"/>
      <c r="BAR87" s="10"/>
      <c r="BAS87" s="10"/>
      <c r="BAT87" s="10"/>
      <c r="BAU87" s="10"/>
      <c r="BAV87" s="10"/>
      <c r="BAW87" s="10"/>
      <c r="BAX87" s="10"/>
      <c r="BAY87" s="10"/>
      <c r="BAZ87" s="10"/>
      <c r="BBA87" s="10"/>
      <c r="BBB87" s="10"/>
      <c r="BBC87" s="10"/>
      <c r="BBD87" s="10"/>
      <c r="BBE87" s="10"/>
      <c r="BBF87" s="10"/>
      <c r="BBG87" s="10"/>
      <c r="BBH87" s="10"/>
      <c r="BBI87" s="10"/>
      <c r="BBJ87" s="10"/>
      <c r="BBK87" s="10"/>
      <c r="BBL87" s="10"/>
      <c r="BBM87" s="10"/>
      <c r="BBN87" s="10"/>
      <c r="BBO87" s="10"/>
      <c r="BBP87" s="10"/>
      <c r="BBQ87" s="10"/>
      <c r="BBR87" s="10"/>
      <c r="BBS87" s="10"/>
      <c r="BBT87" s="10"/>
      <c r="BBU87" s="10"/>
      <c r="BBV87" s="10"/>
      <c r="BBW87" s="10"/>
      <c r="BBX87" s="10"/>
      <c r="BBY87" s="10"/>
      <c r="BBZ87" s="10"/>
      <c r="BCA87" s="10"/>
      <c r="BCB87" s="10"/>
      <c r="BCC87" s="10"/>
      <c r="BCD87" s="10"/>
      <c r="BCE87" s="10"/>
      <c r="BCF87" s="10"/>
      <c r="BCG87" s="10"/>
      <c r="BCH87" s="10"/>
      <c r="BCI87" s="10"/>
      <c r="BCJ87" s="10"/>
      <c r="BCK87" s="10"/>
      <c r="BCL87" s="10"/>
      <c r="BCM87" s="10"/>
      <c r="BCN87" s="10"/>
      <c r="BCO87" s="10"/>
      <c r="BCP87" s="10"/>
      <c r="BCQ87" s="10"/>
      <c r="BCR87" s="10"/>
      <c r="BCS87" s="10"/>
      <c r="BCT87" s="10"/>
      <c r="BCU87" s="10"/>
      <c r="BCV87" s="10"/>
      <c r="BCW87" s="10"/>
      <c r="BCX87" s="10"/>
      <c r="BCY87" s="10"/>
      <c r="BCZ87" s="10"/>
      <c r="BDA87" s="10"/>
      <c r="BDB87" s="10"/>
      <c r="BDC87" s="10"/>
      <c r="BDD87" s="10"/>
      <c r="BDE87" s="10"/>
      <c r="BDF87" s="10"/>
      <c r="BDG87" s="10"/>
      <c r="BDH87" s="10"/>
      <c r="BDI87" s="10"/>
      <c r="BDJ87" s="10"/>
      <c r="BDK87" s="10"/>
      <c r="BDL87" s="10"/>
      <c r="BDM87" s="10"/>
      <c r="BDN87" s="10"/>
      <c r="BDO87" s="10"/>
      <c r="BDP87" s="10"/>
      <c r="BDQ87" s="10"/>
      <c r="BDR87" s="10"/>
      <c r="BDS87" s="10"/>
      <c r="BDT87" s="10"/>
      <c r="BDU87" s="10"/>
      <c r="BDV87" s="10"/>
      <c r="BDW87" s="10"/>
      <c r="BDX87" s="10"/>
      <c r="BDY87" s="10"/>
      <c r="BDZ87" s="10"/>
      <c r="BEA87" s="10"/>
      <c r="BEB87" s="10"/>
      <c r="BEC87" s="10"/>
      <c r="BED87" s="10"/>
      <c r="BEE87" s="10"/>
      <c r="BEF87" s="10"/>
      <c r="BEG87" s="10"/>
      <c r="BEH87" s="10"/>
      <c r="BEI87" s="10"/>
      <c r="BEJ87" s="10"/>
      <c r="BEK87" s="10"/>
      <c r="BEL87" s="10"/>
      <c r="BEM87" s="10"/>
      <c r="BEN87" s="10"/>
      <c r="BEO87" s="10"/>
      <c r="BEP87" s="10"/>
      <c r="BEQ87" s="10"/>
      <c r="BER87" s="10"/>
      <c r="BES87" s="10"/>
      <c r="BET87" s="10"/>
      <c r="BEU87" s="10"/>
      <c r="BEV87" s="10"/>
      <c r="BEW87" s="10"/>
      <c r="BEX87" s="10"/>
      <c r="BEY87" s="10"/>
      <c r="BEZ87" s="10"/>
      <c r="BFA87" s="10"/>
      <c r="BFB87" s="10"/>
      <c r="BFC87" s="10"/>
      <c r="BFD87" s="10"/>
      <c r="BFE87" s="10"/>
      <c r="BFF87" s="10"/>
      <c r="BFG87" s="10"/>
      <c r="BFH87" s="10"/>
      <c r="BFI87" s="10"/>
      <c r="BFJ87" s="10"/>
      <c r="BFK87" s="10"/>
      <c r="BFL87" s="10"/>
      <c r="BFM87" s="10"/>
      <c r="BFN87" s="10"/>
      <c r="BFO87" s="10"/>
      <c r="BFP87" s="10"/>
      <c r="BFQ87" s="10"/>
      <c r="BFR87" s="10"/>
      <c r="BFS87" s="10"/>
      <c r="BFT87" s="10"/>
      <c r="BFU87" s="10"/>
      <c r="BFV87" s="10"/>
      <c r="BFW87" s="10"/>
      <c r="BFX87" s="10"/>
      <c r="BFY87" s="10"/>
      <c r="BFZ87" s="10"/>
      <c r="BGA87" s="10"/>
      <c r="BGB87" s="10"/>
      <c r="BGC87" s="10"/>
      <c r="BGD87" s="10"/>
      <c r="BGE87" s="10"/>
      <c r="BGF87" s="10"/>
      <c r="BGG87" s="10"/>
      <c r="BGH87" s="10"/>
      <c r="BGI87" s="10"/>
      <c r="BGJ87" s="10"/>
      <c r="BGK87" s="10"/>
      <c r="BGL87" s="10"/>
      <c r="BGM87" s="10"/>
      <c r="BGN87" s="10"/>
      <c r="BGO87" s="10"/>
      <c r="BGP87" s="10"/>
      <c r="BGQ87" s="10"/>
      <c r="BGR87" s="10"/>
      <c r="BGS87" s="10"/>
      <c r="BGT87" s="10"/>
      <c r="BGU87" s="10"/>
      <c r="BGV87" s="10"/>
      <c r="BGW87" s="10"/>
      <c r="BGX87" s="10"/>
      <c r="BGY87" s="10"/>
      <c r="BGZ87" s="10"/>
      <c r="BHA87" s="10"/>
      <c r="BHB87" s="10"/>
      <c r="BHC87" s="10"/>
      <c r="BHD87" s="10"/>
      <c r="BHE87" s="10"/>
      <c r="BHF87" s="10"/>
      <c r="BHG87" s="10"/>
      <c r="BHH87" s="10"/>
      <c r="BHI87" s="10"/>
      <c r="BHJ87" s="10"/>
      <c r="BHK87" s="10"/>
      <c r="BHL87" s="10"/>
      <c r="BHM87" s="10"/>
      <c r="BHN87" s="10"/>
      <c r="BHO87" s="10"/>
      <c r="BHP87" s="10"/>
      <c r="BHQ87" s="10"/>
      <c r="BHR87" s="10"/>
      <c r="BHS87" s="10"/>
      <c r="BHT87" s="10"/>
      <c r="BHU87" s="10"/>
      <c r="BHV87" s="10"/>
      <c r="BHW87" s="10"/>
      <c r="BHX87" s="10"/>
      <c r="BHY87" s="10"/>
      <c r="BHZ87" s="10"/>
      <c r="BIA87" s="10"/>
      <c r="BIB87" s="10"/>
      <c r="BIC87" s="10"/>
      <c r="BID87" s="10"/>
      <c r="BIE87" s="10"/>
      <c r="BIF87" s="10"/>
      <c r="BIG87" s="10"/>
      <c r="BIH87" s="10"/>
      <c r="BII87" s="10"/>
      <c r="BIJ87" s="10"/>
      <c r="BIK87" s="10"/>
      <c r="BIL87" s="10"/>
      <c r="BIM87" s="10"/>
      <c r="BIN87" s="10"/>
      <c r="BIO87" s="10"/>
      <c r="BIP87" s="10"/>
      <c r="BIQ87" s="10"/>
      <c r="BIR87" s="10"/>
      <c r="BIS87" s="10"/>
      <c r="BIT87" s="10"/>
      <c r="BIU87" s="10"/>
      <c r="BIV87" s="10"/>
      <c r="BIW87" s="10"/>
      <c r="BIX87" s="10"/>
      <c r="BIY87" s="10"/>
      <c r="BIZ87" s="10"/>
      <c r="BJA87" s="10"/>
      <c r="BJB87" s="10"/>
      <c r="BJC87" s="10"/>
      <c r="BJD87" s="10"/>
      <c r="BJE87" s="10"/>
      <c r="BJF87" s="10"/>
      <c r="BJG87" s="10"/>
      <c r="BJH87" s="10"/>
      <c r="BJI87" s="10"/>
      <c r="BJJ87" s="10"/>
      <c r="BJK87" s="10"/>
      <c r="BJL87" s="10"/>
      <c r="BJM87" s="10"/>
      <c r="BJN87" s="10"/>
      <c r="BJO87" s="10"/>
      <c r="BJP87" s="10"/>
      <c r="BJQ87" s="10"/>
      <c r="BJR87" s="10"/>
      <c r="BJS87" s="10"/>
      <c r="BJT87" s="10"/>
      <c r="BJU87" s="10"/>
      <c r="BJV87" s="10"/>
      <c r="BJW87" s="10"/>
      <c r="BJX87" s="10"/>
      <c r="BJY87" s="10"/>
      <c r="BJZ87" s="10"/>
      <c r="BKA87" s="10"/>
      <c r="BKB87" s="10"/>
      <c r="BKC87" s="10"/>
      <c r="BKD87" s="10"/>
      <c r="BKE87" s="10"/>
      <c r="BKF87" s="10"/>
      <c r="BKG87" s="10"/>
      <c r="BKH87" s="10"/>
      <c r="BKI87" s="10"/>
      <c r="BKJ87" s="10"/>
      <c r="BKK87" s="10"/>
      <c r="BKL87" s="10"/>
      <c r="BKM87" s="10"/>
      <c r="BKN87" s="10"/>
      <c r="BKO87" s="10"/>
      <c r="BKP87" s="10"/>
      <c r="BKQ87" s="10"/>
      <c r="BKR87" s="10"/>
      <c r="BKS87" s="10"/>
      <c r="BKT87" s="10"/>
      <c r="BKU87" s="10"/>
      <c r="BKV87" s="10"/>
      <c r="BKW87" s="10"/>
      <c r="BKX87" s="10"/>
      <c r="BKY87" s="10"/>
      <c r="BKZ87" s="10"/>
      <c r="BLA87" s="10"/>
      <c r="BLB87" s="10"/>
      <c r="BLC87" s="10"/>
      <c r="BLD87" s="10"/>
      <c r="BLE87" s="10"/>
      <c r="BLF87" s="10"/>
      <c r="BLG87" s="10"/>
      <c r="BLH87" s="10"/>
      <c r="BLI87" s="10"/>
      <c r="BLJ87" s="10"/>
      <c r="BLK87" s="10"/>
      <c r="BLL87" s="10"/>
      <c r="BLM87" s="10"/>
      <c r="BLN87" s="10"/>
      <c r="BLO87" s="10"/>
      <c r="BLP87" s="10"/>
      <c r="BLQ87" s="10"/>
      <c r="BLR87" s="10"/>
      <c r="BLS87" s="10"/>
      <c r="BLT87" s="10"/>
      <c r="BLU87" s="10"/>
      <c r="BLV87" s="10"/>
      <c r="BLW87" s="10"/>
      <c r="BLX87" s="10"/>
      <c r="BLY87" s="10"/>
      <c r="BLZ87" s="10"/>
      <c r="BMA87" s="10"/>
      <c r="BMB87" s="10"/>
      <c r="BMC87" s="10"/>
      <c r="BMD87" s="10"/>
      <c r="BME87" s="10"/>
      <c r="BMF87" s="10"/>
      <c r="BMG87" s="10"/>
      <c r="BMH87" s="10"/>
      <c r="BMI87" s="10"/>
      <c r="BMJ87" s="10"/>
      <c r="BMK87" s="10"/>
      <c r="BML87" s="10"/>
      <c r="BMM87" s="10"/>
      <c r="BMN87" s="10"/>
      <c r="BMO87" s="10"/>
      <c r="BMP87" s="10"/>
      <c r="BMQ87" s="10"/>
      <c r="BMR87" s="10"/>
      <c r="BMS87" s="10"/>
      <c r="BMT87" s="10"/>
      <c r="BMU87" s="10"/>
      <c r="BMV87" s="10"/>
      <c r="BMW87" s="10"/>
      <c r="BMX87" s="10"/>
      <c r="BMY87" s="10"/>
      <c r="BMZ87" s="10"/>
      <c r="BNA87" s="10"/>
      <c r="BNB87" s="10"/>
      <c r="BNC87" s="10"/>
      <c r="BND87" s="10"/>
      <c r="BNE87" s="10"/>
      <c r="BNF87" s="10"/>
      <c r="BNG87" s="10"/>
      <c r="BNH87" s="10"/>
      <c r="BNI87" s="10"/>
      <c r="BNJ87" s="10"/>
      <c r="BNK87" s="10"/>
      <c r="BNL87" s="10"/>
      <c r="BNM87" s="10"/>
      <c r="BNN87" s="10"/>
      <c r="BNO87" s="10"/>
      <c r="BNP87" s="10"/>
      <c r="BNQ87" s="10"/>
      <c r="BNR87" s="10"/>
      <c r="BNS87" s="10"/>
      <c r="BNT87" s="10"/>
      <c r="BNU87" s="10"/>
      <c r="BNV87" s="10"/>
      <c r="BNW87" s="10"/>
      <c r="BNX87" s="10"/>
      <c r="BNY87" s="10"/>
      <c r="BNZ87" s="10"/>
      <c r="BOA87" s="10"/>
      <c r="BOB87" s="10"/>
      <c r="BOC87" s="10"/>
      <c r="BOD87" s="10"/>
      <c r="BOE87" s="10"/>
      <c r="BOF87" s="10"/>
      <c r="BOG87" s="10"/>
      <c r="BOH87" s="10"/>
      <c r="BOI87" s="10"/>
      <c r="BOJ87" s="10"/>
      <c r="BOK87" s="10"/>
      <c r="BOL87" s="10"/>
      <c r="BOM87" s="10"/>
      <c r="BON87" s="10"/>
      <c r="BOO87" s="10"/>
      <c r="BOP87" s="10"/>
      <c r="BOQ87" s="10"/>
      <c r="BOR87" s="10"/>
      <c r="BOS87" s="10"/>
      <c r="BOT87" s="10"/>
      <c r="BOU87" s="10"/>
      <c r="BOV87" s="10"/>
      <c r="BOW87" s="10"/>
      <c r="BOX87" s="10"/>
      <c r="BOY87" s="10"/>
      <c r="BOZ87" s="10"/>
      <c r="BPA87" s="10"/>
      <c r="BPB87" s="10"/>
      <c r="BPC87" s="10"/>
      <c r="BPD87" s="10"/>
      <c r="BPE87" s="10"/>
      <c r="BPF87" s="10"/>
      <c r="BPG87" s="10"/>
      <c r="BPH87" s="10"/>
      <c r="BPI87" s="10"/>
      <c r="BPJ87" s="10"/>
      <c r="BPK87" s="10"/>
      <c r="BPL87" s="10"/>
      <c r="BPM87" s="10"/>
      <c r="BPN87" s="10"/>
      <c r="BPO87" s="10"/>
      <c r="BPP87" s="10"/>
      <c r="BPQ87" s="10"/>
      <c r="BPR87" s="10"/>
      <c r="BPS87" s="10"/>
      <c r="BPT87" s="10"/>
      <c r="BPU87" s="10"/>
      <c r="BPV87" s="10"/>
      <c r="BPW87" s="10"/>
      <c r="BPX87" s="10"/>
      <c r="BPY87" s="10"/>
      <c r="BPZ87" s="10"/>
      <c r="BQA87" s="10"/>
      <c r="BQB87" s="10"/>
      <c r="BQC87" s="10"/>
      <c r="BQD87" s="10"/>
      <c r="BQE87" s="10"/>
      <c r="BQF87" s="10"/>
      <c r="BQG87" s="10"/>
      <c r="BQH87" s="10"/>
      <c r="BQI87" s="10"/>
      <c r="BQJ87" s="10"/>
      <c r="BQK87" s="10"/>
      <c r="BQL87" s="10"/>
      <c r="BQM87" s="10"/>
      <c r="BQN87" s="10"/>
      <c r="BQO87" s="10"/>
      <c r="BQP87" s="10"/>
      <c r="BQQ87" s="10"/>
      <c r="BQR87" s="10"/>
      <c r="BQS87" s="10"/>
      <c r="BQT87" s="10"/>
      <c r="BQU87" s="10"/>
      <c r="BQV87" s="10"/>
      <c r="BQW87" s="10"/>
      <c r="BQX87" s="10"/>
      <c r="BQY87" s="10"/>
      <c r="BQZ87" s="10"/>
      <c r="BRA87" s="10"/>
      <c r="BRB87" s="10"/>
      <c r="BRC87" s="10"/>
      <c r="BRD87" s="10"/>
      <c r="BRE87" s="10"/>
      <c r="BRF87" s="10"/>
      <c r="BRG87" s="10"/>
      <c r="BRH87" s="10"/>
      <c r="BRI87" s="10"/>
      <c r="BRJ87" s="10"/>
      <c r="BRK87" s="10"/>
      <c r="BRL87" s="10"/>
      <c r="BRM87" s="10"/>
      <c r="BRN87" s="10"/>
      <c r="BRO87" s="10"/>
      <c r="BRP87" s="10"/>
      <c r="BRQ87" s="10"/>
      <c r="BRR87" s="10"/>
      <c r="BRS87" s="10"/>
      <c r="BRT87" s="10"/>
      <c r="BRU87" s="10"/>
      <c r="BRV87" s="10"/>
      <c r="BRW87" s="10"/>
      <c r="BRX87" s="10"/>
      <c r="BRY87" s="10"/>
      <c r="BRZ87" s="10"/>
      <c r="BSA87" s="10"/>
      <c r="BSB87" s="10"/>
      <c r="BSC87" s="10"/>
      <c r="BSD87" s="10"/>
      <c r="BSE87" s="10"/>
      <c r="BSF87" s="10"/>
      <c r="BSG87" s="10"/>
      <c r="BSH87" s="10"/>
      <c r="BSI87" s="10"/>
      <c r="BSJ87" s="10"/>
      <c r="BSK87" s="10"/>
      <c r="BSL87" s="10"/>
      <c r="BSM87" s="10"/>
      <c r="BSN87" s="10"/>
      <c r="BSO87" s="10"/>
      <c r="BSP87" s="10"/>
      <c r="BSQ87" s="10"/>
      <c r="BSR87" s="10"/>
      <c r="BSS87" s="10"/>
      <c r="BST87" s="10"/>
      <c r="BSU87" s="10"/>
      <c r="BSV87" s="10"/>
      <c r="BSW87" s="10"/>
      <c r="BSX87" s="10"/>
      <c r="BSY87" s="10"/>
      <c r="BSZ87" s="10"/>
      <c r="BTA87" s="10"/>
      <c r="BTB87" s="10"/>
      <c r="BTC87" s="10"/>
      <c r="BTD87" s="10"/>
      <c r="BTE87" s="10"/>
      <c r="BTF87" s="10"/>
      <c r="BTG87" s="10"/>
      <c r="BTH87" s="10"/>
      <c r="BTI87" s="10"/>
      <c r="BTJ87" s="10"/>
      <c r="BTK87" s="10"/>
      <c r="BTL87" s="10"/>
      <c r="BTM87" s="10"/>
      <c r="BTN87" s="10"/>
      <c r="BTO87" s="10"/>
      <c r="BTP87" s="10"/>
      <c r="BTQ87" s="10"/>
      <c r="BTR87" s="10"/>
      <c r="BTS87" s="10"/>
      <c r="BTT87" s="10"/>
      <c r="BTU87" s="10"/>
      <c r="BTV87" s="10"/>
      <c r="BTW87" s="10"/>
      <c r="BTX87" s="10"/>
      <c r="BTY87" s="10"/>
      <c r="BTZ87" s="10"/>
      <c r="BUA87" s="10"/>
      <c r="BUB87" s="10"/>
      <c r="BUC87" s="10"/>
      <c r="BUD87" s="10"/>
      <c r="BUE87" s="10"/>
      <c r="BUF87" s="10"/>
      <c r="BUG87" s="10"/>
      <c r="BUH87" s="10"/>
      <c r="BUI87" s="10"/>
      <c r="BUJ87" s="10"/>
      <c r="BUK87" s="10"/>
      <c r="BUL87" s="10"/>
      <c r="BUM87" s="10"/>
      <c r="BUN87" s="10"/>
      <c r="BUO87" s="10"/>
      <c r="BUP87" s="10"/>
      <c r="BUQ87" s="10"/>
      <c r="BUR87" s="10"/>
      <c r="BUS87" s="10"/>
      <c r="BUT87" s="10"/>
      <c r="BUU87" s="10"/>
      <c r="BUV87" s="10"/>
      <c r="BUW87" s="10"/>
      <c r="BUX87" s="10"/>
      <c r="BUY87" s="10"/>
      <c r="BUZ87" s="10"/>
      <c r="BVA87" s="10"/>
      <c r="BVB87" s="10"/>
      <c r="BVC87" s="10"/>
      <c r="BVD87" s="10"/>
      <c r="BVE87" s="10"/>
      <c r="BVF87" s="10"/>
      <c r="BVG87" s="10"/>
      <c r="BVH87" s="10"/>
      <c r="BVI87" s="10"/>
      <c r="BVJ87" s="10"/>
      <c r="BVK87" s="10"/>
      <c r="BVL87" s="10"/>
      <c r="BVM87" s="10"/>
      <c r="BVN87" s="10"/>
      <c r="BVO87" s="10"/>
      <c r="BVP87" s="10"/>
      <c r="BVQ87" s="10"/>
      <c r="BVR87" s="10"/>
      <c r="BVS87" s="10"/>
      <c r="BVT87" s="10"/>
      <c r="BVU87" s="10"/>
      <c r="BVV87" s="10"/>
      <c r="BVW87" s="10"/>
      <c r="BVX87" s="10"/>
      <c r="BVY87" s="10"/>
      <c r="BVZ87" s="10"/>
      <c r="BWA87" s="10"/>
      <c r="BWB87" s="10"/>
      <c r="BWC87" s="10"/>
      <c r="BWD87" s="10"/>
      <c r="BWE87" s="10"/>
      <c r="BWF87" s="10"/>
      <c r="BWG87" s="10"/>
      <c r="BWH87" s="10"/>
      <c r="BWI87" s="10"/>
      <c r="BWJ87" s="10"/>
      <c r="BWK87" s="10"/>
      <c r="BWL87" s="10"/>
      <c r="BWM87" s="10"/>
      <c r="BWN87" s="10"/>
      <c r="BWO87" s="10"/>
      <c r="BWP87" s="10"/>
      <c r="BWQ87" s="10"/>
      <c r="BWR87" s="10"/>
      <c r="BWS87" s="10"/>
      <c r="BWT87" s="10"/>
      <c r="BWU87" s="10"/>
      <c r="BWV87" s="10"/>
      <c r="BWW87" s="10"/>
      <c r="BWX87" s="10"/>
      <c r="BWY87" s="10"/>
      <c r="BWZ87" s="10"/>
      <c r="BXA87" s="10"/>
      <c r="BXB87" s="10"/>
      <c r="BXC87" s="10"/>
      <c r="BXD87" s="10"/>
      <c r="BXE87" s="10"/>
      <c r="BXF87" s="10"/>
      <c r="BXG87" s="10"/>
      <c r="BXH87" s="10"/>
      <c r="BXI87" s="10"/>
      <c r="BXJ87" s="10"/>
      <c r="BXK87" s="10"/>
      <c r="BXL87" s="10"/>
      <c r="BXM87" s="10"/>
      <c r="BXN87" s="10"/>
      <c r="BXO87" s="10"/>
      <c r="BXP87" s="10"/>
      <c r="BXQ87" s="10"/>
      <c r="BXR87" s="10"/>
      <c r="BXS87" s="10"/>
      <c r="BXT87" s="10"/>
      <c r="BXU87" s="10"/>
      <c r="BXV87" s="10"/>
      <c r="BXW87" s="10"/>
      <c r="BXX87" s="10"/>
      <c r="BXY87" s="10"/>
      <c r="BXZ87" s="10"/>
      <c r="BYA87" s="10"/>
      <c r="BYB87" s="10"/>
      <c r="BYC87" s="10"/>
      <c r="BYD87" s="10"/>
      <c r="BYE87" s="10"/>
      <c r="BYF87" s="10"/>
      <c r="BYG87" s="10"/>
      <c r="BYH87" s="10"/>
      <c r="BYI87" s="10"/>
      <c r="BYJ87" s="10"/>
      <c r="BYK87" s="10"/>
      <c r="BYL87" s="10"/>
      <c r="BYM87" s="10"/>
      <c r="BYN87" s="10"/>
      <c r="BYO87" s="10"/>
      <c r="BYP87" s="10"/>
      <c r="BYQ87" s="10"/>
      <c r="BYR87" s="10"/>
      <c r="BYS87" s="10"/>
      <c r="BYT87" s="10"/>
      <c r="BYU87" s="10"/>
      <c r="BYV87" s="10"/>
      <c r="BYW87" s="10"/>
      <c r="BYX87" s="10"/>
      <c r="BYY87" s="10"/>
      <c r="BYZ87" s="10"/>
      <c r="BZA87" s="10"/>
      <c r="BZB87" s="10"/>
      <c r="BZC87" s="10"/>
      <c r="BZD87" s="10"/>
      <c r="BZE87" s="10"/>
      <c r="BZF87" s="10"/>
      <c r="BZG87" s="10"/>
      <c r="BZH87" s="10"/>
      <c r="BZI87" s="10"/>
      <c r="BZJ87" s="10"/>
      <c r="BZK87" s="10"/>
      <c r="BZL87" s="10"/>
      <c r="BZM87" s="10"/>
      <c r="BZN87" s="10"/>
      <c r="BZO87" s="10"/>
      <c r="BZP87" s="10"/>
      <c r="BZQ87" s="10"/>
      <c r="BZR87" s="10"/>
      <c r="BZS87" s="10"/>
      <c r="BZT87" s="10"/>
      <c r="BZU87" s="10"/>
      <c r="BZV87" s="10"/>
      <c r="BZW87" s="10"/>
      <c r="BZX87" s="10"/>
      <c r="BZY87" s="10"/>
      <c r="BZZ87" s="10"/>
      <c r="CAA87" s="10"/>
      <c r="CAB87" s="10"/>
      <c r="CAC87" s="10"/>
      <c r="CAD87" s="10"/>
      <c r="CAE87" s="10"/>
      <c r="CAF87" s="10"/>
      <c r="CAG87" s="10"/>
      <c r="CAH87" s="10"/>
      <c r="CAI87" s="10"/>
      <c r="CAJ87" s="10"/>
      <c r="CAK87" s="10"/>
      <c r="CAL87" s="10"/>
      <c r="CAM87" s="10"/>
      <c r="CAN87" s="10"/>
      <c r="CAO87" s="10"/>
      <c r="CAP87" s="10"/>
      <c r="CAQ87" s="10"/>
      <c r="CAR87" s="10"/>
      <c r="CAS87" s="10"/>
      <c r="CAT87" s="10"/>
      <c r="CAU87" s="10"/>
      <c r="CAV87" s="10"/>
      <c r="CAW87" s="10"/>
      <c r="CAX87" s="10"/>
      <c r="CAY87" s="10"/>
      <c r="CAZ87" s="10"/>
      <c r="CBA87" s="10"/>
      <c r="CBB87" s="10"/>
      <c r="CBC87" s="10"/>
      <c r="CBD87" s="10"/>
      <c r="CBE87" s="10"/>
      <c r="CBF87" s="10"/>
      <c r="CBG87" s="10"/>
      <c r="CBH87" s="10"/>
      <c r="CBI87" s="10"/>
      <c r="CBJ87" s="10"/>
      <c r="CBK87" s="10"/>
      <c r="CBL87" s="10"/>
      <c r="CBM87" s="10"/>
      <c r="CBN87" s="10"/>
      <c r="CBO87" s="10"/>
      <c r="CBP87" s="10"/>
      <c r="CBQ87" s="10"/>
      <c r="CBR87" s="10"/>
      <c r="CBS87" s="10"/>
      <c r="CBT87" s="10"/>
      <c r="CBU87" s="10"/>
      <c r="CBV87" s="10"/>
      <c r="CBW87" s="10"/>
      <c r="CBX87" s="10"/>
      <c r="CBY87" s="10"/>
      <c r="CBZ87" s="10"/>
      <c r="CCA87" s="10"/>
      <c r="CCB87" s="10"/>
      <c r="CCC87" s="10"/>
      <c r="CCD87" s="10"/>
      <c r="CCE87" s="10"/>
      <c r="CCF87" s="10"/>
      <c r="CCG87" s="10"/>
      <c r="CCH87" s="10"/>
      <c r="CCI87" s="10"/>
      <c r="CCJ87" s="10"/>
      <c r="CCK87" s="10"/>
      <c r="CCL87" s="10"/>
      <c r="CCM87" s="10"/>
      <c r="CCN87" s="10"/>
      <c r="CCO87" s="10"/>
      <c r="CCP87" s="10"/>
      <c r="CCQ87" s="10"/>
      <c r="CCR87" s="10"/>
      <c r="CCS87" s="10"/>
      <c r="CCT87" s="10"/>
      <c r="CCU87" s="10"/>
      <c r="CCV87" s="10"/>
      <c r="CCW87" s="10"/>
      <c r="CCX87" s="10"/>
      <c r="CCY87" s="10"/>
      <c r="CCZ87" s="10"/>
      <c r="CDA87" s="10"/>
      <c r="CDB87" s="10"/>
      <c r="CDC87" s="10"/>
      <c r="CDD87" s="10"/>
      <c r="CDE87" s="10"/>
      <c r="CDF87" s="10"/>
      <c r="CDG87" s="10"/>
      <c r="CDH87" s="10"/>
      <c r="CDI87" s="10"/>
      <c r="CDJ87" s="10"/>
      <c r="CDK87" s="10"/>
      <c r="CDL87" s="10"/>
      <c r="CDM87" s="10"/>
      <c r="CDN87" s="10"/>
      <c r="CDO87" s="10"/>
      <c r="CDP87" s="10"/>
      <c r="CDQ87" s="10"/>
      <c r="CDR87" s="10"/>
      <c r="CDS87" s="10"/>
      <c r="CDT87" s="10"/>
      <c r="CDU87" s="10"/>
      <c r="CDV87" s="10"/>
      <c r="CDW87" s="10"/>
      <c r="CDX87" s="10"/>
      <c r="CDY87" s="10"/>
      <c r="CDZ87" s="10"/>
      <c r="CEA87" s="10"/>
      <c r="CEB87" s="10"/>
      <c r="CEC87" s="10"/>
      <c r="CED87" s="10"/>
      <c r="CEE87" s="10"/>
      <c r="CEF87" s="10"/>
      <c r="CEG87" s="10"/>
      <c r="CEH87" s="10"/>
      <c r="CEI87" s="10"/>
      <c r="CEJ87" s="10"/>
      <c r="CEK87" s="10"/>
      <c r="CEL87" s="10"/>
      <c r="CEM87" s="10"/>
      <c r="CEN87" s="10"/>
      <c r="CEO87" s="10"/>
      <c r="CEP87" s="10"/>
      <c r="CEQ87" s="10"/>
      <c r="CER87" s="10"/>
      <c r="CES87" s="10"/>
      <c r="CET87" s="10"/>
      <c r="CEU87" s="10"/>
      <c r="CEV87" s="10"/>
      <c r="CEW87" s="10"/>
      <c r="CEX87" s="10"/>
      <c r="CEY87" s="10"/>
      <c r="CEZ87" s="10"/>
      <c r="CFA87" s="10"/>
      <c r="CFB87" s="10"/>
      <c r="CFC87" s="10"/>
      <c r="CFD87" s="10"/>
      <c r="CFE87" s="10"/>
      <c r="CFF87" s="10"/>
      <c r="CFG87" s="10"/>
      <c r="CFH87" s="10"/>
      <c r="CFI87" s="10"/>
      <c r="CFJ87" s="10"/>
      <c r="CFK87" s="10"/>
      <c r="CFL87" s="10"/>
      <c r="CFM87" s="10"/>
      <c r="CFN87" s="10"/>
      <c r="CFO87" s="10"/>
      <c r="CFP87" s="10"/>
      <c r="CFQ87" s="10"/>
      <c r="CFR87" s="10"/>
      <c r="CFS87" s="10"/>
      <c r="CFT87" s="10"/>
      <c r="CFU87" s="10"/>
      <c r="CFV87" s="10"/>
      <c r="CFW87" s="10"/>
      <c r="CFX87" s="10"/>
      <c r="CFY87" s="10"/>
      <c r="CFZ87" s="10"/>
      <c r="CGA87" s="10"/>
      <c r="CGB87" s="10"/>
      <c r="CGC87" s="10"/>
      <c r="CGD87" s="10"/>
      <c r="CGE87" s="10"/>
      <c r="CGF87" s="10"/>
      <c r="CGG87" s="10"/>
      <c r="CGH87" s="10"/>
      <c r="CGI87" s="10"/>
      <c r="CGJ87" s="10"/>
      <c r="CGK87" s="10"/>
      <c r="CGL87" s="10"/>
      <c r="CGM87" s="10"/>
      <c r="CGN87" s="10"/>
      <c r="CGO87" s="10"/>
      <c r="CGP87" s="10"/>
      <c r="CGQ87" s="10"/>
      <c r="CGR87" s="10"/>
      <c r="CGS87" s="10"/>
      <c r="CGT87" s="10"/>
      <c r="CGU87" s="10"/>
      <c r="CGV87" s="10"/>
      <c r="CGW87" s="10"/>
      <c r="CGX87" s="10"/>
      <c r="CGY87" s="10"/>
      <c r="CGZ87" s="10"/>
      <c r="CHA87" s="10"/>
      <c r="CHB87" s="10"/>
      <c r="CHC87" s="10"/>
      <c r="CHD87" s="10"/>
      <c r="CHE87" s="10"/>
      <c r="CHF87" s="10"/>
      <c r="CHG87" s="10"/>
      <c r="CHH87" s="10"/>
      <c r="CHI87" s="10"/>
      <c r="CHJ87" s="10"/>
      <c r="CHK87" s="10"/>
      <c r="CHL87" s="10"/>
      <c r="CHM87" s="10"/>
      <c r="CHN87" s="10"/>
      <c r="CHO87" s="10"/>
      <c r="CHP87" s="10"/>
      <c r="CHQ87" s="10"/>
      <c r="CHR87" s="10"/>
      <c r="CHS87" s="10"/>
      <c r="CHT87" s="10"/>
      <c r="CHU87" s="10"/>
      <c r="CHV87" s="10"/>
      <c r="CHW87" s="10"/>
      <c r="CHX87" s="10"/>
      <c r="CHY87" s="10"/>
      <c r="CHZ87" s="10"/>
      <c r="CIA87" s="10"/>
      <c r="CIB87" s="10"/>
      <c r="CIC87" s="10"/>
      <c r="CID87" s="10"/>
      <c r="CIE87" s="10"/>
      <c r="CIF87" s="10"/>
      <c r="CIG87" s="10"/>
      <c r="CIH87" s="10"/>
      <c r="CII87" s="10"/>
      <c r="CIJ87" s="10"/>
      <c r="CIK87" s="10"/>
      <c r="CIL87" s="10"/>
      <c r="CIM87" s="10"/>
      <c r="CIN87" s="10"/>
      <c r="CIO87" s="10"/>
      <c r="CIP87" s="10"/>
      <c r="CIQ87" s="10"/>
      <c r="CIR87" s="10"/>
      <c r="CIS87" s="10"/>
      <c r="CIT87" s="10"/>
      <c r="CIU87" s="10"/>
      <c r="CIV87" s="10"/>
      <c r="CIW87" s="10"/>
      <c r="CIX87" s="10"/>
      <c r="CIY87" s="10"/>
      <c r="CIZ87" s="10"/>
      <c r="CJA87" s="10"/>
      <c r="CJB87" s="10"/>
      <c r="CJC87" s="10"/>
      <c r="CJD87" s="10"/>
      <c r="CJE87" s="10"/>
      <c r="CJF87" s="10"/>
      <c r="CJG87" s="10"/>
      <c r="CJH87" s="10"/>
      <c r="CJI87" s="10"/>
      <c r="CJJ87" s="10"/>
      <c r="CJK87" s="10"/>
      <c r="CJL87" s="10"/>
      <c r="CJM87" s="10"/>
      <c r="CJN87" s="10"/>
      <c r="CJO87" s="10"/>
      <c r="CJP87" s="10"/>
      <c r="CJQ87" s="10"/>
      <c r="CJR87" s="10"/>
      <c r="CJS87" s="10"/>
      <c r="CJT87" s="10"/>
      <c r="CJU87" s="10"/>
      <c r="CJV87" s="10"/>
      <c r="CJW87" s="10"/>
      <c r="CJX87" s="10"/>
      <c r="CJY87" s="10"/>
      <c r="CJZ87" s="10"/>
      <c r="CKA87" s="10"/>
      <c r="CKB87" s="10"/>
      <c r="CKC87" s="10"/>
      <c r="CKD87" s="10"/>
      <c r="CKE87" s="10"/>
      <c r="CKF87" s="10"/>
      <c r="CKG87" s="10"/>
      <c r="CKH87" s="10"/>
      <c r="CKI87" s="10"/>
      <c r="CKJ87" s="10"/>
      <c r="CKK87" s="10"/>
      <c r="CKL87" s="10"/>
      <c r="CKM87" s="10"/>
      <c r="CKN87" s="10"/>
      <c r="CKO87" s="10"/>
      <c r="CKP87" s="10"/>
      <c r="CKQ87" s="10"/>
      <c r="CKR87" s="10"/>
      <c r="CKS87" s="10"/>
      <c r="CKT87" s="10"/>
      <c r="CKU87" s="10"/>
      <c r="CKV87" s="10"/>
      <c r="CKW87" s="10"/>
      <c r="CKX87" s="10"/>
      <c r="CKY87" s="10"/>
      <c r="CKZ87" s="10"/>
      <c r="CLA87" s="10"/>
      <c r="CLB87" s="10"/>
      <c r="CLC87" s="10"/>
      <c r="CLD87" s="10"/>
      <c r="CLE87" s="10"/>
      <c r="CLF87" s="10"/>
      <c r="CLG87" s="10"/>
      <c r="CLH87" s="10"/>
      <c r="CLI87" s="10"/>
      <c r="CLJ87" s="10"/>
      <c r="CLK87" s="10"/>
      <c r="CLL87" s="10"/>
      <c r="CLM87" s="10"/>
      <c r="CLN87" s="10"/>
      <c r="CLO87" s="10"/>
      <c r="CLP87" s="10"/>
      <c r="CLQ87" s="10"/>
      <c r="CLR87" s="10"/>
      <c r="CLS87" s="10"/>
      <c r="CLT87" s="10"/>
      <c r="CLU87" s="10"/>
      <c r="CLV87" s="10"/>
      <c r="CLW87" s="10"/>
      <c r="CLX87" s="10"/>
      <c r="CLY87" s="10"/>
      <c r="CLZ87" s="10"/>
      <c r="CMA87" s="10"/>
      <c r="CMB87" s="10"/>
      <c r="CMC87" s="10"/>
      <c r="CMD87" s="10"/>
      <c r="CME87" s="10"/>
      <c r="CMF87" s="10"/>
      <c r="CMG87" s="10"/>
      <c r="CMH87" s="10"/>
      <c r="CMI87" s="10"/>
      <c r="CMJ87" s="10"/>
      <c r="CMK87" s="10"/>
      <c r="CML87" s="10"/>
      <c r="CMM87" s="10"/>
      <c r="CMN87" s="10"/>
      <c r="CMO87" s="10"/>
      <c r="CMP87" s="10"/>
      <c r="CMQ87" s="10"/>
      <c r="CMR87" s="10"/>
      <c r="CMS87" s="10"/>
      <c r="CMT87" s="10"/>
      <c r="CMU87" s="10"/>
      <c r="CMV87" s="10"/>
      <c r="CMW87" s="10"/>
      <c r="CMX87" s="10"/>
      <c r="CMY87" s="10"/>
      <c r="CMZ87" s="10"/>
      <c r="CNA87" s="10"/>
      <c r="CNB87" s="10"/>
      <c r="CNC87" s="10"/>
      <c r="CND87" s="10"/>
      <c r="CNE87" s="10"/>
      <c r="CNF87" s="10"/>
      <c r="CNG87" s="10"/>
      <c r="CNH87" s="10"/>
      <c r="CNI87" s="10"/>
      <c r="CNJ87" s="10"/>
      <c r="CNK87" s="10"/>
      <c r="CNL87" s="10"/>
      <c r="CNM87" s="10"/>
      <c r="CNN87" s="10"/>
      <c r="CNO87" s="10"/>
      <c r="CNP87" s="10"/>
      <c r="CNQ87" s="10"/>
      <c r="CNR87" s="10"/>
      <c r="CNS87" s="10"/>
      <c r="CNT87" s="10"/>
      <c r="CNU87" s="10"/>
      <c r="CNV87" s="10"/>
      <c r="CNW87" s="10"/>
      <c r="CNX87" s="10"/>
      <c r="CNY87" s="10"/>
      <c r="CNZ87" s="10"/>
      <c r="COA87" s="10"/>
      <c r="COB87" s="10"/>
      <c r="COC87" s="10"/>
      <c r="COD87" s="10"/>
      <c r="COE87" s="10"/>
      <c r="COF87" s="10"/>
      <c r="COG87" s="10"/>
      <c r="COH87" s="10"/>
      <c r="COI87" s="10"/>
      <c r="COJ87" s="10"/>
      <c r="COK87" s="10"/>
      <c r="COL87" s="10"/>
      <c r="COM87" s="10"/>
      <c r="CON87" s="10"/>
      <c r="COO87" s="10"/>
      <c r="COP87" s="10"/>
      <c r="COQ87" s="10"/>
      <c r="COR87" s="10"/>
      <c r="COS87" s="10"/>
      <c r="COT87" s="10"/>
      <c r="COU87" s="10"/>
      <c r="COV87" s="10"/>
      <c r="COW87" s="10"/>
      <c r="COX87" s="10"/>
      <c r="COY87" s="10"/>
      <c r="COZ87" s="10"/>
      <c r="CPA87" s="10"/>
      <c r="CPB87" s="10"/>
      <c r="CPC87" s="10"/>
      <c r="CPD87" s="10"/>
      <c r="CPE87" s="10"/>
      <c r="CPF87" s="10"/>
      <c r="CPG87" s="10"/>
      <c r="CPH87" s="10"/>
      <c r="CPI87" s="10"/>
      <c r="CPJ87" s="10"/>
      <c r="CPK87" s="10"/>
      <c r="CPL87" s="10"/>
      <c r="CPM87" s="10"/>
      <c r="CPN87" s="10"/>
      <c r="CPO87" s="10"/>
      <c r="CPP87" s="10"/>
      <c r="CPQ87" s="10"/>
      <c r="CPR87" s="10"/>
      <c r="CPS87" s="10"/>
      <c r="CPT87" s="10"/>
      <c r="CPU87" s="10"/>
      <c r="CPV87" s="10"/>
      <c r="CPW87" s="10"/>
      <c r="CPX87" s="10"/>
      <c r="CPY87" s="10"/>
      <c r="CPZ87" s="10"/>
      <c r="CQA87" s="10"/>
      <c r="CQB87" s="10"/>
      <c r="CQC87" s="10"/>
      <c r="CQD87" s="10"/>
      <c r="CQE87" s="10"/>
      <c r="CQF87" s="10"/>
      <c r="CQG87" s="10"/>
      <c r="CQH87" s="10"/>
      <c r="CQI87" s="10"/>
      <c r="CQJ87" s="10"/>
      <c r="CQK87" s="10"/>
      <c r="CQL87" s="10"/>
      <c r="CQM87" s="10"/>
      <c r="CQN87" s="10"/>
      <c r="CQO87" s="10"/>
      <c r="CQP87" s="10"/>
      <c r="CQQ87" s="10"/>
      <c r="CQR87" s="10"/>
      <c r="CQS87" s="10"/>
      <c r="CQT87" s="10"/>
      <c r="CQU87" s="10"/>
      <c r="CQV87" s="10"/>
      <c r="CQW87" s="10"/>
      <c r="CQX87" s="10"/>
      <c r="CQY87" s="10"/>
      <c r="CQZ87" s="10"/>
      <c r="CRA87" s="10"/>
      <c r="CRB87" s="10"/>
      <c r="CRC87" s="10"/>
      <c r="CRD87" s="10"/>
      <c r="CRE87" s="10"/>
      <c r="CRF87" s="10"/>
      <c r="CRG87" s="10"/>
      <c r="CRH87" s="10"/>
      <c r="CRI87" s="10"/>
      <c r="CRJ87" s="10"/>
      <c r="CRK87" s="10"/>
      <c r="CRL87" s="10"/>
      <c r="CRM87" s="10"/>
      <c r="CRN87" s="10"/>
      <c r="CRO87" s="10"/>
      <c r="CRP87" s="10"/>
      <c r="CRQ87" s="10"/>
      <c r="CRR87" s="10"/>
      <c r="CRS87" s="10"/>
      <c r="CRT87" s="10"/>
      <c r="CRU87" s="10"/>
      <c r="CRV87" s="10"/>
      <c r="CRW87" s="10"/>
      <c r="CRX87" s="10"/>
      <c r="CRY87" s="10"/>
      <c r="CRZ87" s="10"/>
      <c r="CSA87" s="10"/>
      <c r="CSB87" s="10"/>
      <c r="CSC87" s="10"/>
      <c r="CSD87" s="10"/>
      <c r="CSE87" s="10"/>
      <c r="CSF87" s="10"/>
      <c r="CSG87" s="10"/>
      <c r="CSH87" s="10"/>
      <c r="CSI87" s="10"/>
      <c r="CSJ87" s="10"/>
      <c r="CSK87" s="10"/>
      <c r="CSL87" s="10"/>
      <c r="CSM87" s="10"/>
      <c r="CSN87" s="10"/>
      <c r="CSO87" s="10"/>
      <c r="CSP87" s="10"/>
      <c r="CSQ87" s="10"/>
      <c r="CSR87" s="10"/>
      <c r="CSS87" s="10"/>
      <c r="CST87" s="10"/>
      <c r="CSU87" s="10"/>
      <c r="CSV87" s="10"/>
      <c r="CSW87" s="10"/>
      <c r="CSX87" s="10"/>
      <c r="CSY87" s="10"/>
      <c r="CSZ87" s="10"/>
      <c r="CTA87" s="10"/>
      <c r="CTB87" s="10"/>
      <c r="CTC87" s="10"/>
      <c r="CTD87" s="10"/>
      <c r="CTE87" s="10"/>
      <c r="CTF87" s="10"/>
      <c r="CTG87" s="10"/>
      <c r="CTH87" s="10"/>
      <c r="CTI87" s="10"/>
      <c r="CTJ87" s="10"/>
      <c r="CTK87" s="10"/>
      <c r="CTL87" s="10"/>
      <c r="CTM87" s="10"/>
      <c r="CTN87" s="10"/>
      <c r="CTO87" s="10"/>
      <c r="CTP87" s="10"/>
      <c r="CTQ87" s="10"/>
      <c r="CTR87" s="10"/>
      <c r="CTS87" s="10"/>
      <c r="CTT87" s="10"/>
      <c r="CTU87" s="10"/>
      <c r="CTV87" s="10"/>
      <c r="CTW87" s="10"/>
      <c r="CTX87" s="10"/>
      <c r="CTY87" s="10"/>
      <c r="CTZ87" s="10"/>
      <c r="CUA87" s="10"/>
      <c r="CUB87" s="10"/>
      <c r="CUC87" s="10"/>
      <c r="CUD87" s="10"/>
      <c r="CUE87" s="10"/>
      <c r="CUF87" s="10"/>
      <c r="CUG87" s="10"/>
      <c r="CUH87" s="10"/>
      <c r="CUI87" s="10"/>
      <c r="CUJ87" s="10"/>
      <c r="CUK87" s="10"/>
      <c r="CUL87" s="10"/>
      <c r="CUM87" s="10"/>
      <c r="CUN87" s="10"/>
      <c r="CUO87" s="10"/>
      <c r="CUP87" s="10"/>
      <c r="CUQ87" s="10"/>
      <c r="CUR87" s="10"/>
      <c r="CUS87" s="10"/>
      <c r="CUT87" s="10"/>
      <c r="CUU87" s="10"/>
      <c r="CUV87" s="10"/>
      <c r="CUW87" s="10"/>
      <c r="CUX87" s="10"/>
      <c r="CUY87" s="10"/>
      <c r="CUZ87" s="10"/>
      <c r="CVA87" s="10"/>
      <c r="CVB87" s="10"/>
      <c r="CVC87" s="10"/>
      <c r="CVD87" s="10"/>
      <c r="CVE87" s="10"/>
      <c r="CVF87" s="10"/>
      <c r="CVG87" s="10"/>
      <c r="CVH87" s="10"/>
      <c r="CVI87" s="10"/>
      <c r="CVJ87" s="10"/>
      <c r="CVK87" s="10"/>
      <c r="CVL87" s="10"/>
      <c r="CVM87" s="10"/>
      <c r="CVN87" s="10"/>
      <c r="CVO87" s="10"/>
      <c r="CVP87" s="10"/>
      <c r="CVQ87" s="10"/>
      <c r="CVR87" s="10"/>
      <c r="CVS87" s="10"/>
      <c r="CVT87" s="10"/>
      <c r="CVU87" s="10"/>
      <c r="CVV87" s="10"/>
      <c r="CVW87" s="10"/>
      <c r="CVX87" s="10"/>
      <c r="CVY87" s="10"/>
      <c r="CVZ87" s="10"/>
      <c r="CWA87" s="10"/>
      <c r="CWB87" s="10"/>
      <c r="CWC87" s="10"/>
      <c r="CWD87" s="10"/>
      <c r="CWE87" s="10"/>
      <c r="CWF87" s="10"/>
      <c r="CWG87" s="10"/>
      <c r="CWH87" s="10"/>
      <c r="CWI87" s="10"/>
      <c r="CWJ87" s="10"/>
      <c r="CWK87" s="10"/>
      <c r="CWL87" s="10"/>
      <c r="CWM87" s="10"/>
      <c r="CWN87" s="10"/>
      <c r="CWO87" s="10"/>
      <c r="CWP87" s="10"/>
      <c r="CWQ87" s="10"/>
      <c r="CWR87" s="10"/>
      <c r="CWS87" s="10"/>
      <c r="CWT87" s="10"/>
      <c r="CWU87" s="10"/>
      <c r="CWV87" s="10"/>
      <c r="CWW87" s="10"/>
      <c r="CWX87" s="10"/>
      <c r="CWY87" s="10"/>
      <c r="CWZ87" s="10"/>
      <c r="CXA87" s="10"/>
      <c r="CXB87" s="10"/>
      <c r="CXC87" s="10"/>
      <c r="CXD87" s="10"/>
      <c r="CXE87" s="10"/>
      <c r="CXF87" s="10"/>
      <c r="CXG87" s="10"/>
      <c r="CXH87" s="10"/>
      <c r="CXI87" s="10"/>
      <c r="CXJ87" s="10"/>
      <c r="CXK87" s="10"/>
      <c r="CXL87" s="10"/>
      <c r="CXM87" s="10"/>
      <c r="CXN87" s="10"/>
      <c r="CXO87" s="10"/>
      <c r="CXP87" s="10"/>
      <c r="CXQ87" s="10"/>
      <c r="CXR87" s="10"/>
      <c r="CXS87" s="10"/>
      <c r="CXT87" s="10"/>
      <c r="CXU87" s="10"/>
      <c r="CXV87" s="10"/>
      <c r="CXW87" s="10"/>
      <c r="CXX87" s="10"/>
      <c r="CXY87" s="10"/>
      <c r="CXZ87" s="10"/>
      <c r="CYA87" s="10"/>
      <c r="CYB87" s="10"/>
      <c r="CYC87" s="10"/>
      <c r="CYD87" s="10"/>
      <c r="CYE87" s="10"/>
      <c r="CYF87" s="10"/>
      <c r="CYG87" s="10"/>
      <c r="CYH87" s="10"/>
      <c r="CYI87" s="10"/>
      <c r="CYJ87" s="10"/>
      <c r="CYK87" s="10"/>
      <c r="CYL87" s="10"/>
      <c r="CYM87" s="10"/>
      <c r="CYN87" s="10"/>
      <c r="CYO87" s="10"/>
      <c r="CYP87" s="10"/>
      <c r="CYQ87" s="10"/>
      <c r="CYR87" s="10"/>
      <c r="CYS87" s="10"/>
      <c r="CYT87" s="10"/>
      <c r="CYU87" s="10"/>
      <c r="CYV87" s="10"/>
      <c r="CYW87" s="10"/>
      <c r="CYX87" s="10"/>
      <c r="CYY87" s="10"/>
      <c r="CYZ87" s="10"/>
      <c r="CZA87" s="10"/>
      <c r="CZB87" s="10"/>
      <c r="CZC87" s="10"/>
      <c r="CZD87" s="10"/>
      <c r="CZE87" s="10"/>
      <c r="CZF87" s="10"/>
      <c r="CZG87" s="10"/>
      <c r="CZH87" s="10"/>
      <c r="CZI87" s="10"/>
      <c r="CZJ87" s="10"/>
      <c r="CZK87" s="10"/>
      <c r="CZL87" s="10"/>
      <c r="CZM87" s="10"/>
      <c r="CZN87" s="10"/>
      <c r="CZO87" s="10"/>
      <c r="CZP87" s="10"/>
      <c r="CZQ87" s="10"/>
      <c r="CZR87" s="10"/>
      <c r="CZS87" s="10"/>
      <c r="CZT87" s="10"/>
      <c r="CZU87" s="10"/>
      <c r="CZV87" s="10"/>
      <c r="CZW87" s="10"/>
      <c r="CZX87" s="10"/>
      <c r="CZY87" s="10"/>
      <c r="CZZ87" s="10"/>
      <c r="DAA87" s="10"/>
      <c r="DAB87" s="10"/>
      <c r="DAC87" s="10"/>
      <c r="DAD87" s="10"/>
      <c r="DAE87" s="10"/>
      <c r="DAF87" s="10"/>
      <c r="DAG87" s="10"/>
      <c r="DAH87" s="10"/>
      <c r="DAI87" s="10"/>
      <c r="DAJ87" s="10"/>
      <c r="DAK87" s="10"/>
      <c r="DAL87" s="10"/>
      <c r="DAM87" s="10"/>
      <c r="DAN87" s="10"/>
      <c r="DAO87" s="10"/>
      <c r="DAP87" s="10"/>
      <c r="DAQ87" s="10"/>
      <c r="DAR87" s="10"/>
      <c r="DAS87" s="10"/>
      <c r="DAT87" s="10"/>
      <c r="DAU87" s="10"/>
      <c r="DAV87" s="10"/>
      <c r="DAW87" s="10"/>
      <c r="DAX87" s="10"/>
      <c r="DAY87" s="10"/>
      <c r="DAZ87" s="10"/>
      <c r="DBA87" s="10"/>
      <c r="DBB87" s="10"/>
      <c r="DBC87" s="10"/>
      <c r="DBD87" s="10"/>
      <c r="DBE87" s="10"/>
      <c r="DBF87" s="10"/>
      <c r="DBG87" s="10"/>
      <c r="DBH87" s="10"/>
      <c r="DBI87" s="10"/>
      <c r="DBJ87" s="10"/>
      <c r="DBK87" s="10"/>
      <c r="DBL87" s="10"/>
      <c r="DBM87" s="10"/>
      <c r="DBN87" s="10"/>
      <c r="DBO87" s="10"/>
      <c r="DBP87" s="10"/>
      <c r="DBQ87" s="10"/>
      <c r="DBR87" s="10"/>
      <c r="DBS87" s="10"/>
      <c r="DBT87" s="10"/>
      <c r="DBU87" s="10"/>
      <c r="DBV87" s="10"/>
      <c r="DBW87" s="10"/>
      <c r="DBX87" s="10"/>
      <c r="DBY87" s="10"/>
      <c r="DBZ87" s="10"/>
      <c r="DCA87" s="10"/>
      <c r="DCB87" s="10"/>
      <c r="DCC87" s="10"/>
      <c r="DCD87" s="10"/>
      <c r="DCE87" s="10"/>
      <c r="DCF87" s="10"/>
      <c r="DCG87" s="10"/>
      <c r="DCH87" s="10"/>
      <c r="DCI87" s="10"/>
      <c r="DCJ87" s="10"/>
      <c r="DCK87" s="10"/>
      <c r="DCL87" s="10"/>
      <c r="DCM87" s="10"/>
      <c r="DCN87" s="10"/>
      <c r="DCO87" s="10"/>
      <c r="DCP87" s="10"/>
      <c r="DCQ87" s="10"/>
      <c r="DCR87" s="10"/>
      <c r="DCS87" s="10"/>
      <c r="DCT87" s="10"/>
      <c r="DCU87" s="10"/>
      <c r="DCV87" s="10"/>
      <c r="DCW87" s="10"/>
      <c r="DCX87" s="10"/>
      <c r="DCY87" s="10"/>
      <c r="DCZ87" s="10"/>
      <c r="DDA87" s="10"/>
      <c r="DDB87" s="10"/>
      <c r="DDC87" s="10"/>
      <c r="DDD87" s="10"/>
      <c r="DDE87" s="10"/>
      <c r="DDF87" s="10"/>
      <c r="DDG87" s="10"/>
      <c r="DDH87" s="10"/>
      <c r="DDI87" s="10"/>
      <c r="DDJ87" s="10"/>
      <c r="DDK87" s="10"/>
      <c r="DDL87" s="10"/>
      <c r="DDM87" s="10"/>
      <c r="DDN87" s="10"/>
      <c r="DDO87" s="10"/>
      <c r="DDP87" s="10"/>
      <c r="DDQ87" s="10"/>
      <c r="DDR87" s="10"/>
      <c r="DDS87" s="10"/>
      <c r="DDT87" s="10"/>
      <c r="DDU87" s="10"/>
      <c r="DDV87" s="10"/>
      <c r="DDW87" s="10"/>
      <c r="DDX87" s="10"/>
      <c r="DDY87" s="10"/>
      <c r="DDZ87" s="10"/>
      <c r="DEA87" s="10"/>
      <c r="DEB87" s="10"/>
      <c r="DEC87" s="10"/>
      <c r="DED87" s="10"/>
      <c r="DEE87" s="10"/>
      <c r="DEF87" s="10"/>
      <c r="DEG87" s="10"/>
      <c r="DEH87" s="10"/>
      <c r="DEI87" s="10"/>
      <c r="DEJ87" s="10"/>
      <c r="DEK87" s="10"/>
      <c r="DEL87" s="10"/>
      <c r="DEM87" s="10"/>
      <c r="DEN87" s="10"/>
      <c r="DEO87" s="10"/>
      <c r="DEP87" s="10"/>
      <c r="DEQ87" s="10"/>
      <c r="DER87" s="10"/>
      <c r="DES87" s="10"/>
      <c r="DET87" s="10"/>
      <c r="DEU87" s="10"/>
      <c r="DEV87" s="10"/>
      <c r="DEW87" s="10"/>
      <c r="DEX87" s="10"/>
      <c r="DEY87" s="10"/>
      <c r="DEZ87" s="10"/>
      <c r="DFA87" s="10"/>
      <c r="DFB87" s="10"/>
      <c r="DFC87" s="10"/>
      <c r="DFD87" s="10"/>
      <c r="DFE87" s="10"/>
      <c r="DFF87" s="10"/>
      <c r="DFG87" s="10"/>
      <c r="DFH87" s="10"/>
      <c r="DFI87" s="10"/>
      <c r="DFJ87" s="10"/>
      <c r="DFK87" s="10"/>
      <c r="DFL87" s="10"/>
      <c r="DFM87" s="10"/>
      <c r="DFN87" s="10"/>
      <c r="DFO87" s="10"/>
      <c r="DFP87" s="10"/>
      <c r="DFQ87" s="10"/>
      <c r="DFR87" s="10"/>
      <c r="DFS87" s="10"/>
      <c r="DFT87" s="10"/>
      <c r="DFU87" s="10"/>
      <c r="DFV87" s="10"/>
      <c r="DFW87" s="10"/>
      <c r="DFX87" s="10"/>
      <c r="DFY87" s="10"/>
      <c r="DFZ87" s="10"/>
      <c r="DGA87" s="10"/>
      <c r="DGB87" s="10"/>
      <c r="DGC87" s="10"/>
      <c r="DGD87" s="10"/>
      <c r="DGE87" s="10"/>
      <c r="DGF87" s="10"/>
      <c r="DGG87" s="10"/>
      <c r="DGH87" s="10"/>
      <c r="DGI87" s="10"/>
      <c r="DGJ87" s="10"/>
      <c r="DGK87" s="10"/>
      <c r="DGL87" s="10"/>
      <c r="DGM87" s="10"/>
      <c r="DGN87" s="10"/>
      <c r="DGO87" s="10"/>
      <c r="DGP87" s="10"/>
      <c r="DGQ87" s="10"/>
      <c r="DGR87" s="10"/>
      <c r="DGS87" s="10"/>
      <c r="DGT87" s="10"/>
      <c r="DGU87" s="10"/>
      <c r="DGV87" s="10"/>
      <c r="DGW87" s="10"/>
      <c r="DGX87" s="10"/>
      <c r="DGY87" s="10"/>
      <c r="DGZ87" s="10"/>
      <c r="DHA87" s="10"/>
      <c r="DHB87" s="10"/>
      <c r="DHC87" s="10"/>
      <c r="DHD87" s="10"/>
      <c r="DHE87" s="10"/>
      <c r="DHF87" s="10"/>
      <c r="DHG87" s="10"/>
      <c r="DHH87" s="10"/>
      <c r="DHI87" s="10"/>
      <c r="DHJ87" s="10"/>
      <c r="DHK87" s="10"/>
      <c r="DHL87" s="10"/>
      <c r="DHM87" s="10"/>
      <c r="DHN87" s="10"/>
      <c r="DHO87" s="10"/>
      <c r="DHP87" s="10"/>
      <c r="DHQ87" s="10"/>
      <c r="DHR87" s="10"/>
      <c r="DHS87" s="10"/>
      <c r="DHT87" s="10"/>
      <c r="DHU87" s="10"/>
      <c r="DHV87" s="10"/>
      <c r="DHW87" s="10"/>
      <c r="DHX87" s="10"/>
      <c r="DHY87" s="10"/>
      <c r="DHZ87" s="10"/>
      <c r="DIA87" s="10"/>
      <c r="DIB87" s="10"/>
      <c r="DIC87" s="10"/>
      <c r="DID87" s="10"/>
      <c r="DIE87" s="10"/>
      <c r="DIF87" s="10"/>
      <c r="DIG87" s="10"/>
      <c r="DIH87" s="10"/>
      <c r="DII87" s="10"/>
      <c r="DIJ87" s="10"/>
      <c r="DIK87" s="10"/>
      <c r="DIL87" s="10"/>
      <c r="DIM87" s="10"/>
      <c r="DIN87" s="10"/>
      <c r="DIO87" s="10"/>
      <c r="DIP87" s="10"/>
      <c r="DIQ87" s="10"/>
      <c r="DIR87" s="10"/>
      <c r="DIS87" s="10"/>
      <c r="DIT87" s="10"/>
      <c r="DIU87" s="10"/>
      <c r="DIV87" s="10"/>
      <c r="DIW87" s="10"/>
      <c r="DIX87" s="10"/>
      <c r="DIY87" s="10"/>
      <c r="DIZ87" s="10"/>
      <c r="DJA87" s="10"/>
      <c r="DJB87" s="10"/>
      <c r="DJC87" s="10"/>
      <c r="DJD87" s="10"/>
      <c r="DJE87" s="10"/>
      <c r="DJF87" s="10"/>
      <c r="DJG87" s="10"/>
      <c r="DJH87" s="10"/>
      <c r="DJI87" s="10"/>
      <c r="DJJ87" s="10"/>
      <c r="DJK87" s="10"/>
      <c r="DJL87" s="10"/>
      <c r="DJM87" s="10"/>
      <c r="DJN87" s="10"/>
      <c r="DJO87" s="10"/>
      <c r="DJP87" s="10"/>
      <c r="DJQ87" s="10"/>
      <c r="DJR87" s="10"/>
      <c r="DJS87" s="10"/>
      <c r="DJT87" s="10"/>
      <c r="DJU87" s="10"/>
      <c r="DJV87" s="10"/>
      <c r="DJW87" s="10"/>
      <c r="DJX87" s="10"/>
      <c r="DJY87" s="10"/>
      <c r="DJZ87" s="10"/>
      <c r="DKA87" s="10"/>
      <c r="DKB87" s="10"/>
      <c r="DKC87" s="10"/>
      <c r="DKD87" s="10"/>
      <c r="DKE87" s="10"/>
      <c r="DKF87" s="10"/>
      <c r="DKG87" s="10"/>
      <c r="DKH87" s="10"/>
      <c r="DKI87" s="10"/>
      <c r="DKJ87" s="10"/>
      <c r="DKK87" s="10"/>
      <c r="DKL87" s="10"/>
      <c r="DKM87" s="10"/>
      <c r="DKN87" s="10"/>
      <c r="DKO87" s="10"/>
      <c r="DKP87" s="10"/>
      <c r="DKQ87" s="10"/>
      <c r="DKR87" s="10"/>
      <c r="DKS87" s="10"/>
      <c r="DKT87" s="10"/>
      <c r="DKU87" s="10"/>
      <c r="DKV87" s="10"/>
      <c r="DKW87" s="10"/>
      <c r="DKX87" s="10"/>
      <c r="DKY87" s="10"/>
      <c r="DKZ87" s="10"/>
      <c r="DLA87" s="10"/>
      <c r="DLB87" s="10"/>
      <c r="DLC87" s="10"/>
      <c r="DLD87" s="10"/>
      <c r="DLE87" s="10"/>
      <c r="DLF87" s="10"/>
      <c r="DLG87" s="10"/>
      <c r="DLH87" s="10"/>
      <c r="DLI87" s="10"/>
      <c r="DLJ87" s="10"/>
      <c r="DLK87" s="10"/>
      <c r="DLL87" s="10"/>
      <c r="DLM87" s="10"/>
      <c r="DLN87" s="10"/>
      <c r="DLO87" s="10"/>
      <c r="DLP87" s="10"/>
      <c r="DLQ87" s="10"/>
      <c r="DLR87" s="10"/>
      <c r="DLS87" s="10"/>
      <c r="DLT87" s="10"/>
      <c r="DLU87" s="10"/>
      <c r="DLV87" s="10"/>
      <c r="DLW87" s="10"/>
      <c r="DLX87" s="10"/>
      <c r="DLY87" s="10"/>
      <c r="DLZ87" s="10"/>
      <c r="DMA87" s="10"/>
      <c r="DMB87" s="10"/>
      <c r="DMC87" s="10"/>
      <c r="DMD87" s="10"/>
      <c r="DME87" s="10"/>
      <c r="DMF87" s="10"/>
      <c r="DMG87" s="10"/>
      <c r="DMH87" s="10"/>
      <c r="DMI87" s="10"/>
      <c r="DMJ87" s="10"/>
      <c r="DMK87" s="10"/>
      <c r="DML87" s="10"/>
      <c r="DMM87" s="10"/>
      <c r="DMN87" s="10"/>
      <c r="DMO87" s="10"/>
      <c r="DMP87" s="10"/>
      <c r="DMQ87" s="10"/>
      <c r="DMR87" s="10"/>
      <c r="DMS87" s="10"/>
      <c r="DMT87" s="10"/>
      <c r="DMU87" s="10"/>
      <c r="DMV87" s="10"/>
      <c r="DMW87" s="10"/>
      <c r="DMX87" s="10"/>
      <c r="DMY87" s="10"/>
      <c r="DMZ87" s="10"/>
      <c r="DNA87" s="10"/>
      <c r="DNB87" s="10"/>
      <c r="DNC87" s="10"/>
      <c r="DND87" s="10"/>
      <c r="DNE87" s="10"/>
      <c r="DNF87" s="10"/>
      <c r="DNG87" s="10"/>
      <c r="DNH87" s="10"/>
      <c r="DNI87" s="10"/>
      <c r="DNJ87" s="10"/>
      <c r="DNK87" s="10"/>
      <c r="DNL87" s="10"/>
      <c r="DNM87" s="10"/>
      <c r="DNN87" s="10"/>
      <c r="DNO87" s="10"/>
      <c r="DNP87" s="10"/>
      <c r="DNQ87" s="10"/>
      <c r="DNR87" s="10"/>
      <c r="DNS87" s="10"/>
      <c r="DNT87" s="10"/>
      <c r="DNU87" s="10"/>
      <c r="DNV87" s="10"/>
      <c r="DNW87" s="10"/>
      <c r="DNX87" s="10"/>
      <c r="DNY87" s="10"/>
      <c r="DNZ87" s="10"/>
      <c r="DOA87" s="10"/>
      <c r="DOB87" s="10"/>
      <c r="DOC87" s="10"/>
      <c r="DOD87" s="10"/>
      <c r="DOE87" s="10"/>
      <c r="DOF87" s="10"/>
      <c r="DOG87" s="10"/>
      <c r="DOH87" s="10"/>
      <c r="DOI87" s="10"/>
      <c r="DOJ87" s="10"/>
      <c r="DOK87" s="10"/>
      <c r="DOL87" s="10"/>
      <c r="DOM87" s="10"/>
      <c r="DON87" s="10"/>
      <c r="DOO87" s="10"/>
      <c r="DOP87" s="10"/>
      <c r="DOQ87" s="10"/>
      <c r="DOR87" s="10"/>
      <c r="DOS87" s="10"/>
      <c r="DOT87" s="10"/>
      <c r="DOU87" s="10"/>
      <c r="DOV87" s="10"/>
      <c r="DOW87" s="10"/>
      <c r="DOX87" s="10"/>
      <c r="DOY87" s="10"/>
      <c r="DOZ87" s="10"/>
      <c r="DPA87" s="10"/>
      <c r="DPB87" s="10"/>
      <c r="DPC87" s="10"/>
      <c r="DPD87" s="10"/>
      <c r="DPE87" s="10"/>
      <c r="DPF87" s="10"/>
      <c r="DPG87" s="10"/>
      <c r="DPH87" s="10"/>
      <c r="DPI87" s="10"/>
      <c r="DPJ87" s="10"/>
      <c r="DPK87" s="10"/>
      <c r="DPL87" s="10"/>
      <c r="DPM87" s="10"/>
      <c r="DPN87" s="10"/>
      <c r="DPO87" s="10"/>
      <c r="DPP87" s="10"/>
      <c r="DPQ87" s="10"/>
      <c r="DPR87" s="10"/>
      <c r="DPS87" s="10"/>
      <c r="DPT87" s="10"/>
      <c r="DPU87" s="10"/>
      <c r="DPV87" s="10"/>
      <c r="DPW87" s="10"/>
      <c r="DPX87" s="10"/>
      <c r="DPY87" s="10"/>
      <c r="DPZ87" s="10"/>
      <c r="DQA87" s="10"/>
      <c r="DQB87" s="10"/>
      <c r="DQC87" s="10"/>
      <c r="DQD87" s="10"/>
      <c r="DQE87" s="10"/>
      <c r="DQF87" s="10"/>
      <c r="DQG87" s="10"/>
      <c r="DQH87" s="10"/>
      <c r="DQI87" s="10"/>
      <c r="DQJ87" s="10"/>
      <c r="DQK87" s="10"/>
      <c r="DQL87" s="10"/>
      <c r="DQM87" s="10"/>
      <c r="DQN87" s="10"/>
      <c r="DQO87" s="10"/>
      <c r="DQP87" s="10"/>
      <c r="DQQ87" s="10"/>
      <c r="DQR87" s="10"/>
      <c r="DQS87" s="10"/>
      <c r="DQT87" s="10"/>
      <c r="DQU87" s="10"/>
      <c r="DQV87" s="10"/>
      <c r="DQW87" s="10"/>
      <c r="DQX87" s="10"/>
      <c r="DQY87" s="10"/>
      <c r="DQZ87" s="10"/>
      <c r="DRA87" s="10"/>
      <c r="DRB87" s="10"/>
      <c r="DRC87" s="10"/>
      <c r="DRD87" s="10"/>
      <c r="DRE87" s="10"/>
      <c r="DRF87" s="10"/>
      <c r="DRG87" s="10"/>
      <c r="DRH87" s="10"/>
      <c r="DRI87" s="10"/>
      <c r="DRJ87" s="10"/>
      <c r="DRK87" s="10"/>
      <c r="DRL87" s="10"/>
      <c r="DRM87" s="10"/>
      <c r="DRN87" s="10"/>
      <c r="DRO87" s="10"/>
      <c r="DRP87" s="10"/>
      <c r="DRQ87" s="10"/>
      <c r="DRR87" s="10"/>
      <c r="DRS87" s="10"/>
      <c r="DRT87" s="10"/>
      <c r="DRU87" s="10"/>
      <c r="DRV87" s="10"/>
      <c r="DRW87" s="10"/>
      <c r="DRX87" s="10"/>
      <c r="DRY87" s="10"/>
      <c r="DRZ87" s="10"/>
      <c r="DSA87" s="10"/>
      <c r="DSB87" s="10"/>
      <c r="DSC87" s="10"/>
      <c r="DSD87" s="10"/>
      <c r="DSE87" s="10"/>
      <c r="DSF87" s="10"/>
      <c r="DSG87" s="10"/>
      <c r="DSH87" s="10"/>
      <c r="DSI87" s="10"/>
      <c r="DSJ87" s="10"/>
      <c r="DSK87" s="10"/>
      <c r="DSL87" s="10"/>
      <c r="DSM87" s="10"/>
      <c r="DSN87" s="10"/>
      <c r="DSO87" s="10"/>
      <c r="DSP87" s="10"/>
      <c r="DSQ87" s="10"/>
      <c r="DSR87" s="10"/>
      <c r="DSS87" s="10"/>
      <c r="DST87" s="10"/>
      <c r="DSU87" s="10"/>
      <c r="DSV87" s="10"/>
      <c r="DSW87" s="10"/>
      <c r="DSX87" s="10"/>
      <c r="DSY87" s="10"/>
      <c r="DSZ87" s="10"/>
      <c r="DTA87" s="10"/>
      <c r="DTB87" s="10"/>
      <c r="DTC87" s="10"/>
      <c r="DTD87" s="10"/>
      <c r="DTE87" s="10"/>
      <c r="DTF87" s="10"/>
      <c r="DTG87" s="10"/>
      <c r="DTH87" s="10"/>
      <c r="DTI87" s="10"/>
      <c r="DTJ87" s="10"/>
      <c r="DTK87" s="10"/>
      <c r="DTL87" s="10"/>
      <c r="DTM87" s="10"/>
      <c r="DTN87" s="10"/>
      <c r="DTO87" s="10"/>
      <c r="DTP87" s="10"/>
      <c r="DTQ87" s="10"/>
      <c r="DTR87" s="10"/>
      <c r="DTS87" s="10"/>
      <c r="DTT87" s="10"/>
      <c r="DTU87" s="10"/>
      <c r="DTV87" s="10"/>
      <c r="DTW87" s="10"/>
      <c r="DTX87" s="10"/>
      <c r="DTY87" s="10"/>
      <c r="DTZ87" s="10"/>
      <c r="DUA87" s="10"/>
      <c r="DUB87" s="10"/>
      <c r="DUC87" s="10"/>
      <c r="DUD87" s="10"/>
      <c r="DUE87" s="10"/>
      <c r="DUF87" s="10"/>
      <c r="DUG87" s="10"/>
      <c r="DUH87" s="10"/>
      <c r="DUI87" s="10"/>
      <c r="DUJ87" s="10"/>
      <c r="DUK87" s="10"/>
      <c r="DUL87" s="10"/>
      <c r="DUM87" s="10"/>
      <c r="DUN87" s="10"/>
      <c r="DUO87" s="10"/>
      <c r="DUP87" s="10"/>
      <c r="DUQ87" s="10"/>
      <c r="DUR87" s="10"/>
      <c r="DUS87" s="10"/>
      <c r="DUT87" s="10"/>
      <c r="DUU87" s="10"/>
      <c r="DUV87" s="10"/>
      <c r="DUW87" s="10"/>
      <c r="DUX87" s="10"/>
      <c r="DUY87" s="10"/>
      <c r="DUZ87" s="10"/>
      <c r="DVA87" s="10"/>
      <c r="DVB87" s="10"/>
      <c r="DVC87" s="10"/>
      <c r="DVD87" s="10"/>
      <c r="DVE87" s="10"/>
      <c r="DVF87" s="10"/>
      <c r="DVG87" s="10"/>
      <c r="DVH87" s="10"/>
      <c r="DVI87" s="10"/>
      <c r="DVJ87" s="10"/>
      <c r="DVK87" s="10"/>
      <c r="DVL87" s="10"/>
      <c r="DVM87" s="10"/>
      <c r="DVN87" s="10"/>
      <c r="DVO87" s="10"/>
      <c r="DVP87" s="10"/>
      <c r="DVQ87" s="10"/>
      <c r="DVR87" s="10"/>
      <c r="DVS87" s="10"/>
      <c r="DVT87" s="10"/>
      <c r="DVU87" s="10"/>
      <c r="DVV87" s="10"/>
      <c r="DVW87" s="10"/>
      <c r="DVX87" s="10"/>
      <c r="DVY87" s="10"/>
      <c r="DVZ87" s="10"/>
      <c r="DWA87" s="10"/>
      <c r="DWB87" s="10"/>
      <c r="DWC87" s="10"/>
      <c r="DWD87" s="10"/>
      <c r="DWE87" s="10"/>
      <c r="DWF87" s="10"/>
      <c r="DWG87" s="10"/>
      <c r="DWH87" s="10"/>
      <c r="DWI87" s="10"/>
      <c r="DWJ87" s="10"/>
      <c r="DWK87" s="10"/>
      <c r="DWL87" s="10"/>
      <c r="DWM87" s="10"/>
      <c r="DWN87" s="10"/>
      <c r="DWO87" s="10"/>
      <c r="DWP87" s="10"/>
      <c r="DWQ87" s="10"/>
      <c r="DWR87" s="10"/>
      <c r="DWS87" s="10"/>
      <c r="DWT87" s="10"/>
      <c r="DWU87" s="10"/>
      <c r="DWV87" s="10"/>
      <c r="DWW87" s="10"/>
      <c r="DWX87" s="10"/>
      <c r="DWY87" s="10"/>
      <c r="DWZ87" s="10"/>
      <c r="DXA87" s="10"/>
      <c r="DXB87" s="10"/>
      <c r="DXC87" s="10"/>
      <c r="DXD87" s="10"/>
      <c r="DXE87" s="10"/>
      <c r="DXF87" s="10"/>
      <c r="DXG87" s="10"/>
      <c r="DXH87" s="10"/>
      <c r="DXI87" s="10"/>
      <c r="DXJ87" s="10"/>
      <c r="DXK87" s="10"/>
      <c r="DXL87" s="10"/>
      <c r="DXM87" s="10"/>
      <c r="DXN87" s="10"/>
      <c r="DXO87" s="10"/>
      <c r="DXP87" s="10"/>
      <c r="DXQ87" s="10"/>
      <c r="DXR87" s="10"/>
      <c r="DXS87" s="10"/>
      <c r="DXT87" s="10"/>
      <c r="DXU87" s="10"/>
      <c r="DXV87" s="10"/>
      <c r="DXW87" s="10"/>
      <c r="DXX87" s="10"/>
      <c r="DXY87" s="10"/>
      <c r="DXZ87" s="10"/>
      <c r="DYA87" s="10"/>
      <c r="DYB87" s="10"/>
      <c r="DYC87" s="10"/>
      <c r="DYD87" s="10"/>
      <c r="DYE87" s="10"/>
      <c r="DYF87" s="10"/>
      <c r="DYG87" s="10"/>
      <c r="DYH87" s="10"/>
      <c r="DYI87" s="10"/>
      <c r="DYJ87" s="10"/>
      <c r="DYK87" s="10"/>
      <c r="DYL87" s="10"/>
      <c r="DYM87" s="10"/>
      <c r="DYN87" s="10"/>
      <c r="DYO87" s="10"/>
      <c r="DYP87" s="10"/>
      <c r="DYQ87" s="10"/>
      <c r="DYR87" s="10"/>
      <c r="DYS87" s="10"/>
      <c r="DYT87" s="10"/>
      <c r="DYU87" s="10"/>
      <c r="DYV87" s="10"/>
      <c r="DYW87" s="10"/>
      <c r="DYX87" s="10"/>
      <c r="DYY87" s="10"/>
      <c r="DYZ87" s="10"/>
      <c r="DZA87" s="10"/>
      <c r="DZB87" s="10"/>
      <c r="DZC87" s="10"/>
      <c r="DZD87" s="10"/>
      <c r="DZE87" s="10"/>
      <c r="DZF87" s="10"/>
      <c r="DZG87" s="10"/>
      <c r="DZH87" s="10"/>
      <c r="DZI87" s="10"/>
      <c r="DZJ87" s="10"/>
      <c r="DZK87" s="10"/>
      <c r="DZL87" s="10"/>
    </row>
    <row r="88" spans="1:3392" ht="20.100000000000001" customHeight="1" x14ac:dyDescent="0.25">
      <c r="A88" s="559"/>
      <c r="B88" s="173" t="s">
        <v>8</v>
      </c>
      <c r="C88" s="129" t="s">
        <v>132</v>
      </c>
      <c r="D88" s="175">
        <v>1367</v>
      </c>
      <c r="E88" s="176">
        <v>1156</v>
      </c>
      <c r="F88" s="176">
        <v>1276</v>
      </c>
      <c r="G88" s="176">
        <v>1220</v>
      </c>
      <c r="H88" s="176">
        <v>1280</v>
      </c>
      <c r="I88" s="176">
        <v>1226</v>
      </c>
      <c r="J88" s="176">
        <v>1283</v>
      </c>
      <c r="K88" s="176">
        <v>1145</v>
      </c>
      <c r="L88" s="176">
        <v>1363</v>
      </c>
      <c r="M88" s="176">
        <v>1416</v>
      </c>
      <c r="N88" s="176">
        <v>1345</v>
      </c>
      <c r="O88" s="176">
        <v>1457</v>
      </c>
      <c r="P88" s="177">
        <f t="shared" ref="P88:P95" si="35">SUM(D88:O88)</f>
        <v>15534</v>
      </c>
      <c r="Q88" s="176">
        <v>1212</v>
      </c>
      <c r="R88" s="176">
        <v>1148</v>
      </c>
      <c r="S88" s="176">
        <v>1481</v>
      </c>
      <c r="T88" s="176">
        <v>1396</v>
      </c>
      <c r="U88" s="176">
        <v>1409</v>
      </c>
      <c r="V88" s="176">
        <v>1370</v>
      </c>
      <c r="W88" s="176">
        <v>1474</v>
      </c>
      <c r="X88" s="176">
        <v>1524</v>
      </c>
      <c r="Y88" s="176">
        <v>1521</v>
      </c>
      <c r="Z88" s="176">
        <v>1548</v>
      </c>
      <c r="AA88" s="176">
        <v>1481</v>
      </c>
      <c r="AB88" s="176">
        <v>1582</v>
      </c>
      <c r="AC88" s="177">
        <f t="shared" ref="AC88:AC95" si="36">SUM(Q88:AB88)</f>
        <v>17146</v>
      </c>
      <c r="AD88" s="176">
        <v>1458</v>
      </c>
      <c r="AE88" s="176">
        <v>1514</v>
      </c>
      <c r="AF88" s="176">
        <v>1632</v>
      </c>
      <c r="AG88" s="176">
        <v>1386</v>
      </c>
      <c r="AH88" s="176">
        <v>1590</v>
      </c>
      <c r="AI88" s="176">
        <v>1450</v>
      </c>
      <c r="AJ88" s="176">
        <v>1208</v>
      </c>
      <c r="AK88" s="176">
        <v>1265</v>
      </c>
      <c r="AL88" s="176">
        <v>1187</v>
      </c>
      <c r="AM88" s="250">
        <v>1127</v>
      </c>
      <c r="AN88" s="250">
        <v>1134</v>
      </c>
      <c r="AO88" s="250">
        <v>1255</v>
      </c>
      <c r="AP88" s="138">
        <v>1038</v>
      </c>
      <c r="AQ88" s="98">
        <v>875</v>
      </c>
      <c r="AR88" s="98">
        <v>1014</v>
      </c>
      <c r="AS88" s="98">
        <v>836</v>
      </c>
      <c r="AT88" s="98">
        <v>1009</v>
      </c>
      <c r="AU88" s="98">
        <v>892</v>
      </c>
      <c r="AV88" s="98">
        <v>1003</v>
      </c>
      <c r="AW88" s="98">
        <v>983</v>
      </c>
      <c r="AX88" s="98">
        <v>888</v>
      </c>
      <c r="AY88" s="98">
        <v>1055</v>
      </c>
      <c r="AZ88" s="98">
        <v>897</v>
      </c>
      <c r="BA88" s="98">
        <v>836</v>
      </c>
      <c r="BB88" s="138">
        <v>743</v>
      </c>
      <c r="BC88" s="98">
        <v>786</v>
      </c>
      <c r="BD88" s="98">
        <v>850</v>
      </c>
      <c r="BE88" s="98">
        <v>934</v>
      </c>
      <c r="BF88" s="98">
        <v>1037</v>
      </c>
      <c r="BG88" s="98">
        <v>931</v>
      </c>
      <c r="BH88" s="98">
        <v>1055</v>
      </c>
      <c r="BI88" s="98">
        <v>870</v>
      </c>
      <c r="BJ88" s="98">
        <v>812</v>
      </c>
      <c r="BK88" s="98">
        <v>836</v>
      </c>
      <c r="BL88" s="98">
        <v>841</v>
      </c>
      <c r="BM88" s="98">
        <v>949</v>
      </c>
      <c r="BN88" s="450">
        <f t="shared" ref="BN88:BN112" si="37">SUM(BB88:BM88)</f>
        <v>10644</v>
      </c>
      <c r="BO88" s="34">
        <v>891</v>
      </c>
      <c r="BP88" s="34">
        <v>827</v>
      </c>
      <c r="BQ88" s="34">
        <v>852</v>
      </c>
      <c r="BR88" s="34">
        <v>996</v>
      </c>
      <c r="BS88" s="34">
        <v>965</v>
      </c>
      <c r="BT88" s="34">
        <v>978</v>
      </c>
      <c r="BU88" s="34">
        <v>1113</v>
      </c>
      <c r="BV88" s="34">
        <v>927</v>
      </c>
      <c r="BW88" s="34">
        <v>239</v>
      </c>
      <c r="BX88" s="34">
        <v>22</v>
      </c>
      <c r="BY88" s="34">
        <v>8</v>
      </c>
      <c r="BZ88" s="34">
        <v>13</v>
      </c>
      <c r="CA88" s="138">
        <v>15</v>
      </c>
      <c r="CB88" s="98">
        <v>14</v>
      </c>
      <c r="CC88" s="98">
        <v>26</v>
      </c>
      <c r="CD88" s="98">
        <v>22</v>
      </c>
      <c r="CE88" s="98">
        <v>23</v>
      </c>
      <c r="CF88" s="98">
        <v>17</v>
      </c>
      <c r="CG88" s="98">
        <v>14</v>
      </c>
      <c r="CH88" s="98">
        <v>6</v>
      </c>
      <c r="CI88" s="244">
        <v>3</v>
      </c>
      <c r="CJ88" s="366">
        <f t="shared" si="24"/>
        <v>8018</v>
      </c>
      <c r="CK88" s="366">
        <f t="shared" si="25"/>
        <v>7788</v>
      </c>
      <c r="CL88" s="27">
        <f t="shared" si="26"/>
        <v>140</v>
      </c>
      <c r="CM88" s="367">
        <f t="shared" si="12"/>
        <v>-98.20236260914227</v>
      </c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</row>
    <row r="89" spans="1:3392" ht="20.100000000000001" customHeight="1" x14ac:dyDescent="0.25">
      <c r="A89" s="559"/>
      <c r="B89" s="173" t="s">
        <v>9</v>
      </c>
      <c r="C89" s="174" t="s">
        <v>10</v>
      </c>
      <c r="D89" s="178">
        <v>70</v>
      </c>
      <c r="E89" s="179">
        <v>64</v>
      </c>
      <c r="F89" s="179">
        <v>88</v>
      </c>
      <c r="G89" s="179">
        <v>68</v>
      </c>
      <c r="H89" s="179">
        <v>60</v>
      </c>
      <c r="I89" s="179">
        <v>63</v>
      </c>
      <c r="J89" s="179">
        <v>57</v>
      </c>
      <c r="K89" s="179">
        <v>41</v>
      </c>
      <c r="L89" s="179">
        <v>42</v>
      </c>
      <c r="M89" s="179">
        <v>48</v>
      </c>
      <c r="N89" s="179">
        <v>55</v>
      </c>
      <c r="O89" s="179">
        <v>48</v>
      </c>
      <c r="P89" s="170">
        <f t="shared" si="35"/>
        <v>704</v>
      </c>
      <c r="Q89" s="180">
        <v>37</v>
      </c>
      <c r="R89" s="180">
        <v>36</v>
      </c>
      <c r="S89" s="180">
        <v>50</v>
      </c>
      <c r="T89" s="180">
        <v>57</v>
      </c>
      <c r="U89" s="180">
        <v>52</v>
      </c>
      <c r="V89" s="180">
        <v>65</v>
      </c>
      <c r="W89" s="180">
        <v>53</v>
      </c>
      <c r="X89" s="180">
        <v>59</v>
      </c>
      <c r="Y89" s="180">
        <v>65</v>
      </c>
      <c r="Z89" s="180">
        <v>61</v>
      </c>
      <c r="AA89" s="181">
        <v>68</v>
      </c>
      <c r="AB89" s="181">
        <v>68</v>
      </c>
      <c r="AC89" s="170">
        <f t="shared" si="36"/>
        <v>671</v>
      </c>
      <c r="AD89" s="181">
        <v>69</v>
      </c>
      <c r="AE89" s="181">
        <v>72</v>
      </c>
      <c r="AF89" s="181">
        <v>85</v>
      </c>
      <c r="AG89" s="181">
        <v>84</v>
      </c>
      <c r="AH89" s="181">
        <v>92</v>
      </c>
      <c r="AI89" s="181">
        <v>92</v>
      </c>
      <c r="AJ89" s="181">
        <v>86</v>
      </c>
      <c r="AK89" s="181">
        <v>97</v>
      </c>
      <c r="AL89" s="181">
        <v>79</v>
      </c>
      <c r="AM89" s="243">
        <v>81</v>
      </c>
      <c r="AN89" s="243">
        <v>92</v>
      </c>
      <c r="AO89" s="243">
        <v>82</v>
      </c>
      <c r="AP89" s="138">
        <v>79</v>
      </c>
      <c r="AQ89" s="98">
        <v>81</v>
      </c>
      <c r="AR89" s="98">
        <v>69</v>
      </c>
      <c r="AS89" s="98">
        <v>82</v>
      </c>
      <c r="AT89" s="98">
        <v>95</v>
      </c>
      <c r="AU89" s="98">
        <v>67</v>
      </c>
      <c r="AV89" s="98">
        <v>90</v>
      </c>
      <c r="AW89" s="98">
        <v>101</v>
      </c>
      <c r="AX89" s="98">
        <v>86</v>
      </c>
      <c r="AY89" s="98">
        <v>108</v>
      </c>
      <c r="AZ89" s="98">
        <v>86</v>
      </c>
      <c r="BA89" s="98">
        <v>83</v>
      </c>
      <c r="BB89" s="138">
        <v>85</v>
      </c>
      <c r="BC89" s="98">
        <v>68</v>
      </c>
      <c r="BD89" s="98">
        <v>73</v>
      </c>
      <c r="BE89" s="98">
        <v>85</v>
      </c>
      <c r="BF89" s="98">
        <v>89</v>
      </c>
      <c r="BG89" s="98">
        <v>97</v>
      </c>
      <c r="BH89" s="98">
        <v>87</v>
      </c>
      <c r="BI89" s="98">
        <v>106</v>
      </c>
      <c r="BJ89" s="98">
        <v>111</v>
      </c>
      <c r="BK89" s="98">
        <v>117</v>
      </c>
      <c r="BL89" s="98">
        <v>101</v>
      </c>
      <c r="BM89" s="98">
        <v>87</v>
      </c>
      <c r="BN89" s="450">
        <f t="shared" si="37"/>
        <v>1106</v>
      </c>
      <c r="BO89" s="98">
        <v>104</v>
      </c>
      <c r="BP89" s="98">
        <v>93</v>
      </c>
      <c r="BQ89" s="98">
        <v>82</v>
      </c>
      <c r="BR89" s="98">
        <v>95</v>
      </c>
      <c r="BS89" s="98">
        <v>94</v>
      </c>
      <c r="BT89" s="98">
        <v>91</v>
      </c>
      <c r="BU89" s="98">
        <v>92</v>
      </c>
      <c r="BV89" s="98">
        <v>95</v>
      </c>
      <c r="BW89" s="98">
        <v>93</v>
      </c>
      <c r="BX89" s="98">
        <v>100</v>
      </c>
      <c r="BY89" s="98">
        <v>81</v>
      </c>
      <c r="BZ89" s="98">
        <v>91</v>
      </c>
      <c r="CA89" s="138">
        <v>80</v>
      </c>
      <c r="CB89" s="98">
        <v>85</v>
      </c>
      <c r="CC89" s="98">
        <v>105</v>
      </c>
      <c r="CD89" s="98">
        <v>103</v>
      </c>
      <c r="CE89" s="98">
        <v>94</v>
      </c>
      <c r="CF89" s="98">
        <v>103</v>
      </c>
      <c r="CG89" s="98">
        <v>92</v>
      </c>
      <c r="CH89" s="98">
        <v>96</v>
      </c>
      <c r="CI89" s="244">
        <v>111</v>
      </c>
      <c r="CJ89" s="368">
        <f t="shared" si="24"/>
        <v>801</v>
      </c>
      <c r="CK89" s="368">
        <f t="shared" si="25"/>
        <v>839</v>
      </c>
      <c r="CL89" s="27">
        <f t="shared" si="26"/>
        <v>869</v>
      </c>
      <c r="CM89" s="369">
        <f t="shared" si="12"/>
        <v>3.5756853396901045</v>
      </c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</row>
    <row r="90" spans="1:3392" ht="20.100000000000001" customHeight="1" x14ac:dyDescent="0.25">
      <c r="A90" s="559"/>
      <c r="B90" s="173" t="s">
        <v>11</v>
      </c>
      <c r="C90" s="174" t="s">
        <v>12</v>
      </c>
      <c r="D90" s="178">
        <v>84</v>
      </c>
      <c r="E90" s="179">
        <v>72</v>
      </c>
      <c r="F90" s="179">
        <v>92</v>
      </c>
      <c r="G90" s="179">
        <v>71</v>
      </c>
      <c r="H90" s="179">
        <v>74</v>
      </c>
      <c r="I90" s="179">
        <v>69</v>
      </c>
      <c r="J90" s="179">
        <v>74</v>
      </c>
      <c r="K90" s="179">
        <v>40</v>
      </c>
      <c r="L90" s="179">
        <v>45</v>
      </c>
      <c r="M90" s="179">
        <v>41</v>
      </c>
      <c r="N90" s="179">
        <v>52</v>
      </c>
      <c r="O90" s="179">
        <v>53</v>
      </c>
      <c r="P90" s="170">
        <f t="shared" si="35"/>
        <v>767</v>
      </c>
      <c r="Q90" s="180">
        <v>29</v>
      </c>
      <c r="R90" s="180">
        <v>30</v>
      </c>
      <c r="S90" s="180">
        <v>48</v>
      </c>
      <c r="T90" s="180">
        <v>54</v>
      </c>
      <c r="U90" s="180">
        <v>50</v>
      </c>
      <c r="V90" s="180">
        <v>51</v>
      </c>
      <c r="W90" s="180">
        <v>54</v>
      </c>
      <c r="X90" s="180">
        <v>60</v>
      </c>
      <c r="Y90" s="180">
        <v>64</v>
      </c>
      <c r="Z90" s="180">
        <v>73</v>
      </c>
      <c r="AA90" s="181">
        <v>76</v>
      </c>
      <c r="AB90" s="181">
        <v>71</v>
      </c>
      <c r="AC90" s="170">
        <f t="shared" si="36"/>
        <v>660</v>
      </c>
      <c r="AD90" s="181">
        <v>62</v>
      </c>
      <c r="AE90" s="181">
        <v>64</v>
      </c>
      <c r="AF90" s="181">
        <v>90</v>
      </c>
      <c r="AG90" s="181">
        <v>89</v>
      </c>
      <c r="AH90" s="181">
        <v>90</v>
      </c>
      <c r="AI90" s="181">
        <v>83</v>
      </c>
      <c r="AJ90" s="181">
        <v>87</v>
      </c>
      <c r="AK90" s="181">
        <v>80</v>
      </c>
      <c r="AL90" s="181">
        <v>77</v>
      </c>
      <c r="AM90" s="243">
        <v>88</v>
      </c>
      <c r="AN90" s="243">
        <v>76</v>
      </c>
      <c r="AO90" s="243">
        <v>94</v>
      </c>
      <c r="AP90" s="138">
        <v>84</v>
      </c>
      <c r="AQ90" s="98">
        <v>78</v>
      </c>
      <c r="AR90" s="98">
        <v>106</v>
      </c>
      <c r="AS90" s="98">
        <v>67</v>
      </c>
      <c r="AT90" s="98">
        <v>102</v>
      </c>
      <c r="AU90" s="98">
        <v>102</v>
      </c>
      <c r="AV90" s="98">
        <v>90</v>
      </c>
      <c r="AW90" s="98">
        <v>109</v>
      </c>
      <c r="AX90" s="98">
        <v>80</v>
      </c>
      <c r="AY90" s="98">
        <v>94</v>
      </c>
      <c r="AZ90" s="98">
        <v>88</v>
      </c>
      <c r="BA90" s="98">
        <v>92</v>
      </c>
      <c r="BB90" s="138">
        <v>81</v>
      </c>
      <c r="BC90" s="98">
        <v>68</v>
      </c>
      <c r="BD90" s="98">
        <v>94</v>
      </c>
      <c r="BE90" s="98">
        <v>117</v>
      </c>
      <c r="BF90" s="98">
        <v>93</v>
      </c>
      <c r="BG90" s="98">
        <v>96</v>
      </c>
      <c r="BH90" s="98">
        <v>119</v>
      </c>
      <c r="BI90" s="98">
        <v>110</v>
      </c>
      <c r="BJ90" s="98">
        <v>106</v>
      </c>
      <c r="BK90" s="98">
        <v>112</v>
      </c>
      <c r="BL90" s="98">
        <v>90</v>
      </c>
      <c r="BM90" s="98">
        <v>96</v>
      </c>
      <c r="BN90" s="450">
        <f t="shared" si="37"/>
        <v>1182</v>
      </c>
      <c r="BO90" s="98">
        <v>102</v>
      </c>
      <c r="BP90" s="98">
        <v>93</v>
      </c>
      <c r="BQ90" s="98">
        <v>91</v>
      </c>
      <c r="BR90" s="98">
        <v>104</v>
      </c>
      <c r="BS90" s="98">
        <v>103</v>
      </c>
      <c r="BT90" s="98">
        <v>82</v>
      </c>
      <c r="BU90" s="98">
        <v>115</v>
      </c>
      <c r="BV90" s="98">
        <v>98</v>
      </c>
      <c r="BW90" s="98">
        <v>111</v>
      </c>
      <c r="BX90" s="98">
        <v>107</v>
      </c>
      <c r="BY90" s="98">
        <v>98</v>
      </c>
      <c r="BZ90" s="98">
        <v>109</v>
      </c>
      <c r="CA90" s="138">
        <v>103</v>
      </c>
      <c r="CB90" s="98">
        <v>88</v>
      </c>
      <c r="CC90" s="98">
        <v>112</v>
      </c>
      <c r="CD90" s="98">
        <v>109</v>
      </c>
      <c r="CE90" s="98">
        <v>105</v>
      </c>
      <c r="CF90" s="98">
        <v>118</v>
      </c>
      <c r="CG90" s="98">
        <v>123</v>
      </c>
      <c r="CH90" s="98">
        <v>114</v>
      </c>
      <c r="CI90" s="244">
        <v>110</v>
      </c>
      <c r="CJ90" s="368">
        <f t="shared" si="24"/>
        <v>884</v>
      </c>
      <c r="CK90" s="368">
        <f t="shared" si="25"/>
        <v>899</v>
      </c>
      <c r="CL90" s="27">
        <f t="shared" si="26"/>
        <v>982</v>
      </c>
      <c r="CM90" s="369">
        <f t="shared" si="12"/>
        <v>9.2324805339265801</v>
      </c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DH90" s="234"/>
      <c r="DI90" s="234"/>
      <c r="DJ90" s="234"/>
    </row>
    <row r="91" spans="1:3392" ht="20.100000000000001" customHeight="1" x14ac:dyDescent="0.25">
      <c r="A91" s="559"/>
      <c r="B91" s="173" t="s">
        <v>13</v>
      </c>
      <c r="C91" s="130" t="s">
        <v>134</v>
      </c>
      <c r="D91" s="178">
        <v>261</v>
      </c>
      <c r="E91" s="179">
        <v>193</v>
      </c>
      <c r="F91" s="179">
        <v>244</v>
      </c>
      <c r="G91" s="179">
        <v>255</v>
      </c>
      <c r="H91" s="179">
        <v>211</v>
      </c>
      <c r="I91" s="179">
        <v>238</v>
      </c>
      <c r="J91" s="179">
        <v>319</v>
      </c>
      <c r="K91" s="179">
        <v>265</v>
      </c>
      <c r="L91" s="179">
        <v>282</v>
      </c>
      <c r="M91" s="179">
        <v>287</v>
      </c>
      <c r="N91" s="179">
        <v>306</v>
      </c>
      <c r="O91" s="179">
        <v>291</v>
      </c>
      <c r="P91" s="170">
        <f t="shared" si="35"/>
        <v>3152</v>
      </c>
      <c r="Q91" s="180">
        <v>305</v>
      </c>
      <c r="R91" s="180">
        <v>236</v>
      </c>
      <c r="S91" s="180">
        <v>279</v>
      </c>
      <c r="T91" s="180">
        <v>297</v>
      </c>
      <c r="U91" s="180">
        <v>253</v>
      </c>
      <c r="V91" s="180">
        <v>273</v>
      </c>
      <c r="W91" s="180">
        <v>286</v>
      </c>
      <c r="X91" s="180">
        <v>327</v>
      </c>
      <c r="Y91" s="180">
        <v>276</v>
      </c>
      <c r="Z91" s="180">
        <v>258</v>
      </c>
      <c r="AA91" s="181">
        <v>293</v>
      </c>
      <c r="AB91" s="181">
        <v>315</v>
      </c>
      <c r="AC91" s="170">
        <f t="shared" si="36"/>
        <v>3398</v>
      </c>
      <c r="AD91" s="181">
        <v>343</v>
      </c>
      <c r="AE91" s="181">
        <v>117</v>
      </c>
      <c r="AF91" s="181">
        <v>140</v>
      </c>
      <c r="AG91" s="181">
        <v>120</v>
      </c>
      <c r="AH91" s="181">
        <v>115</v>
      </c>
      <c r="AI91" s="252">
        <v>106</v>
      </c>
      <c r="AJ91" s="252">
        <v>115</v>
      </c>
      <c r="AK91" s="252">
        <v>118</v>
      </c>
      <c r="AL91" s="252">
        <v>120</v>
      </c>
      <c r="AM91" s="243">
        <v>110</v>
      </c>
      <c r="AN91" s="243">
        <v>110</v>
      </c>
      <c r="AO91" s="243">
        <v>106</v>
      </c>
      <c r="AP91" s="138">
        <v>116</v>
      </c>
      <c r="AQ91" s="98">
        <v>103</v>
      </c>
      <c r="AR91" s="98">
        <v>116</v>
      </c>
      <c r="AS91" s="98">
        <v>103</v>
      </c>
      <c r="AT91" s="98">
        <v>124</v>
      </c>
      <c r="AU91" s="98">
        <v>99</v>
      </c>
      <c r="AV91" s="98">
        <v>115</v>
      </c>
      <c r="AW91" s="98">
        <v>120</v>
      </c>
      <c r="AX91" s="98">
        <v>108</v>
      </c>
      <c r="AY91" s="98">
        <v>127</v>
      </c>
      <c r="AZ91" s="98">
        <v>103</v>
      </c>
      <c r="BA91" s="98">
        <v>102</v>
      </c>
      <c r="BB91" s="138">
        <v>114</v>
      </c>
      <c r="BC91" s="98">
        <v>24</v>
      </c>
      <c r="BD91" s="98">
        <v>20</v>
      </c>
      <c r="BE91" s="98">
        <v>22</v>
      </c>
      <c r="BF91" s="98">
        <v>21</v>
      </c>
      <c r="BG91" s="98">
        <v>19</v>
      </c>
      <c r="BH91" s="98">
        <v>22</v>
      </c>
      <c r="BI91" s="98">
        <v>19</v>
      </c>
      <c r="BJ91" s="98">
        <v>21</v>
      </c>
      <c r="BK91" s="98">
        <v>23</v>
      </c>
      <c r="BL91" s="98">
        <v>21</v>
      </c>
      <c r="BM91" s="98">
        <v>22</v>
      </c>
      <c r="BN91" s="450">
        <f t="shared" si="37"/>
        <v>348</v>
      </c>
      <c r="BO91" s="98">
        <v>21</v>
      </c>
      <c r="BP91" s="98">
        <v>20</v>
      </c>
      <c r="BQ91" s="98">
        <v>19</v>
      </c>
      <c r="BR91" s="98">
        <v>21</v>
      </c>
      <c r="BS91" s="98">
        <v>19</v>
      </c>
      <c r="BT91" s="98">
        <v>20</v>
      </c>
      <c r="BU91" s="98">
        <v>22</v>
      </c>
      <c r="BV91" s="98">
        <v>20</v>
      </c>
      <c r="BW91" s="98">
        <v>22</v>
      </c>
      <c r="BX91" s="98">
        <v>22</v>
      </c>
      <c r="BY91" s="98">
        <v>19</v>
      </c>
      <c r="BZ91" s="98">
        <v>22</v>
      </c>
      <c r="CA91" s="138">
        <v>19</v>
      </c>
      <c r="CB91" s="98">
        <v>18</v>
      </c>
      <c r="CC91" s="98">
        <v>22</v>
      </c>
      <c r="CD91" s="98">
        <v>21</v>
      </c>
      <c r="CE91" s="98">
        <v>20</v>
      </c>
      <c r="CF91" s="98">
        <v>21</v>
      </c>
      <c r="CG91" s="98">
        <v>21</v>
      </c>
      <c r="CH91" s="98">
        <v>20</v>
      </c>
      <c r="CI91" s="244">
        <v>22</v>
      </c>
      <c r="CJ91" s="368">
        <f t="shared" si="24"/>
        <v>282</v>
      </c>
      <c r="CK91" s="368">
        <f t="shared" si="25"/>
        <v>184</v>
      </c>
      <c r="CL91" s="27">
        <f t="shared" si="26"/>
        <v>184</v>
      </c>
      <c r="CM91" s="369">
        <f t="shared" si="12"/>
        <v>0</v>
      </c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DI91" s="234"/>
      <c r="DJ91" s="234"/>
    </row>
    <row r="92" spans="1:3392" ht="20.100000000000001" customHeight="1" x14ac:dyDescent="0.25">
      <c r="A92" s="559"/>
      <c r="B92" s="173" t="s">
        <v>14</v>
      </c>
      <c r="C92" s="130" t="s">
        <v>135</v>
      </c>
      <c r="D92" s="178">
        <v>0</v>
      </c>
      <c r="E92" s="179">
        <v>0</v>
      </c>
      <c r="F92" s="179">
        <v>0</v>
      </c>
      <c r="G92" s="179">
        <v>0</v>
      </c>
      <c r="H92" s="179">
        <v>0</v>
      </c>
      <c r="I92" s="179">
        <v>3</v>
      </c>
      <c r="J92" s="179">
        <v>21</v>
      </c>
      <c r="K92" s="179">
        <v>29</v>
      </c>
      <c r="L92" s="179">
        <v>44</v>
      </c>
      <c r="M92" s="179">
        <v>44</v>
      </c>
      <c r="N92" s="179">
        <v>40</v>
      </c>
      <c r="O92" s="179">
        <v>41</v>
      </c>
      <c r="P92" s="170">
        <f t="shared" si="35"/>
        <v>222</v>
      </c>
      <c r="Q92" s="180">
        <v>38</v>
      </c>
      <c r="R92" s="180">
        <v>36</v>
      </c>
      <c r="S92" s="180">
        <v>46</v>
      </c>
      <c r="T92" s="180">
        <v>42</v>
      </c>
      <c r="U92" s="180">
        <v>43</v>
      </c>
      <c r="V92" s="180">
        <v>40</v>
      </c>
      <c r="W92" s="180">
        <v>42</v>
      </c>
      <c r="X92" s="180">
        <v>42</v>
      </c>
      <c r="Y92" s="180">
        <v>43</v>
      </c>
      <c r="Z92" s="180">
        <v>43</v>
      </c>
      <c r="AA92" s="181">
        <v>42</v>
      </c>
      <c r="AB92" s="181">
        <v>43</v>
      </c>
      <c r="AC92" s="170">
        <f t="shared" si="36"/>
        <v>500</v>
      </c>
      <c r="AD92" s="181">
        <v>42</v>
      </c>
      <c r="AE92" s="181">
        <v>40</v>
      </c>
      <c r="AF92" s="181">
        <v>42</v>
      </c>
      <c r="AG92" s="181">
        <v>42</v>
      </c>
      <c r="AH92" s="181">
        <v>42</v>
      </c>
      <c r="AI92" s="181">
        <v>40</v>
      </c>
      <c r="AJ92" s="181">
        <v>22</v>
      </c>
      <c r="AK92" s="181">
        <v>23</v>
      </c>
      <c r="AL92" s="181">
        <v>22</v>
      </c>
      <c r="AM92" s="243">
        <v>21</v>
      </c>
      <c r="AN92" s="243">
        <v>21</v>
      </c>
      <c r="AO92" s="243">
        <v>20</v>
      </c>
      <c r="AP92" s="138">
        <v>21</v>
      </c>
      <c r="AQ92" s="98">
        <v>19</v>
      </c>
      <c r="AR92" s="98">
        <v>22</v>
      </c>
      <c r="AS92" s="98">
        <v>19</v>
      </c>
      <c r="AT92" s="98">
        <v>22</v>
      </c>
      <c r="AU92" s="98">
        <v>19</v>
      </c>
      <c r="AV92" s="98">
        <v>21</v>
      </c>
      <c r="AW92" s="98">
        <v>22</v>
      </c>
      <c r="AX92" s="98">
        <v>20</v>
      </c>
      <c r="AY92" s="98">
        <v>23</v>
      </c>
      <c r="AZ92" s="98">
        <v>20</v>
      </c>
      <c r="BA92" s="98">
        <v>19</v>
      </c>
      <c r="BB92" s="138">
        <v>21</v>
      </c>
      <c r="BC92" s="98">
        <v>18</v>
      </c>
      <c r="BD92" s="98">
        <v>20</v>
      </c>
      <c r="BE92" s="98">
        <v>22</v>
      </c>
      <c r="BF92" s="98">
        <v>21</v>
      </c>
      <c r="BG92" s="98">
        <v>19</v>
      </c>
      <c r="BH92" s="98">
        <v>22</v>
      </c>
      <c r="BI92" s="98">
        <v>21</v>
      </c>
      <c r="BJ92" s="98">
        <v>21</v>
      </c>
      <c r="BK92" s="98">
        <v>23</v>
      </c>
      <c r="BL92" s="98">
        <v>21</v>
      </c>
      <c r="BM92" s="98">
        <v>21</v>
      </c>
      <c r="BN92" s="450">
        <f t="shared" si="37"/>
        <v>250</v>
      </c>
      <c r="BO92" s="98">
        <v>21</v>
      </c>
      <c r="BP92" s="98">
        <v>20</v>
      </c>
      <c r="BQ92" s="98">
        <v>19</v>
      </c>
      <c r="BR92" s="98">
        <v>21</v>
      </c>
      <c r="BS92" s="98">
        <v>21</v>
      </c>
      <c r="BT92" s="98">
        <v>20</v>
      </c>
      <c r="BU92" s="98">
        <v>22</v>
      </c>
      <c r="BV92" s="98">
        <v>20</v>
      </c>
      <c r="BW92" s="98">
        <v>22</v>
      </c>
      <c r="BX92" s="98">
        <v>22</v>
      </c>
      <c r="BY92" s="98">
        <v>19</v>
      </c>
      <c r="BZ92" s="98">
        <v>22</v>
      </c>
      <c r="CA92" s="138">
        <v>20</v>
      </c>
      <c r="CB92" s="98">
        <v>18</v>
      </c>
      <c r="CC92" s="98">
        <v>22</v>
      </c>
      <c r="CD92" s="98">
        <v>21</v>
      </c>
      <c r="CE92" s="98">
        <v>20</v>
      </c>
      <c r="CF92" s="98">
        <v>21</v>
      </c>
      <c r="CG92" s="98">
        <v>21</v>
      </c>
      <c r="CH92" s="98">
        <v>20</v>
      </c>
      <c r="CI92" s="244">
        <v>22</v>
      </c>
      <c r="CJ92" s="368">
        <f t="shared" si="24"/>
        <v>185</v>
      </c>
      <c r="CK92" s="368">
        <f t="shared" si="25"/>
        <v>186</v>
      </c>
      <c r="CL92" s="27">
        <f t="shared" si="26"/>
        <v>185</v>
      </c>
      <c r="CM92" s="369">
        <f t="shared" si="12"/>
        <v>-0.53763440860215006</v>
      </c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</row>
    <row r="93" spans="1:3392" ht="20.100000000000001" customHeight="1" x14ac:dyDescent="0.25">
      <c r="A93" s="559"/>
      <c r="B93" s="173" t="s">
        <v>15</v>
      </c>
      <c r="C93" s="174" t="s">
        <v>16</v>
      </c>
      <c r="D93" s="178">
        <v>16</v>
      </c>
      <c r="E93" s="179">
        <v>16</v>
      </c>
      <c r="F93" s="179">
        <v>15</v>
      </c>
      <c r="G93" s="179">
        <v>12</v>
      </c>
      <c r="H93" s="179">
        <v>24</v>
      </c>
      <c r="I93" s="179">
        <v>20</v>
      </c>
      <c r="J93" s="179">
        <v>7</v>
      </c>
      <c r="K93" s="179">
        <v>6</v>
      </c>
      <c r="L93" s="179">
        <v>7</v>
      </c>
      <c r="M93" s="179">
        <v>1</v>
      </c>
      <c r="N93" s="179">
        <v>2</v>
      </c>
      <c r="O93" s="179">
        <v>13</v>
      </c>
      <c r="P93" s="170">
        <f t="shared" si="35"/>
        <v>139</v>
      </c>
      <c r="Q93" s="180">
        <v>3</v>
      </c>
      <c r="R93" s="180">
        <v>2</v>
      </c>
      <c r="S93" s="180">
        <v>17</v>
      </c>
      <c r="T93" s="180">
        <v>29</v>
      </c>
      <c r="U93" s="180">
        <v>21</v>
      </c>
      <c r="V93" s="180">
        <v>2</v>
      </c>
      <c r="W93" s="180">
        <v>2</v>
      </c>
      <c r="X93" s="180"/>
      <c r="Y93" s="180">
        <v>2</v>
      </c>
      <c r="Z93" s="180">
        <v>7</v>
      </c>
      <c r="AA93" s="181">
        <v>11</v>
      </c>
      <c r="AB93" s="181">
        <v>6</v>
      </c>
      <c r="AC93" s="170">
        <f t="shared" si="36"/>
        <v>102</v>
      </c>
      <c r="AD93" s="181">
        <v>2</v>
      </c>
      <c r="AE93" s="181">
        <v>3</v>
      </c>
      <c r="AF93" s="181">
        <v>4</v>
      </c>
      <c r="AG93" s="181">
        <v>2</v>
      </c>
      <c r="AH93" s="181">
        <v>6</v>
      </c>
      <c r="AI93" s="181">
        <v>2</v>
      </c>
      <c r="AJ93" s="181">
        <v>0</v>
      </c>
      <c r="AK93" s="181">
        <v>2</v>
      </c>
      <c r="AL93" s="181">
        <v>1</v>
      </c>
      <c r="AM93" s="181">
        <v>0</v>
      </c>
      <c r="AN93" s="181">
        <v>0</v>
      </c>
      <c r="AO93" s="181">
        <v>2</v>
      </c>
      <c r="AP93" s="138">
        <v>2</v>
      </c>
      <c r="AQ93" s="98">
        <v>3</v>
      </c>
      <c r="AR93" s="98">
        <v>1</v>
      </c>
      <c r="AS93" s="98">
        <v>0</v>
      </c>
      <c r="AT93" s="98">
        <v>0</v>
      </c>
      <c r="AU93" s="98">
        <v>0</v>
      </c>
      <c r="AV93" s="98">
        <v>1</v>
      </c>
      <c r="AW93" s="98">
        <v>0</v>
      </c>
      <c r="AX93" s="98">
        <v>0</v>
      </c>
      <c r="AY93" s="98">
        <v>0</v>
      </c>
      <c r="AZ93" s="98">
        <v>0</v>
      </c>
      <c r="BA93" s="98">
        <v>0</v>
      </c>
      <c r="BB93" s="13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2</v>
      </c>
      <c r="BI93" s="98">
        <v>0</v>
      </c>
      <c r="BJ93" s="98">
        <v>0</v>
      </c>
      <c r="BK93" s="98">
        <v>0</v>
      </c>
      <c r="BL93" s="98">
        <v>0</v>
      </c>
      <c r="BM93" s="98">
        <v>1</v>
      </c>
      <c r="BN93" s="450">
        <f t="shared" si="37"/>
        <v>3</v>
      </c>
      <c r="BO93" s="98">
        <v>0</v>
      </c>
      <c r="BP93" s="98">
        <v>0</v>
      </c>
      <c r="BQ93" s="98">
        <v>0</v>
      </c>
      <c r="BR93" s="98">
        <v>0</v>
      </c>
      <c r="BS93" s="98">
        <v>1</v>
      </c>
      <c r="BT93" s="98">
        <v>0</v>
      </c>
      <c r="BU93" s="98">
        <v>2</v>
      </c>
      <c r="BV93" s="98">
        <v>0</v>
      </c>
      <c r="BW93" s="98">
        <v>0</v>
      </c>
      <c r="BX93" s="98">
        <v>3</v>
      </c>
      <c r="BY93" s="98">
        <v>0</v>
      </c>
      <c r="BZ93" s="98">
        <v>0</v>
      </c>
      <c r="CA93" s="138">
        <v>1</v>
      </c>
      <c r="CB93" s="98">
        <v>2</v>
      </c>
      <c r="CC93" s="98">
        <v>1</v>
      </c>
      <c r="CD93" s="98">
        <v>0</v>
      </c>
      <c r="CE93" s="98">
        <v>1</v>
      </c>
      <c r="CF93" s="98">
        <v>0</v>
      </c>
      <c r="CG93" s="98">
        <v>0</v>
      </c>
      <c r="CH93" s="98">
        <v>2</v>
      </c>
      <c r="CI93" s="244">
        <v>1</v>
      </c>
      <c r="CJ93" s="368">
        <f t="shared" si="24"/>
        <v>2</v>
      </c>
      <c r="CK93" s="368">
        <f t="shared" si="25"/>
        <v>3</v>
      </c>
      <c r="CL93" s="27">
        <f t="shared" si="26"/>
        <v>8</v>
      </c>
      <c r="CM93" s="369">
        <f t="shared" si="12"/>
        <v>166.66666666666666</v>
      </c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</row>
    <row r="94" spans="1:3392" ht="20.100000000000001" customHeight="1" x14ac:dyDescent="0.25">
      <c r="A94" s="559"/>
      <c r="B94" s="173" t="s">
        <v>19</v>
      </c>
      <c r="C94" s="174" t="s">
        <v>20</v>
      </c>
      <c r="D94" s="178">
        <v>257</v>
      </c>
      <c r="E94" s="179">
        <v>212</v>
      </c>
      <c r="F94" s="179">
        <v>236</v>
      </c>
      <c r="G94" s="179">
        <v>254</v>
      </c>
      <c r="H94" s="179">
        <v>230</v>
      </c>
      <c r="I94" s="179">
        <v>237</v>
      </c>
      <c r="J94" s="179">
        <v>265</v>
      </c>
      <c r="K94" s="179">
        <v>232</v>
      </c>
      <c r="L94" s="179">
        <v>263</v>
      </c>
      <c r="M94" s="179">
        <v>235</v>
      </c>
      <c r="N94" s="179">
        <v>246</v>
      </c>
      <c r="O94" s="179">
        <v>256</v>
      </c>
      <c r="P94" s="170">
        <f t="shared" si="35"/>
        <v>2923</v>
      </c>
      <c r="Q94" s="180">
        <v>236</v>
      </c>
      <c r="R94" s="180">
        <v>211</v>
      </c>
      <c r="S94" s="180">
        <v>274</v>
      </c>
      <c r="T94" s="180">
        <v>250</v>
      </c>
      <c r="U94" s="180">
        <v>253</v>
      </c>
      <c r="V94" s="180">
        <v>241</v>
      </c>
      <c r="W94" s="180">
        <v>259</v>
      </c>
      <c r="X94" s="180">
        <v>266</v>
      </c>
      <c r="Y94" s="180">
        <v>268</v>
      </c>
      <c r="Z94" s="180">
        <v>253</v>
      </c>
      <c r="AA94" s="181">
        <v>245</v>
      </c>
      <c r="AB94" s="181">
        <v>279</v>
      </c>
      <c r="AC94" s="170">
        <f t="shared" si="36"/>
        <v>3035</v>
      </c>
      <c r="AD94" s="181">
        <v>235</v>
      </c>
      <c r="AE94" s="181">
        <v>238</v>
      </c>
      <c r="AF94" s="181">
        <v>243</v>
      </c>
      <c r="AG94" s="181">
        <v>229</v>
      </c>
      <c r="AH94" s="181">
        <v>261</v>
      </c>
      <c r="AI94" s="181">
        <v>247</v>
      </c>
      <c r="AJ94" s="181">
        <v>266</v>
      </c>
      <c r="AK94" s="181">
        <v>404</v>
      </c>
      <c r="AL94" s="181">
        <v>385</v>
      </c>
      <c r="AM94" s="243">
        <v>323</v>
      </c>
      <c r="AN94" s="243">
        <v>377</v>
      </c>
      <c r="AO94" s="243">
        <v>397</v>
      </c>
      <c r="AP94" s="138">
        <v>371</v>
      </c>
      <c r="AQ94" s="98">
        <v>372</v>
      </c>
      <c r="AR94" s="98">
        <v>449</v>
      </c>
      <c r="AS94" s="98">
        <v>351</v>
      </c>
      <c r="AT94" s="98">
        <v>435</v>
      </c>
      <c r="AU94" s="98">
        <v>371</v>
      </c>
      <c r="AV94" s="98">
        <v>387</v>
      </c>
      <c r="AW94" s="98">
        <v>416</v>
      </c>
      <c r="AX94" s="98">
        <v>382</v>
      </c>
      <c r="AY94" s="98">
        <v>413</v>
      </c>
      <c r="AZ94" s="98">
        <v>359</v>
      </c>
      <c r="BA94" s="98">
        <v>372</v>
      </c>
      <c r="BB94" s="138">
        <v>384</v>
      </c>
      <c r="BC94" s="98">
        <v>308</v>
      </c>
      <c r="BD94" s="98">
        <v>380</v>
      </c>
      <c r="BE94" s="98">
        <v>394</v>
      </c>
      <c r="BF94" s="98">
        <v>398</v>
      </c>
      <c r="BG94" s="98">
        <v>356</v>
      </c>
      <c r="BH94" s="98">
        <v>419</v>
      </c>
      <c r="BI94" s="98">
        <v>396</v>
      </c>
      <c r="BJ94" s="98">
        <v>394</v>
      </c>
      <c r="BK94" s="98">
        <v>442</v>
      </c>
      <c r="BL94" s="98">
        <v>434</v>
      </c>
      <c r="BM94" s="98">
        <v>449</v>
      </c>
      <c r="BN94" s="450">
        <f t="shared" si="37"/>
        <v>4754</v>
      </c>
      <c r="BO94" s="98">
        <v>444</v>
      </c>
      <c r="BP94" s="98">
        <v>407</v>
      </c>
      <c r="BQ94" s="98">
        <v>386</v>
      </c>
      <c r="BR94" s="98">
        <v>429</v>
      </c>
      <c r="BS94" s="98">
        <v>437</v>
      </c>
      <c r="BT94" s="98">
        <v>417</v>
      </c>
      <c r="BU94" s="98">
        <v>481</v>
      </c>
      <c r="BV94" s="98">
        <v>475</v>
      </c>
      <c r="BW94" s="98">
        <v>501</v>
      </c>
      <c r="BX94" s="98">
        <v>488</v>
      </c>
      <c r="BY94" s="98">
        <v>418</v>
      </c>
      <c r="BZ94" s="98">
        <v>482</v>
      </c>
      <c r="CA94" s="138">
        <v>396</v>
      </c>
      <c r="CB94" s="98">
        <v>362</v>
      </c>
      <c r="CC94" s="98">
        <v>448</v>
      </c>
      <c r="CD94" s="98">
        <v>419</v>
      </c>
      <c r="CE94" s="98">
        <v>439</v>
      </c>
      <c r="CF94" s="98">
        <v>437</v>
      </c>
      <c r="CG94" s="98">
        <v>463</v>
      </c>
      <c r="CH94" s="98">
        <v>412</v>
      </c>
      <c r="CI94" s="244">
        <v>472</v>
      </c>
      <c r="CJ94" s="368">
        <f t="shared" si="24"/>
        <v>3429</v>
      </c>
      <c r="CK94" s="368">
        <f t="shared" si="25"/>
        <v>3977</v>
      </c>
      <c r="CL94" s="27">
        <f t="shared" si="26"/>
        <v>3848</v>
      </c>
      <c r="CM94" s="369">
        <f t="shared" si="12"/>
        <v>-3.2436509932109669</v>
      </c>
      <c r="CS94" s="234"/>
      <c r="CT94" s="234"/>
      <c r="CU94" s="234"/>
      <c r="CV94" s="234"/>
      <c r="CW94" s="234"/>
      <c r="CX94" s="234"/>
      <c r="CY94" s="234"/>
      <c r="CZ94" s="234"/>
      <c r="DA94" s="234"/>
      <c r="DB94" s="234"/>
      <c r="DC94" s="234"/>
      <c r="DD94" s="234"/>
      <c r="DE94" s="234"/>
      <c r="DF94" s="234"/>
      <c r="DG94" s="234"/>
      <c r="DH94" s="234"/>
      <c r="DI94" s="234"/>
      <c r="DJ94" s="234"/>
    </row>
    <row r="95" spans="1:3392" ht="20.100000000000001" customHeight="1" x14ac:dyDescent="0.25">
      <c r="A95" s="559"/>
      <c r="B95" s="110" t="s">
        <v>26</v>
      </c>
      <c r="C95" s="130" t="s">
        <v>124</v>
      </c>
      <c r="D95" s="178">
        <v>0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0">
        <f t="shared" si="35"/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1">
        <v>0</v>
      </c>
      <c r="AB95" s="181">
        <v>0</v>
      </c>
      <c r="AC95" s="170">
        <f t="shared" si="36"/>
        <v>0</v>
      </c>
      <c r="AD95" s="181">
        <v>0</v>
      </c>
      <c r="AE95" s="181">
        <v>0</v>
      </c>
      <c r="AF95" s="181">
        <v>0</v>
      </c>
      <c r="AG95" s="181">
        <v>0</v>
      </c>
      <c r="AH95" s="181">
        <v>0</v>
      </c>
      <c r="AI95" s="181">
        <v>0</v>
      </c>
      <c r="AJ95" s="181">
        <v>0</v>
      </c>
      <c r="AK95" s="181">
        <v>0</v>
      </c>
      <c r="AL95" s="181">
        <v>0</v>
      </c>
      <c r="AM95" s="181">
        <v>0</v>
      </c>
      <c r="AN95" s="181">
        <v>0</v>
      </c>
      <c r="AO95" s="181">
        <v>0</v>
      </c>
      <c r="AP95" s="251">
        <v>0</v>
      </c>
      <c r="AQ95" s="181">
        <v>0</v>
      </c>
      <c r="AR95" s="181">
        <v>0</v>
      </c>
      <c r="AS95" s="181">
        <v>0</v>
      </c>
      <c r="AT95" s="181">
        <v>0</v>
      </c>
      <c r="AU95" s="181">
        <v>0</v>
      </c>
      <c r="AV95" s="181">
        <v>0</v>
      </c>
      <c r="AW95" s="181">
        <v>0</v>
      </c>
      <c r="AX95" s="181">
        <v>0</v>
      </c>
      <c r="AY95" s="181">
        <v>0</v>
      </c>
      <c r="AZ95" s="181">
        <v>0</v>
      </c>
      <c r="BA95" s="181">
        <v>0</v>
      </c>
      <c r="BB95" s="251">
        <v>0</v>
      </c>
      <c r="BC95" s="181">
        <v>0</v>
      </c>
      <c r="BD95" s="181">
        <v>0</v>
      </c>
      <c r="BE95" s="181">
        <v>0</v>
      </c>
      <c r="BF95" s="181">
        <v>0</v>
      </c>
      <c r="BG95" s="181">
        <v>0</v>
      </c>
      <c r="BH95" s="181">
        <v>0</v>
      </c>
      <c r="BI95" s="181">
        <v>0</v>
      </c>
      <c r="BJ95" s="181">
        <v>0</v>
      </c>
      <c r="BK95" s="181">
        <v>0</v>
      </c>
      <c r="BL95" s="181">
        <v>0</v>
      </c>
      <c r="BM95" s="181">
        <v>0</v>
      </c>
      <c r="BN95" s="450">
        <f t="shared" si="37"/>
        <v>0</v>
      </c>
      <c r="BO95" s="181">
        <v>0</v>
      </c>
      <c r="BP95" s="181">
        <v>0</v>
      </c>
      <c r="BQ95" s="181">
        <v>0</v>
      </c>
      <c r="BR95" s="181">
        <v>0</v>
      </c>
      <c r="BS95" s="181">
        <v>0</v>
      </c>
      <c r="BT95" s="181">
        <v>0</v>
      </c>
      <c r="BU95" s="181">
        <v>0</v>
      </c>
      <c r="BV95" s="181">
        <v>0</v>
      </c>
      <c r="BW95" s="181">
        <v>12</v>
      </c>
      <c r="BX95" s="181">
        <v>50</v>
      </c>
      <c r="BY95" s="181">
        <v>12</v>
      </c>
      <c r="BZ95" s="181">
        <v>26</v>
      </c>
      <c r="CA95" s="251">
        <v>16</v>
      </c>
      <c r="CB95" s="181">
        <v>22</v>
      </c>
      <c r="CC95" s="181">
        <v>17</v>
      </c>
      <c r="CD95" s="181">
        <v>38</v>
      </c>
      <c r="CE95" s="181">
        <v>33</v>
      </c>
      <c r="CF95" s="181">
        <v>20</v>
      </c>
      <c r="CG95" s="181">
        <v>20</v>
      </c>
      <c r="CH95" s="181">
        <v>15</v>
      </c>
      <c r="CI95" s="444">
        <v>6</v>
      </c>
      <c r="CJ95" s="368">
        <f t="shared" si="24"/>
        <v>0</v>
      </c>
      <c r="CK95" s="368">
        <f t="shared" si="25"/>
        <v>12</v>
      </c>
      <c r="CL95" s="27">
        <f t="shared" si="26"/>
        <v>187</v>
      </c>
      <c r="CM95" s="369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</row>
    <row r="96" spans="1:3392" ht="20.100000000000001" customHeight="1" x14ac:dyDescent="0.25">
      <c r="A96" s="559"/>
      <c r="B96" s="110" t="s">
        <v>150</v>
      </c>
      <c r="C96" s="130" t="s">
        <v>154</v>
      </c>
      <c r="D96" s="178">
        <v>0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36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  <c r="V96" s="179">
        <v>0</v>
      </c>
      <c r="W96" s="179">
        <v>0</v>
      </c>
      <c r="X96" s="179">
        <v>0</v>
      </c>
      <c r="Y96" s="179">
        <v>0</v>
      </c>
      <c r="Z96" s="179">
        <v>0</v>
      </c>
      <c r="AA96" s="179">
        <v>0</v>
      </c>
      <c r="AB96" s="179">
        <v>0</v>
      </c>
      <c r="AC96" s="399">
        <v>0</v>
      </c>
      <c r="AD96" s="179">
        <v>0</v>
      </c>
      <c r="AE96" s="179">
        <v>0</v>
      </c>
      <c r="AF96" s="179">
        <v>0</v>
      </c>
      <c r="AG96" s="179">
        <v>0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  <c r="AO96" s="179">
        <v>0</v>
      </c>
      <c r="AP96" s="138">
        <v>0</v>
      </c>
      <c r="AQ96" s="98">
        <v>0</v>
      </c>
      <c r="AR96" s="98">
        <v>0</v>
      </c>
      <c r="AS96" s="98">
        <v>0</v>
      </c>
      <c r="AT96" s="98">
        <v>0</v>
      </c>
      <c r="AU96" s="98">
        <v>0</v>
      </c>
      <c r="AV96" s="98">
        <v>0</v>
      </c>
      <c r="AW96" s="98">
        <v>0</v>
      </c>
      <c r="AX96" s="98">
        <v>0</v>
      </c>
      <c r="AY96" s="98">
        <v>0</v>
      </c>
      <c r="AZ96" s="98">
        <v>0</v>
      </c>
      <c r="BA96" s="98">
        <v>0</v>
      </c>
      <c r="BB96" s="13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450">
        <f t="shared" si="37"/>
        <v>0</v>
      </c>
      <c r="BO96" s="98">
        <v>0</v>
      </c>
      <c r="BP96" s="98">
        <v>0</v>
      </c>
      <c r="BQ96" s="98">
        <v>0</v>
      </c>
      <c r="BR96" s="98">
        <v>0</v>
      </c>
      <c r="BS96" s="98">
        <v>0</v>
      </c>
      <c r="BT96" s="98">
        <v>0</v>
      </c>
      <c r="BU96" s="98">
        <v>0</v>
      </c>
      <c r="BV96" s="98">
        <v>0</v>
      </c>
      <c r="BW96" s="98">
        <v>0</v>
      </c>
      <c r="BX96" s="98">
        <v>0</v>
      </c>
      <c r="BY96" s="98">
        <v>0</v>
      </c>
      <c r="BZ96" s="98">
        <v>234</v>
      </c>
      <c r="CA96" s="138">
        <v>225</v>
      </c>
      <c r="CB96" s="98">
        <v>205</v>
      </c>
      <c r="CC96" s="98">
        <v>265</v>
      </c>
      <c r="CD96" s="98">
        <v>245</v>
      </c>
      <c r="CE96" s="98">
        <v>225</v>
      </c>
      <c r="CF96" s="98">
        <v>256</v>
      </c>
      <c r="CG96" s="98">
        <v>247</v>
      </c>
      <c r="CH96" s="98">
        <v>242</v>
      </c>
      <c r="CI96" s="244">
        <v>261</v>
      </c>
      <c r="CJ96" s="368">
        <f t="shared" si="24"/>
        <v>0</v>
      </c>
      <c r="CK96" s="368">
        <f t="shared" si="25"/>
        <v>0</v>
      </c>
      <c r="CL96" s="27">
        <f t="shared" si="26"/>
        <v>2171</v>
      </c>
      <c r="CM96" s="369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DI96" s="234"/>
      <c r="DJ96" s="234"/>
    </row>
    <row r="97" spans="1:114" ht="20.100000000000001" customHeight="1" x14ac:dyDescent="0.25">
      <c r="A97" s="559"/>
      <c r="B97" s="110" t="s">
        <v>148</v>
      </c>
      <c r="C97" s="130" t="s">
        <v>153</v>
      </c>
      <c r="D97" s="178">
        <v>0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36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v>0</v>
      </c>
      <c r="V97" s="179">
        <v>0</v>
      </c>
      <c r="W97" s="179">
        <v>0</v>
      </c>
      <c r="X97" s="179">
        <v>0</v>
      </c>
      <c r="Y97" s="179">
        <v>0</v>
      </c>
      <c r="Z97" s="179">
        <v>0</v>
      </c>
      <c r="AA97" s="179">
        <v>0</v>
      </c>
      <c r="AB97" s="179">
        <v>0</v>
      </c>
      <c r="AC97" s="399">
        <v>0</v>
      </c>
      <c r="AD97" s="179">
        <v>0</v>
      </c>
      <c r="AE97" s="179">
        <v>0</v>
      </c>
      <c r="AF97" s="179">
        <v>0</v>
      </c>
      <c r="AG97" s="179">
        <v>0</v>
      </c>
      <c r="AH97" s="179">
        <v>0</v>
      </c>
      <c r="AI97" s="179">
        <v>0</v>
      </c>
      <c r="AJ97" s="179">
        <v>0</v>
      </c>
      <c r="AK97" s="179">
        <v>0</v>
      </c>
      <c r="AL97" s="179">
        <v>0</v>
      </c>
      <c r="AM97" s="179">
        <v>0</v>
      </c>
      <c r="AN97" s="179">
        <v>0</v>
      </c>
      <c r="AO97" s="179">
        <v>0</v>
      </c>
      <c r="AP97" s="138">
        <v>0</v>
      </c>
      <c r="AQ97" s="98">
        <v>0</v>
      </c>
      <c r="AR97" s="98">
        <v>0</v>
      </c>
      <c r="AS97" s="98">
        <v>0</v>
      </c>
      <c r="AT97" s="98">
        <v>0</v>
      </c>
      <c r="AU97" s="98">
        <v>0</v>
      </c>
      <c r="AV97" s="98">
        <v>0</v>
      </c>
      <c r="AW97" s="98">
        <v>0</v>
      </c>
      <c r="AX97" s="98">
        <v>0</v>
      </c>
      <c r="AY97" s="98">
        <v>0</v>
      </c>
      <c r="AZ97" s="98">
        <v>0</v>
      </c>
      <c r="BA97" s="98">
        <v>0</v>
      </c>
      <c r="BB97" s="13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450">
        <f t="shared" si="37"/>
        <v>0</v>
      </c>
      <c r="BO97" s="98">
        <v>0</v>
      </c>
      <c r="BP97" s="98">
        <v>0</v>
      </c>
      <c r="BQ97" s="98">
        <v>0</v>
      </c>
      <c r="BR97" s="98">
        <v>0</v>
      </c>
      <c r="BS97" s="98">
        <v>0</v>
      </c>
      <c r="BT97" s="98">
        <v>0</v>
      </c>
      <c r="BU97" s="98">
        <v>0</v>
      </c>
      <c r="BV97" s="98">
        <v>0</v>
      </c>
      <c r="BW97" s="98">
        <v>0</v>
      </c>
      <c r="BX97" s="98">
        <v>0</v>
      </c>
      <c r="BY97" s="98">
        <v>0</v>
      </c>
      <c r="BZ97" s="98">
        <v>161</v>
      </c>
      <c r="CA97" s="138">
        <v>155</v>
      </c>
      <c r="CB97" s="98">
        <v>127</v>
      </c>
      <c r="CC97" s="98">
        <v>178</v>
      </c>
      <c r="CD97" s="98">
        <v>148</v>
      </c>
      <c r="CE97" s="98">
        <v>149</v>
      </c>
      <c r="CF97" s="98">
        <v>160</v>
      </c>
      <c r="CG97" s="98">
        <v>160</v>
      </c>
      <c r="CH97" s="98">
        <v>150</v>
      </c>
      <c r="CI97" s="244">
        <v>161</v>
      </c>
      <c r="CJ97" s="368">
        <f t="shared" si="24"/>
        <v>0</v>
      </c>
      <c r="CK97" s="368">
        <f t="shared" si="25"/>
        <v>0</v>
      </c>
      <c r="CL97" s="27">
        <f t="shared" si="26"/>
        <v>1388</v>
      </c>
      <c r="CM97" s="369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DI97" s="234"/>
      <c r="DJ97" s="234"/>
    </row>
    <row r="98" spans="1:114" ht="20.100000000000001" customHeight="1" x14ac:dyDescent="0.25">
      <c r="A98" s="559"/>
      <c r="B98" s="110" t="s">
        <v>151</v>
      </c>
      <c r="C98" s="130" t="s">
        <v>155</v>
      </c>
      <c r="D98" s="178">
        <v>0</v>
      </c>
      <c r="E98" s="179">
        <v>0</v>
      </c>
      <c r="F98" s="179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369"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v>0</v>
      </c>
      <c r="V98" s="179">
        <v>0</v>
      </c>
      <c r="W98" s="179">
        <v>0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39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0</v>
      </c>
      <c r="AI98" s="179">
        <v>0</v>
      </c>
      <c r="AJ98" s="179">
        <v>0</v>
      </c>
      <c r="AK98" s="179">
        <v>0</v>
      </c>
      <c r="AL98" s="179">
        <v>0</v>
      </c>
      <c r="AM98" s="179">
        <v>0</v>
      </c>
      <c r="AN98" s="179">
        <v>0</v>
      </c>
      <c r="AO98" s="179">
        <v>0</v>
      </c>
      <c r="AP98" s="138">
        <v>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8">
        <v>0</v>
      </c>
      <c r="AW98" s="98">
        <v>0</v>
      </c>
      <c r="AX98" s="98">
        <v>0</v>
      </c>
      <c r="AY98" s="98">
        <v>0</v>
      </c>
      <c r="AZ98" s="98">
        <v>0</v>
      </c>
      <c r="BA98" s="98">
        <v>0</v>
      </c>
      <c r="BB98" s="13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450">
        <f t="shared" si="37"/>
        <v>0</v>
      </c>
      <c r="BO98" s="98">
        <v>0</v>
      </c>
      <c r="BP98" s="98">
        <v>0</v>
      </c>
      <c r="BQ98" s="98">
        <v>0</v>
      </c>
      <c r="BR98" s="98">
        <v>0</v>
      </c>
      <c r="BS98" s="98">
        <v>0</v>
      </c>
      <c r="BT98" s="98">
        <v>0</v>
      </c>
      <c r="BU98" s="98">
        <v>0</v>
      </c>
      <c r="BV98" s="98">
        <v>0</v>
      </c>
      <c r="BW98" s="98">
        <v>0</v>
      </c>
      <c r="BX98" s="98">
        <v>0</v>
      </c>
      <c r="BY98" s="98">
        <v>0</v>
      </c>
      <c r="BZ98" s="98">
        <v>57</v>
      </c>
      <c r="CA98" s="138">
        <v>41</v>
      </c>
      <c r="CB98" s="98">
        <v>27</v>
      </c>
      <c r="CC98" s="98">
        <v>17</v>
      </c>
      <c r="CD98" s="98">
        <v>23</v>
      </c>
      <c r="CE98" s="98">
        <v>9</v>
      </c>
      <c r="CF98" s="98">
        <v>9</v>
      </c>
      <c r="CG98" s="98">
        <v>7</v>
      </c>
      <c r="CH98" s="98">
        <v>10</v>
      </c>
      <c r="CI98" s="244">
        <v>6</v>
      </c>
      <c r="CJ98" s="368">
        <f t="shared" si="24"/>
        <v>0</v>
      </c>
      <c r="CK98" s="368">
        <f t="shared" si="25"/>
        <v>0</v>
      </c>
      <c r="CL98" s="27">
        <f t="shared" si="26"/>
        <v>149</v>
      </c>
      <c r="CM98" s="369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DI98" s="234"/>
      <c r="DJ98" s="234"/>
    </row>
    <row r="99" spans="1:114" ht="20.100000000000001" customHeight="1" x14ac:dyDescent="0.25">
      <c r="A99" s="559"/>
      <c r="B99" s="110" t="s">
        <v>123</v>
      </c>
      <c r="C99" s="130" t="s">
        <v>125</v>
      </c>
      <c r="D99" s="178">
        <v>0</v>
      </c>
      <c r="E99" s="179">
        <v>0</v>
      </c>
      <c r="F99" s="179">
        <v>0</v>
      </c>
      <c r="G99" s="179">
        <v>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0</v>
      </c>
      <c r="N99" s="179">
        <v>0</v>
      </c>
      <c r="O99" s="179">
        <v>0</v>
      </c>
      <c r="P99" s="170">
        <f>SUM(D99:O99)</f>
        <v>0</v>
      </c>
      <c r="Q99" s="180">
        <v>0</v>
      </c>
      <c r="R99" s="180">
        <v>0</v>
      </c>
      <c r="S99" s="180">
        <v>0</v>
      </c>
      <c r="T99" s="180">
        <v>0</v>
      </c>
      <c r="U99" s="180">
        <v>0</v>
      </c>
      <c r="V99" s="180">
        <v>0</v>
      </c>
      <c r="W99" s="180">
        <v>0</v>
      </c>
      <c r="X99" s="180">
        <v>0</v>
      </c>
      <c r="Y99" s="180">
        <v>0</v>
      </c>
      <c r="Z99" s="180">
        <v>0</v>
      </c>
      <c r="AA99" s="181">
        <v>0</v>
      </c>
      <c r="AB99" s="181">
        <v>0</v>
      </c>
      <c r="AC99" s="170">
        <f>SUM(Q99:AB99)</f>
        <v>0</v>
      </c>
      <c r="AD99" s="181">
        <v>0</v>
      </c>
      <c r="AE99" s="181">
        <v>0</v>
      </c>
      <c r="AF99" s="181">
        <v>0</v>
      </c>
      <c r="AG99" s="181">
        <v>0</v>
      </c>
      <c r="AH99" s="181">
        <v>0</v>
      </c>
      <c r="AI99" s="181">
        <v>0</v>
      </c>
      <c r="AJ99" s="181">
        <v>0</v>
      </c>
      <c r="AK99" s="181">
        <v>0</v>
      </c>
      <c r="AL99" s="181">
        <v>0</v>
      </c>
      <c r="AM99" s="181">
        <v>0</v>
      </c>
      <c r="AN99" s="181">
        <v>0</v>
      </c>
      <c r="AO99" s="181">
        <v>0</v>
      </c>
      <c r="AP99" s="251">
        <v>0</v>
      </c>
      <c r="AQ99" s="181">
        <v>0</v>
      </c>
      <c r="AR99" s="181">
        <v>0</v>
      </c>
      <c r="AS99" s="181">
        <v>0</v>
      </c>
      <c r="AT99" s="181">
        <v>0</v>
      </c>
      <c r="AU99" s="181">
        <v>0</v>
      </c>
      <c r="AV99" s="181">
        <v>0</v>
      </c>
      <c r="AW99" s="181">
        <v>0</v>
      </c>
      <c r="AX99" s="181">
        <v>0</v>
      </c>
      <c r="AY99" s="181">
        <v>0</v>
      </c>
      <c r="AZ99" s="181">
        <v>0</v>
      </c>
      <c r="BA99" s="181">
        <v>0</v>
      </c>
      <c r="BB99" s="251">
        <v>0</v>
      </c>
      <c r="BC99" s="181">
        <v>0</v>
      </c>
      <c r="BD99" s="181">
        <v>0</v>
      </c>
      <c r="BE99" s="181">
        <v>0</v>
      </c>
      <c r="BF99" s="181">
        <v>0</v>
      </c>
      <c r="BG99" s="181">
        <v>0</v>
      </c>
      <c r="BH99" s="181">
        <v>0</v>
      </c>
      <c r="BI99" s="181">
        <v>0</v>
      </c>
      <c r="BJ99" s="181">
        <v>0</v>
      </c>
      <c r="BK99" s="181">
        <v>0</v>
      </c>
      <c r="BL99" s="181">
        <v>0</v>
      </c>
      <c r="BM99" s="181">
        <v>0</v>
      </c>
      <c r="BN99" s="450">
        <f t="shared" si="37"/>
        <v>0</v>
      </c>
      <c r="BO99" s="181">
        <v>0</v>
      </c>
      <c r="BP99" s="181">
        <v>0</v>
      </c>
      <c r="BQ99" s="181">
        <v>0</v>
      </c>
      <c r="BR99" s="181">
        <v>0</v>
      </c>
      <c r="BS99" s="181">
        <v>0</v>
      </c>
      <c r="BT99" s="181">
        <v>0</v>
      </c>
      <c r="BU99" s="181">
        <v>0</v>
      </c>
      <c r="BV99" s="181">
        <v>0</v>
      </c>
      <c r="BW99" s="181">
        <v>0</v>
      </c>
      <c r="BX99" s="181">
        <v>0</v>
      </c>
      <c r="BY99" s="181">
        <v>0</v>
      </c>
      <c r="BZ99" s="181">
        <v>0</v>
      </c>
      <c r="CA99" s="251">
        <v>0</v>
      </c>
      <c r="CB99" s="181">
        <v>0</v>
      </c>
      <c r="CC99" s="181">
        <v>0</v>
      </c>
      <c r="CD99" s="181">
        <v>0</v>
      </c>
      <c r="CE99" s="181">
        <v>0</v>
      </c>
      <c r="CF99" s="181">
        <v>0</v>
      </c>
      <c r="CG99" s="181">
        <v>0</v>
      </c>
      <c r="CH99" s="181">
        <v>0</v>
      </c>
      <c r="CI99" s="444"/>
      <c r="CJ99" s="368">
        <f t="shared" si="24"/>
        <v>0</v>
      </c>
      <c r="CK99" s="368">
        <f t="shared" si="25"/>
        <v>0</v>
      </c>
      <c r="CL99" s="27">
        <f t="shared" si="26"/>
        <v>0</v>
      </c>
      <c r="CM99" s="369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4"/>
      <c r="DE99" s="234"/>
      <c r="DF99" s="234"/>
      <c r="DG99" s="234"/>
      <c r="DH99" s="234"/>
      <c r="DI99" s="234"/>
      <c r="DJ99" s="234"/>
    </row>
    <row r="100" spans="1:114" ht="19.5" customHeight="1" x14ac:dyDescent="0.25">
      <c r="A100" s="559"/>
      <c r="B100" s="173" t="s">
        <v>17</v>
      </c>
      <c r="C100" s="174" t="s">
        <v>18</v>
      </c>
      <c r="D100" s="178">
        <v>217</v>
      </c>
      <c r="E100" s="179">
        <v>201</v>
      </c>
      <c r="F100" s="179">
        <v>256</v>
      </c>
      <c r="G100" s="179">
        <v>235</v>
      </c>
      <c r="H100" s="179">
        <v>218</v>
      </c>
      <c r="I100" s="179">
        <v>246</v>
      </c>
      <c r="J100" s="179">
        <v>245</v>
      </c>
      <c r="K100" s="179">
        <v>227</v>
      </c>
      <c r="L100" s="179">
        <v>257</v>
      </c>
      <c r="M100" s="179">
        <v>262</v>
      </c>
      <c r="N100" s="179">
        <v>237</v>
      </c>
      <c r="O100" s="179">
        <v>260</v>
      </c>
      <c r="P100" s="170">
        <f>SUM(D100:O100)</f>
        <v>2861</v>
      </c>
      <c r="Q100" s="180">
        <v>219</v>
      </c>
      <c r="R100" s="180">
        <v>223</v>
      </c>
      <c r="S100" s="180">
        <v>287</v>
      </c>
      <c r="T100" s="180">
        <v>251</v>
      </c>
      <c r="U100" s="180">
        <v>256</v>
      </c>
      <c r="V100" s="180">
        <v>258</v>
      </c>
      <c r="W100" s="180">
        <v>274</v>
      </c>
      <c r="X100" s="180">
        <v>257</v>
      </c>
      <c r="Y100" s="180">
        <v>274</v>
      </c>
      <c r="Z100" s="180">
        <v>268</v>
      </c>
      <c r="AA100" s="181">
        <v>276</v>
      </c>
      <c r="AB100" s="181">
        <v>292</v>
      </c>
      <c r="AC100" s="170">
        <f>SUM(Q100:AB100)</f>
        <v>3135</v>
      </c>
      <c r="AD100" s="181">
        <v>268</v>
      </c>
      <c r="AE100" s="181">
        <v>241</v>
      </c>
      <c r="AF100" s="181">
        <v>273</v>
      </c>
      <c r="AG100" s="181">
        <v>283</v>
      </c>
      <c r="AH100" s="181">
        <v>284</v>
      </c>
      <c r="AI100" s="181">
        <v>280</v>
      </c>
      <c r="AJ100" s="181">
        <v>298</v>
      </c>
      <c r="AK100" s="181">
        <v>413</v>
      </c>
      <c r="AL100" s="181">
        <v>421</v>
      </c>
      <c r="AM100" s="181">
        <v>401</v>
      </c>
      <c r="AN100" s="181">
        <v>403</v>
      </c>
      <c r="AO100" s="181">
        <v>414</v>
      </c>
      <c r="AP100" s="138">
        <v>372</v>
      </c>
      <c r="AQ100" s="98">
        <v>348</v>
      </c>
      <c r="AR100" s="98">
        <v>422</v>
      </c>
      <c r="AS100" s="98">
        <v>408</v>
      </c>
      <c r="AT100" s="98">
        <v>486</v>
      </c>
      <c r="AU100" s="98">
        <v>425</v>
      </c>
      <c r="AV100" s="98">
        <v>486</v>
      </c>
      <c r="AW100" s="98">
        <v>497</v>
      </c>
      <c r="AX100" s="98">
        <v>429</v>
      </c>
      <c r="AY100" s="98">
        <v>558</v>
      </c>
      <c r="AZ100" s="98">
        <v>494</v>
      </c>
      <c r="BA100" s="98">
        <v>453</v>
      </c>
      <c r="BB100" s="138">
        <v>477</v>
      </c>
      <c r="BC100" s="98">
        <v>459</v>
      </c>
      <c r="BD100" s="98">
        <v>482</v>
      </c>
      <c r="BE100" s="98">
        <v>553</v>
      </c>
      <c r="BF100" s="98">
        <v>482</v>
      </c>
      <c r="BG100" s="98">
        <v>484</v>
      </c>
      <c r="BH100" s="98">
        <v>572</v>
      </c>
      <c r="BI100" s="98">
        <v>534</v>
      </c>
      <c r="BJ100" s="98">
        <v>535</v>
      </c>
      <c r="BK100" s="98">
        <v>569</v>
      </c>
      <c r="BL100" s="98">
        <v>532</v>
      </c>
      <c r="BM100" s="98">
        <v>532</v>
      </c>
      <c r="BN100" s="450">
        <f t="shared" si="37"/>
        <v>6211</v>
      </c>
      <c r="BO100" s="98">
        <v>511</v>
      </c>
      <c r="BP100" s="98">
        <v>512</v>
      </c>
      <c r="BQ100" s="98">
        <v>516</v>
      </c>
      <c r="BR100" s="98">
        <v>524</v>
      </c>
      <c r="BS100" s="98">
        <v>567</v>
      </c>
      <c r="BT100" s="98">
        <v>542</v>
      </c>
      <c r="BU100" s="98">
        <v>587</v>
      </c>
      <c r="BV100" s="98">
        <v>538</v>
      </c>
      <c r="BW100" s="98">
        <v>575</v>
      </c>
      <c r="BX100" s="98">
        <v>556</v>
      </c>
      <c r="BY100" s="98">
        <v>443</v>
      </c>
      <c r="BZ100" s="98">
        <v>523</v>
      </c>
      <c r="CA100" s="138">
        <v>473</v>
      </c>
      <c r="CB100" s="98">
        <v>403</v>
      </c>
      <c r="CC100" s="98">
        <v>486</v>
      </c>
      <c r="CD100" s="98">
        <v>505</v>
      </c>
      <c r="CE100" s="98">
        <v>440</v>
      </c>
      <c r="CF100" s="98">
        <v>453</v>
      </c>
      <c r="CG100" s="98">
        <v>505</v>
      </c>
      <c r="CH100" s="98">
        <v>429</v>
      </c>
      <c r="CI100" s="244">
        <v>473</v>
      </c>
      <c r="CJ100" s="368">
        <f t="shared" si="24"/>
        <v>4578</v>
      </c>
      <c r="CK100" s="368">
        <f t="shared" si="25"/>
        <v>4872</v>
      </c>
      <c r="CL100" s="27">
        <f t="shared" si="26"/>
        <v>4167</v>
      </c>
      <c r="CM100" s="369">
        <f t="shared" si="12"/>
        <v>-14.470443349753692</v>
      </c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DI100" s="234"/>
      <c r="DJ100" s="234"/>
    </row>
    <row r="101" spans="1:114" ht="20.100000000000001" customHeight="1" x14ac:dyDescent="0.25">
      <c r="A101" s="559"/>
      <c r="B101" s="110" t="s">
        <v>169</v>
      </c>
      <c r="C101" s="130" t="s">
        <v>170</v>
      </c>
      <c r="D101" s="178">
        <v>0</v>
      </c>
      <c r="E101" s="179">
        <v>0</v>
      </c>
      <c r="F101" s="179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179">
        <v>0</v>
      </c>
      <c r="P101" s="369">
        <v>0</v>
      </c>
      <c r="Q101" s="179">
        <v>0</v>
      </c>
      <c r="R101" s="179">
        <v>0</v>
      </c>
      <c r="S101" s="179">
        <v>0</v>
      </c>
      <c r="T101" s="179">
        <v>0</v>
      </c>
      <c r="U101" s="179">
        <v>0</v>
      </c>
      <c r="V101" s="179">
        <v>0</v>
      </c>
      <c r="W101" s="179">
        <v>0</v>
      </c>
      <c r="X101" s="179">
        <v>0</v>
      </c>
      <c r="Y101" s="179">
        <v>0</v>
      </c>
      <c r="Z101" s="179">
        <v>0</v>
      </c>
      <c r="AA101" s="179">
        <v>0</v>
      </c>
      <c r="AB101" s="179">
        <v>0</v>
      </c>
      <c r="AC101" s="399">
        <v>0</v>
      </c>
      <c r="AD101" s="179">
        <v>0</v>
      </c>
      <c r="AE101" s="179">
        <v>0</v>
      </c>
      <c r="AF101" s="179">
        <v>0</v>
      </c>
      <c r="AG101" s="179">
        <v>0</v>
      </c>
      <c r="AH101" s="179">
        <v>0</v>
      </c>
      <c r="AI101" s="179">
        <v>0</v>
      </c>
      <c r="AJ101" s="179">
        <v>0</v>
      </c>
      <c r="AK101" s="179">
        <v>0</v>
      </c>
      <c r="AL101" s="179">
        <v>0</v>
      </c>
      <c r="AM101" s="179">
        <v>0</v>
      </c>
      <c r="AN101" s="179">
        <v>0</v>
      </c>
      <c r="AO101" s="179">
        <v>0</v>
      </c>
      <c r="AP101" s="13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98">
        <v>0</v>
      </c>
      <c r="AY101" s="98">
        <v>0</v>
      </c>
      <c r="AZ101" s="98">
        <v>0</v>
      </c>
      <c r="BA101" s="98">
        <v>0</v>
      </c>
      <c r="BB101" s="13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450">
        <f t="shared" si="37"/>
        <v>0</v>
      </c>
      <c r="BO101" s="98">
        <v>0</v>
      </c>
      <c r="BP101" s="98">
        <v>0</v>
      </c>
      <c r="BQ101" s="98">
        <v>0</v>
      </c>
      <c r="BR101" s="98">
        <v>0</v>
      </c>
      <c r="BS101" s="98">
        <v>0</v>
      </c>
      <c r="BT101" s="98">
        <v>0</v>
      </c>
      <c r="BU101" s="98">
        <v>0</v>
      </c>
      <c r="BV101" s="98">
        <v>0</v>
      </c>
      <c r="BW101" s="98">
        <v>0</v>
      </c>
      <c r="BX101" s="98">
        <v>0</v>
      </c>
      <c r="BY101" s="98">
        <v>0</v>
      </c>
      <c r="BZ101" s="98">
        <v>0</v>
      </c>
      <c r="CA101" s="138">
        <v>0</v>
      </c>
      <c r="CB101" s="98">
        <v>2</v>
      </c>
      <c r="CC101" s="98">
        <v>23</v>
      </c>
      <c r="CD101" s="98">
        <v>16</v>
      </c>
      <c r="CE101" s="98">
        <v>21</v>
      </c>
      <c r="CF101" s="98">
        <v>26</v>
      </c>
      <c r="CG101" s="98">
        <v>33</v>
      </c>
      <c r="CH101" s="98">
        <v>25</v>
      </c>
      <c r="CI101" s="244">
        <v>16</v>
      </c>
      <c r="CJ101" s="368">
        <f t="shared" si="24"/>
        <v>0</v>
      </c>
      <c r="CK101" s="368">
        <f t="shared" si="25"/>
        <v>0</v>
      </c>
      <c r="CL101" s="27">
        <f t="shared" si="26"/>
        <v>162</v>
      </c>
      <c r="CM101" s="369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4"/>
      <c r="DF101" s="234"/>
      <c r="DG101" s="234"/>
      <c r="DH101" s="234"/>
      <c r="DI101" s="234"/>
      <c r="DJ101" s="234"/>
    </row>
    <row r="102" spans="1:114" ht="20.100000000000001" customHeight="1" x14ac:dyDescent="0.25">
      <c r="A102" s="559"/>
      <c r="B102" s="484" t="s">
        <v>28</v>
      </c>
      <c r="C102" s="485" t="s">
        <v>29</v>
      </c>
      <c r="D102" s="486">
        <v>1</v>
      </c>
      <c r="E102" s="487">
        <v>4</v>
      </c>
      <c r="F102" s="487">
        <v>0</v>
      </c>
      <c r="G102" s="487">
        <v>0</v>
      </c>
      <c r="H102" s="487">
        <v>2</v>
      </c>
      <c r="I102" s="487">
        <v>0</v>
      </c>
      <c r="J102" s="487">
        <v>0</v>
      </c>
      <c r="K102" s="487">
        <v>0</v>
      </c>
      <c r="L102" s="487">
        <v>0</v>
      </c>
      <c r="M102" s="488">
        <v>0</v>
      </c>
      <c r="N102" s="488">
        <v>0</v>
      </c>
      <c r="O102" s="487">
        <v>0</v>
      </c>
      <c r="P102" s="489">
        <f>SUM(D102:O102)</f>
        <v>7</v>
      </c>
      <c r="Q102" s="490">
        <v>0</v>
      </c>
      <c r="R102" s="490">
        <v>0</v>
      </c>
      <c r="S102" s="490">
        <v>0</v>
      </c>
      <c r="T102" s="490">
        <v>0</v>
      </c>
      <c r="U102" s="490">
        <v>0</v>
      </c>
      <c r="V102" s="490">
        <v>0</v>
      </c>
      <c r="W102" s="490">
        <v>0</v>
      </c>
      <c r="X102" s="490">
        <v>0</v>
      </c>
      <c r="Y102" s="490">
        <v>0</v>
      </c>
      <c r="Z102" s="490">
        <v>0</v>
      </c>
      <c r="AA102" s="490">
        <v>0</v>
      </c>
      <c r="AB102" s="491">
        <v>0</v>
      </c>
      <c r="AC102" s="489">
        <f>SUM(Q102:AB102)</f>
        <v>0</v>
      </c>
      <c r="AD102" s="491">
        <v>0</v>
      </c>
      <c r="AE102" s="491">
        <v>0</v>
      </c>
      <c r="AF102" s="491">
        <v>0</v>
      </c>
      <c r="AG102" s="491">
        <v>1</v>
      </c>
      <c r="AH102" s="491">
        <v>2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v>0</v>
      </c>
      <c r="AP102" s="492">
        <v>0</v>
      </c>
      <c r="AQ102" s="491">
        <v>0</v>
      </c>
      <c r="AR102" s="491">
        <v>0</v>
      </c>
      <c r="AS102" s="491">
        <v>0</v>
      </c>
      <c r="AT102" s="491">
        <v>0</v>
      </c>
      <c r="AU102" s="491">
        <v>0</v>
      </c>
      <c r="AV102" s="491">
        <v>0</v>
      </c>
      <c r="AW102" s="491">
        <v>0</v>
      </c>
      <c r="AX102" s="491">
        <v>0</v>
      </c>
      <c r="AY102" s="491">
        <v>0</v>
      </c>
      <c r="AZ102" s="491">
        <v>0</v>
      </c>
      <c r="BA102" s="491">
        <v>0</v>
      </c>
      <c r="BB102" s="492">
        <v>0</v>
      </c>
      <c r="BC102" s="491">
        <v>0</v>
      </c>
      <c r="BD102" s="491">
        <v>0</v>
      </c>
      <c r="BE102" s="491">
        <v>1</v>
      </c>
      <c r="BF102" s="491">
        <v>0</v>
      </c>
      <c r="BG102" s="491">
        <v>0</v>
      </c>
      <c r="BH102" s="55">
        <v>0</v>
      </c>
      <c r="BI102" s="491">
        <v>0</v>
      </c>
      <c r="BJ102" s="491">
        <v>0</v>
      </c>
      <c r="BK102" s="491">
        <v>0</v>
      </c>
      <c r="BL102" s="491">
        <v>0</v>
      </c>
      <c r="BM102" s="491">
        <v>0</v>
      </c>
      <c r="BN102" s="493">
        <f t="shared" si="37"/>
        <v>1</v>
      </c>
      <c r="BO102" s="491">
        <v>0</v>
      </c>
      <c r="BP102" s="491">
        <v>0</v>
      </c>
      <c r="BQ102" s="491">
        <v>0</v>
      </c>
      <c r="BR102" s="491">
        <v>1</v>
      </c>
      <c r="BS102" s="491">
        <v>1</v>
      </c>
      <c r="BT102" s="491">
        <v>0</v>
      </c>
      <c r="BU102" s="491">
        <v>2</v>
      </c>
      <c r="BV102" s="491">
        <v>1</v>
      </c>
      <c r="BW102" s="491">
        <v>0</v>
      </c>
      <c r="BX102" s="491">
        <v>0</v>
      </c>
      <c r="BY102" s="491">
        <v>0</v>
      </c>
      <c r="BZ102" s="491">
        <v>3</v>
      </c>
      <c r="CA102" s="492">
        <v>1</v>
      </c>
      <c r="CB102" s="491">
        <v>0</v>
      </c>
      <c r="CC102" s="491">
        <v>0</v>
      </c>
      <c r="CD102" s="491">
        <v>0</v>
      </c>
      <c r="CE102" s="491">
        <v>0</v>
      </c>
      <c r="CF102" s="491">
        <v>0</v>
      </c>
      <c r="CG102" s="491">
        <v>1</v>
      </c>
      <c r="CH102" s="491">
        <v>0</v>
      </c>
      <c r="CI102" s="494">
        <v>1</v>
      </c>
      <c r="CJ102" s="495">
        <f t="shared" si="24"/>
        <v>1</v>
      </c>
      <c r="CK102" s="495">
        <f t="shared" si="25"/>
        <v>5</v>
      </c>
      <c r="CL102" s="496">
        <f t="shared" si="26"/>
        <v>3</v>
      </c>
      <c r="CM102" s="497">
        <f t="shared" ref="CM102:CM125" si="38">((CL102/CK102)-1)*100</f>
        <v>-40</v>
      </c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DI102" s="234"/>
      <c r="DJ102" s="234"/>
    </row>
    <row r="103" spans="1:114" ht="20.100000000000001" customHeight="1" x14ac:dyDescent="0.25">
      <c r="A103" s="559"/>
      <c r="B103" s="484" t="s">
        <v>30</v>
      </c>
      <c r="C103" s="485" t="s">
        <v>31</v>
      </c>
      <c r="D103" s="486">
        <v>1</v>
      </c>
      <c r="E103" s="487">
        <v>4</v>
      </c>
      <c r="F103" s="487">
        <v>0</v>
      </c>
      <c r="G103" s="487">
        <v>0</v>
      </c>
      <c r="H103" s="487">
        <v>1</v>
      </c>
      <c r="I103" s="487">
        <v>0</v>
      </c>
      <c r="J103" s="487">
        <v>0</v>
      </c>
      <c r="K103" s="487">
        <v>0</v>
      </c>
      <c r="L103" s="487">
        <v>0</v>
      </c>
      <c r="M103" s="488">
        <v>0</v>
      </c>
      <c r="N103" s="488">
        <v>0</v>
      </c>
      <c r="O103" s="487">
        <v>0</v>
      </c>
      <c r="P103" s="489">
        <f>SUM(D103:O103)</f>
        <v>6</v>
      </c>
      <c r="Q103" s="490">
        <v>0</v>
      </c>
      <c r="R103" s="490">
        <v>0</v>
      </c>
      <c r="S103" s="490">
        <v>0</v>
      </c>
      <c r="T103" s="490">
        <v>0</v>
      </c>
      <c r="U103" s="490">
        <v>0</v>
      </c>
      <c r="V103" s="490">
        <v>0</v>
      </c>
      <c r="W103" s="490">
        <v>0</v>
      </c>
      <c r="X103" s="490">
        <v>0</v>
      </c>
      <c r="Y103" s="490">
        <v>0</v>
      </c>
      <c r="Z103" s="490">
        <v>0</v>
      </c>
      <c r="AA103" s="490">
        <v>0</v>
      </c>
      <c r="AB103" s="491">
        <v>0</v>
      </c>
      <c r="AC103" s="489">
        <f>SUM(Q103:AB103)</f>
        <v>0</v>
      </c>
      <c r="AD103" s="491">
        <v>0</v>
      </c>
      <c r="AE103" s="491">
        <v>0</v>
      </c>
      <c r="AF103" s="491">
        <v>0</v>
      </c>
      <c r="AG103" s="491">
        <v>1</v>
      </c>
      <c r="AH103" s="491">
        <v>2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v>0</v>
      </c>
      <c r="AP103" s="492">
        <v>0</v>
      </c>
      <c r="AQ103" s="491">
        <v>0</v>
      </c>
      <c r="AR103" s="491">
        <v>0</v>
      </c>
      <c r="AS103" s="491">
        <v>0</v>
      </c>
      <c r="AT103" s="491">
        <v>0</v>
      </c>
      <c r="AU103" s="491">
        <v>0</v>
      </c>
      <c r="AV103" s="491">
        <v>0</v>
      </c>
      <c r="AW103" s="491">
        <v>0</v>
      </c>
      <c r="AX103" s="491">
        <v>0</v>
      </c>
      <c r="AY103" s="491">
        <v>0</v>
      </c>
      <c r="AZ103" s="491">
        <v>0</v>
      </c>
      <c r="BA103" s="491">
        <v>0</v>
      </c>
      <c r="BB103" s="492">
        <v>0</v>
      </c>
      <c r="BC103" s="491">
        <v>0</v>
      </c>
      <c r="BD103" s="491">
        <v>0</v>
      </c>
      <c r="BE103" s="491">
        <v>0</v>
      </c>
      <c r="BF103" s="491">
        <v>0</v>
      </c>
      <c r="BG103" s="491">
        <v>0</v>
      </c>
      <c r="BH103" s="55">
        <v>0</v>
      </c>
      <c r="BI103" s="491">
        <v>0</v>
      </c>
      <c r="BJ103" s="491">
        <v>0</v>
      </c>
      <c r="BK103" s="491">
        <v>0</v>
      </c>
      <c r="BL103" s="491">
        <v>0</v>
      </c>
      <c r="BM103" s="491">
        <v>0</v>
      </c>
      <c r="BN103" s="493">
        <f t="shared" si="37"/>
        <v>0</v>
      </c>
      <c r="BO103" s="491">
        <v>0</v>
      </c>
      <c r="BP103" s="491">
        <v>0</v>
      </c>
      <c r="BQ103" s="491">
        <v>0</v>
      </c>
      <c r="BR103" s="491">
        <v>0</v>
      </c>
      <c r="BS103" s="491">
        <v>0</v>
      </c>
      <c r="BT103" s="491">
        <v>0</v>
      </c>
      <c r="BU103" s="491">
        <v>0</v>
      </c>
      <c r="BV103" s="491">
        <v>0</v>
      </c>
      <c r="BW103" s="491">
        <v>0</v>
      </c>
      <c r="BX103" s="491">
        <v>0</v>
      </c>
      <c r="BY103" s="491">
        <v>0</v>
      </c>
      <c r="BZ103" s="491">
        <v>0</v>
      </c>
      <c r="CA103" s="492">
        <v>0</v>
      </c>
      <c r="CB103" s="491">
        <v>0</v>
      </c>
      <c r="CC103" s="491">
        <v>0</v>
      </c>
      <c r="CD103" s="491">
        <v>0</v>
      </c>
      <c r="CE103" s="491">
        <v>0</v>
      </c>
      <c r="CF103" s="491">
        <v>0</v>
      </c>
      <c r="CG103" s="491">
        <v>0</v>
      </c>
      <c r="CH103" s="491">
        <v>0</v>
      </c>
      <c r="CI103" s="494"/>
      <c r="CJ103" s="495">
        <f t="shared" si="24"/>
        <v>0</v>
      </c>
      <c r="CK103" s="495">
        <f t="shared" si="25"/>
        <v>0</v>
      </c>
      <c r="CL103" s="496">
        <f t="shared" si="26"/>
        <v>0</v>
      </c>
      <c r="CM103" s="497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4"/>
      <c r="DE103" s="234"/>
      <c r="DF103" s="234"/>
      <c r="DG103" s="234"/>
      <c r="DH103" s="234"/>
      <c r="DI103" s="234"/>
      <c r="DJ103" s="234"/>
    </row>
    <row r="104" spans="1:114" ht="20.100000000000001" customHeight="1" x14ac:dyDescent="0.25">
      <c r="A104" s="559"/>
      <c r="B104" s="484" t="s">
        <v>136</v>
      </c>
      <c r="C104" s="485" t="s">
        <v>137</v>
      </c>
      <c r="D104" s="486">
        <v>0</v>
      </c>
      <c r="E104" s="487">
        <v>0</v>
      </c>
      <c r="F104" s="487">
        <v>0</v>
      </c>
      <c r="G104" s="487">
        <v>0</v>
      </c>
      <c r="H104" s="487">
        <v>1</v>
      </c>
      <c r="I104" s="487">
        <v>0</v>
      </c>
      <c r="J104" s="487">
        <v>0</v>
      </c>
      <c r="K104" s="487">
        <v>0</v>
      </c>
      <c r="L104" s="487">
        <v>0</v>
      </c>
      <c r="M104" s="488">
        <v>0</v>
      </c>
      <c r="N104" s="488">
        <v>0</v>
      </c>
      <c r="O104" s="487">
        <v>0</v>
      </c>
      <c r="P104" s="489">
        <f>SUM(D104:O104)</f>
        <v>1</v>
      </c>
      <c r="Q104" s="490">
        <v>0</v>
      </c>
      <c r="R104" s="490">
        <v>0</v>
      </c>
      <c r="S104" s="490">
        <v>0</v>
      </c>
      <c r="T104" s="490">
        <v>0</v>
      </c>
      <c r="U104" s="490">
        <v>0</v>
      </c>
      <c r="V104" s="490">
        <v>0</v>
      </c>
      <c r="W104" s="490">
        <v>0</v>
      </c>
      <c r="X104" s="490">
        <v>0</v>
      </c>
      <c r="Y104" s="490">
        <v>0</v>
      </c>
      <c r="Z104" s="490">
        <v>0</v>
      </c>
      <c r="AA104" s="490">
        <v>0</v>
      </c>
      <c r="AB104" s="491">
        <v>0</v>
      </c>
      <c r="AC104" s="489">
        <f>SUM(Q104:AB104)</f>
        <v>0</v>
      </c>
      <c r="AD104" s="491">
        <v>0</v>
      </c>
      <c r="AE104" s="491">
        <v>0</v>
      </c>
      <c r="AF104" s="491">
        <v>0</v>
      </c>
      <c r="AG104" s="491"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v>0</v>
      </c>
      <c r="AP104" s="492">
        <v>0</v>
      </c>
      <c r="AQ104" s="491">
        <v>0</v>
      </c>
      <c r="AR104" s="491">
        <v>0</v>
      </c>
      <c r="AS104" s="491">
        <v>0</v>
      </c>
      <c r="AT104" s="491">
        <v>0</v>
      </c>
      <c r="AU104" s="491">
        <v>0</v>
      </c>
      <c r="AV104" s="491">
        <v>0</v>
      </c>
      <c r="AW104" s="491">
        <v>0</v>
      </c>
      <c r="AX104" s="491">
        <v>0</v>
      </c>
      <c r="AY104" s="491">
        <v>0</v>
      </c>
      <c r="AZ104" s="491">
        <v>0</v>
      </c>
      <c r="BA104" s="491">
        <v>0</v>
      </c>
      <c r="BB104" s="492">
        <v>0</v>
      </c>
      <c r="BC104" s="491">
        <v>0</v>
      </c>
      <c r="BD104" s="491">
        <v>0</v>
      </c>
      <c r="BE104" s="491">
        <v>1</v>
      </c>
      <c r="BF104" s="491">
        <v>0</v>
      </c>
      <c r="BG104" s="491">
        <v>0</v>
      </c>
      <c r="BH104" s="55">
        <v>0</v>
      </c>
      <c r="BI104" s="491">
        <v>0</v>
      </c>
      <c r="BJ104" s="491">
        <v>0</v>
      </c>
      <c r="BK104" s="491">
        <v>0</v>
      </c>
      <c r="BL104" s="491">
        <v>0</v>
      </c>
      <c r="BM104" s="491">
        <v>0</v>
      </c>
      <c r="BN104" s="493">
        <f t="shared" si="37"/>
        <v>1</v>
      </c>
      <c r="BO104" s="491">
        <v>0</v>
      </c>
      <c r="BP104" s="491">
        <v>0</v>
      </c>
      <c r="BQ104" s="491">
        <v>0</v>
      </c>
      <c r="BR104" s="491">
        <v>1</v>
      </c>
      <c r="BS104" s="491">
        <v>1</v>
      </c>
      <c r="BT104" s="491">
        <v>0</v>
      </c>
      <c r="BU104" s="491">
        <v>2</v>
      </c>
      <c r="BV104" s="491">
        <v>1</v>
      </c>
      <c r="BW104" s="491">
        <v>0</v>
      </c>
      <c r="BX104" s="491">
        <v>0</v>
      </c>
      <c r="BY104" s="491">
        <v>0</v>
      </c>
      <c r="BZ104" s="491">
        <v>4</v>
      </c>
      <c r="CA104" s="492">
        <v>0</v>
      </c>
      <c r="CB104" s="491">
        <v>0</v>
      </c>
      <c r="CC104" s="491">
        <v>0</v>
      </c>
      <c r="CD104" s="491">
        <v>0</v>
      </c>
      <c r="CE104" s="491">
        <v>0</v>
      </c>
      <c r="CF104" s="491">
        <v>0</v>
      </c>
      <c r="CG104" s="491">
        <v>1</v>
      </c>
      <c r="CH104" s="491">
        <v>0</v>
      </c>
      <c r="CI104" s="494">
        <v>1</v>
      </c>
      <c r="CJ104" s="495">
        <f t="shared" si="24"/>
        <v>1</v>
      </c>
      <c r="CK104" s="495">
        <f t="shared" si="25"/>
        <v>5</v>
      </c>
      <c r="CL104" s="496">
        <f t="shared" si="26"/>
        <v>2</v>
      </c>
      <c r="CM104" s="497">
        <f t="shared" si="38"/>
        <v>-60</v>
      </c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4"/>
      <c r="DE104" s="234"/>
      <c r="DF104" s="234"/>
      <c r="DG104" s="234"/>
      <c r="DH104" s="234"/>
      <c r="DI104" s="234"/>
      <c r="DJ104" s="234"/>
    </row>
    <row r="105" spans="1:114" ht="20.100000000000001" customHeight="1" x14ac:dyDescent="0.25">
      <c r="A105" s="559"/>
      <c r="B105" s="173" t="s">
        <v>32</v>
      </c>
      <c r="C105" s="130" t="s">
        <v>133</v>
      </c>
      <c r="D105" s="178">
        <v>337</v>
      </c>
      <c r="E105" s="179">
        <v>211</v>
      </c>
      <c r="F105" s="179">
        <v>243</v>
      </c>
      <c r="G105" s="179">
        <v>224</v>
      </c>
      <c r="H105" s="179">
        <v>245</v>
      </c>
      <c r="I105" s="179">
        <v>252</v>
      </c>
      <c r="J105" s="179">
        <v>240</v>
      </c>
      <c r="K105" s="179">
        <v>188</v>
      </c>
      <c r="L105" s="179">
        <v>204</v>
      </c>
      <c r="M105" s="182">
        <v>213</v>
      </c>
      <c r="N105" s="182">
        <v>215</v>
      </c>
      <c r="O105" s="179">
        <v>352</v>
      </c>
      <c r="P105" s="170">
        <f>SUM(D105:O105)</f>
        <v>2924</v>
      </c>
      <c r="Q105" s="180">
        <v>201</v>
      </c>
      <c r="R105" s="180">
        <v>204</v>
      </c>
      <c r="S105" s="180">
        <v>292</v>
      </c>
      <c r="T105" s="180">
        <v>295</v>
      </c>
      <c r="U105" s="180">
        <v>426</v>
      </c>
      <c r="V105" s="180">
        <v>419</v>
      </c>
      <c r="W105" s="180">
        <v>314</v>
      </c>
      <c r="X105" s="180">
        <v>391</v>
      </c>
      <c r="Y105" s="180">
        <v>426</v>
      </c>
      <c r="Z105" s="180">
        <v>337</v>
      </c>
      <c r="AA105" s="181">
        <v>327</v>
      </c>
      <c r="AB105" s="181">
        <v>488</v>
      </c>
      <c r="AC105" s="170">
        <f>SUM(Q105:AB105)</f>
        <v>4120</v>
      </c>
      <c r="AD105" s="181">
        <v>347</v>
      </c>
      <c r="AE105" s="181">
        <v>348</v>
      </c>
      <c r="AF105" s="181">
        <v>397</v>
      </c>
      <c r="AG105" s="181">
        <v>494</v>
      </c>
      <c r="AH105" s="181">
        <v>485</v>
      </c>
      <c r="AI105" s="181">
        <v>495</v>
      </c>
      <c r="AJ105" s="181">
        <v>479</v>
      </c>
      <c r="AK105" s="181">
        <v>380</v>
      </c>
      <c r="AL105" s="181">
        <v>386</v>
      </c>
      <c r="AM105" s="243">
        <v>401</v>
      </c>
      <c r="AN105" s="243">
        <v>445</v>
      </c>
      <c r="AO105" s="243">
        <v>489</v>
      </c>
      <c r="AP105" s="138">
        <v>471</v>
      </c>
      <c r="AQ105" s="98">
        <v>660</v>
      </c>
      <c r="AR105" s="98">
        <v>762</v>
      </c>
      <c r="AS105" s="98">
        <v>690</v>
      </c>
      <c r="AT105" s="98">
        <v>872</v>
      </c>
      <c r="AU105" s="98">
        <v>713</v>
      </c>
      <c r="AV105" s="98">
        <v>899</v>
      </c>
      <c r="AW105" s="98">
        <v>817</v>
      </c>
      <c r="AX105" s="98">
        <v>856</v>
      </c>
      <c r="AY105" s="98">
        <v>1038</v>
      </c>
      <c r="AZ105" s="98">
        <v>932</v>
      </c>
      <c r="BA105" s="98">
        <v>1018</v>
      </c>
      <c r="BB105" s="138">
        <v>924</v>
      </c>
      <c r="BC105" s="98">
        <v>931</v>
      </c>
      <c r="BD105" s="98">
        <v>1123</v>
      </c>
      <c r="BE105" s="98">
        <v>1294</v>
      </c>
      <c r="BF105" s="98">
        <v>1524</v>
      </c>
      <c r="BG105" s="98">
        <v>1280</v>
      </c>
      <c r="BH105" s="98">
        <v>1702</v>
      </c>
      <c r="BI105" s="98">
        <v>1464</v>
      </c>
      <c r="BJ105" s="98">
        <v>1553</v>
      </c>
      <c r="BK105" s="98">
        <v>1770</v>
      </c>
      <c r="BL105" s="98">
        <v>1810</v>
      </c>
      <c r="BM105" s="98">
        <v>2059</v>
      </c>
      <c r="BN105" s="450">
        <f t="shared" si="37"/>
        <v>17434</v>
      </c>
      <c r="BO105" s="98">
        <v>1752</v>
      </c>
      <c r="BP105" s="98">
        <v>1745</v>
      </c>
      <c r="BQ105" s="98">
        <v>1836</v>
      </c>
      <c r="BR105" s="98">
        <v>1821</v>
      </c>
      <c r="BS105" s="98">
        <v>1971</v>
      </c>
      <c r="BT105" s="98">
        <v>1705</v>
      </c>
      <c r="BU105" s="98">
        <v>1946</v>
      </c>
      <c r="BV105" s="98">
        <v>1813</v>
      </c>
      <c r="BW105" s="98">
        <v>1478</v>
      </c>
      <c r="BX105" s="98">
        <v>1160</v>
      </c>
      <c r="BY105" s="98">
        <v>1012</v>
      </c>
      <c r="BZ105" s="98">
        <v>1328</v>
      </c>
      <c r="CA105" s="138">
        <v>1184</v>
      </c>
      <c r="CB105" s="98">
        <v>1028</v>
      </c>
      <c r="CC105" s="98">
        <v>1203</v>
      </c>
      <c r="CD105" s="98">
        <v>1151</v>
      </c>
      <c r="CE105" s="98">
        <v>1100</v>
      </c>
      <c r="CF105" s="98">
        <v>1176</v>
      </c>
      <c r="CG105" s="98">
        <v>1250</v>
      </c>
      <c r="CH105" s="98">
        <v>1101</v>
      </c>
      <c r="CI105" s="244">
        <v>1197</v>
      </c>
      <c r="CJ105" s="368">
        <f t="shared" si="24"/>
        <v>11795</v>
      </c>
      <c r="CK105" s="368">
        <f t="shared" si="25"/>
        <v>16067</v>
      </c>
      <c r="CL105" s="27">
        <f t="shared" si="26"/>
        <v>10390</v>
      </c>
      <c r="CM105" s="369">
        <f t="shared" si="38"/>
        <v>-35.333291840418248</v>
      </c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4"/>
      <c r="DE105" s="234"/>
      <c r="DF105" s="234"/>
      <c r="DG105" s="234"/>
      <c r="DH105" s="234"/>
      <c r="DI105" s="234"/>
      <c r="DJ105" s="234"/>
    </row>
    <row r="106" spans="1:114" ht="20.100000000000001" customHeight="1" x14ac:dyDescent="0.25">
      <c r="A106" s="559"/>
      <c r="B106" s="173" t="s">
        <v>103</v>
      </c>
      <c r="C106" s="130" t="s">
        <v>104</v>
      </c>
      <c r="D106" s="178">
        <v>0</v>
      </c>
      <c r="E106" s="179">
        <v>0</v>
      </c>
      <c r="F106" s="179">
        <v>0</v>
      </c>
      <c r="G106" s="179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369">
        <v>0</v>
      </c>
      <c r="Q106" s="179">
        <v>0</v>
      </c>
      <c r="R106" s="179">
        <v>0</v>
      </c>
      <c r="S106" s="179">
        <v>0</v>
      </c>
      <c r="T106" s="179">
        <v>0</v>
      </c>
      <c r="U106" s="179">
        <v>0</v>
      </c>
      <c r="V106" s="179">
        <v>0</v>
      </c>
      <c r="W106" s="179">
        <v>0</v>
      </c>
      <c r="X106" s="179">
        <v>0</v>
      </c>
      <c r="Y106" s="179">
        <v>0</v>
      </c>
      <c r="Z106" s="179">
        <v>0</v>
      </c>
      <c r="AA106" s="179">
        <v>0</v>
      </c>
      <c r="AB106" s="179">
        <v>0</v>
      </c>
      <c r="AC106" s="399">
        <v>0</v>
      </c>
      <c r="AD106" s="179">
        <v>0</v>
      </c>
      <c r="AE106" s="179">
        <v>0</v>
      </c>
      <c r="AF106" s="179">
        <v>0</v>
      </c>
      <c r="AG106" s="179">
        <v>0</v>
      </c>
      <c r="AH106" s="179">
        <v>0</v>
      </c>
      <c r="AI106" s="179">
        <v>0</v>
      </c>
      <c r="AJ106" s="179">
        <v>0</v>
      </c>
      <c r="AK106" s="179">
        <v>0</v>
      </c>
      <c r="AL106" s="179">
        <v>0</v>
      </c>
      <c r="AM106" s="179">
        <v>0</v>
      </c>
      <c r="AN106" s="179">
        <v>0</v>
      </c>
      <c r="AO106" s="397">
        <v>0</v>
      </c>
      <c r="AP106" s="138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8">
        <v>0</v>
      </c>
      <c r="AW106" s="98">
        <v>0</v>
      </c>
      <c r="AX106" s="98">
        <v>0</v>
      </c>
      <c r="AY106" s="98">
        <v>0</v>
      </c>
      <c r="AZ106" s="98">
        <v>0</v>
      </c>
      <c r="BA106" s="98">
        <v>0</v>
      </c>
      <c r="BB106" s="138">
        <v>0</v>
      </c>
      <c r="BC106" s="98">
        <v>0</v>
      </c>
      <c r="BD106" s="98">
        <v>0</v>
      </c>
      <c r="BE106" s="98">
        <v>0</v>
      </c>
      <c r="BF106" s="98">
        <v>2</v>
      </c>
      <c r="BG106" s="98">
        <v>0</v>
      </c>
      <c r="BH106" s="98">
        <v>3</v>
      </c>
      <c r="BI106" s="98">
        <v>3</v>
      </c>
      <c r="BJ106" s="98">
        <v>3</v>
      </c>
      <c r="BK106" s="98">
        <v>0</v>
      </c>
      <c r="BL106" s="98">
        <v>1</v>
      </c>
      <c r="BM106" s="98">
        <v>1</v>
      </c>
      <c r="BN106" s="450">
        <f t="shared" si="37"/>
        <v>13</v>
      </c>
      <c r="BO106" s="98">
        <v>1</v>
      </c>
      <c r="BP106" s="98">
        <v>0</v>
      </c>
      <c r="BQ106" s="98">
        <v>2</v>
      </c>
      <c r="BR106" s="98">
        <v>0</v>
      </c>
      <c r="BS106" s="98">
        <v>1</v>
      </c>
      <c r="BT106" s="98">
        <v>1</v>
      </c>
      <c r="BU106" s="98">
        <v>2</v>
      </c>
      <c r="BV106" s="98">
        <v>0</v>
      </c>
      <c r="BW106" s="98">
        <v>0</v>
      </c>
      <c r="BX106" s="98">
        <v>0</v>
      </c>
      <c r="BY106" s="98">
        <v>0</v>
      </c>
      <c r="BZ106" s="98">
        <v>0</v>
      </c>
      <c r="CA106" s="138">
        <v>0</v>
      </c>
      <c r="CB106" s="98">
        <v>0</v>
      </c>
      <c r="CC106" s="98">
        <v>0</v>
      </c>
      <c r="CD106" s="98">
        <v>0</v>
      </c>
      <c r="CE106" s="98">
        <v>0</v>
      </c>
      <c r="CF106" s="98">
        <v>0</v>
      </c>
      <c r="CG106" s="98">
        <v>0</v>
      </c>
      <c r="CH106" s="98">
        <v>1</v>
      </c>
      <c r="CI106" s="244"/>
      <c r="CJ106" s="368">
        <f t="shared" si="24"/>
        <v>11</v>
      </c>
      <c r="CK106" s="368">
        <f t="shared" si="25"/>
        <v>7</v>
      </c>
      <c r="CL106" s="27">
        <f t="shared" si="26"/>
        <v>1</v>
      </c>
      <c r="CM106" s="369">
        <f t="shared" si="38"/>
        <v>-85.714285714285722</v>
      </c>
      <c r="CS106" s="234"/>
      <c r="CT106" s="234"/>
      <c r="CU106" s="234"/>
      <c r="CV106" s="234"/>
      <c r="CW106" s="234"/>
      <c r="CX106" s="234"/>
      <c r="CY106" s="234"/>
      <c r="CZ106" s="234"/>
      <c r="DA106" s="234"/>
      <c r="DB106" s="234"/>
      <c r="DC106" s="234"/>
      <c r="DD106" s="234"/>
      <c r="DE106" s="234"/>
      <c r="DF106" s="234"/>
      <c r="DG106" s="234"/>
      <c r="DH106" s="234"/>
      <c r="DI106" s="234"/>
      <c r="DJ106" s="234"/>
    </row>
    <row r="107" spans="1:114" ht="20.100000000000001" customHeight="1" x14ac:dyDescent="0.25">
      <c r="A107" s="559"/>
      <c r="B107" s="110" t="s">
        <v>126</v>
      </c>
      <c r="C107" s="130" t="s">
        <v>129</v>
      </c>
      <c r="D107" s="178">
        <v>0</v>
      </c>
      <c r="E107" s="179">
        <v>0</v>
      </c>
      <c r="F107" s="179">
        <v>0</v>
      </c>
      <c r="G107" s="179">
        <v>0</v>
      </c>
      <c r="H107" s="179"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369">
        <v>0</v>
      </c>
      <c r="Q107" s="179">
        <v>0</v>
      </c>
      <c r="R107" s="179">
        <v>0</v>
      </c>
      <c r="S107" s="179">
        <v>0</v>
      </c>
      <c r="T107" s="179">
        <v>0</v>
      </c>
      <c r="U107" s="179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  <c r="AA107" s="179">
        <v>0</v>
      </c>
      <c r="AB107" s="179">
        <v>0</v>
      </c>
      <c r="AC107" s="399">
        <v>0</v>
      </c>
      <c r="AD107" s="179">
        <v>0</v>
      </c>
      <c r="AE107" s="179">
        <v>0</v>
      </c>
      <c r="AF107" s="179">
        <v>0</v>
      </c>
      <c r="AG107" s="179">
        <v>0</v>
      </c>
      <c r="AH107" s="179">
        <v>0</v>
      </c>
      <c r="AI107" s="179">
        <v>0</v>
      </c>
      <c r="AJ107" s="179">
        <v>0</v>
      </c>
      <c r="AK107" s="179">
        <v>0</v>
      </c>
      <c r="AL107" s="179">
        <v>0</v>
      </c>
      <c r="AM107" s="179">
        <v>0</v>
      </c>
      <c r="AN107" s="179">
        <v>0</v>
      </c>
      <c r="AO107" s="397">
        <v>0</v>
      </c>
      <c r="AP107" s="138">
        <v>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8">
        <v>0</v>
      </c>
      <c r="AW107" s="98">
        <v>0</v>
      </c>
      <c r="AX107" s="98">
        <v>0</v>
      </c>
      <c r="AY107" s="98">
        <v>0</v>
      </c>
      <c r="AZ107" s="98">
        <v>0</v>
      </c>
      <c r="BA107" s="98">
        <v>0</v>
      </c>
      <c r="BB107" s="13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450">
        <f t="shared" si="37"/>
        <v>0</v>
      </c>
      <c r="BO107" s="98">
        <v>0</v>
      </c>
      <c r="BP107" s="98">
        <v>0</v>
      </c>
      <c r="BQ107" s="98">
        <v>0</v>
      </c>
      <c r="BR107" s="98">
        <v>0</v>
      </c>
      <c r="BS107" s="98">
        <v>0</v>
      </c>
      <c r="BT107" s="98">
        <v>0</v>
      </c>
      <c r="BU107" s="98">
        <v>0</v>
      </c>
      <c r="BV107" s="98">
        <v>0</v>
      </c>
      <c r="BW107" s="98">
        <v>35</v>
      </c>
      <c r="BX107" s="98">
        <v>65</v>
      </c>
      <c r="BY107" s="98">
        <v>52</v>
      </c>
      <c r="BZ107" s="98">
        <v>66</v>
      </c>
      <c r="CA107" s="138">
        <v>33</v>
      </c>
      <c r="CB107" s="98">
        <v>43</v>
      </c>
      <c r="CC107" s="98">
        <v>63</v>
      </c>
      <c r="CD107" s="98">
        <v>45</v>
      </c>
      <c r="CE107" s="98">
        <v>41</v>
      </c>
      <c r="CF107" s="98">
        <v>43</v>
      </c>
      <c r="CG107" s="98">
        <v>63</v>
      </c>
      <c r="CH107" s="98">
        <v>63</v>
      </c>
      <c r="CI107" s="244">
        <v>63</v>
      </c>
      <c r="CJ107" s="368">
        <f t="shared" si="24"/>
        <v>0</v>
      </c>
      <c r="CK107" s="368">
        <f t="shared" si="25"/>
        <v>35</v>
      </c>
      <c r="CL107" s="27">
        <f t="shared" si="26"/>
        <v>457</v>
      </c>
      <c r="CM107" s="369"/>
      <c r="CS107" s="234"/>
      <c r="CT107" s="234"/>
      <c r="CU107" s="234"/>
      <c r="CV107" s="234"/>
      <c r="CW107" s="234"/>
      <c r="CX107" s="234"/>
      <c r="CY107" s="234"/>
      <c r="CZ107" s="234"/>
      <c r="DA107" s="234"/>
      <c r="DB107" s="234"/>
      <c r="DC107" s="234"/>
      <c r="DD107" s="234"/>
      <c r="DE107" s="234"/>
      <c r="DF107" s="234"/>
      <c r="DG107" s="234"/>
      <c r="DH107" s="234"/>
      <c r="DI107" s="234"/>
      <c r="DJ107" s="234"/>
    </row>
    <row r="108" spans="1:114" ht="20.100000000000001" customHeight="1" x14ac:dyDescent="0.25">
      <c r="A108" s="559"/>
      <c r="B108" s="110" t="s">
        <v>127</v>
      </c>
      <c r="C108" s="130" t="s">
        <v>190</v>
      </c>
      <c r="D108" s="178">
        <v>0</v>
      </c>
      <c r="E108" s="179">
        <v>0</v>
      </c>
      <c r="F108" s="179">
        <v>0</v>
      </c>
      <c r="G108" s="179">
        <v>0</v>
      </c>
      <c r="H108" s="179">
        <v>0</v>
      </c>
      <c r="I108" s="179">
        <v>0</v>
      </c>
      <c r="J108" s="179">
        <v>0</v>
      </c>
      <c r="K108" s="179">
        <v>0</v>
      </c>
      <c r="L108" s="179">
        <v>0</v>
      </c>
      <c r="M108" s="179">
        <v>0</v>
      </c>
      <c r="N108" s="179">
        <v>0</v>
      </c>
      <c r="O108" s="179">
        <v>0</v>
      </c>
      <c r="P108" s="369">
        <v>0</v>
      </c>
      <c r="Q108" s="179">
        <v>0</v>
      </c>
      <c r="R108" s="179">
        <v>0</v>
      </c>
      <c r="S108" s="179">
        <v>0</v>
      </c>
      <c r="T108" s="179">
        <v>0</v>
      </c>
      <c r="U108" s="179">
        <v>0</v>
      </c>
      <c r="V108" s="179">
        <v>0</v>
      </c>
      <c r="W108" s="179">
        <v>0</v>
      </c>
      <c r="X108" s="179">
        <v>0</v>
      </c>
      <c r="Y108" s="179">
        <v>0</v>
      </c>
      <c r="Z108" s="179">
        <v>0</v>
      </c>
      <c r="AA108" s="179">
        <v>0</v>
      </c>
      <c r="AB108" s="179">
        <v>0</v>
      </c>
      <c r="AC108" s="399">
        <v>0</v>
      </c>
      <c r="AD108" s="179">
        <v>0</v>
      </c>
      <c r="AE108" s="179">
        <v>0</v>
      </c>
      <c r="AF108" s="179">
        <v>0</v>
      </c>
      <c r="AG108" s="179">
        <v>0</v>
      </c>
      <c r="AH108" s="179">
        <v>0</v>
      </c>
      <c r="AI108" s="179">
        <v>0</v>
      </c>
      <c r="AJ108" s="179">
        <v>0</v>
      </c>
      <c r="AK108" s="179">
        <v>0</v>
      </c>
      <c r="AL108" s="179">
        <v>0</v>
      </c>
      <c r="AM108" s="179">
        <v>0</v>
      </c>
      <c r="AN108" s="179">
        <v>0</v>
      </c>
      <c r="AO108" s="397">
        <v>0</v>
      </c>
      <c r="AP108" s="138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450">
        <f t="shared" si="37"/>
        <v>0</v>
      </c>
      <c r="BO108" s="98">
        <v>0</v>
      </c>
      <c r="BP108" s="98">
        <v>0</v>
      </c>
      <c r="BQ108" s="98">
        <v>0</v>
      </c>
      <c r="BR108" s="98">
        <v>0</v>
      </c>
      <c r="BS108" s="98">
        <v>0</v>
      </c>
      <c r="BT108" s="98">
        <v>0</v>
      </c>
      <c r="BU108" s="98">
        <v>0</v>
      </c>
      <c r="BV108" s="98">
        <v>0</v>
      </c>
      <c r="BW108" s="98">
        <v>1087</v>
      </c>
      <c r="BX108" s="98">
        <v>1961</v>
      </c>
      <c r="BY108" s="98">
        <v>1639</v>
      </c>
      <c r="BZ108" s="98">
        <v>2159</v>
      </c>
      <c r="CA108" s="138">
        <v>1690</v>
      </c>
      <c r="CB108" s="98">
        <v>1652</v>
      </c>
      <c r="CC108" s="98">
        <v>1934</v>
      </c>
      <c r="CD108" s="98">
        <v>2032</v>
      </c>
      <c r="CE108" s="98">
        <v>1930</v>
      </c>
      <c r="CF108" s="98">
        <v>2167</v>
      </c>
      <c r="CG108" s="98">
        <v>2560</v>
      </c>
      <c r="CH108" s="98">
        <v>2412</v>
      </c>
      <c r="CI108" s="244">
        <v>2393</v>
      </c>
      <c r="CJ108" s="368">
        <f t="shared" si="24"/>
        <v>0</v>
      </c>
      <c r="CK108" s="368">
        <f t="shared" si="25"/>
        <v>1087</v>
      </c>
      <c r="CL108" s="27">
        <f t="shared" si="26"/>
        <v>18770</v>
      </c>
      <c r="CM108" s="369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DI108" s="234"/>
      <c r="DJ108" s="234"/>
    </row>
    <row r="109" spans="1:114" ht="20.100000000000001" customHeight="1" x14ac:dyDescent="0.25">
      <c r="A109" s="559"/>
      <c r="B109" s="110" t="s">
        <v>128</v>
      </c>
      <c r="C109" s="130" t="s">
        <v>130</v>
      </c>
      <c r="D109" s="178">
        <v>0</v>
      </c>
      <c r="E109" s="179">
        <v>0</v>
      </c>
      <c r="F109" s="179">
        <v>0</v>
      </c>
      <c r="G109" s="179">
        <v>0</v>
      </c>
      <c r="H109" s="179">
        <v>0</v>
      </c>
      <c r="I109" s="179">
        <v>0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0</v>
      </c>
      <c r="P109" s="369">
        <v>0</v>
      </c>
      <c r="Q109" s="179">
        <v>0</v>
      </c>
      <c r="R109" s="179">
        <v>0</v>
      </c>
      <c r="S109" s="179">
        <v>0</v>
      </c>
      <c r="T109" s="179">
        <v>0</v>
      </c>
      <c r="U109" s="179">
        <v>0</v>
      </c>
      <c r="V109" s="179">
        <v>0</v>
      </c>
      <c r="W109" s="179">
        <v>0</v>
      </c>
      <c r="X109" s="179">
        <v>0</v>
      </c>
      <c r="Y109" s="179">
        <v>0</v>
      </c>
      <c r="Z109" s="179">
        <v>0</v>
      </c>
      <c r="AA109" s="179">
        <v>0</v>
      </c>
      <c r="AB109" s="179">
        <v>0</v>
      </c>
      <c r="AC109" s="399">
        <v>0</v>
      </c>
      <c r="AD109" s="179">
        <v>0</v>
      </c>
      <c r="AE109" s="179">
        <v>0</v>
      </c>
      <c r="AF109" s="179">
        <v>0</v>
      </c>
      <c r="AG109" s="179">
        <v>0</v>
      </c>
      <c r="AH109" s="179">
        <v>0</v>
      </c>
      <c r="AI109" s="179">
        <v>0</v>
      </c>
      <c r="AJ109" s="179">
        <v>0</v>
      </c>
      <c r="AK109" s="179">
        <v>0</v>
      </c>
      <c r="AL109" s="179">
        <v>0</v>
      </c>
      <c r="AM109" s="179">
        <v>0</v>
      </c>
      <c r="AN109" s="179">
        <v>0</v>
      </c>
      <c r="AO109" s="397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50">
        <f t="shared" si="37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36</v>
      </c>
      <c r="BX109" s="98">
        <v>103</v>
      </c>
      <c r="BY109" s="98">
        <v>111</v>
      </c>
      <c r="BZ109" s="98">
        <v>80</v>
      </c>
      <c r="CA109" s="138">
        <v>54</v>
      </c>
      <c r="CB109" s="98">
        <v>63</v>
      </c>
      <c r="CC109" s="98">
        <v>57</v>
      </c>
      <c r="CD109" s="98">
        <v>67</v>
      </c>
      <c r="CE109" s="98">
        <v>101</v>
      </c>
      <c r="CF109" s="98">
        <v>76</v>
      </c>
      <c r="CG109" s="98">
        <v>77</v>
      </c>
      <c r="CH109" s="98">
        <v>54</v>
      </c>
      <c r="CI109" s="244">
        <v>35</v>
      </c>
      <c r="CJ109" s="368">
        <f t="shared" si="24"/>
        <v>0</v>
      </c>
      <c r="CK109" s="368">
        <f t="shared" si="25"/>
        <v>36</v>
      </c>
      <c r="CL109" s="27">
        <f t="shared" si="26"/>
        <v>584</v>
      </c>
      <c r="CM109" s="369"/>
      <c r="CS109" s="234"/>
      <c r="CT109" s="234"/>
      <c r="CU109" s="234"/>
      <c r="CV109" s="234"/>
      <c r="CW109" s="234"/>
      <c r="CX109" s="234"/>
      <c r="CY109" s="234"/>
      <c r="CZ109" s="234"/>
      <c r="DA109" s="234"/>
      <c r="DB109" s="234"/>
      <c r="DC109" s="234"/>
      <c r="DD109" s="234"/>
      <c r="DE109" s="234"/>
      <c r="DF109" s="234"/>
      <c r="DG109" s="234"/>
      <c r="DH109" s="234"/>
      <c r="DI109" s="234"/>
      <c r="DJ109" s="234"/>
    </row>
    <row r="110" spans="1:114" ht="20.100000000000001" customHeight="1" x14ac:dyDescent="0.25">
      <c r="A110" s="559"/>
      <c r="B110" s="110" t="s">
        <v>184</v>
      </c>
      <c r="C110" s="130" t="s">
        <v>186</v>
      </c>
      <c r="D110" s="178">
        <v>0</v>
      </c>
      <c r="E110" s="179">
        <v>0</v>
      </c>
      <c r="F110" s="179">
        <v>0</v>
      </c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/>
      <c r="P110" s="369">
        <v>0</v>
      </c>
      <c r="Q110" s="179">
        <v>0</v>
      </c>
      <c r="R110" s="179">
        <v>0</v>
      </c>
      <c r="S110" s="179">
        <v>0</v>
      </c>
      <c r="T110" s="179">
        <v>0</v>
      </c>
      <c r="U110" s="179">
        <v>0</v>
      </c>
      <c r="V110" s="179">
        <v>0</v>
      </c>
      <c r="W110" s="179">
        <v>0</v>
      </c>
      <c r="X110" s="179">
        <v>0</v>
      </c>
      <c r="Y110" s="179">
        <v>0</v>
      </c>
      <c r="Z110" s="179">
        <v>0</v>
      </c>
      <c r="AA110" s="179">
        <v>0</v>
      </c>
      <c r="AB110" s="179">
        <v>0</v>
      </c>
      <c r="AC110" s="399">
        <v>0</v>
      </c>
      <c r="AD110" s="179">
        <v>0</v>
      </c>
      <c r="AE110" s="179">
        <v>0</v>
      </c>
      <c r="AF110" s="179">
        <v>0</v>
      </c>
      <c r="AG110" s="179">
        <v>0</v>
      </c>
      <c r="AH110" s="179">
        <v>0</v>
      </c>
      <c r="AI110" s="179">
        <v>0</v>
      </c>
      <c r="AJ110" s="179">
        <v>0</v>
      </c>
      <c r="AK110" s="179">
        <v>0</v>
      </c>
      <c r="AL110" s="179">
        <v>0</v>
      </c>
      <c r="AM110" s="179">
        <v>0</v>
      </c>
      <c r="AN110" s="179">
        <v>0</v>
      </c>
      <c r="AO110" s="397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50">
        <f t="shared" si="37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0</v>
      </c>
      <c r="CA110" s="138">
        <v>0</v>
      </c>
      <c r="CB110" s="98">
        <v>0</v>
      </c>
      <c r="CC110" s="98">
        <v>0</v>
      </c>
      <c r="CD110" s="98">
        <v>0</v>
      </c>
      <c r="CE110" s="98">
        <v>0</v>
      </c>
      <c r="CF110" s="98">
        <v>46</v>
      </c>
      <c r="CG110" s="98">
        <v>82</v>
      </c>
      <c r="CH110" s="98">
        <v>71</v>
      </c>
      <c r="CI110" s="244">
        <v>78</v>
      </c>
      <c r="CJ110" s="368">
        <f t="shared" si="24"/>
        <v>0</v>
      </c>
      <c r="CK110" s="368">
        <f t="shared" si="25"/>
        <v>0</v>
      </c>
      <c r="CL110" s="27">
        <f t="shared" si="26"/>
        <v>277</v>
      </c>
      <c r="CM110" s="369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DI110" s="234"/>
      <c r="DJ110" s="234"/>
    </row>
    <row r="111" spans="1:114" ht="20.100000000000001" customHeight="1" x14ac:dyDescent="0.25">
      <c r="A111" s="559"/>
      <c r="B111" s="110" t="s">
        <v>185</v>
      </c>
      <c r="C111" s="130" t="s">
        <v>187</v>
      </c>
      <c r="D111" s="178">
        <v>0</v>
      </c>
      <c r="E111" s="179">
        <v>0</v>
      </c>
      <c r="F111" s="179">
        <v>0</v>
      </c>
      <c r="G111" s="179">
        <v>0</v>
      </c>
      <c r="H111" s="179">
        <v>0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369"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79">
        <v>0</v>
      </c>
      <c r="AA111" s="179">
        <v>0</v>
      </c>
      <c r="AB111" s="179">
        <v>0</v>
      </c>
      <c r="AC111" s="399">
        <v>0</v>
      </c>
      <c r="AD111" s="179">
        <v>0</v>
      </c>
      <c r="AE111" s="179">
        <v>0</v>
      </c>
      <c r="AF111" s="179">
        <v>0</v>
      </c>
      <c r="AG111" s="179">
        <v>0</v>
      </c>
      <c r="AH111" s="179">
        <v>0</v>
      </c>
      <c r="AI111" s="179">
        <v>0</v>
      </c>
      <c r="AJ111" s="179">
        <v>0</v>
      </c>
      <c r="AK111" s="179">
        <v>0</v>
      </c>
      <c r="AL111" s="179">
        <v>0</v>
      </c>
      <c r="AM111" s="179">
        <v>0</v>
      </c>
      <c r="AN111" s="179">
        <v>0</v>
      </c>
      <c r="AO111" s="397">
        <v>0</v>
      </c>
      <c r="AP111" s="13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98">
        <v>0</v>
      </c>
      <c r="AW111" s="98">
        <v>0</v>
      </c>
      <c r="AX111" s="98">
        <v>0</v>
      </c>
      <c r="AY111" s="98">
        <v>0</v>
      </c>
      <c r="AZ111" s="98">
        <v>0</v>
      </c>
      <c r="BA111" s="98">
        <v>0</v>
      </c>
      <c r="BB111" s="13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450">
        <f t="shared" si="37"/>
        <v>0</v>
      </c>
      <c r="BO111" s="98">
        <v>0</v>
      </c>
      <c r="BP111" s="98">
        <v>0</v>
      </c>
      <c r="BQ111" s="98">
        <v>0</v>
      </c>
      <c r="BR111" s="98">
        <v>0</v>
      </c>
      <c r="BS111" s="98">
        <v>0</v>
      </c>
      <c r="BT111" s="98">
        <v>0</v>
      </c>
      <c r="BU111" s="98">
        <v>0</v>
      </c>
      <c r="BV111" s="98">
        <v>0</v>
      </c>
      <c r="BW111" s="98">
        <v>0</v>
      </c>
      <c r="BX111" s="98">
        <v>0</v>
      </c>
      <c r="BY111" s="98">
        <v>0</v>
      </c>
      <c r="BZ111" s="98">
        <v>0</v>
      </c>
      <c r="CA111" s="138">
        <v>0</v>
      </c>
      <c r="CB111" s="98">
        <v>0</v>
      </c>
      <c r="CC111" s="98">
        <v>0</v>
      </c>
      <c r="CD111" s="98">
        <v>0</v>
      </c>
      <c r="CE111" s="98">
        <v>0</v>
      </c>
      <c r="CF111" s="98">
        <v>26</v>
      </c>
      <c r="CG111" s="98">
        <v>52</v>
      </c>
      <c r="CH111" s="98">
        <v>49</v>
      </c>
      <c r="CI111" s="244">
        <v>48</v>
      </c>
      <c r="CJ111" s="368">
        <f t="shared" si="24"/>
        <v>0</v>
      </c>
      <c r="CK111" s="368">
        <f t="shared" si="25"/>
        <v>0</v>
      </c>
      <c r="CL111" s="27">
        <f t="shared" si="26"/>
        <v>175</v>
      </c>
      <c r="CM111" s="369"/>
      <c r="CS111" s="234"/>
      <c r="CT111" s="234"/>
      <c r="CU111" s="234"/>
      <c r="CV111" s="234"/>
      <c r="CW111" s="234"/>
      <c r="CX111" s="234"/>
      <c r="CY111" s="234"/>
      <c r="CZ111" s="234"/>
      <c r="DA111" s="234"/>
      <c r="DB111" s="234"/>
      <c r="DC111" s="234"/>
      <c r="DD111" s="234"/>
      <c r="DE111" s="234"/>
      <c r="DF111" s="234"/>
      <c r="DG111" s="234"/>
      <c r="DH111" s="234"/>
      <c r="DI111" s="234"/>
      <c r="DJ111" s="234"/>
    </row>
    <row r="112" spans="1:114" ht="20.100000000000001" customHeight="1" x14ac:dyDescent="0.25">
      <c r="A112" s="559"/>
      <c r="B112" s="110" t="s">
        <v>199</v>
      </c>
      <c r="C112" s="130" t="s">
        <v>200</v>
      </c>
      <c r="D112" s="178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36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39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397"/>
      <c r="AP112" s="13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13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450">
        <f t="shared" si="37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0</v>
      </c>
      <c r="CA112" s="138">
        <v>0</v>
      </c>
      <c r="CB112" s="98">
        <v>0</v>
      </c>
      <c r="CC112" s="98">
        <v>0</v>
      </c>
      <c r="CD112" s="98">
        <v>0</v>
      </c>
      <c r="CE112" s="98">
        <v>0</v>
      </c>
      <c r="CF112" s="98">
        <v>0</v>
      </c>
      <c r="CG112" s="98">
        <v>0</v>
      </c>
      <c r="CH112" s="98">
        <v>0</v>
      </c>
      <c r="CI112" s="244">
        <v>1</v>
      </c>
      <c r="CJ112" s="368"/>
      <c r="CK112" s="368">
        <f t="shared" si="25"/>
        <v>0</v>
      </c>
      <c r="CL112" s="27">
        <f t="shared" si="26"/>
        <v>1</v>
      </c>
      <c r="CM112" s="369"/>
      <c r="CS112" s="234"/>
      <c r="CT112" s="234"/>
      <c r="CU112" s="234"/>
      <c r="CV112" s="234"/>
      <c r="CW112" s="234"/>
      <c r="CX112" s="234"/>
      <c r="CY112" s="234"/>
      <c r="CZ112" s="234"/>
      <c r="DA112" s="234"/>
      <c r="DB112" s="234"/>
      <c r="DC112" s="234"/>
      <c r="DD112" s="234"/>
      <c r="DE112" s="234"/>
      <c r="DF112" s="234"/>
      <c r="DG112" s="234"/>
      <c r="DH112" s="234"/>
      <c r="DI112" s="234"/>
      <c r="DJ112" s="234"/>
    </row>
    <row r="113" spans="1:3392" ht="20.100000000000001" customHeight="1" x14ac:dyDescent="0.25">
      <c r="A113" s="559"/>
      <c r="B113" s="173" t="s">
        <v>21</v>
      </c>
      <c r="C113" s="174" t="s">
        <v>22</v>
      </c>
      <c r="D113" s="178">
        <v>612</v>
      </c>
      <c r="E113" s="179">
        <v>429</v>
      </c>
      <c r="F113" s="179">
        <v>517</v>
      </c>
      <c r="G113" s="179">
        <v>434</v>
      </c>
      <c r="H113" s="179">
        <v>407</v>
      </c>
      <c r="I113" s="179">
        <v>458</v>
      </c>
      <c r="J113" s="179">
        <v>454</v>
      </c>
      <c r="K113" s="179">
        <v>412</v>
      </c>
      <c r="L113" s="179">
        <v>441</v>
      </c>
      <c r="M113" s="179">
        <v>429</v>
      </c>
      <c r="N113" s="179">
        <v>387</v>
      </c>
      <c r="O113" s="179">
        <v>386</v>
      </c>
      <c r="P113" s="170">
        <f>SUM(D113:O113)</f>
        <v>5366</v>
      </c>
      <c r="Q113" s="180">
        <v>476</v>
      </c>
      <c r="R113" s="180">
        <v>380</v>
      </c>
      <c r="S113" s="180">
        <v>452</v>
      </c>
      <c r="T113" s="180">
        <v>365</v>
      </c>
      <c r="U113" s="180">
        <v>339</v>
      </c>
      <c r="V113" s="180">
        <v>376</v>
      </c>
      <c r="W113" s="180">
        <v>312</v>
      </c>
      <c r="X113" s="180">
        <v>342</v>
      </c>
      <c r="Y113" s="180">
        <v>352</v>
      </c>
      <c r="Z113" s="180">
        <v>354</v>
      </c>
      <c r="AA113" s="181">
        <v>321</v>
      </c>
      <c r="AB113" s="181">
        <v>210</v>
      </c>
      <c r="AC113" s="170">
        <f>SUM(Q113:AB113)</f>
        <v>4279</v>
      </c>
      <c r="AD113" s="181">
        <v>389</v>
      </c>
      <c r="AE113" s="181">
        <v>323</v>
      </c>
      <c r="AF113" s="181">
        <v>366</v>
      </c>
      <c r="AG113" s="181">
        <v>281</v>
      </c>
      <c r="AH113" s="181">
        <v>305</v>
      </c>
      <c r="AI113" s="181">
        <v>300</v>
      </c>
      <c r="AJ113" s="181">
        <v>281</v>
      </c>
      <c r="AK113" s="181">
        <v>306</v>
      </c>
      <c r="AL113" s="181">
        <v>269</v>
      </c>
      <c r="AM113" s="181">
        <v>302</v>
      </c>
      <c r="AN113" s="181">
        <v>292</v>
      </c>
      <c r="AO113" s="444">
        <v>237</v>
      </c>
      <c r="AP113" s="138">
        <v>342</v>
      </c>
      <c r="AQ113" s="98">
        <v>244</v>
      </c>
      <c r="AR113" s="98">
        <v>318</v>
      </c>
      <c r="AS113" s="98">
        <v>249</v>
      </c>
      <c r="AT113" s="98">
        <v>296</v>
      </c>
      <c r="AU113" s="98">
        <v>275</v>
      </c>
      <c r="AV113" s="98">
        <v>323</v>
      </c>
      <c r="AW113" s="98">
        <v>328</v>
      </c>
      <c r="AX113" s="98">
        <v>246</v>
      </c>
      <c r="AY113" s="98">
        <v>293</v>
      </c>
      <c r="AZ113" s="98">
        <v>276</v>
      </c>
      <c r="BA113" s="98">
        <v>249</v>
      </c>
      <c r="BB113" s="138">
        <v>404</v>
      </c>
      <c r="BC113" s="98">
        <v>277</v>
      </c>
      <c r="BD113" s="98">
        <v>274</v>
      </c>
      <c r="BE113" s="98">
        <v>268</v>
      </c>
      <c r="BF113" s="98">
        <v>253</v>
      </c>
      <c r="BG113" s="98">
        <v>328</v>
      </c>
      <c r="BH113" s="98">
        <v>332</v>
      </c>
      <c r="BI113" s="98">
        <v>332</v>
      </c>
      <c r="BJ113" s="98">
        <v>293</v>
      </c>
      <c r="BK113" s="98">
        <v>355</v>
      </c>
      <c r="BL113" s="98">
        <v>323</v>
      </c>
      <c r="BM113" s="98">
        <v>363</v>
      </c>
      <c r="BN113" s="450">
        <f t="shared" ref="BN113:BN135" si="39">SUM(BB113:BM113)</f>
        <v>3802</v>
      </c>
      <c r="BO113" s="98">
        <v>492</v>
      </c>
      <c r="BP113" s="98">
        <v>374</v>
      </c>
      <c r="BQ113" s="98">
        <v>381</v>
      </c>
      <c r="BR113" s="98">
        <v>360</v>
      </c>
      <c r="BS113" s="98">
        <v>355</v>
      </c>
      <c r="BT113" s="98">
        <v>325</v>
      </c>
      <c r="BU113" s="98">
        <v>372</v>
      </c>
      <c r="BV113" s="98">
        <v>347</v>
      </c>
      <c r="BW113" s="98">
        <v>342</v>
      </c>
      <c r="BX113" s="98">
        <v>400</v>
      </c>
      <c r="BY113" s="98">
        <v>338</v>
      </c>
      <c r="BZ113" s="98">
        <v>376</v>
      </c>
      <c r="CA113" s="138">
        <v>514</v>
      </c>
      <c r="CB113" s="98">
        <v>355</v>
      </c>
      <c r="CC113" s="98">
        <v>441</v>
      </c>
      <c r="CD113" s="98">
        <v>432</v>
      </c>
      <c r="CE113" s="98">
        <v>381</v>
      </c>
      <c r="CF113" s="98">
        <v>412</v>
      </c>
      <c r="CG113" s="98">
        <v>373</v>
      </c>
      <c r="CH113" s="98">
        <v>433</v>
      </c>
      <c r="CI113" s="244">
        <v>428</v>
      </c>
      <c r="CJ113" s="368">
        <f t="shared" ref="CJ113:CJ154" si="40">SUM($BB113:$BJ113)</f>
        <v>2761</v>
      </c>
      <c r="CK113" s="368">
        <f t="shared" si="25"/>
        <v>3348</v>
      </c>
      <c r="CL113" s="27">
        <f t="shared" si="26"/>
        <v>3769</v>
      </c>
      <c r="CM113" s="369">
        <f t="shared" si="38"/>
        <v>12.574671445639197</v>
      </c>
      <c r="CS113" s="234"/>
      <c r="CT113" s="234"/>
      <c r="CU113" s="234"/>
      <c r="CV113" s="234"/>
      <c r="CW113" s="234"/>
      <c r="CX113" s="234"/>
      <c r="CY113" s="234"/>
      <c r="CZ113" s="234"/>
      <c r="DA113" s="234"/>
      <c r="DB113" s="234"/>
      <c r="DC113" s="234"/>
      <c r="DD113" s="234"/>
      <c r="DE113" s="234"/>
      <c r="DF113" s="234"/>
      <c r="DG113" s="234"/>
      <c r="DH113" s="234"/>
      <c r="DI113" s="234"/>
      <c r="DJ113" s="234"/>
    </row>
    <row r="114" spans="1:3392" ht="20.100000000000001" customHeight="1" x14ac:dyDescent="0.25">
      <c r="A114" s="559"/>
      <c r="B114" s="173" t="s">
        <v>23</v>
      </c>
      <c r="C114" s="174" t="s">
        <v>24</v>
      </c>
      <c r="D114" s="178">
        <v>317</v>
      </c>
      <c r="E114" s="179">
        <v>328</v>
      </c>
      <c r="F114" s="179">
        <v>359</v>
      </c>
      <c r="G114" s="179">
        <v>399</v>
      </c>
      <c r="H114" s="179">
        <v>382</v>
      </c>
      <c r="I114" s="179">
        <v>392</v>
      </c>
      <c r="J114" s="179">
        <v>371</v>
      </c>
      <c r="K114" s="179">
        <v>369</v>
      </c>
      <c r="L114" s="179">
        <v>377</v>
      </c>
      <c r="M114" s="179">
        <v>422</v>
      </c>
      <c r="N114" s="179">
        <v>337</v>
      </c>
      <c r="O114" s="179">
        <v>451</v>
      </c>
      <c r="P114" s="170">
        <f>SUM(D114:O114)</f>
        <v>4504</v>
      </c>
      <c r="Q114" s="180">
        <v>236</v>
      </c>
      <c r="R114" s="180">
        <v>293</v>
      </c>
      <c r="S114" s="180">
        <v>334</v>
      </c>
      <c r="T114" s="180">
        <v>343</v>
      </c>
      <c r="U114" s="180">
        <v>335</v>
      </c>
      <c r="V114" s="180">
        <v>288</v>
      </c>
      <c r="W114" s="180">
        <v>300</v>
      </c>
      <c r="X114" s="180">
        <v>305</v>
      </c>
      <c r="Y114" s="180">
        <v>337</v>
      </c>
      <c r="Z114" s="180">
        <v>355</v>
      </c>
      <c r="AA114" s="181">
        <v>315</v>
      </c>
      <c r="AB114" s="181">
        <v>423</v>
      </c>
      <c r="AC114" s="170">
        <f>SUM(Q114:AB114)</f>
        <v>3864</v>
      </c>
      <c r="AD114" s="181">
        <v>243</v>
      </c>
      <c r="AE114" s="181">
        <v>265</v>
      </c>
      <c r="AF114" s="181">
        <v>270</v>
      </c>
      <c r="AG114" s="181">
        <v>312</v>
      </c>
      <c r="AH114" s="181">
        <v>339</v>
      </c>
      <c r="AI114" s="181">
        <v>382</v>
      </c>
      <c r="AJ114" s="181">
        <v>217</v>
      </c>
      <c r="AK114" s="181">
        <v>253</v>
      </c>
      <c r="AL114" s="181">
        <v>259</v>
      </c>
      <c r="AM114" s="181">
        <v>237</v>
      </c>
      <c r="AN114" s="181">
        <v>233</v>
      </c>
      <c r="AO114" s="444">
        <v>311</v>
      </c>
      <c r="AP114" s="138">
        <v>151</v>
      </c>
      <c r="AQ114" s="98">
        <v>161</v>
      </c>
      <c r="AR114" s="98">
        <v>175</v>
      </c>
      <c r="AS114" s="98">
        <v>184</v>
      </c>
      <c r="AT114" s="98">
        <v>253</v>
      </c>
      <c r="AU114" s="98">
        <v>205</v>
      </c>
      <c r="AV114" s="98">
        <v>245</v>
      </c>
      <c r="AW114" s="98">
        <v>234</v>
      </c>
      <c r="AX114" s="98">
        <v>237</v>
      </c>
      <c r="AY114" s="98">
        <v>239</v>
      </c>
      <c r="AZ114" s="98">
        <v>215</v>
      </c>
      <c r="BA114" s="98">
        <v>254</v>
      </c>
      <c r="BB114" s="138">
        <v>166</v>
      </c>
      <c r="BC114" s="98">
        <v>156</v>
      </c>
      <c r="BD114" s="98">
        <v>172</v>
      </c>
      <c r="BE114" s="98">
        <v>210</v>
      </c>
      <c r="BF114" s="98">
        <v>213</v>
      </c>
      <c r="BG114" s="98">
        <v>217</v>
      </c>
      <c r="BH114" s="98">
        <v>261</v>
      </c>
      <c r="BI114" s="98">
        <v>224</v>
      </c>
      <c r="BJ114" s="98">
        <v>228</v>
      </c>
      <c r="BK114" s="98">
        <v>271</v>
      </c>
      <c r="BL114" s="98">
        <v>230</v>
      </c>
      <c r="BM114" s="98">
        <v>318</v>
      </c>
      <c r="BN114" s="450">
        <f t="shared" si="39"/>
        <v>2666</v>
      </c>
      <c r="BO114" s="98">
        <v>172</v>
      </c>
      <c r="BP114" s="98">
        <v>186</v>
      </c>
      <c r="BQ114" s="98">
        <v>177</v>
      </c>
      <c r="BR114" s="98">
        <v>217</v>
      </c>
      <c r="BS114" s="98">
        <v>221</v>
      </c>
      <c r="BT114" s="98">
        <v>238</v>
      </c>
      <c r="BU114" s="98">
        <v>233</v>
      </c>
      <c r="BV114" s="98">
        <v>206</v>
      </c>
      <c r="BW114" s="98">
        <v>253</v>
      </c>
      <c r="BX114" s="98">
        <v>239</v>
      </c>
      <c r="BY114" s="98">
        <v>207</v>
      </c>
      <c r="BZ114" s="98">
        <v>328</v>
      </c>
      <c r="CA114" s="138">
        <v>167</v>
      </c>
      <c r="CB114" s="98">
        <v>135</v>
      </c>
      <c r="CC114" s="98">
        <v>193</v>
      </c>
      <c r="CD114" s="98">
        <v>204</v>
      </c>
      <c r="CE114" s="98">
        <v>236</v>
      </c>
      <c r="CF114" s="98">
        <v>229</v>
      </c>
      <c r="CG114" s="98">
        <v>215</v>
      </c>
      <c r="CH114" s="98">
        <v>223</v>
      </c>
      <c r="CI114" s="244">
        <v>247</v>
      </c>
      <c r="CJ114" s="368">
        <f t="shared" si="40"/>
        <v>1847</v>
      </c>
      <c r="CK114" s="368">
        <f t="shared" si="25"/>
        <v>1903</v>
      </c>
      <c r="CL114" s="27">
        <f t="shared" si="26"/>
        <v>1849</v>
      </c>
      <c r="CM114" s="369">
        <f t="shared" si="38"/>
        <v>-2.8376248029427176</v>
      </c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</row>
    <row r="115" spans="1:3392" ht="20.100000000000001" customHeight="1" x14ac:dyDescent="0.25">
      <c r="A115" s="559"/>
      <c r="B115" s="173" t="s">
        <v>25</v>
      </c>
      <c r="C115" s="174" t="s">
        <v>63</v>
      </c>
      <c r="D115" s="178">
        <v>316</v>
      </c>
      <c r="E115" s="179">
        <v>326</v>
      </c>
      <c r="F115" s="179">
        <v>358</v>
      </c>
      <c r="G115" s="179">
        <v>398</v>
      </c>
      <c r="H115" s="179">
        <v>373</v>
      </c>
      <c r="I115" s="179">
        <v>389</v>
      </c>
      <c r="J115" s="179">
        <v>370</v>
      </c>
      <c r="K115" s="179">
        <v>368</v>
      </c>
      <c r="L115" s="179">
        <v>375</v>
      </c>
      <c r="M115" s="179">
        <v>419</v>
      </c>
      <c r="N115" s="179">
        <v>335</v>
      </c>
      <c r="O115" s="179">
        <v>445</v>
      </c>
      <c r="P115" s="170">
        <f>SUM(D115:O115)</f>
        <v>4472</v>
      </c>
      <c r="Q115" s="180">
        <v>235</v>
      </c>
      <c r="R115" s="180">
        <v>292</v>
      </c>
      <c r="S115" s="180">
        <v>332</v>
      </c>
      <c r="T115" s="180">
        <v>339</v>
      </c>
      <c r="U115" s="180">
        <v>335</v>
      </c>
      <c r="V115" s="180">
        <v>286</v>
      </c>
      <c r="W115" s="180">
        <v>298</v>
      </c>
      <c r="X115" s="180">
        <v>302</v>
      </c>
      <c r="Y115" s="180">
        <v>331</v>
      </c>
      <c r="Z115" s="180">
        <v>350</v>
      </c>
      <c r="AA115" s="181">
        <v>309</v>
      </c>
      <c r="AB115" s="181">
        <v>413</v>
      </c>
      <c r="AC115" s="170">
        <f>SUM(Q115:AB115)</f>
        <v>3822</v>
      </c>
      <c r="AD115" s="181">
        <v>235</v>
      </c>
      <c r="AE115" s="181">
        <v>263</v>
      </c>
      <c r="AF115" s="181">
        <v>264</v>
      </c>
      <c r="AG115" s="181">
        <v>306</v>
      </c>
      <c r="AH115" s="181">
        <v>333</v>
      </c>
      <c r="AI115" s="181">
        <v>381</v>
      </c>
      <c r="AJ115" s="181">
        <v>215</v>
      </c>
      <c r="AK115" s="181">
        <v>251</v>
      </c>
      <c r="AL115" s="181">
        <v>257</v>
      </c>
      <c r="AM115" s="181">
        <v>235</v>
      </c>
      <c r="AN115" s="181">
        <v>232</v>
      </c>
      <c r="AO115" s="444">
        <v>305</v>
      </c>
      <c r="AP115" s="138">
        <v>151</v>
      </c>
      <c r="AQ115" s="98">
        <v>159</v>
      </c>
      <c r="AR115" s="98">
        <v>174</v>
      </c>
      <c r="AS115" s="98">
        <v>182</v>
      </c>
      <c r="AT115" s="98">
        <v>253</v>
      </c>
      <c r="AU115" s="98">
        <v>204</v>
      </c>
      <c r="AV115" s="98">
        <v>241</v>
      </c>
      <c r="AW115" s="98">
        <v>234</v>
      </c>
      <c r="AX115" s="98">
        <v>237</v>
      </c>
      <c r="AY115" s="98">
        <v>239</v>
      </c>
      <c r="AZ115" s="98">
        <v>213</v>
      </c>
      <c r="BA115" s="98">
        <v>253</v>
      </c>
      <c r="BB115" s="138">
        <v>165</v>
      </c>
      <c r="BC115" s="98">
        <v>154</v>
      </c>
      <c r="BD115" s="98">
        <v>172</v>
      </c>
      <c r="BE115" s="98">
        <v>209</v>
      </c>
      <c r="BF115" s="98">
        <v>210</v>
      </c>
      <c r="BG115" s="98">
        <v>212</v>
      </c>
      <c r="BH115" s="98">
        <v>256</v>
      </c>
      <c r="BI115" s="98">
        <v>220</v>
      </c>
      <c r="BJ115" s="98">
        <v>227</v>
      </c>
      <c r="BK115" s="98">
        <v>271</v>
      </c>
      <c r="BL115" s="98">
        <v>226</v>
      </c>
      <c r="BM115" s="98">
        <v>311</v>
      </c>
      <c r="BN115" s="450">
        <f t="shared" si="39"/>
        <v>2633</v>
      </c>
      <c r="BO115" s="98">
        <v>171</v>
      </c>
      <c r="BP115" s="98">
        <v>185</v>
      </c>
      <c r="BQ115" s="98">
        <v>176</v>
      </c>
      <c r="BR115" s="98">
        <v>212</v>
      </c>
      <c r="BS115" s="98">
        <v>220</v>
      </c>
      <c r="BT115" s="98">
        <v>238</v>
      </c>
      <c r="BU115" s="98">
        <v>232</v>
      </c>
      <c r="BV115" s="98">
        <v>206</v>
      </c>
      <c r="BW115" s="98">
        <v>249</v>
      </c>
      <c r="BX115" s="98">
        <v>250</v>
      </c>
      <c r="BY115" s="98">
        <v>206</v>
      </c>
      <c r="BZ115" s="98">
        <v>322</v>
      </c>
      <c r="CA115" s="138">
        <v>164</v>
      </c>
      <c r="CB115" s="98">
        <v>135</v>
      </c>
      <c r="CC115" s="98">
        <v>190</v>
      </c>
      <c r="CD115" s="98">
        <v>204</v>
      </c>
      <c r="CE115" s="98">
        <v>235</v>
      </c>
      <c r="CF115" s="98">
        <v>226</v>
      </c>
      <c r="CG115" s="98">
        <v>213</v>
      </c>
      <c r="CH115" s="98">
        <v>222</v>
      </c>
      <c r="CI115" s="244">
        <v>245</v>
      </c>
      <c r="CJ115" s="368">
        <f t="shared" si="40"/>
        <v>1825</v>
      </c>
      <c r="CK115" s="368">
        <f t="shared" si="25"/>
        <v>1889</v>
      </c>
      <c r="CL115" s="27">
        <f t="shared" si="26"/>
        <v>1834</v>
      </c>
      <c r="CM115" s="369">
        <f t="shared" si="38"/>
        <v>-2.9115934356802486</v>
      </c>
      <c r="CS115" s="234"/>
      <c r="CT115" s="234"/>
      <c r="CU115" s="234"/>
      <c r="CV115" s="234"/>
      <c r="CW115" s="234"/>
      <c r="CX115" s="234"/>
      <c r="CY115" s="234"/>
      <c r="CZ115" s="234"/>
      <c r="DA115" s="234"/>
      <c r="DB115" s="234"/>
      <c r="DC115" s="234"/>
      <c r="DD115" s="234"/>
      <c r="DE115" s="234"/>
      <c r="DF115" s="234"/>
      <c r="DG115" s="234"/>
      <c r="DH115" s="234"/>
      <c r="DI115" s="234"/>
      <c r="DJ115" s="234"/>
    </row>
    <row r="116" spans="1:3392" ht="20.100000000000001" customHeight="1" x14ac:dyDescent="0.25">
      <c r="A116" s="559"/>
      <c r="B116" s="173" t="s">
        <v>42</v>
      </c>
      <c r="C116" s="174" t="s">
        <v>27</v>
      </c>
      <c r="D116" s="178">
        <v>0</v>
      </c>
      <c r="E116" s="179">
        <v>0</v>
      </c>
      <c r="F116" s="179">
        <v>0</v>
      </c>
      <c r="G116" s="179">
        <v>0</v>
      </c>
      <c r="H116" s="179">
        <v>0</v>
      </c>
      <c r="I116" s="179">
        <v>0</v>
      </c>
      <c r="J116" s="179">
        <v>0</v>
      </c>
      <c r="K116" s="179">
        <v>0</v>
      </c>
      <c r="L116" s="179">
        <v>0</v>
      </c>
      <c r="M116" s="179">
        <v>0</v>
      </c>
      <c r="N116" s="179">
        <v>0</v>
      </c>
      <c r="O116" s="179">
        <v>0</v>
      </c>
      <c r="P116" s="170">
        <f>SUM(D116:O116)</f>
        <v>0</v>
      </c>
      <c r="Q116" s="180">
        <v>0</v>
      </c>
      <c r="R116" s="180">
        <v>0</v>
      </c>
      <c r="S116" s="180">
        <v>0</v>
      </c>
      <c r="T116" s="180">
        <v>0</v>
      </c>
      <c r="U116" s="180">
        <v>3</v>
      </c>
      <c r="V116" s="180">
        <v>2</v>
      </c>
      <c r="W116" s="180">
        <v>2</v>
      </c>
      <c r="X116" s="180">
        <v>3</v>
      </c>
      <c r="Y116" s="180">
        <v>6</v>
      </c>
      <c r="Z116" s="180">
        <v>5</v>
      </c>
      <c r="AA116" s="181">
        <v>6</v>
      </c>
      <c r="AB116" s="181">
        <v>10</v>
      </c>
      <c r="AC116" s="170">
        <f>SUM(Q116:AB116)</f>
        <v>37</v>
      </c>
      <c r="AD116" s="181">
        <v>8</v>
      </c>
      <c r="AE116" s="181">
        <v>2</v>
      </c>
      <c r="AF116" s="181">
        <v>6</v>
      </c>
      <c r="AG116" s="181">
        <v>6</v>
      </c>
      <c r="AH116" s="181">
        <v>6</v>
      </c>
      <c r="AI116" s="181">
        <v>1</v>
      </c>
      <c r="AJ116" s="181">
        <v>2</v>
      </c>
      <c r="AK116" s="181">
        <v>2</v>
      </c>
      <c r="AL116" s="181">
        <v>2</v>
      </c>
      <c r="AM116" s="181">
        <v>2</v>
      </c>
      <c r="AN116" s="181">
        <v>1</v>
      </c>
      <c r="AO116" s="444">
        <v>6</v>
      </c>
      <c r="AP116" s="138">
        <v>0</v>
      </c>
      <c r="AQ116" s="98">
        <v>2</v>
      </c>
      <c r="AR116" s="98">
        <v>1</v>
      </c>
      <c r="AS116" s="98">
        <v>2</v>
      </c>
      <c r="AT116" s="98">
        <v>0</v>
      </c>
      <c r="AU116" s="98">
        <v>1</v>
      </c>
      <c r="AV116" s="98">
        <v>4</v>
      </c>
      <c r="AW116" s="98">
        <v>0</v>
      </c>
      <c r="AX116" s="98">
        <v>0</v>
      </c>
      <c r="AY116" s="98">
        <v>0</v>
      </c>
      <c r="AZ116" s="98">
        <v>2</v>
      </c>
      <c r="BA116" s="98">
        <v>1</v>
      </c>
      <c r="BB116" s="138">
        <v>1</v>
      </c>
      <c r="BC116" s="98">
        <v>2</v>
      </c>
      <c r="BD116" s="98">
        <v>0</v>
      </c>
      <c r="BE116" s="98">
        <v>1</v>
      </c>
      <c r="BF116" s="98">
        <v>3</v>
      </c>
      <c r="BG116" s="98">
        <v>5</v>
      </c>
      <c r="BH116" s="98">
        <v>5</v>
      </c>
      <c r="BI116" s="98">
        <v>4</v>
      </c>
      <c r="BJ116" s="98">
        <v>1</v>
      </c>
      <c r="BK116" s="98">
        <v>0</v>
      </c>
      <c r="BL116" s="98">
        <v>4</v>
      </c>
      <c r="BM116" s="98">
        <v>7</v>
      </c>
      <c r="BN116" s="450">
        <f t="shared" si="39"/>
        <v>33</v>
      </c>
      <c r="BO116" s="98">
        <v>1</v>
      </c>
      <c r="BP116" s="98">
        <v>1</v>
      </c>
      <c r="BQ116" s="98">
        <v>1</v>
      </c>
      <c r="BR116" s="98">
        <v>5</v>
      </c>
      <c r="BS116" s="98">
        <v>1</v>
      </c>
      <c r="BT116" s="98">
        <v>0</v>
      </c>
      <c r="BU116" s="98">
        <v>1</v>
      </c>
      <c r="BV116" s="98">
        <v>0</v>
      </c>
      <c r="BW116" s="98">
        <v>4</v>
      </c>
      <c r="BX116" s="98">
        <v>0</v>
      </c>
      <c r="BY116" s="98">
        <v>1</v>
      </c>
      <c r="BZ116" s="98">
        <v>6</v>
      </c>
      <c r="CA116" s="138">
        <v>3</v>
      </c>
      <c r="CB116" s="98">
        <v>0</v>
      </c>
      <c r="CC116" s="98">
        <v>3</v>
      </c>
      <c r="CD116" s="98">
        <v>0</v>
      </c>
      <c r="CE116" s="98">
        <v>1</v>
      </c>
      <c r="CF116" s="98">
        <v>3</v>
      </c>
      <c r="CG116" s="98">
        <v>2</v>
      </c>
      <c r="CH116" s="98">
        <v>1</v>
      </c>
      <c r="CI116" s="244">
        <v>2</v>
      </c>
      <c r="CJ116" s="368">
        <f t="shared" si="40"/>
        <v>22</v>
      </c>
      <c r="CK116" s="368">
        <f t="shared" ref="CK116:CK147" si="41">SUM($BO116:$BW116)</f>
        <v>14</v>
      </c>
      <c r="CL116" s="27">
        <f t="shared" ref="CL116:CL147" si="42">SUM($CA116:$CI116)</f>
        <v>15</v>
      </c>
      <c r="CM116" s="369">
        <f t="shared" si="38"/>
        <v>7.1428571428571397</v>
      </c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</row>
    <row r="117" spans="1:3392" ht="20.100000000000001" customHeight="1" x14ac:dyDescent="0.25">
      <c r="A117" s="559"/>
      <c r="B117" s="110" t="s">
        <v>149</v>
      </c>
      <c r="C117" s="130" t="s">
        <v>156</v>
      </c>
      <c r="D117" s="178">
        <v>0</v>
      </c>
      <c r="E117" s="179">
        <v>0</v>
      </c>
      <c r="F117" s="179">
        <v>0</v>
      </c>
      <c r="G117" s="179">
        <v>0</v>
      </c>
      <c r="H117" s="179">
        <v>0</v>
      </c>
      <c r="I117" s="179">
        <v>0</v>
      </c>
      <c r="J117" s="179">
        <v>0</v>
      </c>
      <c r="K117" s="179">
        <v>0</v>
      </c>
      <c r="L117" s="179">
        <v>0</v>
      </c>
      <c r="M117" s="179">
        <v>0</v>
      </c>
      <c r="N117" s="179">
        <v>0</v>
      </c>
      <c r="O117" s="179">
        <v>0</v>
      </c>
      <c r="P117" s="369">
        <v>0</v>
      </c>
      <c r="Q117" s="179">
        <v>0</v>
      </c>
      <c r="R117" s="179">
        <v>0</v>
      </c>
      <c r="S117" s="179">
        <v>0</v>
      </c>
      <c r="T117" s="179">
        <v>0</v>
      </c>
      <c r="U117" s="179">
        <v>0</v>
      </c>
      <c r="V117" s="179">
        <v>0</v>
      </c>
      <c r="W117" s="179">
        <v>0</v>
      </c>
      <c r="X117" s="179">
        <v>0</v>
      </c>
      <c r="Y117" s="179">
        <v>0</v>
      </c>
      <c r="Z117" s="179">
        <v>0</v>
      </c>
      <c r="AA117" s="179">
        <v>0</v>
      </c>
      <c r="AB117" s="179">
        <v>0</v>
      </c>
      <c r="AC117" s="399">
        <v>0</v>
      </c>
      <c r="AD117" s="179">
        <v>0</v>
      </c>
      <c r="AE117" s="179">
        <v>0</v>
      </c>
      <c r="AF117" s="179">
        <v>0</v>
      </c>
      <c r="AG117" s="179">
        <v>0</v>
      </c>
      <c r="AH117" s="179">
        <v>0</v>
      </c>
      <c r="AI117" s="179">
        <v>0</v>
      </c>
      <c r="AJ117" s="179">
        <v>0</v>
      </c>
      <c r="AK117" s="179">
        <v>0</v>
      </c>
      <c r="AL117" s="179">
        <v>0</v>
      </c>
      <c r="AM117" s="179">
        <v>0</v>
      </c>
      <c r="AN117" s="179">
        <v>0</v>
      </c>
      <c r="AO117" s="397">
        <v>0</v>
      </c>
      <c r="AP117" s="13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0</v>
      </c>
      <c r="AW117" s="98">
        <v>0</v>
      </c>
      <c r="AX117" s="98">
        <v>0</v>
      </c>
      <c r="AY117" s="98">
        <v>0</v>
      </c>
      <c r="AZ117" s="98">
        <v>0</v>
      </c>
      <c r="BA117" s="98">
        <v>0</v>
      </c>
      <c r="BB117" s="13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450">
        <f t="shared" si="39"/>
        <v>0</v>
      </c>
      <c r="BO117" s="98">
        <v>0</v>
      </c>
      <c r="BP117" s="98">
        <v>0</v>
      </c>
      <c r="BQ117" s="98">
        <v>0</v>
      </c>
      <c r="BR117" s="98">
        <v>0</v>
      </c>
      <c r="BS117" s="98">
        <v>0</v>
      </c>
      <c r="BT117" s="98">
        <v>0</v>
      </c>
      <c r="BU117" s="98">
        <v>0</v>
      </c>
      <c r="BV117" s="98">
        <v>0</v>
      </c>
      <c r="BW117" s="98">
        <v>0</v>
      </c>
      <c r="BX117" s="98">
        <v>0</v>
      </c>
      <c r="BY117" s="98">
        <v>0</v>
      </c>
      <c r="BZ117" s="98">
        <v>15</v>
      </c>
      <c r="CA117" s="138">
        <v>3</v>
      </c>
      <c r="CB117" s="98">
        <v>3</v>
      </c>
      <c r="CC117" s="98">
        <v>4</v>
      </c>
      <c r="CD117" s="98">
        <v>4</v>
      </c>
      <c r="CE117" s="98">
        <v>1</v>
      </c>
      <c r="CF117" s="98">
        <v>3</v>
      </c>
      <c r="CG117" s="98">
        <v>5</v>
      </c>
      <c r="CH117" s="98">
        <v>5</v>
      </c>
      <c r="CI117" s="244">
        <v>1</v>
      </c>
      <c r="CJ117" s="368">
        <f t="shared" si="40"/>
        <v>0</v>
      </c>
      <c r="CK117" s="368">
        <f t="shared" si="41"/>
        <v>0</v>
      </c>
      <c r="CL117" s="27">
        <f t="shared" si="42"/>
        <v>29</v>
      </c>
      <c r="CM117" s="369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</row>
    <row r="118" spans="1:3392" ht="20.100000000000001" customHeight="1" x14ac:dyDescent="0.25">
      <c r="A118" s="559"/>
      <c r="B118" s="110" t="s">
        <v>191</v>
      </c>
      <c r="C118" s="130" t="s">
        <v>192</v>
      </c>
      <c r="D118" s="178">
        <v>0</v>
      </c>
      <c r="E118" s="179">
        <v>0</v>
      </c>
      <c r="F118" s="179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0</v>
      </c>
      <c r="L118" s="179">
        <v>0</v>
      </c>
      <c r="M118" s="179">
        <v>0</v>
      </c>
      <c r="N118" s="179">
        <v>0</v>
      </c>
      <c r="O118" s="179">
        <v>0</v>
      </c>
      <c r="P118" s="369">
        <v>0</v>
      </c>
      <c r="Q118" s="179">
        <v>0</v>
      </c>
      <c r="R118" s="179">
        <v>0</v>
      </c>
      <c r="S118" s="179">
        <v>0</v>
      </c>
      <c r="T118" s="179">
        <v>0</v>
      </c>
      <c r="U118" s="179">
        <v>0</v>
      </c>
      <c r="V118" s="179">
        <v>0</v>
      </c>
      <c r="W118" s="179">
        <v>0</v>
      </c>
      <c r="X118" s="179">
        <v>0</v>
      </c>
      <c r="Y118" s="179">
        <v>0</v>
      </c>
      <c r="Z118" s="179">
        <v>0</v>
      </c>
      <c r="AA118" s="179">
        <v>0</v>
      </c>
      <c r="AB118" s="179">
        <v>0</v>
      </c>
      <c r="AC118" s="399">
        <v>0</v>
      </c>
      <c r="AD118" s="179">
        <v>0</v>
      </c>
      <c r="AE118" s="179">
        <v>0</v>
      </c>
      <c r="AF118" s="179">
        <v>0</v>
      </c>
      <c r="AG118" s="179">
        <v>0</v>
      </c>
      <c r="AH118" s="179">
        <v>0</v>
      </c>
      <c r="AI118" s="179">
        <v>0</v>
      </c>
      <c r="AJ118" s="179">
        <v>0</v>
      </c>
      <c r="AK118" s="179">
        <v>0</v>
      </c>
      <c r="AL118" s="179">
        <v>0</v>
      </c>
      <c r="AM118" s="179">
        <v>0</v>
      </c>
      <c r="AN118" s="179">
        <v>0</v>
      </c>
      <c r="AO118" s="397">
        <v>0</v>
      </c>
      <c r="AP118" s="138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450">
        <f t="shared" si="39"/>
        <v>0</v>
      </c>
      <c r="BO118" s="98">
        <v>0</v>
      </c>
      <c r="BP118" s="98">
        <v>0</v>
      </c>
      <c r="BQ118" s="98">
        <v>0</v>
      </c>
      <c r="BR118" s="98">
        <v>0</v>
      </c>
      <c r="BS118" s="98">
        <v>0</v>
      </c>
      <c r="BT118" s="98">
        <v>0</v>
      </c>
      <c r="BU118" s="98">
        <v>0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138">
        <v>0</v>
      </c>
      <c r="CB118" s="98">
        <v>0</v>
      </c>
      <c r="CC118" s="98">
        <v>0</v>
      </c>
      <c r="CD118" s="98">
        <v>0</v>
      </c>
      <c r="CE118" s="98">
        <v>0</v>
      </c>
      <c r="CF118" s="98">
        <v>0</v>
      </c>
      <c r="CG118" s="98">
        <v>2</v>
      </c>
      <c r="CH118" s="98">
        <v>0</v>
      </c>
      <c r="CI118" s="244">
        <v>1</v>
      </c>
      <c r="CJ118" s="368">
        <f t="shared" si="40"/>
        <v>0</v>
      </c>
      <c r="CK118" s="368">
        <f t="shared" si="41"/>
        <v>0</v>
      </c>
      <c r="CL118" s="27">
        <f t="shared" si="42"/>
        <v>3</v>
      </c>
      <c r="CM118" s="369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</row>
    <row r="119" spans="1:3392" ht="20.100000000000001" customHeight="1" x14ac:dyDescent="0.25">
      <c r="A119" s="559"/>
      <c r="B119" s="110" t="s">
        <v>86</v>
      </c>
      <c r="C119" s="130" t="s">
        <v>87</v>
      </c>
      <c r="D119" s="178">
        <v>0</v>
      </c>
      <c r="E119" s="179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79">
        <v>0</v>
      </c>
      <c r="M119" s="179">
        <v>0</v>
      </c>
      <c r="N119" s="179">
        <v>0</v>
      </c>
      <c r="O119" s="179">
        <v>0</v>
      </c>
      <c r="P119" s="369">
        <v>0</v>
      </c>
      <c r="Q119" s="179">
        <v>0</v>
      </c>
      <c r="R119" s="179">
        <v>0</v>
      </c>
      <c r="S119" s="179">
        <v>0</v>
      </c>
      <c r="T119" s="179">
        <v>0</v>
      </c>
      <c r="U119" s="179">
        <v>0</v>
      </c>
      <c r="V119" s="179">
        <v>0</v>
      </c>
      <c r="W119" s="179">
        <v>0</v>
      </c>
      <c r="X119" s="179">
        <v>0</v>
      </c>
      <c r="Y119" s="179">
        <v>0</v>
      </c>
      <c r="Z119" s="179">
        <v>0</v>
      </c>
      <c r="AA119" s="179">
        <v>0</v>
      </c>
      <c r="AB119" s="179">
        <v>0</v>
      </c>
      <c r="AC119" s="399">
        <v>0</v>
      </c>
      <c r="AD119" s="179">
        <v>0</v>
      </c>
      <c r="AE119" s="179">
        <v>0</v>
      </c>
      <c r="AF119" s="179">
        <v>0</v>
      </c>
      <c r="AG119" s="179">
        <v>0</v>
      </c>
      <c r="AH119" s="179">
        <v>0</v>
      </c>
      <c r="AI119" s="179">
        <v>0</v>
      </c>
      <c r="AJ119" s="179">
        <v>0</v>
      </c>
      <c r="AK119" s="179">
        <v>0</v>
      </c>
      <c r="AL119" s="179">
        <v>0</v>
      </c>
      <c r="AM119" s="179">
        <v>0</v>
      </c>
      <c r="AN119" s="179">
        <v>0</v>
      </c>
      <c r="AO119" s="397">
        <v>0</v>
      </c>
      <c r="AP119" s="138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21</v>
      </c>
      <c r="AX119" s="98">
        <v>20</v>
      </c>
      <c r="AY119" s="98">
        <v>23</v>
      </c>
      <c r="AZ119" s="98">
        <v>20</v>
      </c>
      <c r="BA119" s="98">
        <v>21</v>
      </c>
      <c r="BB119" s="138">
        <v>21</v>
      </c>
      <c r="BC119" s="98">
        <v>18</v>
      </c>
      <c r="BD119" s="98">
        <v>22</v>
      </c>
      <c r="BE119" s="98">
        <v>22</v>
      </c>
      <c r="BF119" s="98">
        <v>22</v>
      </c>
      <c r="BG119" s="98">
        <v>19</v>
      </c>
      <c r="BH119" s="98">
        <v>23</v>
      </c>
      <c r="BI119" s="98">
        <v>21</v>
      </c>
      <c r="BJ119" s="98">
        <v>24</v>
      </c>
      <c r="BK119" s="98">
        <v>21</v>
      </c>
      <c r="BL119" s="98">
        <v>20</v>
      </c>
      <c r="BM119" s="98">
        <v>19</v>
      </c>
      <c r="BN119" s="450">
        <f t="shared" si="39"/>
        <v>252</v>
      </c>
      <c r="BO119" s="98">
        <v>22</v>
      </c>
      <c r="BP119" s="98">
        <v>19</v>
      </c>
      <c r="BQ119" s="98">
        <v>20</v>
      </c>
      <c r="BR119" s="98">
        <v>19</v>
      </c>
      <c r="BS119" s="98">
        <v>13</v>
      </c>
      <c r="BT119" s="98">
        <v>8</v>
      </c>
      <c r="BU119" s="98">
        <v>16</v>
      </c>
      <c r="BV119" s="98">
        <v>13</v>
      </c>
      <c r="BW119" s="98">
        <v>12</v>
      </c>
      <c r="BX119" s="98">
        <v>12</v>
      </c>
      <c r="BY119" s="98">
        <v>8</v>
      </c>
      <c r="BZ119" s="244">
        <v>8</v>
      </c>
      <c r="CA119" s="138">
        <v>10</v>
      </c>
      <c r="CB119" s="98">
        <v>9</v>
      </c>
      <c r="CC119" s="98">
        <v>11</v>
      </c>
      <c r="CD119" s="98">
        <v>9</v>
      </c>
      <c r="CE119" s="98">
        <v>4</v>
      </c>
      <c r="CF119" s="98">
        <v>11</v>
      </c>
      <c r="CG119" s="98">
        <v>10</v>
      </c>
      <c r="CH119" s="98">
        <v>8</v>
      </c>
      <c r="CI119" s="244">
        <v>16</v>
      </c>
      <c r="CJ119" s="368">
        <f t="shared" si="40"/>
        <v>192</v>
      </c>
      <c r="CK119" s="368">
        <f t="shared" si="41"/>
        <v>142</v>
      </c>
      <c r="CL119" s="27">
        <f t="shared" si="42"/>
        <v>88</v>
      </c>
      <c r="CM119" s="369">
        <f t="shared" si="38"/>
        <v>-38.028169014084511</v>
      </c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4"/>
      <c r="DJ119" s="234"/>
    </row>
    <row r="120" spans="1:3392" ht="20.100000000000001" customHeight="1" thickBot="1" x14ac:dyDescent="0.3">
      <c r="A120" s="559"/>
      <c r="B120" s="110" t="s">
        <v>152</v>
      </c>
      <c r="C120" s="130" t="s">
        <v>157</v>
      </c>
      <c r="D120" s="183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370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4">
        <v>0</v>
      </c>
      <c r="AB120" s="184">
        <v>0</v>
      </c>
      <c r="AC120" s="400">
        <v>0</v>
      </c>
      <c r="AD120" s="184">
        <v>0</v>
      </c>
      <c r="AE120" s="184">
        <v>0</v>
      </c>
      <c r="AF120" s="184">
        <v>0</v>
      </c>
      <c r="AG120" s="184">
        <v>0</v>
      </c>
      <c r="AH120" s="184">
        <v>0</v>
      </c>
      <c r="AI120" s="184">
        <v>0</v>
      </c>
      <c r="AJ120" s="184">
        <v>0</v>
      </c>
      <c r="AK120" s="184">
        <v>0</v>
      </c>
      <c r="AL120" s="184">
        <v>0</v>
      </c>
      <c r="AM120" s="184">
        <v>0</v>
      </c>
      <c r="AN120" s="184">
        <v>0</v>
      </c>
      <c r="AO120" s="398">
        <v>0</v>
      </c>
      <c r="AP120" s="9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246">
        <v>0</v>
      </c>
      <c r="BC120" s="247">
        <v>0</v>
      </c>
      <c r="BD120" s="247">
        <v>0</v>
      </c>
      <c r="BE120" s="247">
        <v>0</v>
      </c>
      <c r="BF120" s="247">
        <v>0</v>
      </c>
      <c r="BG120" s="247">
        <v>0</v>
      </c>
      <c r="BH120" s="247">
        <v>0</v>
      </c>
      <c r="BI120" s="247">
        <v>0</v>
      </c>
      <c r="BJ120" s="247">
        <v>0</v>
      </c>
      <c r="BK120" s="247">
        <v>0</v>
      </c>
      <c r="BL120" s="247">
        <v>0</v>
      </c>
      <c r="BM120" s="247">
        <v>0</v>
      </c>
      <c r="BN120" s="450">
        <f t="shared" si="39"/>
        <v>0</v>
      </c>
      <c r="BO120" s="247">
        <v>0</v>
      </c>
      <c r="BP120" s="247">
        <v>0</v>
      </c>
      <c r="BQ120" s="247">
        <v>0</v>
      </c>
      <c r="BR120" s="247">
        <v>0</v>
      </c>
      <c r="BS120" s="247">
        <v>0</v>
      </c>
      <c r="BT120" s="247">
        <v>0</v>
      </c>
      <c r="BU120" s="247">
        <v>0</v>
      </c>
      <c r="BV120" s="247">
        <v>0</v>
      </c>
      <c r="BW120" s="247">
        <v>0</v>
      </c>
      <c r="BX120" s="247">
        <v>0</v>
      </c>
      <c r="BY120" s="247">
        <v>0</v>
      </c>
      <c r="BZ120" s="98">
        <v>8</v>
      </c>
      <c r="CA120" s="138">
        <v>14</v>
      </c>
      <c r="CB120" s="98">
        <v>12</v>
      </c>
      <c r="CC120" s="98">
        <v>15</v>
      </c>
      <c r="CD120" s="98">
        <v>121</v>
      </c>
      <c r="CE120" s="98">
        <v>16</v>
      </c>
      <c r="CF120" s="98">
        <v>22</v>
      </c>
      <c r="CG120" s="98">
        <v>29</v>
      </c>
      <c r="CH120" s="98">
        <v>30</v>
      </c>
      <c r="CI120" s="244">
        <v>34</v>
      </c>
      <c r="CJ120" s="368">
        <f t="shared" si="40"/>
        <v>0</v>
      </c>
      <c r="CK120" s="368">
        <f t="shared" si="41"/>
        <v>0</v>
      </c>
      <c r="CL120" s="27">
        <f t="shared" si="42"/>
        <v>293</v>
      </c>
      <c r="CM120" s="369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 s="234"/>
      <c r="DE120" s="234"/>
      <c r="DF120" s="234"/>
      <c r="DG120" s="234"/>
      <c r="DH120" s="234"/>
      <c r="DI120" s="234"/>
      <c r="DJ120" s="234"/>
    </row>
    <row r="121" spans="1:3392" s="38" customFormat="1" ht="20.100000000000001" customHeight="1" thickBot="1" x14ac:dyDescent="0.35">
      <c r="A121" s="559"/>
      <c r="B121" s="345" t="s">
        <v>72</v>
      </c>
      <c r="C121" s="343"/>
      <c r="D121" s="186">
        <f t="shared" ref="D121:AI121" si="43">SUM(D122:D150)</f>
        <v>1278</v>
      </c>
      <c r="E121" s="169">
        <f t="shared" si="43"/>
        <v>1159</v>
      </c>
      <c r="F121" s="169">
        <f t="shared" si="43"/>
        <v>1363</v>
      </c>
      <c r="G121" s="169">
        <f t="shared" si="43"/>
        <v>1303</v>
      </c>
      <c r="H121" s="169">
        <f t="shared" si="43"/>
        <v>1437</v>
      </c>
      <c r="I121" s="169">
        <f t="shared" si="43"/>
        <v>1427</v>
      </c>
      <c r="J121" s="169">
        <f t="shared" si="43"/>
        <v>1443</v>
      </c>
      <c r="K121" s="169">
        <f t="shared" si="43"/>
        <v>1253</v>
      </c>
      <c r="L121" s="169">
        <f t="shared" si="43"/>
        <v>1317</v>
      </c>
      <c r="M121" s="169">
        <f t="shared" si="43"/>
        <v>1293</v>
      </c>
      <c r="N121" s="169">
        <f t="shared" si="43"/>
        <v>1341</v>
      </c>
      <c r="O121" s="431">
        <f t="shared" si="43"/>
        <v>1452</v>
      </c>
      <c r="P121" s="169">
        <f t="shared" si="43"/>
        <v>16066</v>
      </c>
      <c r="Q121" s="186">
        <f t="shared" si="43"/>
        <v>1123</v>
      </c>
      <c r="R121" s="169">
        <f t="shared" si="43"/>
        <v>1114</v>
      </c>
      <c r="S121" s="169">
        <f t="shared" si="43"/>
        <v>1377</v>
      </c>
      <c r="T121" s="169">
        <f t="shared" si="43"/>
        <v>1365</v>
      </c>
      <c r="U121" s="169">
        <f t="shared" si="43"/>
        <v>1391</v>
      </c>
      <c r="V121" s="169">
        <f t="shared" si="43"/>
        <v>1516</v>
      </c>
      <c r="W121" s="169">
        <f t="shared" si="43"/>
        <v>1344</v>
      </c>
      <c r="X121" s="169">
        <f t="shared" si="43"/>
        <v>1286</v>
      </c>
      <c r="Y121" s="169">
        <f t="shared" si="43"/>
        <v>1294</v>
      </c>
      <c r="Z121" s="169">
        <f t="shared" si="43"/>
        <v>1301</v>
      </c>
      <c r="AA121" s="169">
        <f t="shared" si="43"/>
        <v>1209</v>
      </c>
      <c r="AB121" s="431">
        <f t="shared" si="43"/>
        <v>1570</v>
      </c>
      <c r="AC121" s="169">
        <f t="shared" si="43"/>
        <v>15890</v>
      </c>
      <c r="AD121" s="186">
        <f t="shared" si="43"/>
        <v>1201</v>
      </c>
      <c r="AE121" s="169">
        <f t="shared" si="43"/>
        <v>1159</v>
      </c>
      <c r="AF121" s="169">
        <f t="shared" si="43"/>
        <v>1296</v>
      </c>
      <c r="AG121" s="169">
        <f t="shared" si="43"/>
        <v>1199</v>
      </c>
      <c r="AH121" s="169">
        <f t="shared" si="43"/>
        <v>1384</v>
      </c>
      <c r="AI121" s="169">
        <f t="shared" si="43"/>
        <v>1273</v>
      </c>
      <c r="AJ121" s="169">
        <f t="shared" ref="AJ121:BM121" si="44">SUM(AJ122:AJ150)</f>
        <v>1309</v>
      </c>
      <c r="AK121" s="169">
        <f t="shared" si="44"/>
        <v>1523</v>
      </c>
      <c r="AL121" s="169">
        <f t="shared" si="44"/>
        <v>1448</v>
      </c>
      <c r="AM121" s="169">
        <f t="shared" si="44"/>
        <v>1308</v>
      </c>
      <c r="AN121" s="169">
        <f t="shared" si="44"/>
        <v>1408</v>
      </c>
      <c r="AO121" s="431">
        <f t="shared" si="44"/>
        <v>1496</v>
      </c>
      <c r="AP121" s="169">
        <f t="shared" si="44"/>
        <v>1302</v>
      </c>
      <c r="AQ121" s="169">
        <f t="shared" si="44"/>
        <v>1244</v>
      </c>
      <c r="AR121" s="169">
        <f t="shared" si="44"/>
        <v>1562</v>
      </c>
      <c r="AS121" s="169">
        <f t="shared" si="44"/>
        <v>1473</v>
      </c>
      <c r="AT121" s="169">
        <f t="shared" si="44"/>
        <v>1774</v>
      </c>
      <c r="AU121" s="169">
        <f t="shared" si="44"/>
        <v>1379</v>
      </c>
      <c r="AV121" s="169">
        <f t="shared" si="44"/>
        <v>1455</v>
      </c>
      <c r="AW121" s="169">
        <f t="shared" si="44"/>
        <v>1463</v>
      </c>
      <c r="AX121" s="169">
        <f t="shared" si="44"/>
        <v>1389</v>
      </c>
      <c r="AY121" s="169">
        <f t="shared" si="44"/>
        <v>1506</v>
      </c>
      <c r="AZ121" s="169">
        <f t="shared" si="44"/>
        <v>1319</v>
      </c>
      <c r="BA121" s="169">
        <f t="shared" si="44"/>
        <v>1312</v>
      </c>
      <c r="BB121" s="186">
        <f t="shared" si="44"/>
        <v>1404</v>
      </c>
      <c r="BC121" s="169">
        <f t="shared" si="44"/>
        <v>1231</v>
      </c>
      <c r="BD121" s="169">
        <f t="shared" si="44"/>
        <v>1360</v>
      </c>
      <c r="BE121" s="169">
        <f t="shared" si="44"/>
        <v>1453</v>
      </c>
      <c r="BF121" s="169">
        <f t="shared" si="44"/>
        <v>1409</v>
      </c>
      <c r="BG121" s="169">
        <f t="shared" si="44"/>
        <v>1333</v>
      </c>
      <c r="BH121" s="169">
        <f t="shared" si="44"/>
        <v>1468</v>
      </c>
      <c r="BI121" s="169">
        <f t="shared" si="44"/>
        <v>1513</v>
      </c>
      <c r="BJ121" s="169">
        <f t="shared" si="44"/>
        <v>1469</v>
      </c>
      <c r="BK121" s="169">
        <f t="shared" si="44"/>
        <v>1605</v>
      </c>
      <c r="BL121" s="169">
        <f t="shared" si="44"/>
        <v>1480</v>
      </c>
      <c r="BM121" s="169">
        <f t="shared" si="44"/>
        <v>1459</v>
      </c>
      <c r="BN121" s="171">
        <f t="shared" si="39"/>
        <v>17184</v>
      </c>
      <c r="BO121" s="169">
        <f t="shared" ref="BO121:CI121" si="45">SUM(BO122:BO150)</f>
        <v>1441</v>
      </c>
      <c r="BP121" s="169">
        <f t="shared" si="45"/>
        <v>1370</v>
      </c>
      <c r="BQ121" s="169">
        <f t="shared" si="45"/>
        <v>1413</v>
      </c>
      <c r="BR121" s="169">
        <f t="shared" si="45"/>
        <v>1496</v>
      </c>
      <c r="BS121" s="169">
        <f t="shared" si="45"/>
        <v>1559</v>
      </c>
      <c r="BT121" s="169">
        <f t="shared" si="45"/>
        <v>1442</v>
      </c>
      <c r="BU121" s="169">
        <f t="shared" si="45"/>
        <v>1569</v>
      </c>
      <c r="BV121" s="169">
        <f t="shared" si="45"/>
        <v>1631</v>
      </c>
      <c r="BW121" s="169">
        <f t="shared" si="45"/>
        <v>1660</v>
      </c>
      <c r="BX121" s="169">
        <f t="shared" si="45"/>
        <v>1710</v>
      </c>
      <c r="BY121" s="169">
        <f t="shared" si="45"/>
        <v>1399</v>
      </c>
      <c r="BZ121" s="169">
        <f t="shared" si="45"/>
        <v>1975</v>
      </c>
      <c r="CA121" s="186">
        <f t="shared" si="45"/>
        <v>1741</v>
      </c>
      <c r="CB121" s="169">
        <f t="shared" si="45"/>
        <v>1527</v>
      </c>
      <c r="CC121" s="169">
        <f t="shared" si="45"/>
        <v>1817</v>
      </c>
      <c r="CD121" s="169">
        <f t="shared" si="45"/>
        <v>1883</v>
      </c>
      <c r="CE121" s="169">
        <f t="shared" si="45"/>
        <v>1685</v>
      </c>
      <c r="CF121" s="169">
        <f t="shared" ref="CF121:CG121" si="46">SUM(CF122:CF150)</f>
        <v>1864</v>
      </c>
      <c r="CG121" s="169">
        <f t="shared" si="46"/>
        <v>2134</v>
      </c>
      <c r="CH121" s="169">
        <f t="shared" si="45"/>
        <v>2080</v>
      </c>
      <c r="CI121" s="431">
        <f t="shared" si="45"/>
        <v>2144</v>
      </c>
      <c r="CJ121" s="172">
        <f t="shared" si="40"/>
        <v>12640</v>
      </c>
      <c r="CK121" s="448">
        <f t="shared" si="41"/>
        <v>13581</v>
      </c>
      <c r="CL121" s="377">
        <f t="shared" si="42"/>
        <v>16875</v>
      </c>
      <c r="CM121" s="177">
        <f t="shared" si="38"/>
        <v>24.254473161033797</v>
      </c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  <c r="XL121" s="10"/>
      <c r="XM121" s="10"/>
      <c r="XN121" s="10"/>
      <c r="XO121" s="10"/>
      <c r="XP121" s="10"/>
      <c r="XQ121" s="10"/>
      <c r="XR121" s="10"/>
      <c r="XS121" s="10"/>
      <c r="XT121" s="10"/>
      <c r="XU121" s="10"/>
      <c r="XV121" s="10"/>
      <c r="XW121" s="10"/>
      <c r="XX121" s="10"/>
      <c r="XY121" s="10"/>
      <c r="XZ121" s="10"/>
      <c r="YA121" s="10"/>
      <c r="YB121" s="10"/>
      <c r="YC121" s="10"/>
      <c r="YD121" s="10"/>
      <c r="YE121" s="10"/>
      <c r="YF121" s="10"/>
      <c r="YG121" s="10"/>
      <c r="YH121" s="10"/>
      <c r="YI121" s="10"/>
      <c r="YJ121" s="10"/>
      <c r="YK121" s="10"/>
      <c r="YL121" s="10"/>
      <c r="YM121" s="10"/>
      <c r="YN121" s="10"/>
      <c r="YO121" s="10"/>
      <c r="YP121" s="10"/>
      <c r="YQ121" s="10"/>
      <c r="YR121" s="10"/>
      <c r="YS121" s="10"/>
      <c r="YT121" s="10"/>
      <c r="YU121" s="10"/>
      <c r="YV121" s="10"/>
      <c r="YW121" s="10"/>
      <c r="YX121" s="10"/>
      <c r="YY121" s="10"/>
      <c r="YZ121" s="10"/>
      <c r="ZA121" s="10"/>
      <c r="ZB121" s="10"/>
      <c r="ZC121" s="10"/>
      <c r="ZD121" s="10"/>
      <c r="ZE121" s="10"/>
      <c r="ZF121" s="10"/>
      <c r="ZG121" s="10"/>
      <c r="ZH121" s="10"/>
      <c r="ZI121" s="10"/>
      <c r="ZJ121" s="10"/>
      <c r="ZK121" s="10"/>
      <c r="ZL121" s="10"/>
      <c r="ZM121" s="10"/>
      <c r="ZN121" s="10"/>
      <c r="ZO121" s="10"/>
      <c r="ZP121" s="10"/>
      <c r="ZQ121" s="10"/>
      <c r="ZR121" s="10"/>
      <c r="ZS121" s="10"/>
      <c r="ZT121" s="10"/>
      <c r="ZU121" s="10"/>
      <c r="ZV121" s="10"/>
      <c r="ZW121" s="10"/>
      <c r="ZX121" s="10"/>
      <c r="ZY121" s="10"/>
      <c r="ZZ121" s="10"/>
      <c r="AAA121" s="10"/>
      <c r="AAB121" s="10"/>
      <c r="AAC121" s="10"/>
      <c r="AAD121" s="10"/>
      <c r="AAE121" s="10"/>
      <c r="AAF121" s="10"/>
      <c r="AAG121" s="10"/>
      <c r="AAH121" s="10"/>
      <c r="AAI121" s="10"/>
      <c r="AAJ121" s="10"/>
      <c r="AAK121" s="10"/>
      <c r="AAL121" s="10"/>
      <c r="AAM121" s="10"/>
      <c r="AAN121" s="10"/>
      <c r="AAO121" s="10"/>
      <c r="AAP121" s="10"/>
      <c r="AAQ121" s="10"/>
      <c r="AAR121" s="10"/>
      <c r="AAS121" s="10"/>
      <c r="AAT121" s="10"/>
      <c r="AAU121" s="10"/>
      <c r="AAV121" s="10"/>
      <c r="AAW121" s="10"/>
      <c r="AAX121" s="10"/>
      <c r="AAY121" s="10"/>
      <c r="AAZ121" s="10"/>
      <c r="ABA121" s="10"/>
      <c r="ABB121" s="10"/>
      <c r="ABC121" s="10"/>
      <c r="ABD121" s="10"/>
      <c r="ABE121" s="10"/>
      <c r="ABF121" s="10"/>
      <c r="ABG121" s="10"/>
      <c r="ABH121" s="10"/>
      <c r="ABI121" s="10"/>
      <c r="ABJ121" s="10"/>
      <c r="ABK121" s="10"/>
      <c r="ABL121" s="10"/>
      <c r="ABM121" s="10"/>
      <c r="ABN121" s="10"/>
      <c r="ABO121" s="10"/>
      <c r="ABP121" s="10"/>
      <c r="ABQ121" s="10"/>
      <c r="ABR121" s="10"/>
      <c r="ABS121" s="10"/>
      <c r="ABT121" s="10"/>
      <c r="ABU121" s="10"/>
      <c r="ABV121" s="10"/>
      <c r="ABW121" s="10"/>
      <c r="ABX121" s="10"/>
      <c r="ABY121" s="10"/>
      <c r="ABZ121" s="10"/>
      <c r="ACA121" s="10"/>
      <c r="ACB121" s="10"/>
      <c r="ACC121" s="10"/>
      <c r="ACD121" s="10"/>
      <c r="ACE121" s="10"/>
      <c r="ACF121" s="10"/>
      <c r="ACG121" s="10"/>
      <c r="ACH121" s="10"/>
      <c r="ACI121" s="10"/>
      <c r="ACJ121" s="10"/>
      <c r="ACK121" s="10"/>
      <c r="ACL121" s="10"/>
      <c r="ACM121" s="10"/>
      <c r="ACN121" s="10"/>
      <c r="ACO121" s="10"/>
      <c r="ACP121" s="10"/>
      <c r="ACQ121" s="10"/>
      <c r="ACR121" s="10"/>
      <c r="ACS121" s="10"/>
      <c r="ACT121" s="10"/>
      <c r="ACU121" s="10"/>
      <c r="ACV121" s="10"/>
      <c r="ACW121" s="10"/>
      <c r="ACX121" s="10"/>
      <c r="ACY121" s="10"/>
      <c r="ACZ121" s="10"/>
      <c r="ADA121" s="10"/>
      <c r="ADB121" s="10"/>
      <c r="ADC121" s="10"/>
      <c r="ADD121" s="10"/>
      <c r="ADE121" s="10"/>
      <c r="ADF121" s="10"/>
      <c r="ADG121" s="10"/>
      <c r="ADH121" s="10"/>
      <c r="ADI121" s="10"/>
      <c r="ADJ121" s="10"/>
      <c r="ADK121" s="10"/>
      <c r="ADL121" s="10"/>
      <c r="ADM121" s="10"/>
      <c r="ADN121" s="10"/>
      <c r="ADO121" s="10"/>
      <c r="ADP121" s="10"/>
      <c r="ADQ121" s="10"/>
      <c r="ADR121" s="10"/>
      <c r="ADS121" s="10"/>
      <c r="ADT121" s="10"/>
      <c r="ADU121" s="10"/>
      <c r="ADV121" s="10"/>
      <c r="ADW121" s="10"/>
      <c r="ADX121" s="10"/>
      <c r="ADY121" s="10"/>
      <c r="ADZ121" s="10"/>
      <c r="AEA121" s="10"/>
      <c r="AEB121" s="10"/>
      <c r="AEC121" s="10"/>
      <c r="AED121" s="10"/>
      <c r="AEE121" s="10"/>
      <c r="AEF121" s="10"/>
      <c r="AEG121" s="10"/>
      <c r="AEH121" s="10"/>
      <c r="AEI121" s="10"/>
      <c r="AEJ121" s="10"/>
      <c r="AEK121" s="10"/>
      <c r="AEL121" s="10"/>
      <c r="AEM121" s="10"/>
      <c r="AEN121" s="10"/>
      <c r="AEO121" s="10"/>
      <c r="AEP121" s="10"/>
      <c r="AEQ121" s="10"/>
      <c r="AER121" s="10"/>
      <c r="AES121" s="10"/>
      <c r="AET121" s="10"/>
      <c r="AEU121" s="10"/>
      <c r="AEV121" s="10"/>
      <c r="AEW121" s="10"/>
      <c r="AEX121" s="10"/>
      <c r="AEY121" s="10"/>
      <c r="AEZ121" s="10"/>
      <c r="AFA121" s="10"/>
      <c r="AFB121" s="10"/>
      <c r="AFC121" s="10"/>
      <c r="AFD121" s="10"/>
      <c r="AFE121" s="10"/>
      <c r="AFF121" s="10"/>
      <c r="AFG121" s="10"/>
      <c r="AFH121" s="10"/>
      <c r="AFI121" s="10"/>
      <c r="AFJ121" s="10"/>
      <c r="AFK121" s="10"/>
      <c r="AFL121" s="10"/>
      <c r="AFM121" s="10"/>
      <c r="AFN121" s="10"/>
      <c r="AFO121" s="10"/>
      <c r="AFP121" s="10"/>
      <c r="AFQ121" s="10"/>
      <c r="AFR121" s="10"/>
      <c r="AFS121" s="10"/>
      <c r="AFT121" s="10"/>
      <c r="AFU121" s="10"/>
      <c r="AFV121" s="10"/>
      <c r="AFW121" s="10"/>
      <c r="AFX121" s="10"/>
      <c r="AFY121" s="10"/>
      <c r="AFZ121" s="10"/>
      <c r="AGA121" s="10"/>
      <c r="AGB121" s="10"/>
      <c r="AGC121" s="10"/>
      <c r="AGD121" s="10"/>
      <c r="AGE121" s="10"/>
      <c r="AGF121" s="10"/>
      <c r="AGG121" s="10"/>
      <c r="AGH121" s="10"/>
      <c r="AGI121" s="10"/>
      <c r="AGJ121" s="10"/>
      <c r="AGK121" s="10"/>
      <c r="AGL121" s="10"/>
      <c r="AGM121" s="10"/>
      <c r="AGN121" s="10"/>
      <c r="AGO121" s="10"/>
      <c r="AGP121" s="10"/>
      <c r="AGQ121" s="10"/>
      <c r="AGR121" s="10"/>
      <c r="AGS121" s="10"/>
      <c r="AGT121" s="10"/>
      <c r="AGU121" s="10"/>
      <c r="AGV121" s="10"/>
      <c r="AGW121" s="10"/>
      <c r="AGX121" s="10"/>
      <c r="AGY121" s="10"/>
      <c r="AGZ121" s="10"/>
      <c r="AHA121" s="10"/>
      <c r="AHB121" s="10"/>
      <c r="AHC121" s="10"/>
      <c r="AHD121" s="10"/>
      <c r="AHE121" s="10"/>
      <c r="AHF121" s="10"/>
      <c r="AHG121" s="10"/>
      <c r="AHH121" s="10"/>
      <c r="AHI121" s="10"/>
      <c r="AHJ121" s="10"/>
      <c r="AHK121" s="10"/>
      <c r="AHL121" s="10"/>
      <c r="AHM121" s="10"/>
      <c r="AHN121" s="10"/>
      <c r="AHO121" s="10"/>
      <c r="AHP121" s="10"/>
      <c r="AHQ121" s="10"/>
      <c r="AHR121" s="10"/>
      <c r="AHS121" s="10"/>
      <c r="AHT121" s="10"/>
      <c r="AHU121" s="10"/>
      <c r="AHV121" s="10"/>
      <c r="AHW121" s="10"/>
      <c r="AHX121" s="10"/>
      <c r="AHY121" s="10"/>
      <c r="AHZ121" s="10"/>
      <c r="AIA121" s="10"/>
      <c r="AIB121" s="10"/>
      <c r="AIC121" s="10"/>
      <c r="AID121" s="10"/>
      <c r="AIE121" s="10"/>
      <c r="AIF121" s="10"/>
      <c r="AIG121" s="10"/>
      <c r="AIH121" s="10"/>
      <c r="AII121" s="10"/>
      <c r="AIJ121" s="10"/>
      <c r="AIK121" s="10"/>
      <c r="AIL121" s="10"/>
      <c r="AIM121" s="10"/>
      <c r="AIN121" s="10"/>
      <c r="AIO121" s="10"/>
      <c r="AIP121" s="10"/>
      <c r="AIQ121" s="10"/>
      <c r="AIR121" s="10"/>
      <c r="AIS121" s="10"/>
      <c r="AIT121" s="10"/>
      <c r="AIU121" s="10"/>
      <c r="AIV121" s="10"/>
      <c r="AIW121" s="10"/>
      <c r="AIX121" s="10"/>
      <c r="AIY121" s="10"/>
      <c r="AIZ121" s="10"/>
      <c r="AJA121" s="10"/>
      <c r="AJB121" s="10"/>
      <c r="AJC121" s="10"/>
      <c r="AJD121" s="10"/>
      <c r="AJE121" s="10"/>
      <c r="AJF121" s="10"/>
      <c r="AJG121" s="10"/>
      <c r="AJH121" s="10"/>
      <c r="AJI121" s="10"/>
      <c r="AJJ121" s="10"/>
      <c r="AJK121" s="10"/>
      <c r="AJL121" s="10"/>
      <c r="AJM121" s="10"/>
      <c r="AJN121" s="10"/>
      <c r="AJO121" s="10"/>
      <c r="AJP121" s="10"/>
      <c r="AJQ121" s="10"/>
      <c r="AJR121" s="10"/>
      <c r="AJS121" s="10"/>
      <c r="AJT121" s="10"/>
      <c r="AJU121" s="10"/>
      <c r="AJV121" s="10"/>
      <c r="AJW121" s="10"/>
      <c r="AJX121" s="10"/>
      <c r="AJY121" s="10"/>
      <c r="AJZ121" s="10"/>
      <c r="AKA121" s="10"/>
      <c r="AKB121" s="10"/>
      <c r="AKC121" s="10"/>
      <c r="AKD121" s="10"/>
      <c r="AKE121" s="10"/>
      <c r="AKF121" s="10"/>
      <c r="AKG121" s="10"/>
      <c r="AKH121" s="10"/>
      <c r="AKI121" s="10"/>
      <c r="AKJ121" s="10"/>
      <c r="AKK121" s="10"/>
      <c r="AKL121" s="10"/>
      <c r="AKM121" s="10"/>
      <c r="AKN121" s="10"/>
      <c r="AKO121" s="10"/>
      <c r="AKP121" s="10"/>
      <c r="AKQ121" s="10"/>
      <c r="AKR121" s="10"/>
      <c r="AKS121" s="10"/>
      <c r="AKT121" s="10"/>
      <c r="AKU121" s="10"/>
      <c r="AKV121" s="10"/>
      <c r="AKW121" s="10"/>
      <c r="AKX121" s="10"/>
      <c r="AKY121" s="10"/>
      <c r="AKZ121" s="10"/>
      <c r="ALA121" s="10"/>
      <c r="ALB121" s="10"/>
      <c r="ALC121" s="10"/>
      <c r="ALD121" s="10"/>
      <c r="ALE121" s="10"/>
      <c r="ALF121" s="10"/>
      <c r="ALG121" s="10"/>
      <c r="ALH121" s="10"/>
      <c r="ALI121" s="10"/>
      <c r="ALJ121" s="10"/>
      <c r="ALK121" s="10"/>
      <c r="ALL121" s="10"/>
      <c r="ALM121" s="10"/>
      <c r="ALN121" s="10"/>
      <c r="ALO121" s="10"/>
      <c r="ALP121" s="10"/>
      <c r="ALQ121" s="10"/>
      <c r="ALR121" s="10"/>
      <c r="ALS121" s="10"/>
      <c r="ALT121" s="10"/>
      <c r="ALU121" s="10"/>
      <c r="ALV121" s="10"/>
      <c r="ALW121" s="10"/>
      <c r="ALX121" s="10"/>
      <c r="ALY121" s="10"/>
      <c r="ALZ121" s="10"/>
      <c r="AMA121" s="10"/>
      <c r="AMB121" s="10"/>
      <c r="AMC121" s="10"/>
      <c r="AMD121" s="10"/>
      <c r="AME121" s="10"/>
      <c r="AMF121" s="10"/>
      <c r="AMG121" s="10"/>
      <c r="AMH121" s="10"/>
      <c r="AMI121" s="10"/>
      <c r="AMJ121" s="10"/>
      <c r="AMK121" s="10"/>
      <c r="AML121" s="10"/>
      <c r="AMM121" s="10"/>
      <c r="AMN121" s="10"/>
      <c r="AMO121" s="10"/>
      <c r="AMP121" s="10"/>
      <c r="AMQ121" s="10"/>
      <c r="AMR121" s="10"/>
      <c r="AMS121" s="10"/>
      <c r="AMT121" s="10"/>
      <c r="AMU121" s="10"/>
      <c r="AMV121" s="10"/>
      <c r="AMW121" s="10"/>
      <c r="AMX121" s="10"/>
      <c r="AMY121" s="10"/>
      <c r="AMZ121" s="10"/>
      <c r="ANA121" s="10"/>
      <c r="ANB121" s="10"/>
      <c r="ANC121" s="10"/>
      <c r="AND121" s="10"/>
      <c r="ANE121" s="10"/>
      <c r="ANF121" s="10"/>
      <c r="ANG121" s="10"/>
      <c r="ANH121" s="10"/>
      <c r="ANI121" s="10"/>
      <c r="ANJ121" s="10"/>
      <c r="ANK121" s="10"/>
      <c r="ANL121" s="10"/>
      <c r="ANM121" s="10"/>
      <c r="ANN121" s="10"/>
      <c r="ANO121" s="10"/>
      <c r="ANP121" s="10"/>
      <c r="ANQ121" s="10"/>
      <c r="ANR121" s="10"/>
      <c r="ANS121" s="10"/>
      <c r="ANT121" s="10"/>
      <c r="ANU121" s="10"/>
      <c r="ANV121" s="10"/>
      <c r="ANW121" s="10"/>
      <c r="ANX121" s="10"/>
      <c r="ANY121" s="10"/>
      <c r="ANZ121" s="10"/>
      <c r="AOA121" s="10"/>
      <c r="AOB121" s="10"/>
      <c r="AOC121" s="10"/>
      <c r="AOD121" s="10"/>
      <c r="AOE121" s="10"/>
      <c r="AOF121" s="10"/>
      <c r="AOG121" s="10"/>
      <c r="AOH121" s="10"/>
      <c r="AOI121" s="10"/>
      <c r="AOJ121" s="10"/>
      <c r="AOK121" s="10"/>
      <c r="AOL121" s="10"/>
      <c r="AOM121" s="10"/>
      <c r="AON121" s="10"/>
      <c r="AOO121" s="10"/>
      <c r="AOP121" s="10"/>
      <c r="AOQ121" s="10"/>
      <c r="AOR121" s="10"/>
      <c r="AOS121" s="10"/>
      <c r="AOT121" s="10"/>
      <c r="AOU121" s="10"/>
      <c r="AOV121" s="10"/>
      <c r="AOW121" s="10"/>
      <c r="AOX121" s="10"/>
      <c r="AOY121" s="10"/>
      <c r="AOZ121" s="10"/>
      <c r="APA121" s="10"/>
      <c r="APB121" s="10"/>
      <c r="APC121" s="10"/>
      <c r="APD121" s="10"/>
      <c r="APE121" s="10"/>
      <c r="APF121" s="10"/>
      <c r="APG121" s="10"/>
      <c r="APH121" s="10"/>
      <c r="API121" s="10"/>
      <c r="APJ121" s="10"/>
      <c r="APK121" s="10"/>
      <c r="APL121" s="10"/>
      <c r="APM121" s="10"/>
      <c r="APN121" s="10"/>
      <c r="APO121" s="10"/>
      <c r="APP121" s="10"/>
      <c r="APQ121" s="10"/>
      <c r="APR121" s="10"/>
      <c r="APS121" s="10"/>
      <c r="APT121" s="10"/>
      <c r="APU121" s="10"/>
      <c r="APV121" s="10"/>
      <c r="APW121" s="10"/>
      <c r="APX121" s="10"/>
      <c r="APY121" s="10"/>
      <c r="APZ121" s="10"/>
      <c r="AQA121" s="10"/>
      <c r="AQB121" s="10"/>
      <c r="AQC121" s="10"/>
      <c r="AQD121" s="10"/>
      <c r="AQE121" s="10"/>
      <c r="AQF121" s="10"/>
      <c r="AQG121" s="10"/>
      <c r="AQH121" s="10"/>
      <c r="AQI121" s="10"/>
      <c r="AQJ121" s="10"/>
      <c r="AQK121" s="10"/>
      <c r="AQL121" s="10"/>
      <c r="AQM121" s="10"/>
      <c r="AQN121" s="10"/>
      <c r="AQO121" s="10"/>
      <c r="AQP121" s="10"/>
      <c r="AQQ121" s="10"/>
      <c r="AQR121" s="10"/>
      <c r="AQS121" s="10"/>
      <c r="AQT121" s="10"/>
      <c r="AQU121" s="10"/>
      <c r="AQV121" s="10"/>
      <c r="AQW121" s="10"/>
      <c r="AQX121" s="10"/>
      <c r="AQY121" s="10"/>
      <c r="AQZ121" s="10"/>
      <c r="ARA121" s="10"/>
      <c r="ARB121" s="10"/>
      <c r="ARC121" s="10"/>
      <c r="ARD121" s="10"/>
      <c r="ARE121" s="10"/>
      <c r="ARF121" s="10"/>
      <c r="ARG121" s="10"/>
      <c r="ARH121" s="10"/>
      <c r="ARI121" s="10"/>
      <c r="ARJ121" s="10"/>
      <c r="ARK121" s="10"/>
      <c r="ARL121" s="10"/>
      <c r="ARM121" s="10"/>
      <c r="ARN121" s="10"/>
      <c r="ARO121" s="10"/>
      <c r="ARP121" s="10"/>
      <c r="ARQ121" s="10"/>
      <c r="ARR121" s="10"/>
      <c r="ARS121" s="10"/>
      <c r="ART121" s="10"/>
      <c r="ARU121" s="10"/>
      <c r="ARV121" s="10"/>
      <c r="ARW121" s="10"/>
      <c r="ARX121" s="10"/>
      <c r="ARY121" s="10"/>
      <c r="ARZ121" s="10"/>
      <c r="ASA121" s="10"/>
      <c r="ASB121" s="10"/>
      <c r="ASC121" s="10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N121" s="10"/>
      <c r="ASO121" s="10"/>
      <c r="ASP121" s="10"/>
      <c r="ASQ121" s="10"/>
      <c r="ASR121" s="10"/>
      <c r="ASS121" s="10"/>
      <c r="AST121" s="10"/>
      <c r="ASU121" s="10"/>
      <c r="ASV121" s="10"/>
      <c r="ASW121" s="10"/>
      <c r="ASX121" s="10"/>
      <c r="ASY121" s="10"/>
      <c r="ASZ121" s="10"/>
      <c r="ATA121" s="10"/>
      <c r="ATB121" s="10"/>
      <c r="ATC121" s="10"/>
      <c r="ATD121" s="10"/>
      <c r="ATE121" s="10"/>
      <c r="ATF121" s="10"/>
      <c r="ATG121" s="10"/>
      <c r="ATH121" s="10"/>
      <c r="ATI121" s="10"/>
      <c r="ATJ121" s="10"/>
      <c r="ATK121" s="10"/>
      <c r="ATL121" s="10"/>
      <c r="ATM121" s="10"/>
      <c r="ATN121" s="10"/>
      <c r="ATO121" s="10"/>
      <c r="ATP121" s="10"/>
      <c r="ATQ121" s="10"/>
      <c r="ATR121" s="10"/>
      <c r="ATS121" s="10"/>
      <c r="ATT121" s="10"/>
      <c r="ATU121" s="10"/>
      <c r="ATV121" s="10"/>
      <c r="ATW121" s="10"/>
      <c r="ATX121" s="10"/>
      <c r="ATY121" s="10"/>
      <c r="ATZ121" s="10"/>
      <c r="AUA121" s="10"/>
      <c r="AUB121" s="10"/>
      <c r="AUC121" s="10"/>
      <c r="AUD121" s="10"/>
      <c r="AUE121" s="10"/>
      <c r="AUF121" s="10"/>
      <c r="AUG121" s="10"/>
      <c r="AUH121" s="10"/>
      <c r="AUI121" s="10"/>
      <c r="AUJ121" s="10"/>
      <c r="AUK121" s="10"/>
      <c r="AUL121" s="10"/>
      <c r="AUM121" s="10"/>
      <c r="AUN121" s="10"/>
      <c r="AUO121" s="10"/>
      <c r="AUP121" s="10"/>
      <c r="AUQ121" s="10"/>
      <c r="AUR121" s="10"/>
      <c r="AUS121" s="10"/>
      <c r="AUT121" s="10"/>
      <c r="AUU121" s="10"/>
      <c r="AUV121" s="10"/>
      <c r="AUW121" s="10"/>
      <c r="AUX121" s="10"/>
      <c r="AUY121" s="10"/>
      <c r="AUZ121" s="10"/>
      <c r="AVA121" s="10"/>
      <c r="AVB121" s="10"/>
      <c r="AVC121" s="10"/>
      <c r="AVD121" s="10"/>
      <c r="AVE121" s="10"/>
      <c r="AVF121" s="10"/>
      <c r="AVG121" s="10"/>
      <c r="AVH121" s="10"/>
      <c r="AVI121" s="10"/>
      <c r="AVJ121" s="10"/>
      <c r="AVK121" s="10"/>
      <c r="AVL121" s="10"/>
      <c r="AVM121" s="10"/>
      <c r="AVN121" s="10"/>
      <c r="AVO121" s="10"/>
      <c r="AVP121" s="10"/>
      <c r="AVQ121" s="10"/>
      <c r="AVR121" s="10"/>
      <c r="AVS121" s="10"/>
      <c r="AVT121" s="10"/>
      <c r="AVU121" s="10"/>
      <c r="AVV121" s="10"/>
      <c r="AVW121" s="10"/>
      <c r="AVX121" s="10"/>
      <c r="AVY121" s="10"/>
      <c r="AVZ121" s="10"/>
      <c r="AWA121" s="10"/>
      <c r="AWB121" s="10"/>
      <c r="AWC121" s="10"/>
      <c r="AWD121" s="10"/>
      <c r="AWE121" s="10"/>
      <c r="AWF121" s="10"/>
      <c r="AWG121" s="10"/>
      <c r="AWH121" s="10"/>
      <c r="AWI121" s="10"/>
      <c r="AWJ121" s="10"/>
      <c r="AWK121" s="10"/>
      <c r="AWL121" s="10"/>
      <c r="AWM121" s="10"/>
      <c r="AWN121" s="10"/>
      <c r="AWO121" s="10"/>
      <c r="AWP121" s="10"/>
      <c r="AWQ121" s="10"/>
      <c r="AWR121" s="10"/>
      <c r="AWS121" s="10"/>
      <c r="AWT121" s="10"/>
      <c r="AWU121" s="10"/>
      <c r="AWV121" s="10"/>
      <c r="AWW121" s="10"/>
      <c r="AWX121" s="10"/>
      <c r="AWY121" s="10"/>
      <c r="AWZ121" s="10"/>
      <c r="AXA121" s="10"/>
      <c r="AXB121" s="10"/>
      <c r="AXC121" s="10"/>
      <c r="AXD121" s="10"/>
      <c r="AXE121" s="10"/>
      <c r="AXF121" s="10"/>
      <c r="AXG121" s="10"/>
      <c r="AXH121" s="10"/>
      <c r="AXI121" s="10"/>
      <c r="AXJ121" s="10"/>
      <c r="AXK121" s="10"/>
      <c r="AXL121" s="10"/>
      <c r="AXM121" s="10"/>
      <c r="AXN121" s="10"/>
      <c r="AXO121" s="10"/>
      <c r="AXP121" s="10"/>
      <c r="AXQ121" s="10"/>
      <c r="AXR121" s="10"/>
      <c r="AXS121" s="10"/>
      <c r="AXT121" s="10"/>
      <c r="AXU121" s="10"/>
      <c r="AXV121" s="10"/>
      <c r="AXW121" s="10"/>
      <c r="AXX121" s="10"/>
      <c r="AXY121" s="10"/>
      <c r="AXZ121" s="10"/>
      <c r="AYA121" s="10"/>
      <c r="AYB121" s="10"/>
      <c r="AYC121" s="10"/>
      <c r="AYD121" s="10"/>
      <c r="AYE121" s="10"/>
      <c r="AYF121" s="10"/>
      <c r="AYG121" s="10"/>
      <c r="AYH121" s="10"/>
      <c r="AYI121" s="10"/>
      <c r="AYJ121" s="10"/>
      <c r="AYK121" s="10"/>
      <c r="AYL121" s="10"/>
      <c r="AYM121" s="10"/>
      <c r="AYN121" s="10"/>
      <c r="AYO121" s="10"/>
      <c r="AYP121" s="10"/>
      <c r="AYQ121" s="10"/>
      <c r="AYR121" s="10"/>
      <c r="AYS121" s="10"/>
      <c r="AYT121" s="10"/>
      <c r="AYU121" s="10"/>
      <c r="AYV121" s="10"/>
      <c r="AYW121" s="10"/>
      <c r="AYX121" s="10"/>
      <c r="AYY121" s="10"/>
      <c r="AYZ121" s="10"/>
      <c r="AZA121" s="10"/>
      <c r="AZB121" s="10"/>
      <c r="AZC121" s="10"/>
      <c r="AZD121" s="10"/>
      <c r="AZE121" s="10"/>
      <c r="AZF121" s="10"/>
      <c r="AZG121" s="10"/>
      <c r="AZH121" s="10"/>
      <c r="AZI121" s="10"/>
      <c r="AZJ121" s="10"/>
      <c r="AZK121" s="10"/>
      <c r="AZL121" s="10"/>
      <c r="AZM121" s="10"/>
      <c r="AZN121" s="10"/>
      <c r="AZO121" s="10"/>
      <c r="AZP121" s="10"/>
      <c r="AZQ121" s="10"/>
      <c r="AZR121" s="10"/>
      <c r="AZS121" s="10"/>
      <c r="AZT121" s="10"/>
      <c r="AZU121" s="10"/>
      <c r="AZV121" s="10"/>
      <c r="AZW121" s="10"/>
      <c r="AZX121" s="10"/>
      <c r="AZY121" s="10"/>
      <c r="AZZ121" s="10"/>
      <c r="BAA121" s="10"/>
      <c r="BAB121" s="10"/>
      <c r="BAC121" s="10"/>
      <c r="BAD121" s="10"/>
      <c r="BAE121" s="10"/>
      <c r="BAF121" s="10"/>
      <c r="BAG121" s="10"/>
      <c r="BAH121" s="10"/>
      <c r="BAI121" s="10"/>
      <c r="BAJ121" s="10"/>
      <c r="BAK121" s="10"/>
      <c r="BAL121" s="10"/>
      <c r="BAM121" s="10"/>
      <c r="BAN121" s="10"/>
      <c r="BAO121" s="10"/>
      <c r="BAP121" s="10"/>
      <c r="BAQ121" s="10"/>
      <c r="BAR121" s="10"/>
      <c r="BAS121" s="10"/>
      <c r="BAT121" s="10"/>
      <c r="BAU121" s="10"/>
      <c r="BAV121" s="10"/>
      <c r="BAW121" s="10"/>
      <c r="BAX121" s="10"/>
      <c r="BAY121" s="10"/>
      <c r="BAZ121" s="10"/>
      <c r="BBA121" s="10"/>
      <c r="BBB121" s="10"/>
      <c r="BBC121" s="10"/>
      <c r="BBD121" s="10"/>
      <c r="BBE121" s="10"/>
      <c r="BBF121" s="10"/>
      <c r="BBG121" s="10"/>
      <c r="BBH121" s="10"/>
      <c r="BBI121" s="10"/>
      <c r="BBJ121" s="10"/>
      <c r="BBK121" s="10"/>
      <c r="BBL121" s="10"/>
      <c r="BBM121" s="10"/>
      <c r="BBN121" s="10"/>
      <c r="BBO121" s="10"/>
      <c r="BBP121" s="10"/>
      <c r="BBQ121" s="10"/>
      <c r="BBR121" s="10"/>
      <c r="BBS121" s="10"/>
      <c r="BBT121" s="10"/>
      <c r="BBU121" s="10"/>
      <c r="BBV121" s="10"/>
      <c r="BBW121" s="10"/>
      <c r="BBX121" s="10"/>
      <c r="BBY121" s="10"/>
      <c r="BBZ121" s="10"/>
      <c r="BCA121" s="10"/>
      <c r="BCB121" s="10"/>
      <c r="BCC121" s="10"/>
      <c r="BCD121" s="10"/>
      <c r="BCE121" s="10"/>
      <c r="BCF121" s="10"/>
      <c r="BCG121" s="10"/>
      <c r="BCH121" s="10"/>
      <c r="BCI121" s="10"/>
      <c r="BCJ121" s="10"/>
      <c r="BCK121" s="10"/>
      <c r="BCL121" s="10"/>
      <c r="BCM121" s="10"/>
      <c r="BCN121" s="10"/>
      <c r="BCO121" s="10"/>
      <c r="BCP121" s="10"/>
      <c r="BCQ121" s="10"/>
      <c r="BCR121" s="10"/>
      <c r="BCS121" s="10"/>
      <c r="BCT121" s="10"/>
      <c r="BCU121" s="10"/>
      <c r="BCV121" s="10"/>
      <c r="BCW121" s="10"/>
      <c r="BCX121" s="10"/>
      <c r="BCY121" s="10"/>
      <c r="BCZ121" s="10"/>
      <c r="BDA121" s="10"/>
      <c r="BDB121" s="10"/>
      <c r="BDC121" s="10"/>
      <c r="BDD121" s="10"/>
      <c r="BDE121" s="10"/>
      <c r="BDF121" s="10"/>
      <c r="BDG121" s="10"/>
      <c r="BDH121" s="10"/>
      <c r="BDI121" s="10"/>
      <c r="BDJ121" s="10"/>
      <c r="BDK121" s="10"/>
      <c r="BDL121" s="10"/>
      <c r="BDM121" s="10"/>
      <c r="BDN121" s="10"/>
      <c r="BDO121" s="10"/>
      <c r="BDP121" s="10"/>
      <c r="BDQ121" s="10"/>
      <c r="BDR121" s="10"/>
      <c r="BDS121" s="10"/>
      <c r="BDT121" s="10"/>
      <c r="BDU121" s="10"/>
      <c r="BDV121" s="10"/>
      <c r="BDW121" s="10"/>
      <c r="BDX121" s="10"/>
      <c r="BDY121" s="10"/>
      <c r="BDZ121" s="10"/>
      <c r="BEA121" s="10"/>
      <c r="BEB121" s="10"/>
      <c r="BEC121" s="10"/>
      <c r="BED121" s="10"/>
      <c r="BEE121" s="10"/>
      <c r="BEF121" s="10"/>
      <c r="BEG121" s="10"/>
      <c r="BEH121" s="10"/>
      <c r="BEI121" s="10"/>
      <c r="BEJ121" s="10"/>
      <c r="BEK121" s="10"/>
      <c r="BEL121" s="10"/>
      <c r="BEM121" s="10"/>
      <c r="BEN121" s="10"/>
      <c r="BEO121" s="10"/>
      <c r="BEP121" s="10"/>
      <c r="BEQ121" s="10"/>
      <c r="BER121" s="10"/>
      <c r="BES121" s="10"/>
      <c r="BET121" s="10"/>
      <c r="BEU121" s="10"/>
      <c r="BEV121" s="10"/>
      <c r="BEW121" s="10"/>
      <c r="BEX121" s="10"/>
      <c r="BEY121" s="10"/>
      <c r="BEZ121" s="10"/>
      <c r="BFA121" s="10"/>
      <c r="BFB121" s="10"/>
      <c r="BFC121" s="10"/>
      <c r="BFD121" s="10"/>
      <c r="BFE121" s="10"/>
      <c r="BFF121" s="10"/>
      <c r="BFG121" s="10"/>
      <c r="BFH121" s="10"/>
      <c r="BFI121" s="10"/>
      <c r="BFJ121" s="10"/>
      <c r="BFK121" s="10"/>
      <c r="BFL121" s="10"/>
      <c r="BFM121" s="10"/>
      <c r="BFN121" s="10"/>
      <c r="BFO121" s="10"/>
      <c r="BFP121" s="10"/>
      <c r="BFQ121" s="10"/>
      <c r="BFR121" s="10"/>
      <c r="BFS121" s="10"/>
      <c r="BFT121" s="10"/>
      <c r="BFU121" s="10"/>
      <c r="BFV121" s="10"/>
      <c r="BFW121" s="10"/>
      <c r="BFX121" s="10"/>
      <c r="BFY121" s="10"/>
      <c r="BFZ121" s="10"/>
      <c r="BGA121" s="10"/>
      <c r="BGB121" s="10"/>
      <c r="BGC121" s="10"/>
      <c r="BGD121" s="10"/>
      <c r="BGE121" s="10"/>
      <c r="BGF121" s="10"/>
      <c r="BGG121" s="10"/>
      <c r="BGH121" s="10"/>
      <c r="BGI121" s="10"/>
      <c r="BGJ121" s="10"/>
      <c r="BGK121" s="10"/>
      <c r="BGL121" s="10"/>
      <c r="BGM121" s="10"/>
      <c r="BGN121" s="10"/>
      <c r="BGO121" s="10"/>
      <c r="BGP121" s="10"/>
      <c r="BGQ121" s="10"/>
      <c r="BGR121" s="10"/>
      <c r="BGS121" s="10"/>
      <c r="BGT121" s="10"/>
      <c r="BGU121" s="10"/>
      <c r="BGV121" s="10"/>
      <c r="BGW121" s="10"/>
      <c r="BGX121" s="10"/>
      <c r="BGY121" s="10"/>
      <c r="BGZ121" s="10"/>
      <c r="BHA121" s="10"/>
      <c r="BHB121" s="10"/>
      <c r="BHC121" s="10"/>
      <c r="BHD121" s="10"/>
      <c r="BHE121" s="10"/>
      <c r="BHF121" s="10"/>
      <c r="BHG121" s="10"/>
      <c r="BHH121" s="10"/>
      <c r="BHI121" s="10"/>
      <c r="BHJ121" s="10"/>
      <c r="BHK121" s="10"/>
      <c r="BHL121" s="10"/>
      <c r="BHM121" s="10"/>
      <c r="BHN121" s="10"/>
      <c r="BHO121" s="10"/>
      <c r="BHP121" s="10"/>
      <c r="BHQ121" s="10"/>
      <c r="BHR121" s="10"/>
      <c r="BHS121" s="10"/>
      <c r="BHT121" s="10"/>
      <c r="BHU121" s="10"/>
      <c r="BHV121" s="10"/>
      <c r="BHW121" s="10"/>
      <c r="BHX121" s="10"/>
      <c r="BHY121" s="10"/>
      <c r="BHZ121" s="10"/>
      <c r="BIA121" s="10"/>
      <c r="BIB121" s="10"/>
      <c r="BIC121" s="10"/>
      <c r="BID121" s="10"/>
      <c r="BIE121" s="10"/>
      <c r="BIF121" s="10"/>
      <c r="BIG121" s="10"/>
      <c r="BIH121" s="10"/>
      <c r="BII121" s="10"/>
      <c r="BIJ121" s="10"/>
      <c r="BIK121" s="10"/>
      <c r="BIL121" s="10"/>
      <c r="BIM121" s="10"/>
      <c r="BIN121" s="10"/>
      <c r="BIO121" s="10"/>
      <c r="BIP121" s="10"/>
      <c r="BIQ121" s="10"/>
      <c r="BIR121" s="10"/>
      <c r="BIS121" s="10"/>
      <c r="BIT121" s="10"/>
      <c r="BIU121" s="10"/>
      <c r="BIV121" s="10"/>
      <c r="BIW121" s="10"/>
      <c r="BIX121" s="10"/>
      <c r="BIY121" s="10"/>
      <c r="BIZ121" s="10"/>
      <c r="BJA121" s="10"/>
      <c r="BJB121" s="10"/>
      <c r="BJC121" s="10"/>
      <c r="BJD121" s="10"/>
      <c r="BJE121" s="10"/>
      <c r="BJF121" s="10"/>
      <c r="BJG121" s="10"/>
      <c r="BJH121" s="10"/>
      <c r="BJI121" s="10"/>
      <c r="BJJ121" s="10"/>
      <c r="BJK121" s="10"/>
      <c r="BJL121" s="10"/>
      <c r="BJM121" s="10"/>
      <c r="BJN121" s="10"/>
      <c r="BJO121" s="10"/>
      <c r="BJP121" s="10"/>
      <c r="BJQ121" s="10"/>
      <c r="BJR121" s="10"/>
      <c r="BJS121" s="10"/>
      <c r="BJT121" s="10"/>
      <c r="BJU121" s="10"/>
      <c r="BJV121" s="10"/>
      <c r="BJW121" s="10"/>
      <c r="BJX121" s="10"/>
      <c r="BJY121" s="10"/>
      <c r="BJZ121" s="10"/>
      <c r="BKA121" s="10"/>
      <c r="BKB121" s="10"/>
      <c r="BKC121" s="10"/>
      <c r="BKD121" s="10"/>
      <c r="BKE121" s="10"/>
      <c r="BKF121" s="10"/>
      <c r="BKG121" s="10"/>
      <c r="BKH121" s="10"/>
      <c r="BKI121" s="10"/>
      <c r="BKJ121" s="10"/>
      <c r="BKK121" s="10"/>
      <c r="BKL121" s="10"/>
      <c r="BKM121" s="10"/>
      <c r="BKN121" s="10"/>
      <c r="BKO121" s="10"/>
      <c r="BKP121" s="10"/>
      <c r="BKQ121" s="10"/>
      <c r="BKR121" s="10"/>
      <c r="BKS121" s="10"/>
      <c r="BKT121" s="10"/>
      <c r="BKU121" s="10"/>
      <c r="BKV121" s="10"/>
      <c r="BKW121" s="10"/>
      <c r="BKX121" s="10"/>
      <c r="BKY121" s="10"/>
      <c r="BKZ121" s="10"/>
      <c r="BLA121" s="10"/>
      <c r="BLB121" s="10"/>
      <c r="BLC121" s="10"/>
      <c r="BLD121" s="10"/>
      <c r="BLE121" s="10"/>
      <c r="BLF121" s="10"/>
      <c r="BLG121" s="10"/>
      <c r="BLH121" s="10"/>
      <c r="BLI121" s="10"/>
      <c r="BLJ121" s="10"/>
      <c r="BLK121" s="10"/>
      <c r="BLL121" s="10"/>
      <c r="BLM121" s="10"/>
      <c r="BLN121" s="10"/>
      <c r="BLO121" s="10"/>
      <c r="BLP121" s="10"/>
      <c r="BLQ121" s="10"/>
      <c r="BLR121" s="10"/>
      <c r="BLS121" s="10"/>
      <c r="BLT121" s="10"/>
      <c r="BLU121" s="10"/>
      <c r="BLV121" s="10"/>
      <c r="BLW121" s="10"/>
      <c r="BLX121" s="10"/>
      <c r="BLY121" s="10"/>
      <c r="BLZ121" s="10"/>
      <c r="BMA121" s="10"/>
      <c r="BMB121" s="10"/>
      <c r="BMC121" s="10"/>
      <c r="BMD121" s="10"/>
      <c r="BME121" s="10"/>
      <c r="BMF121" s="10"/>
      <c r="BMG121" s="10"/>
      <c r="BMH121" s="10"/>
      <c r="BMI121" s="10"/>
      <c r="BMJ121" s="10"/>
      <c r="BMK121" s="10"/>
      <c r="BML121" s="10"/>
      <c r="BMM121" s="10"/>
      <c r="BMN121" s="10"/>
      <c r="BMO121" s="10"/>
      <c r="BMP121" s="10"/>
      <c r="BMQ121" s="10"/>
      <c r="BMR121" s="10"/>
      <c r="BMS121" s="10"/>
      <c r="BMT121" s="10"/>
      <c r="BMU121" s="10"/>
      <c r="BMV121" s="10"/>
      <c r="BMW121" s="10"/>
      <c r="BMX121" s="10"/>
      <c r="BMY121" s="10"/>
      <c r="BMZ121" s="10"/>
      <c r="BNA121" s="10"/>
      <c r="BNB121" s="10"/>
      <c r="BNC121" s="10"/>
      <c r="BND121" s="10"/>
      <c r="BNE121" s="10"/>
      <c r="BNF121" s="10"/>
      <c r="BNG121" s="10"/>
      <c r="BNH121" s="10"/>
      <c r="BNI121" s="10"/>
      <c r="BNJ121" s="10"/>
      <c r="BNK121" s="10"/>
      <c r="BNL121" s="10"/>
      <c r="BNM121" s="10"/>
      <c r="BNN121" s="10"/>
      <c r="BNO121" s="10"/>
      <c r="BNP121" s="10"/>
      <c r="BNQ121" s="10"/>
      <c r="BNR121" s="10"/>
      <c r="BNS121" s="10"/>
      <c r="BNT121" s="10"/>
      <c r="BNU121" s="10"/>
      <c r="BNV121" s="10"/>
      <c r="BNW121" s="10"/>
      <c r="BNX121" s="10"/>
      <c r="BNY121" s="10"/>
      <c r="BNZ121" s="10"/>
      <c r="BOA121" s="10"/>
      <c r="BOB121" s="10"/>
      <c r="BOC121" s="10"/>
      <c r="BOD121" s="10"/>
      <c r="BOE121" s="10"/>
      <c r="BOF121" s="10"/>
      <c r="BOG121" s="10"/>
      <c r="BOH121" s="10"/>
      <c r="BOI121" s="10"/>
      <c r="BOJ121" s="10"/>
      <c r="BOK121" s="10"/>
      <c r="BOL121" s="10"/>
      <c r="BOM121" s="10"/>
      <c r="BON121" s="10"/>
      <c r="BOO121" s="10"/>
      <c r="BOP121" s="10"/>
      <c r="BOQ121" s="10"/>
      <c r="BOR121" s="10"/>
      <c r="BOS121" s="10"/>
      <c r="BOT121" s="10"/>
      <c r="BOU121" s="10"/>
      <c r="BOV121" s="10"/>
      <c r="BOW121" s="10"/>
      <c r="BOX121" s="10"/>
      <c r="BOY121" s="10"/>
      <c r="BOZ121" s="10"/>
      <c r="BPA121" s="10"/>
      <c r="BPB121" s="10"/>
      <c r="BPC121" s="10"/>
      <c r="BPD121" s="10"/>
      <c r="BPE121" s="10"/>
      <c r="BPF121" s="10"/>
      <c r="BPG121" s="10"/>
      <c r="BPH121" s="10"/>
      <c r="BPI121" s="10"/>
      <c r="BPJ121" s="10"/>
      <c r="BPK121" s="10"/>
      <c r="BPL121" s="10"/>
      <c r="BPM121" s="10"/>
      <c r="BPN121" s="10"/>
      <c r="BPO121" s="10"/>
      <c r="BPP121" s="10"/>
      <c r="BPQ121" s="10"/>
      <c r="BPR121" s="10"/>
      <c r="BPS121" s="10"/>
      <c r="BPT121" s="10"/>
      <c r="BPU121" s="10"/>
      <c r="BPV121" s="10"/>
      <c r="BPW121" s="10"/>
      <c r="BPX121" s="10"/>
      <c r="BPY121" s="10"/>
      <c r="BPZ121" s="10"/>
      <c r="BQA121" s="10"/>
      <c r="BQB121" s="10"/>
      <c r="BQC121" s="10"/>
      <c r="BQD121" s="10"/>
      <c r="BQE121" s="10"/>
      <c r="BQF121" s="10"/>
      <c r="BQG121" s="10"/>
      <c r="BQH121" s="10"/>
      <c r="BQI121" s="10"/>
      <c r="BQJ121" s="10"/>
      <c r="BQK121" s="10"/>
      <c r="BQL121" s="10"/>
      <c r="BQM121" s="10"/>
      <c r="BQN121" s="10"/>
      <c r="BQO121" s="10"/>
      <c r="BQP121" s="10"/>
      <c r="BQQ121" s="10"/>
      <c r="BQR121" s="10"/>
      <c r="BQS121" s="10"/>
      <c r="BQT121" s="10"/>
      <c r="BQU121" s="10"/>
      <c r="BQV121" s="10"/>
      <c r="BQW121" s="10"/>
      <c r="BQX121" s="10"/>
      <c r="BQY121" s="10"/>
      <c r="BQZ121" s="10"/>
      <c r="BRA121" s="10"/>
      <c r="BRB121" s="10"/>
      <c r="BRC121" s="10"/>
      <c r="BRD121" s="10"/>
      <c r="BRE121" s="10"/>
      <c r="BRF121" s="10"/>
      <c r="BRG121" s="10"/>
      <c r="BRH121" s="10"/>
      <c r="BRI121" s="10"/>
      <c r="BRJ121" s="10"/>
      <c r="BRK121" s="10"/>
      <c r="BRL121" s="10"/>
      <c r="BRM121" s="10"/>
      <c r="BRN121" s="10"/>
      <c r="BRO121" s="10"/>
      <c r="BRP121" s="10"/>
      <c r="BRQ121" s="10"/>
      <c r="BRR121" s="10"/>
      <c r="BRS121" s="10"/>
      <c r="BRT121" s="10"/>
      <c r="BRU121" s="10"/>
      <c r="BRV121" s="10"/>
      <c r="BRW121" s="10"/>
      <c r="BRX121" s="10"/>
      <c r="BRY121" s="10"/>
      <c r="BRZ121" s="10"/>
      <c r="BSA121" s="10"/>
      <c r="BSB121" s="10"/>
      <c r="BSC121" s="10"/>
      <c r="BSD121" s="10"/>
      <c r="BSE121" s="10"/>
      <c r="BSF121" s="10"/>
      <c r="BSG121" s="10"/>
      <c r="BSH121" s="10"/>
      <c r="BSI121" s="10"/>
      <c r="BSJ121" s="10"/>
      <c r="BSK121" s="10"/>
      <c r="BSL121" s="10"/>
      <c r="BSM121" s="10"/>
      <c r="BSN121" s="10"/>
      <c r="BSO121" s="10"/>
      <c r="BSP121" s="10"/>
      <c r="BSQ121" s="10"/>
      <c r="BSR121" s="10"/>
      <c r="BSS121" s="10"/>
      <c r="BST121" s="10"/>
      <c r="BSU121" s="10"/>
      <c r="BSV121" s="10"/>
      <c r="BSW121" s="10"/>
      <c r="BSX121" s="10"/>
      <c r="BSY121" s="10"/>
      <c r="BSZ121" s="10"/>
      <c r="BTA121" s="10"/>
      <c r="BTB121" s="10"/>
      <c r="BTC121" s="10"/>
      <c r="BTD121" s="10"/>
      <c r="BTE121" s="10"/>
      <c r="BTF121" s="10"/>
      <c r="BTG121" s="10"/>
      <c r="BTH121" s="10"/>
      <c r="BTI121" s="10"/>
      <c r="BTJ121" s="10"/>
      <c r="BTK121" s="10"/>
      <c r="BTL121" s="10"/>
      <c r="BTM121" s="10"/>
      <c r="BTN121" s="10"/>
      <c r="BTO121" s="10"/>
      <c r="BTP121" s="10"/>
      <c r="BTQ121" s="10"/>
      <c r="BTR121" s="10"/>
      <c r="BTS121" s="10"/>
      <c r="BTT121" s="10"/>
      <c r="BTU121" s="10"/>
      <c r="BTV121" s="10"/>
      <c r="BTW121" s="10"/>
      <c r="BTX121" s="10"/>
      <c r="BTY121" s="10"/>
      <c r="BTZ121" s="10"/>
      <c r="BUA121" s="10"/>
      <c r="BUB121" s="10"/>
      <c r="BUC121" s="10"/>
      <c r="BUD121" s="10"/>
      <c r="BUE121" s="10"/>
      <c r="BUF121" s="10"/>
      <c r="BUG121" s="10"/>
      <c r="BUH121" s="10"/>
      <c r="BUI121" s="10"/>
      <c r="BUJ121" s="10"/>
      <c r="BUK121" s="10"/>
      <c r="BUL121" s="10"/>
      <c r="BUM121" s="10"/>
      <c r="BUN121" s="10"/>
      <c r="BUO121" s="10"/>
      <c r="BUP121" s="10"/>
      <c r="BUQ121" s="10"/>
      <c r="BUR121" s="10"/>
      <c r="BUS121" s="10"/>
      <c r="BUT121" s="10"/>
      <c r="BUU121" s="10"/>
      <c r="BUV121" s="10"/>
      <c r="BUW121" s="10"/>
      <c r="BUX121" s="10"/>
      <c r="BUY121" s="10"/>
      <c r="BUZ121" s="10"/>
      <c r="BVA121" s="10"/>
      <c r="BVB121" s="10"/>
      <c r="BVC121" s="10"/>
      <c r="BVD121" s="10"/>
      <c r="BVE121" s="10"/>
      <c r="BVF121" s="10"/>
      <c r="BVG121" s="10"/>
      <c r="BVH121" s="10"/>
      <c r="BVI121" s="10"/>
      <c r="BVJ121" s="10"/>
      <c r="BVK121" s="10"/>
      <c r="BVL121" s="10"/>
      <c r="BVM121" s="10"/>
      <c r="BVN121" s="10"/>
      <c r="BVO121" s="10"/>
      <c r="BVP121" s="10"/>
      <c r="BVQ121" s="10"/>
      <c r="BVR121" s="10"/>
      <c r="BVS121" s="10"/>
      <c r="BVT121" s="10"/>
      <c r="BVU121" s="10"/>
      <c r="BVV121" s="10"/>
      <c r="BVW121" s="10"/>
      <c r="BVX121" s="10"/>
      <c r="BVY121" s="10"/>
      <c r="BVZ121" s="10"/>
      <c r="BWA121" s="10"/>
      <c r="BWB121" s="10"/>
      <c r="BWC121" s="10"/>
      <c r="BWD121" s="10"/>
      <c r="BWE121" s="10"/>
      <c r="BWF121" s="10"/>
      <c r="BWG121" s="10"/>
      <c r="BWH121" s="10"/>
      <c r="BWI121" s="10"/>
      <c r="BWJ121" s="10"/>
      <c r="BWK121" s="10"/>
      <c r="BWL121" s="10"/>
      <c r="BWM121" s="10"/>
      <c r="BWN121" s="10"/>
      <c r="BWO121" s="10"/>
      <c r="BWP121" s="10"/>
      <c r="BWQ121" s="10"/>
      <c r="BWR121" s="10"/>
      <c r="BWS121" s="10"/>
      <c r="BWT121" s="10"/>
      <c r="BWU121" s="10"/>
      <c r="BWV121" s="10"/>
      <c r="BWW121" s="10"/>
      <c r="BWX121" s="10"/>
      <c r="BWY121" s="10"/>
      <c r="BWZ121" s="10"/>
      <c r="BXA121" s="10"/>
      <c r="BXB121" s="10"/>
      <c r="BXC121" s="10"/>
      <c r="BXD121" s="10"/>
      <c r="BXE121" s="10"/>
      <c r="BXF121" s="10"/>
      <c r="BXG121" s="10"/>
      <c r="BXH121" s="10"/>
      <c r="BXI121" s="10"/>
      <c r="BXJ121" s="10"/>
      <c r="BXK121" s="10"/>
      <c r="BXL121" s="10"/>
      <c r="BXM121" s="10"/>
      <c r="BXN121" s="10"/>
      <c r="BXO121" s="10"/>
      <c r="BXP121" s="10"/>
      <c r="BXQ121" s="10"/>
      <c r="BXR121" s="10"/>
      <c r="BXS121" s="10"/>
      <c r="BXT121" s="10"/>
      <c r="BXU121" s="10"/>
      <c r="BXV121" s="10"/>
      <c r="BXW121" s="10"/>
      <c r="BXX121" s="10"/>
      <c r="BXY121" s="10"/>
      <c r="BXZ121" s="10"/>
      <c r="BYA121" s="10"/>
      <c r="BYB121" s="10"/>
      <c r="BYC121" s="10"/>
      <c r="BYD121" s="10"/>
      <c r="BYE121" s="10"/>
      <c r="BYF121" s="10"/>
      <c r="BYG121" s="10"/>
      <c r="BYH121" s="10"/>
      <c r="BYI121" s="10"/>
      <c r="BYJ121" s="10"/>
      <c r="BYK121" s="10"/>
      <c r="BYL121" s="10"/>
      <c r="BYM121" s="10"/>
      <c r="BYN121" s="10"/>
      <c r="BYO121" s="10"/>
      <c r="BYP121" s="10"/>
      <c r="BYQ121" s="10"/>
      <c r="BYR121" s="10"/>
      <c r="BYS121" s="10"/>
      <c r="BYT121" s="10"/>
      <c r="BYU121" s="10"/>
      <c r="BYV121" s="10"/>
      <c r="BYW121" s="10"/>
      <c r="BYX121" s="10"/>
      <c r="BYY121" s="10"/>
      <c r="BYZ121" s="10"/>
      <c r="BZA121" s="10"/>
      <c r="BZB121" s="10"/>
      <c r="BZC121" s="10"/>
      <c r="BZD121" s="10"/>
      <c r="BZE121" s="10"/>
      <c r="BZF121" s="10"/>
      <c r="BZG121" s="10"/>
      <c r="BZH121" s="10"/>
      <c r="BZI121" s="10"/>
      <c r="BZJ121" s="10"/>
      <c r="BZK121" s="10"/>
      <c r="BZL121" s="10"/>
      <c r="BZM121" s="10"/>
      <c r="BZN121" s="10"/>
      <c r="BZO121" s="10"/>
      <c r="BZP121" s="10"/>
      <c r="BZQ121" s="10"/>
      <c r="BZR121" s="10"/>
      <c r="BZS121" s="10"/>
      <c r="BZT121" s="10"/>
      <c r="BZU121" s="10"/>
      <c r="BZV121" s="10"/>
      <c r="BZW121" s="10"/>
      <c r="BZX121" s="10"/>
      <c r="BZY121" s="10"/>
      <c r="BZZ121" s="10"/>
      <c r="CAA121" s="10"/>
      <c r="CAB121" s="10"/>
      <c r="CAC121" s="10"/>
      <c r="CAD121" s="10"/>
      <c r="CAE121" s="10"/>
      <c r="CAF121" s="10"/>
      <c r="CAG121" s="10"/>
      <c r="CAH121" s="10"/>
      <c r="CAI121" s="10"/>
      <c r="CAJ121" s="10"/>
      <c r="CAK121" s="10"/>
      <c r="CAL121" s="10"/>
      <c r="CAM121" s="10"/>
      <c r="CAN121" s="10"/>
      <c r="CAO121" s="10"/>
      <c r="CAP121" s="10"/>
      <c r="CAQ121" s="10"/>
      <c r="CAR121" s="10"/>
      <c r="CAS121" s="10"/>
      <c r="CAT121" s="10"/>
      <c r="CAU121" s="10"/>
      <c r="CAV121" s="10"/>
      <c r="CAW121" s="10"/>
      <c r="CAX121" s="10"/>
      <c r="CAY121" s="10"/>
      <c r="CAZ121" s="10"/>
      <c r="CBA121" s="10"/>
      <c r="CBB121" s="10"/>
      <c r="CBC121" s="10"/>
      <c r="CBD121" s="10"/>
      <c r="CBE121" s="10"/>
      <c r="CBF121" s="10"/>
      <c r="CBG121" s="10"/>
      <c r="CBH121" s="10"/>
      <c r="CBI121" s="10"/>
      <c r="CBJ121" s="10"/>
      <c r="CBK121" s="10"/>
      <c r="CBL121" s="10"/>
      <c r="CBM121" s="10"/>
      <c r="CBN121" s="10"/>
      <c r="CBO121" s="10"/>
      <c r="CBP121" s="10"/>
      <c r="CBQ121" s="10"/>
      <c r="CBR121" s="10"/>
      <c r="CBS121" s="10"/>
      <c r="CBT121" s="10"/>
      <c r="CBU121" s="10"/>
      <c r="CBV121" s="10"/>
      <c r="CBW121" s="10"/>
      <c r="CBX121" s="10"/>
      <c r="CBY121" s="10"/>
      <c r="CBZ121" s="10"/>
      <c r="CCA121" s="10"/>
      <c r="CCB121" s="10"/>
      <c r="CCC121" s="10"/>
      <c r="CCD121" s="10"/>
      <c r="CCE121" s="10"/>
      <c r="CCF121" s="10"/>
      <c r="CCG121" s="10"/>
      <c r="CCH121" s="10"/>
      <c r="CCI121" s="10"/>
      <c r="CCJ121" s="10"/>
      <c r="CCK121" s="10"/>
      <c r="CCL121" s="10"/>
      <c r="CCM121" s="10"/>
      <c r="CCN121" s="10"/>
      <c r="CCO121" s="10"/>
      <c r="CCP121" s="10"/>
      <c r="CCQ121" s="10"/>
      <c r="CCR121" s="10"/>
      <c r="CCS121" s="10"/>
      <c r="CCT121" s="10"/>
      <c r="CCU121" s="10"/>
      <c r="CCV121" s="10"/>
      <c r="CCW121" s="10"/>
      <c r="CCX121" s="10"/>
      <c r="CCY121" s="10"/>
      <c r="CCZ121" s="10"/>
      <c r="CDA121" s="10"/>
      <c r="CDB121" s="10"/>
      <c r="CDC121" s="10"/>
      <c r="CDD121" s="10"/>
      <c r="CDE121" s="10"/>
      <c r="CDF121" s="10"/>
      <c r="CDG121" s="10"/>
      <c r="CDH121" s="10"/>
      <c r="CDI121" s="10"/>
      <c r="CDJ121" s="10"/>
      <c r="CDK121" s="10"/>
      <c r="CDL121" s="10"/>
      <c r="CDM121" s="10"/>
      <c r="CDN121" s="10"/>
      <c r="CDO121" s="10"/>
      <c r="CDP121" s="10"/>
      <c r="CDQ121" s="10"/>
      <c r="CDR121" s="10"/>
      <c r="CDS121" s="10"/>
      <c r="CDT121" s="10"/>
      <c r="CDU121" s="10"/>
      <c r="CDV121" s="10"/>
      <c r="CDW121" s="10"/>
      <c r="CDX121" s="10"/>
      <c r="CDY121" s="10"/>
      <c r="CDZ121" s="10"/>
      <c r="CEA121" s="10"/>
      <c r="CEB121" s="10"/>
      <c r="CEC121" s="10"/>
      <c r="CED121" s="10"/>
      <c r="CEE121" s="10"/>
      <c r="CEF121" s="10"/>
      <c r="CEG121" s="10"/>
      <c r="CEH121" s="10"/>
      <c r="CEI121" s="10"/>
      <c r="CEJ121" s="10"/>
      <c r="CEK121" s="10"/>
      <c r="CEL121" s="10"/>
      <c r="CEM121" s="10"/>
      <c r="CEN121" s="10"/>
      <c r="CEO121" s="10"/>
      <c r="CEP121" s="10"/>
      <c r="CEQ121" s="10"/>
      <c r="CER121" s="10"/>
      <c r="CES121" s="10"/>
      <c r="CET121" s="10"/>
      <c r="CEU121" s="10"/>
      <c r="CEV121" s="10"/>
      <c r="CEW121" s="10"/>
      <c r="CEX121" s="10"/>
      <c r="CEY121" s="10"/>
      <c r="CEZ121" s="10"/>
      <c r="CFA121" s="10"/>
      <c r="CFB121" s="10"/>
      <c r="CFC121" s="10"/>
      <c r="CFD121" s="10"/>
      <c r="CFE121" s="10"/>
      <c r="CFF121" s="10"/>
      <c r="CFG121" s="10"/>
      <c r="CFH121" s="10"/>
      <c r="CFI121" s="10"/>
      <c r="CFJ121" s="10"/>
      <c r="CFK121" s="10"/>
      <c r="CFL121" s="10"/>
      <c r="CFM121" s="10"/>
      <c r="CFN121" s="10"/>
      <c r="CFO121" s="10"/>
      <c r="CFP121" s="10"/>
      <c r="CFQ121" s="10"/>
      <c r="CFR121" s="10"/>
      <c r="CFS121" s="10"/>
      <c r="CFT121" s="10"/>
      <c r="CFU121" s="10"/>
      <c r="CFV121" s="10"/>
      <c r="CFW121" s="10"/>
      <c r="CFX121" s="10"/>
      <c r="CFY121" s="10"/>
      <c r="CFZ121" s="10"/>
      <c r="CGA121" s="10"/>
      <c r="CGB121" s="10"/>
      <c r="CGC121" s="10"/>
      <c r="CGD121" s="10"/>
      <c r="CGE121" s="10"/>
      <c r="CGF121" s="10"/>
      <c r="CGG121" s="10"/>
      <c r="CGH121" s="10"/>
      <c r="CGI121" s="10"/>
      <c r="CGJ121" s="10"/>
      <c r="CGK121" s="10"/>
      <c r="CGL121" s="10"/>
      <c r="CGM121" s="10"/>
      <c r="CGN121" s="10"/>
      <c r="CGO121" s="10"/>
      <c r="CGP121" s="10"/>
      <c r="CGQ121" s="10"/>
      <c r="CGR121" s="10"/>
      <c r="CGS121" s="10"/>
      <c r="CGT121" s="10"/>
      <c r="CGU121" s="10"/>
      <c r="CGV121" s="10"/>
      <c r="CGW121" s="10"/>
      <c r="CGX121" s="10"/>
      <c r="CGY121" s="10"/>
      <c r="CGZ121" s="10"/>
      <c r="CHA121" s="10"/>
      <c r="CHB121" s="10"/>
      <c r="CHC121" s="10"/>
      <c r="CHD121" s="10"/>
      <c r="CHE121" s="10"/>
      <c r="CHF121" s="10"/>
      <c r="CHG121" s="10"/>
      <c r="CHH121" s="10"/>
      <c r="CHI121" s="10"/>
      <c r="CHJ121" s="10"/>
      <c r="CHK121" s="10"/>
      <c r="CHL121" s="10"/>
      <c r="CHM121" s="10"/>
      <c r="CHN121" s="10"/>
      <c r="CHO121" s="10"/>
      <c r="CHP121" s="10"/>
      <c r="CHQ121" s="10"/>
      <c r="CHR121" s="10"/>
      <c r="CHS121" s="10"/>
      <c r="CHT121" s="10"/>
      <c r="CHU121" s="10"/>
      <c r="CHV121" s="10"/>
      <c r="CHW121" s="10"/>
      <c r="CHX121" s="10"/>
      <c r="CHY121" s="10"/>
      <c r="CHZ121" s="10"/>
      <c r="CIA121" s="10"/>
      <c r="CIB121" s="10"/>
      <c r="CIC121" s="10"/>
      <c r="CID121" s="10"/>
      <c r="CIE121" s="10"/>
      <c r="CIF121" s="10"/>
      <c r="CIG121" s="10"/>
      <c r="CIH121" s="10"/>
      <c r="CII121" s="10"/>
      <c r="CIJ121" s="10"/>
      <c r="CIK121" s="10"/>
      <c r="CIL121" s="10"/>
      <c r="CIM121" s="10"/>
      <c r="CIN121" s="10"/>
      <c r="CIO121" s="10"/>
      <c r="CIP121" s="10"/>
      <c r="CIQ121" s="10"/>
      <c r="CIR121" s="10"/>
      <c r="CIS121" s="10"/>
      <c r="CIT121" s="10"/>
      <c r="CIU121" s="10"/>
      <c r="CIV121" s="10"/>
      <c r="CIW121" s="10"/>
      <c r="CIX121" s="10"/>
      <c r="CIY121" s="10"/>
      <c r="CIZ121" s="10"/>
      <c r="CJA121" s="10"/>
      <c r="CJB121" s="10"/>
      <c r="CJC121" s="10"/>
      <c r="CJD121" s="10"/>
      <c r="CJE121" s="10"/>
      <c r="CJF121" s="10"/>
      <c r="CJG121" s="10"/>
      <c r="CJH121" s="10"/>
      <c r="CJI121" s="10"/>
      <c r="CJJ121" s="10"/>
      <c r="CJK121" s="10"/>
      <c r="CJL121" s="10"/>
      <c r="CJM121" s="10"/>
      <c r="CJN121" s="10"/>
      <c r="CJO121" s="10"/>
      <c r="CJP121" s="10"/>
      <c r="CJQ121" s="10"/>
      <c r="CJR121" s="10"/>
      <c r="CJS121" s="10"/>
      <c r="CJT121" s="10"/>
      <c r="CJU121" s="10"/>
      <c r="CJV121" s="10"/>
      <c r="CJW121" s="10"/>
      <c r="CJX121" s="10"/>
      <c r="CJY121" s="10"/>
      <c r="CJZ121" s="10"/>
      <c r="CKA121" s="10"/>
      <c r="CKB121" s="10"/>
      <c r="CKC121" s="10"/>
      <c r="CKD121" s="10"/>
      <c r="CKE121" s="10"/>
      <c r="CKF121" s="10"/>
      <c r="CKG121" s="10"/>
      <c r="CKH121" s="10"/>
      <c r="CKI121" s="10"/>
      <c r="CKJ121" s="10"/>
      <c r="CKK121" s="10"/>
      <c r="CKL121" s="10"/>
      <c r="CKM121" s="10"/>
      <c r="CKN121" s="10"/>
      <c r="CKO121" s="10"/>
      <c r="CKP121" s="10"/>
      <c r="CKQ121" s="10"/>
      <c r="CKR121" s="10"/>
      <c r="CKS121" s="10"/>
      <c r="CKT121" s="10"/>
      <c r="CKU121" s="10"/>
      <c r="CKV121" s="10"/>
      <c r="CKW121" s="10"/>
      <c r="CKX121" s="10"/>
      <c r="CKY121" s="10"/>
      <c r="CKZ121" s="10"/>
      <c r="CLA121" s="10"/>
      <c r="CLB121" s="10"/>
      <c r="CLC121" s="10"/>
      <c r="CLD121" s="10"/>
      <c r="CLE121" s="10"/>
      <c r="CLF121" s="10"/>
      <c r="CLG121" s="10"/>
      <c r="CLH121" s="10"/>
      <c r="CLI121" s="10"/>
      <c r="CLJ121" s="10"/>
      <c r="CLK121" s="10"/>
      <c r="CLL121" s="10"/>
      <c r="CLM121" s="10"/>
      <c r="CLN121" s="10"/>
      <c r="CLO121" s="10"/>
      <c r="CLP121" s="10"/>
      <c r="CLQ121" s="10"/>
      <c r="CLR121" s="10"/>
      <c r="CLS121" s="10"/>
      <c r="CLT121" s="10"/>
      <c r="CLU121" s="10"/>
      <c r="CLV121" s="10"/>
      <c r="CLW121" s="10"/>
      <c r="CLX121" s="10"/>
      <c r="CLY121" s="10"/>
      <c r="CLZ121" s="10"/>
      <c r="CMA121" s="10"/>
      <c r="CMB121" s="10"/>
      <c r="CMC121" s="10"/>
      <c r="CMD121" s="10"/>
      <c r="CME121" s="10"/>
      <c r="CMF121" s="10"/>
      <c r="CMG121" s="10"/>
      <c r="CMH121" s="10"/>
      <c r="CMI121" s="10"/>
      <c r="CMJ121" s="10"/>
      <c r="CMK121" s="10"/>
      <c r="CML121" s="10"/>
      <c r="CMM121" s="10"/>
      <c r="CMN121" s="10"/>
      <c r="CMO121" s="10"/>
      <c r="CMP121" s="10"/>
      <c r="CMQ121" s="10"/>
      <c r="CMR121" s="10"/>
      <c r="CMS121" s="10"/>
      <c r="CMT121" s="10"/>
      <c r="CMU121" s="10"/>
      <c r="CMV121" s="10"/>
      <c r="CMW121" s="10"/>
      <c r="CMX121" s="10"/>
      <c r="CMY121" s="10"/>
      <c r="CMZ121" s="10"/>
      <c r="CNA121" s="10"/>
      <c r="CNB121" s="10"/>
      <c r="CNC121" s="10"/>
      <c r="CND121" s="10"/>
      <c r="CNE121" s="10"/>
      <c r="CNF121" s="10"/>
      <c r="CNG121" s="10"/>
      <c r="CNH121" s="10"/>
      <c r="CNI121" s="10"/>
      <c r="CNJ121" s="10"/>
      <c r="CNK121" s="10"/>
      <c r="CNL121" s="10"/>
      <c r="CNM121" s="10"/>
      <c r="CNN121" s="10"/>
      <c r="CNO121" s="10"/>
      <c r="CNP121" s="10"/>
      <c r="CNQ121" s="10"/>
      <c r="CNR121" s="10"/>
      <c r="CNS121" s="10"/>
      <c r="CNT121" s="10"/>
      <c r="CNU121" s="10"/>
      <c r="CNV121" s="10"/>
      <c r="CNW121" s="10"/>
      <c r="CNX121" s="10"/>
      <c r="CNY121" s="10"/>
      <c r="CNZ121" s="10"/>
      <c r="COA121" s="10"/>
      <c r="COB121" s="10"/>
      <c r="COC121" s="10"/>
      <c r="COD121" s="10"/>
      <c r="COE121" s="10"/>
      <c r="COF121" s="10"/>
      <c r="COG121" s="10"/>
      <c r="COH121" s="10"/>
      <c r="COI121" s="10"/>
      <c r="COJ121" s="10"/>
      <c r="COK121" s="10"/>
      <c r="COL121" s="10"/>
      <c r="COM121" s="10"/>
      <c r="CON121" s="10"/>
      <c r="COO121" s="10"/>
      <c r="COP121" s="10"/>
      <c r="COQ121" s="10"/>
      <c r="COR121" s="10"/>
      <c r="COS121" s="10"/>
      <c r="COT121" s="10"/>
      <c r="COU121" s="10"/>
      <c r="COV121" s="10"/>
      <c r="COW121" s="10"/>
      <c r="COX121" s="10"/>
      <c r="COY121" s="10"/>
      <c r="COZ121" s="10"/>
      <c r="CPA121" s="10"/>
      <c r="CPB121" s="10"/>
      <c r="CPC121" s="10"/>
      <c r="CPD121" s="10"/>
      <c r="CPE121" s="10"/>
      <c r="CPF121" s="10"/>
      <c r="CPG121" s="10"/>
      <c r="CPH121" s="10"/>
      <c r="CPI121" s="10"/>
      <c r="CPJ121" s="10"/>
      <c r="CPK121" s="10"/>
      <c r="CPL121" s="10"/>
      <c r="CPM121" s="10"/>
      <c r="CPN121" s="10"/>
      <c r="CPO121" s="10"/>
      <c r="CPP121" s="10"/>
      <c r="CPQ121" s="10"/>
      <c r="CPR121" s="10"/>
      <c r="CPS121" s="10"/>
      <c r="CPT121" s="10"/>
      <c r="CPU121" s="10"/>
      <c r="CPV121" s="10"/>
      <c r="CPW121" s="10"/>
      <c r="CPX121" s="10"/>
      <c r="CPY121" s="10"/>
      <c r="CPZ121" s="10"/>
      <c r="CQA121" s="10"/>
      <c r="CQB121" s="10"/>
      <c r="CQC121" s="10"/>
      <c r="CQD121" s="10"/>
      <c r="CQE121" s="10"/>
      <c r="CQF121" s="10"/>
      <c r="CQG121" s="10"/>
      <c r="CQH121" s="10"/>
      <c r="CQI121" s="10"/>
      <c r="CQJ121" s="10"/>
      <c r="CQK121" s="10"/>
      <c r="CQL121" s="10"/>
      <c r="CQM121" s="10"/>
      <c r="CQN121" s="10"/>
      <c r="CQO121" s="10"/>
      <c r="CQP121" s="10"/>
      <c r="CQQ121" s="10"/>
      <c r="CQR121" s="10"/>
      <c r="CQS121" s="10"/>
      <c r="CQT121" s="10"/>
      <c r="CQU121" s="10"/>
      <c r="CQV121" s="10"/>
      <c r="CQW121" s="10"/>
      <c r="CQX121" s="10"/>
      <c r="CQY121" s="10"/>
      <c r="CQZ121" s="10"/>
      <c r="CRA121" s="10"/>
      <c r="CRB121" s="10"/>
      <c r="CRC121" s="10"/>
      <c r="CRD121" s="10"/>
      <c r="CRE121" s="10"/>
      <c r="CRF121" s="10"/>
      <c r="CRG121" s="10"/>
      <c r="CRH121" s="10"/>
      <c r="CRI121" s="10"/>
      <c r="CRJ121" s="10"/>
      <c r="CRK121" s="10"/>
      <c r="CRL121" s="10"/>
      <c r="CRM121" s="10"/>
      <c r="CRN121" s="10"/>
      <c r="CRO121" s="10"/>
      <c r="CRP121" s="10"/>
      <c r="CRQ121" s="10"/>
      <c r="CRR121" s="10"/>
      <c r="CRS121" s="10"/>
      <c r="CRT121" s="10"/>
      <c r="CRU121" s="10"/>
      <c r="CRV121" s="10"/>
      <c r="CRW121" s="10"/>
      <c r="CRX121" s="10"/>
      <c r="CRY121" s="10"/>
      <c r="CRZ121" s="10"/>
      <c r="CSA121" s="10"/>
      <c r="CSB121" s="10"/>
      <c r="CSC121" s="10"/>
      <c r="CSD121" s="10"/>
      <c r="CSE121" s="10"/>
      <c r="CSF121" s="10"/>
      <c r="CSG121" s="10"/>
      <c r="CSH121" s="10"/>
      <c r="CSI121" s="10"/>
      <c r="CSJ121" s="10"/>
      <c r="CSK121" s="10"/>
      <c r="CSL121" s="10"/>
      <c r="CSM121" s="10"/>
      <c r="CSN121" s="10"/>
      <c r="CSO121" s="10"/>
      <c r="CSP121" s="10"/>
      <c r="CSQ121" s="10"/>
      <c r="CSR121" s="10"/>
      <c r="CSS121" s="10"/>
      <c r="CST121" s="10"/>
      <c r="CSU121" s="10"/>
      <c r="CSV121" s="10"/>
      <c r="CSW121" s="10"/>
      <c r="CSX121" s="10"/>
      <c r="CSY121" s="10"/>
      <c r="CSZ121" s="10"/>
      <c r="CTA121" s="10"/>
      <c r="CTB121" s="10"/>
      <c r="CTC121" s="10"/>
      <c r="CTD121" s="10"/>
      <c r="CTE121" s="10"/>
      <c r="CTF121" s="10"/>
      <c r="CTG121" s="10"/>
      <c r="CTH121" s="10"/>
      <c r="CTI121" s="10"/>
      <c r="CTJ121" s="10"/>
      <c r="CTK121" s="10"/>
      <c r="CTL121" s="10"/>
      <c r="CTM121" s="10"/>
      <c r="CTN121" s="10"/>
      <c r="CTO121" s="10"/>
      <c r="CTP121" s="10"/>
      <c r="CTQ121" s="10"/>
      <c r="CTR121" s="10"/>
      <c r="CTS121" s="10"/>
      <c r="CTT121" s="10"/>
      <c r="CTU121" s="10"/>
      <c r="CTV121" s="10"/>
      <c r="CTW121" s="10"/>
      <c r="CTX121" s="10"/>
      <c r="CTY121" s="10"/>
      <c r="CTZ121" s="10"/>
      <c r="CUA121" s="10"/>
      <c r="CUB121" s="10"/>
      <c r="CUC121" s="10"/>
      <c r="CUD121" s="10"/>
      <c r="CUE121" s="10"/>
      <c r="CUF121" s="10"/>
      <c r="CUG121" s="10"/>
      <c r="CUH121" s="10"/>
      <c r="CUI121" s="10"/>
      <c r="CUJ121" s="10"/>
      <c r="CUK121" s="10"/>
      <c r="CUL121" s="10"/>
      <c r="CUM121" s="10"/>
      <c r="CUN121" s="10"/>
      <c r="CUO121" s="10"/>
      <c r="CUP121" s="10"/>
      <c r="CUQ121" s="10"/>
      <c r="CUR121" s="10"/>
      <c r="CUS121" s="10"/>
      <c r="CUT121" s="10"/>
      <c r="CUU121" s="10"/>
      <c r="CUV121" s="10"/>
      <c r="CUW121" s="10"/>
      <c r="CUX121" s="10"/>
      <c r="CUY121" s="10"/>
      <c r="CUZ121" s="10"/>
      <c r="CVA121" s="10"/>
      <c r="CVB121" s="10"/>
      <c r="CVC121" s="10"/>
      <c r="CVD121" s="10"/>
      <c r="CVE121" s="10"/>
      <c r="CVF121" s="10"/>
      <c r="CVG121" s="10"/>
      <c r="CVH121" s="10"/>
      <c r="CVI121" s="10"/>
      <c r="CVJ121" s="10"/>
      <c r="CVK121" s="10"/>
      <c r="CVL121" s="10"/>
      <c r="CVM121" s="10"/>
      <c r="CVN121" s="10"/>
      <c r="CVO121" s="10"/>
      <c r="CVP121" s="10"/>
      <c r="CVQ121" s="10"/>
      <c r="CVR121" s="10"/>
      <c r="CVS121" s="10"/>
      <c r="CVT121" s="10"/>
      <c r="CVU121" s="10"/>
      <c r="CVV121" s="10"/>
      <c r="CVW121" s="10"/>
      <c r="CVX121" s="10"/>
      <c r="CVY121" s="10"/>
      <c r="CVZ121" s="10"/>
      <c r="CWA121" s="10"/>
      <c r="CWB121" s="10"/>
      <c r="CWC121" s="10"/>
      <c r="CWD121" s="10"/>
      <c r="CWE121" s="10"/>
      <c r="CWF121" s="10"/>
      <c r="CWG121" s="10"/>
      <c r="CWH121" s="10"/>
      <c r="CWI121" s="10"/>
      <c r="CWJ121" s="10"/>
      <c r="CWK121" s="10"/>
      <c r="CWL121" s="10"/>
      <c r="CWM121" s="10"/>
      <c r="CWN121" s="10"/>
      <c r="CWO121" s="10"/>
      <c r="CWP121" s="10"/>
      <c r="CWQ121" s="10"/>
      <c r="CWR121" s="10"/>
      <c r="CWS121" s="10"/>
      <c r="CWT121" s="10"/>
      <c r="CWU121" s="10"/>
      <c r="CWV121" s="10"/>
      <c r="CWW121" s="10"/>
      <c r="CWX121" s="10"/>
      <c r="CWY121" s="10"/>
      <c r="CWZ121" s="10"/>
      <c r="CXA121" s="10"/>
      <c r="CXB121" s="10"/>
      <c r="CXC121" s="10"/>
      <c r="CXD121" s="10"/>
      <c r="CXE121" s="10"/>
      <c r="CXF121" s="10"/>
      <c r="CXG121" s="10"/>
      <c r="CXH121" s="10"/>
      <c r="CXI121" s="10"/>
      <c r="CXJ121" s="10"/>
      <c r="CXK121" s="10"/>
      <c r="CXL121" s="10"/>
      <c r="CXM121" s="10"/>
      <c r="CXN121" s="10"/>
      <c r="CXO121" s="10"/>
      <c r="CXP121" s="10"/>
      <c r="CXQ121" s="10"/>
      <c r="CXR121" s="10"/>
      <c r="CXS121" s="10"/>
      <c r="CXT121" s="10"/>
      <c r="CXU121" s="10"/>
      <c r="CXV121" s="10"/>
      <c r="CXW121" s="10"/>
      <c r="CXX121" s="10"/>
      <c r="CXY121" s="10"/>
      <c r="CXZ121" s="10"/>
      <c r="CYA121" s="10"/>
      <c r="CYB121" s="10"/>
      <c r="CYC121" s="10"/>
      <c r="CYD121" s="10"/>
      <c r="CYE121" s="10"/>
      <c r="CYF121" s="10"/>
      <c r="CYG121" s="10"/>
      <c r="CYH121" s="10"/>
      <c r="CYI121" s="10"/>
      <c r="CYJ121" s="10"/>
      <c r="CYK121" s="10"/>
      <c r="CYL121" s="10"/>
      <c r="CYM121" s="10"/>
      <c r="CYN121" s="10"/>
      <c r="CYO121" s="10"/>
      <c r="CYP121" s="10"/>
      <c r="CYQ121" s="10"/>
      <c r="CYR121" s="10"/>
      <c r="CYS121" s="10"/>
      <c r="CYT121" s="10"/>
      <c r="CYU121" s="10"/>
      <c r="CYV121" s="10"/>
      <c r="CYW121" s="10"/>
      <c r="CYX121" s="10"/>
      <c r="CYY121" s="10"/>
      <c r="CYZ121" s="10"/>
      <c r="CZA121" s="10"/>
      <c r="CZB121" s="10"/>
      <c r="CZC121" s="10"/>
      <c r="CZD121" s="10"/>
      <c r="CZE121" s="10"/>
      <c r="CZF121" s="10"/>
      <c r="CZG121" s="10"/>
      <c r="CZH121" s="10"/>
      <c r="CZI121" s="10"/>
      <c r="CZJ121" s="10"/>
      <c r="CZK121" s="10"/>
      <c r="CZL121" s="10"/>
      <c r="CZM121" s="10"/>
      <c r="CZN121" s="10"/>
      <c r="CZO121" s="10"/>
      <c r="CZP121" s="10"/>
      <c r="CZQ121" s="10"/>
      <c r="CZR121" s="10"/>
      <c r="CZS121" s="10"/>
      <c r="CZT121" s="10"/>
      <c r="CZU121" s="10"/>
      <c r="CZV121" s="10"/>
      <c r="CZW121" s="10"/>
      <c r="CZX121" s="10"/>
      <c r="CZY121" s="10"/>
      <c r="CZZ121" s="10"/>
      <c r="DAA121" s="10"/>
      <c r="DAB121" s="10"/>
      <c r="DAC121" s="10"/>
      <c r="DAD121" s="10"/>
      <c r="DAE121" s="10"/>
      <c r="DAF121" s="10"/>
      <c r="DAG121" s="10"/>
      <c r="DAH121" s="10"/>
      <c r="DAI121" s="10"/>
      <c r="DAJ121" s="10"/>
      <c r="DAK121" s="10"/>
      <c r="DAL121" s="10"/>
      <c r="DAM121" s="10"/>
      <c r="DAN121" s="10"/>
      <c r="DAO121" s="10"/>
      <c r="DAP121" s="10"/>
      <c r="DAQ121" s="10"/>
      <c r="DAR121" s="10"/>
      <c r="DAS121" s="10"/>
      <c r="DAT121" s="10"/>
      <c r="DAU121" s="10"/>
      <c r="DAV121" s="10"/>
      <c r="DAW121" s="10"/>
      <c r="DAX121" s="10"/>
      <c r="DAY121" s="10"/>
      <c r="DAZ121" s="10"/>
      <c r="DBA121" s="10"/>
      <c r="DBB121" s="10"/>
      <c r="DBC121" s="10"/>
      <c r="DBD121" s="10"/>
      <c r="DBE121" s="10"/>
      <c r="DBF121" s="10"/>
      <c r="DBG121" s="10"/>
      <c r="DBH121" s="10"/>
      <c r="DBI121" s="10"/>
      <c r="DBJ121" s="10"/>
      <c r="DBK121" s="10"/>
      <c r="DBL121" s="10"/>
      <c r="DBM121" s="10"/>
      <c r="DBN121" s="10"/>
      <c r="DBO121" s="10"/>
      <c r="DBP121" s="10"/>
      <c r="DBQ121" s="10"/>
      <c r="DBR121" s="10"/>
      <c r="DBS121" s="10"/>
      <c r="DBT121" s="10"/>
      <c r="DBU121" s="10"/>
      <c r="DBV121" s="10"/>
      <c r="DBW121" s="10"/>
      <c r="DBX121" s="10"/>
      <c r="DBY121" s="10"/>
      <c r="DBZ121" s="10"/>
      <c r="DCA121" s="10"/>
      <c r="DCB121" s="10"/>
      <c r="DCC121" s="10"/>
      <c r="DCD121" s="10"/>
      <c r="DCE121" s="10"/>
      <c r="DCF121" s="10"/>
      <c r="DCG121" s="10"/>
      <c r="DCH121" s="10"/>
      <c r="DCI121" s="10"/>
      <c r="DCJ121" s="10"/>
      <c r="DCK121" s="10"/>
      <c r="DCL121" s="10"/>
      <c r="DCM121" s="10"/>
      <c r="DCN121" s="10"/>
      <c r="DCO121" s="10"/>
      <c r="DCP121" s="10"/>
      <c r="DCQ121" s="10"/>
      <c r="DCR121" s="10"/>
      <c r="DCS121" s="10"/>
      <c r="DCT121" s="10"/>
      <c r="DCU121" s="10"/>
      <c r="DCV121" s="10"/>
      <c r="DCW121" s="10"/>
      <c r="DCX121" s="10"/>
      <c r="DCY121" s="10"/>
      <c r="DCZ121" s="10"/>
      <c r="DDA121" s="10"/>
      <c r="DDB121" s="10"/>
      <c r="DDC121" s="10"/>
      <c r="DDD121" s="10"/>
      <c r="DDE121" s="10"/>
      <c r="DDF121" s="10"/>
      <c r="DDG121" s="10"/>
      <c r="DDH121" s="10"/>
      <c r="DDI121" s="10"/>
      <c r="DDJ121" s="10"/>
      <c r="DDK121" s="10"/>
      <c r="DDL121" s="10"/>
      <c r="DDM121" s="10"/>
      <c r="DDN121" s="10"/>
      <c r="DDO121" s="10"/>
      <c r="DDP121" s="10"/>
      <c r="DDQ121" s="10"/>
      <c r="DDR121" s="10"/>
      <c r="DDS121" s="10"/>
      <c r="DDT121" s="10"/>
      <c r="DDU121" s="10"/>
      <c r="DDV121" s="10"/>
      <c r="DDW121" s="10"/>
      <c r="DDX121" s="10"/>
      <c r="DDY121" s="10"/>
      <c r="DDZ121" s="10"/>
      <c r="DEA121" s="10"/>
      <c r="DEB121" s="10"/>
      <c r="DEC121" s="10"/>
      <c r="DED121" s="10"/>
      <c r="DEE121" s="10"/>
      <c r="DEF121" s="10"/>
      <c r="DEG121" s="10"/>
      <c r="DEH121" s="10"/>
      <c r="DEI121" s="10"/>
      <c r="DEJ121" s="10"/>
      <c r="DEK121" s="10"/>
      <c r="DEL121" s="10"/>
      <c r="DEM121" s="10"/>
      <c r="DEN121" s="10"/>
      <c r="DEO121" s="10"/>
      <c r="DEP121" s="10"/>
      <c r="DEQ121" s="10"/>
      <c r="DER121" s="10"/>
      <c r="DES121" s="10"/>
      <c r="DET121" s="10"/>
      <c r="DEU121" s="10"/>
      <c r="DEV121" s="10"/>
      <c r="DEW121" s="10"/>
      <c r="DEX121" s="10"/>
      <c r="DEY121" s="10"/>
      <c r="DEZ121" s="10"/>
      <c r="DFA121" s="10"/>
      <c r="DFB121" s="10"/>
      <c r="DFC121" s="10"/>
      <c r="DFD121" s="10"/>
      <c r="DFE121" s="10"/>
      <c r="DFF121" s="10"/>
      <c r="DFG121" s="10"/>
      <c r="DFH121" s="10"/>
      <c r="DFI121" s="10"/>
      <c r="DFJ121" s="10"/>
      <c r="DFK121" s="10"/>
      <c r="DFL121" s="10"/>
      <c r="DFM121" s="10"/>
      <c r="DFN121" s="10"/>
      <c r="DFO121" s="10"/>
      <c r="DFP121" s="10"/>
      <c r="DFQ121" s="10"/>
      <c r="DFR121" s="10"/>
      <c r="DFS121" s="10"/>
      <c r="DFT121" s="10"/>
      <c r="DFU121" s="10"/>
      <c r="DFV121" s="10"/>
      <c r="DFW121" s="10"/>
      <c r="DFX121" s="10"/>
      <c r="DFY121" s="10"/>
      <c r="DFZ121" s="10"/>
      <c r="DGA121" s="10"/>
      <c r="DGB121" s="10"/>
      <c r="DGC121" s="10"/>
      <c r="DGD121" s="10"/>
      <c r="DGE121" s="10"/>
      <c r="DGF121" s="10"/>
      <c r="DGG121" s="10"/>
      <c r="DGH121" s="10"/>
      <c r="DGI121" s="10"/>
      <c r="DGJ121" s="10"/>
      <c r="DGK121" s="10"/>
      <c r="DGL121" s="10"/>
      <c r="DGM121" s="10"/>
      <c r="DGN121" s="10"/>
      <c r="DGO121" s="10"/>
      <c r="DGP121" s="10"/>
      <c r="DGQ121" s="10"/>
      <c r="DGR121" s="10"/>
      <c r="DGS121" s="10"/>
      <c r="DGT121" s="10"/>
      <c r="DGU121" s="10"/>
      <c r="DGV121" s="10"/>
      <c r="DGW121" s="10"/>
      <c r="DGX121" s="10"/>
      <c r="DGY121" s="10"/>
      <c r="DGZ121" s="10"/>
      <c r="DHA121" s="10"/>
      <c r="DHB121" s="10"/>
      <c r="DHC121" s="10"/>
      <c r="DHD121" s="10"/>
      <c r="DHE121" s="10"/>
      <c r="DHF121" s="10"/>
      <c r="DHG121" s="10"/>
      <c r="DHH121" s="10"/>
      <c r="DHI121" s="10"/>
      <c r="DHJ121" s="10"/>
      <c r="DHK121" s="10"/>
      <c r="DHL121" s="10"/>
      <c r="DHM121" s="10"/>
      <c r="DHN121" s="10"/>
      <c r="DHO121" s="10"/>
      <c r="DHP121" s="10"/>
      <c r="DHQ121" s="10"/>
      <c r="DHR121" s="10"/>
      <c r="DHS121" s="10"/>
      <c r="DHT121" s="10"/>
      <c r="DHU121" s="10"/>
      <c r="DHV121" s="10"/>
      <c r="DHW121" s="10"/>
      <c r="DHX121" s="10"/>
      <c r="DHY121" s="10"/>
      <c r="DHZ121" s="10"/>
      <c r="DIA121" s="10"/>
      <c r="DIB121" s="10"/>
      <c r="DIC121" s="10"/>
      <c r="DID121" s="10"/>
      <c r="DIE121" s="10"/>
      <c r="DIF121" s="10"/>
      <c r="DIG121" s="10"/>
      <c r="DIH121" s="10"/>
      <c r="DII121" s="10"/>
      <c r="DIJ121" s="10"/>
      <c r="DIK121" s="10"/>
      <c r="DIL121" s="10"/>
      <c r="DIM121" s="10"/>
      <c r="DIN121" s="10"/>
      <c r="DIO121" s="10"/>
      <c r="DIP121" s="10"/>
      <c r="DIQ121" s="10"/>
      <c r="DIR121" s="10"/>
      <c r="DIS121" s="10"/>
      <c r="DIT121" s="10"/>
      <c r="DIU121" s="10"/>
      <c r="DIV121" s="10"/>
      <c r="DIW121" s="10"/>
      <c r="DIX121" s="10"/>
      <c r="DIY121" s="10"/>
      <c r="DIZ121" s="10"/>
      <c r="DJA121" s="10"/>
      <c r="DJB121" s="10"/>
      <c r="DJC121" s="10"/>
      <c r="DJD121" s="10"/>
      <c r="DJE121" s="10"/>
      <c r="DJF121" s="10"/>
      <c r="DJG121" s="10"/>
      <c r="DJH121" s="10"/>
      <c r="DJI121" s="10"/>
      <c r="DJJ121" s="10"/>
      <c r="DJK121" s="10"/>
      <c r="DJL121" s="10"/>
      <c r="DJM121" s="10"/>
      <c r="DJN121" s="10"/>
      <c r="DJO121" s="10"/>
      <c r="DJP121" s="10"/>
      <c r="DJQ121" s="10"/>
      <c r="DJR121" s="10"/>
      <c r="DJS121" s="10"/>
      <c r="DJT121" s="10"/>
      <c r="DJU121" s="10"/>
      <c r="DJV121" s="10"/>
      <c r="DJW121" s="10"/>
      <c r="DJX121" s="10"/>
      <c r="DJY121" s="10"/>
      <c r="DJZ121" s="10"/>
      <c r="DKA121" s="10"/>
      <c r="DKB121" s="10"/>
      <c r="DKC121" s="10"/>
      <c r="DKD121" s="10"/>
      <c r="DKE121" s="10"/>
      <c r="DKF121" s="10"/>
      <c r="DKG121" s="10"/>
      <c r="DKH121" s="10"/>
      <c r="DKI121" s="10"/>
      <c r="DKJ121" s="10"/>
      <c r="DKK121" s="10"/>
      <c r="DKL121" s="10"/>
      <c r="DKM121" s="10"/>
      <c r="DKN121" s="10"/>
      <c r="DKO121" s="10"/>
      <c r="DKP121" s="10"/>
      <c r="DKQ121" s="10"/>
      <c r="DKR121" s="10"/>
      <c r="DKS121" s="10"/>
      <c r="DKT121" s="10"/>
      <c r="DKU121" s="10"/>
      <c r="DKV121" s="10"/>
      <c r="DKW121" s="10"/>
      <c r="DKX121" s="10"/>
      <c r="DKY121" s="10"/>
      <c r="DKZ121" s="10"/>
      <c r="DLA121" s="10"/>
      <c r="DLB121" s="10"/>
      <c r="DLC121" s="10"/>
      <c r="DLD121" s="10"/>
      <c r="DLE121" s="10"/>
      <c r="DLF121" s="10"/>
      <c r="DLG121" s="10"/>
      <c r="DLH121" s="10"/>
      <c r="DLI121" s="10"/>
      <c r="DLJ121" s="10"/>
      <c r="DLK121" s="10"/>
      <c r="DLL121" s="10"/>
      <c r="DLM121" s="10"/>
      <c r="DLN121" s="10"/>
      <c r="DLO121" s="10"/>
      <c r="DLP121" s="10"/>
      <c r="DLQ121" s="10"/>
      <c r="DLR121" s="10"/>
      <c r="DLS121" s="10"/>
      <c r="DLT121" s="10"/>
      <c r="DLU121" s="10"/>
      <c r="DLV121" s="10"/>
      <c r="DLW121" s="10"/>
      <c r="DLX121" s="10"/>
      <c r="DLY121" s="10"/>
      <c r="DLZ121" s="10"/>
      <c r="DMA121" s="10"/>
      <c r="DMB121" s="10"/>
      <c r="DMC121" s="10"/>
      <c r="DMD121" s="10"/>
      <c r="DME121" s="10"/>
      <c r="DMF121" s="10"/>
      <c r="DMG121" s="10"/>
      <c r="DMH121" s="10"/>
      <c r="DMI121" s="10"/>
      <c r="DMJ121" s="10"/>
      <c r="DMK121" s="10"/>
      <c r="DML121" s="10"/>
      <c r="DMM121" s="10"/>
      <c r="DMN121" s="10"/>
      <c r="DMO121" s="10"/>
      <c r="DMP121" s="10"/>
      <c r="DMQ121" s="10"/>
      <c r="DMR121" s="10"/>
      <c r="DMS121" s="10"/>
      <c r="DMT121" s="10"/>
      <c r="DMU121" s="10"/>
      <c r="DMV121" s="10"/>
      <c r="DMW121" s="10"/>
      <c r="DMX121" s="10"/>
      <c r="DMY121" s="10"/>
      <c r="DMZ121" s="10"/>
      <c r="DNA121" s="10"/>
      <c r="DNB121" s="10"/>
      <c r="DNC121" s="10"/>
      <c r="DND121" s="10"/>
      <c r="DNE121" s="10"/>
      <c r="DNF121" s="10"/>
      <c r="DNG121" s="10"/>
      <c r="DNH121" s="10"/>
      <c r="DNI121" s="10"/>
      <c r="DNJ121" s="10"/>
      <c r="DNK121" s="10"/>
      <c r="DNL121" s="10"/>
      <c r="DNM121" s="10"/>
      <c r="DNN121" s="10"/>
      <c r="DNO121" s="10"/>
      <c r="DNP121" s="10"/>
      <c r="DNQ121" s="10"/>
      <c r="DNR121" s="10"/>
      <c r="DNS121" s="10"/>
      <c r="DNT121" s="10"/>
      <c r="DNU121" s="10"/>
      <c r="DNV121" s="10"/>
      <c r="DNW121" s="10"/>
      <c r="DNX121" s="10"/>
      <c r="DNY121" s="10"/>
      <c r="DNZ121" s="10"/>
      <c r="DOA121" s="10"/>
      <c r="DOB121" s="10"/>
      <c r="DOC121" s="10"/>
      <c r="DOD121" s="10"/>
      <c r="DOE121" s="10"/>
      <c r="DOF121" s="10"/>
      <c r="DOG121" s="10"/>
      <c r="DOH121" s="10"/>
      <c r="DOI121" s="10"/>
      <c r="DOJ121" s="10"/>
      <c r="DOK121" s="10"/>
      <c r="DOL121" s="10"/>
      <c r="DOM121" s="10"/>
      <c r="DON121" s="10"/>
      <c r="DOO121" s="10"/>
      <c r="DOP121" s="10"/>
      <c r="DOQ121" s="10"/>
      <c r="DOR121" s="10"/>
      <c r="DOS121" s="10"/>
      <c r="DOT121" s="10"/>
      <c r="DOU121" s="10"/>
      <c r="DOV121" s="10"/>
      <c r="DOW121" s="10"/>
      <c r="DOX121" s="10"/>
      <c r="DOY121" s="10"/>
      <c r="DOZ121" s="10"/>
      <c r="DPA121" s="10"/>
      <c r="DPB121" s="10"/>
      <c r="DPC121" s="10"/>
      <c r="DPD121" s="10"/>
      <c r="DPE121" s="10"/>
      <c r="DPF121" s="10"/>
      <c r="DPG121" s="10"/>
      <c r="DPH121" s="10"/>
      <c r="DPI121" s="10"/>
      <c r="DPJ121" s="10"/>
      <c r="DPK121" s="10"/>
      <c r="DPL121" s="10"/>
      <c r="DPM121" s="10"/>
      <c r="DPN121" s="10"/>
      <c r="DPO121" s="10"/>
      <c r="DPP121" s="10"/>
      <c r="DPQ121" s="10"/>
      <c r="DPR121" s="10"/>
      <c r="DPS121" s="10"/>
      <c r="DPT121" s="10"/>
      <c r="DPU121" s="10"/>
      <c r="DPV121" s="10"/>
      <c r="DPW121" s="10"/>
      <c r="DPX121" s="10"/>
      <c r="DPY121" s="10"/>
      <c r="DPZ121" s="10"/>
      <c r="DQA121" s="10"/>
      <c r="DQB121" s="10"/>
      <c r="DQC121" s="10"/>
      <c r="DQD121" s="10"/>
      <c r="DQE121" s="10"/>
      <c r="DQF121" s="10"/>
      <c r="DQG121" s="10"/>
      <c r="DQH121" s="10"/>
      <c r="DQI121" s="10"/>
      <c r="DQJ121" s="10"/>
      <c r="DQK121" s="10"/>
      <c r="DQL121" s="10"/>
      <c r="DQM121" s="10"/>
      <c r="DQN121" s="10"/>
      <c r="DQO121" s="10"/>
      <c r="DQP121" s="10"/>
      <c r="DQQ121" s="10"/>
      <c r="DQR121" s="10"/>
      <c r="DQS121" s="10"/>
      <c r="DQT121" s="10"/>
      <c r="DQU121" s="10"/>
      <c r="DQV121" s="10"/>
      <c r="DQW121" s="10"/>
      <c r="DQX121" s="10"/>
      <c r="DQY121" s="10"/>
      <c r="DQZ121" s="10"/>
      <c r="DRA121" s="10"/>
      <c r="DRB121" s="10"/>
      <c r="DRC121" s="10"/>
      <c r="DRD121" s="10"/>
      <c r="DRE121" s="10"/>
      <c r="DRF121" s="10"/>
      <c r="DRG121" s="10"/>
      <c r="DRH121" s="10"/>
      <c r="DRI121" s="10"/>
      <c r="DRJ121" s="10"/>
      <c r="DRK121" s="10"/>
      <c r="DRL121" s="10"/>
      <c r="DRM121" s="10"/>
      <c r="DRN121" s="10"/>
      <c r="DRO121" s="10"/>
      <c r="DRP121" s="10"/>
      <c r="DRQ121" s="10"/>
      <c r="DRR121" s="10"/>
      <c r="DRS121" s="10"/>
      <c r="DRT121" s="10"/>
      <c r="DRU121" s="10"/>
      <c r="DRV121" s="10"/>
      <c r="DRW121" s="10"/>
      <c r="DRX121" s="10"/>
      <c r="DRY121" s="10"/>
      <c r="DRZ121" s="10"/>
      <c r="DSA121" s="10"/>
      <c r="DSB121" s="10"/>
      <c r="DSC121" s="10"/>
      <c r="DSD121" s="10"/>
      <c r="DSE121" s="10"/>
      <c r="DSF121" s="10"/>
      <c r="DSG121" s="10"/>
      <c r="DSH121" s="10"/>
      <c r="DSI121" s="10"/>
      <c r="DSJ121" s="10"/>
      <c r="DSK121" s="10"/>
      <c r="DSL121" s="10"/>
      <c r="DSM121" s="10"/>
      <c r="DSN121" s="10"/>
      <c r="DSO121" s="10"/>
      <c r="DSP121" s="10"/>
      <c r="DSQ121" s="10"/>
      <c r="DSR121" s="10"/>
      <c r="DSS121" s="10"/>
      <c r="DST121" s="10"/>
      <c r="DSU121" s="10"/>
      <c r="DSV121" s="10"/>
      <c r="DSW121" s="10"/>
      <c r="DSX121" s="10"/>
      <c r="DSY121" s="10"/>
      <c r="DSZ121" s="10"/>
      <c r="DTA121" s="10"/>
      <c r="DTB121" s="10"/>
      <c r="DTC121" s="10"/>
      <c r="DTD121" s="10"/>
      <c r="DTE121" s="10"/>
      <c r="DTF121" s="10"/>
      <c r="DTG121" s="10"/>
      <c r="DTH121" s="10"/>
      <c r="DTI121" s="10"/>
      <c r="DTJ121" s="10"/>
      <c r="DTK121" s="10"/>
      <c r="DTL121" s="10"/>
      <c r="DTM121" s="10"/>
      <c r="DTN121" s="10"/>
      <c r="DTO121" s="10"/>
      <c r="DTP121" s="10"/>
      <c r="DTQ121" s="10"/>
      <c r="DTR121" s="10"/>
      <c r="DTS121" s="10"/>
      <c r="DTT121" s="10"/>
      <c r="DTU121" s="10"/>
      <c r="DTV121" s="10"/>
      <c r="DTW121" s="10"/>
      <c r="DTX121" s="10"/>
      <c r="DTY121" s="10"/>
      <c r="DTZ121" s="10"/>
      <c r="DUA121" s="10"/>
      <c r="DUB121" s="10"/>
      <c r="DUC121" s="10"/>
      <c r="DUD121" s="10"/>
      <c r="DUE121" s="10"/>
      <c r="DUF121" s="10"/>
      <c r="DUG121" s="10"/>
      <c r="DUH121" s="10"/>
      <c r="DUI121" s="10"/>
      <c r="DUJ121" s="10"/>
      <c r="DUK121" s="10"/>
      <c r="DUL121" s="10"/>
      <c r="DUM121" s="10"/>
      <c r="DUN121" s="10"/>
      <c r="DUO121" s="10"/>
      <c r="DUP121" s="10"/>
      <c r="DUQ121" s="10"/>
      <c r="DUR121" s="10"/>
      <c r="DUS121" s="10"/>
      <c r="DUT121" s="10"/>
      <c r="DUU121" s="10"/>
      <c r="DUV121" s="10"/>
      <c r="DUW121" s="10"/>
      <c r="DUX121" s="10"/>
      <c r="DUY121" s="10"/>
      <c r="DUZ121" s="10"/>
      <c r="DVA121" s="10"/>
      <c r="DVB121" s="10"/>
      <c r="DVC121" s="10"/>
      <c r="DVD121" s="10"/>
      <c r="DVE121" s="10"/>
      <c r="DVF121" s="10"/>
      <c r="DVG121" s="10"/>
      <c r="DVH121" s="10"/>
      <c r="DVI121" s="10"/>
      <c r="DVJ121" s="10"/>
      <c r="DVK121" s="10"/>
      <c r="DVL121" s="10"/>
      <c r="DVM121" s="10"/>
      <c r="DVN121" s="10"/>
      <c r="DVO121" s="10"/>
      <c r="DVP121" s="10"/>
      <c r="DVQ121" s="10"/>
      <c r="DVR121" s="10"/>
      <c r="DVS121" s="10"/>
      <c r="DVT121" s="10"/>
      <c r="DVU121" s="10"/>
      <c r="DVV121" s="10"/>
      <c r="DVW121" s="10"/>
      <c r="DVX121" s="10"/>
      <c r="DVY121" s="10"/>
      <c r="DVZ121" s="10"/>
      <c r="DWA121" s="10"/>
      <c r="DWB121" s="10"/>
      <c r="DWC121" s="10"/>
      <c r="DWD121" s="10"/>
      <c r="DWE121" s="10"/>
      <c r="DWF121" s="10"/>
      <c r="DWG121" s="10"/>
      <c r="DWH121" s="10"/>
      <c r="DWI121" s="10"/>
      <c r="DWJ121" s="10"/>
      <c r="DWK121" s="10"/>
      <c r="DWL121" s="10"/>
      <c r="DWM121" s="10"/>
      <c r="DWN121" s="10"/>
      <c r="DWO121" s="10"/>
      <c r="DWP121" s="10"/>
      <c r="DWQ121" s="10"/>
      <c r="DWR121" s="10"/>
      <c r="DWS121" s="10"/>
      <c r="DWT121" s="10"/>
      <c r="DWU121" s="10"/>
      <c r="DWV121" s="10"/>
      <c r="DWW121" s="10"/>
      <c r="DWX121" s="10"/>
      <c r="DWY121" s="10"/>
      <c r="DWZ121" s="10"/>
      <c r="DXA121" s="10"/>
      <c r="DXB121" s="10"/>
      <c r="DXC121" s="10"/>
      <c r="DXD121" s="10"/>
      <c r="DXE121" s="10"/>
      <c r="DXF121" s="10"/>
      <c r="DXG121" s="10"/>
      <c r="DXH121" s="10"/>
      <c r="DXI121" s="10"/>
      <c r="DXJ121" s="10"/>
      <c r="DXK121" s="10"/>
      <c r="DXL121" s="10"/>
      <c r="DXM121" s="10"/>
      <c r="DXN121" s="10"/>
      <c r="DXO121" s="10"/>
      <c r="DXP121" s="10"/>
      <c r="DXQ121" s="10"/>
      <c r="DXR121" s="10"/>
      <c r="DXS121" s="10"/>
      <c r="DXT121" s="10"/>
      <c r="DXU121" s="10"/>
      <c r="DXV121" s="10"/>
      <c r="DXW121" s="10"/>
      <c r="DXX121" s="10"/>
      <c r="DXY121" s="10"/>
      <c r="DXZ121" s="10"/>
      <c r="DYA121" s="10"/>
      <c r="DYB121" s="10"/>
      <c r="DYC121" s="10"/>
      <c r="DYD121" s="10"/>
      <c r="DYE121" s="10"/>
      <c r="DYF121" s="10"/>
      <c r="DYG121" s="10"/>
      <c r="DYH121" s="10"/>
      <c r="DYI121" s="10"/>
      <c r="DYJ121" s="10"/>
      <c r="DYK121" s="10"/>
      <c r="DYL121" s="10"/>
      <c r="DYM121" s="10"/>
      <c r="DYN121" s="10"/>
      <c r="DYO121" s="10"/>
      <c r="DYP121" s="10"/>
      <c r="DYQ121" s="10"/>
      <c r="DYR121" s="10"/>
      <c r="DYS121" s="10"/>
      <c r="DYT121" s="10"/>
      <c r="DYU121" s="10"/>
      <c r="DYV121" s="10"/>
      <c r="DYW121" s="10"/>
      <c r="DYX121" s="10"/>
      <c r="DYY121" s="10"/>
      <c r="DYZ121" s="10"/>
      <c r="DZA121" s="10"/>
      <c r="DZB121" s="10"/>
      <c r="DZC121" s="10"/>
      <c r="DZD121" s="10"/>
      <c r="DZE121" s="10"/>
      <c r="DZF121" s="10"/>
      <c r="DZG121" s="10"/>
      <c r="DZH121" s="10"/>
      <c r="DZI121" s="10"/>
      <c r="DZJ121" s="10"/>
      <c r="DZK121" s="10"/>
      <c r="DZL121" s="10"/>
    </row>
    <row r="122" spans="1:3392" ht="20.100000000000001" customHeight="1" x14ac:dyDescent="0.25">
      <c r="A122" s="559"/>
      <c r="B122" s="173" t="s">
        <v>8</v>
      </c>
      <c r="C122" s="129" t="s">
        <v>132</v>
      </c>
      <c r="D122" s="187">
        <v>513</v>
      </c>
      <c r="E122" s="188">
        <v>435</v>
      </c>
      <c r="F122" s="188">
        <v>550</v>
      </c>
      <c r="G122" s="188">
        <v>474</v>
      </c>
      <c r="H122" s="188">
        <v>578</v>
      </c>
      <c r="I122" s="188">
        <v>637</v>
      </c>
      <c r="J122" s="188">
        <v>669</v>
      </c>
      <c r="K122" s="188">
        <v>533</v>
      </c>
      <c r="L122" s="188">
        <v>565</v>
      </c>
      <c r="M122" s="188">
        <v>540</v>
      </c>
      <c r="N122" s="188">
        <v>569</v>
      </c>
      <c r="O122" s="188">
        <v>641</v>
      </c>
      <c r="P122" s="177">
        <v>6704</v>
      </c>
      <c r="Q122" s="189">
        <v>465</v>
      </c>
      <c r="R122" s="189">
        <v>469</v>
      </c>
      <c r="S122" s="189">
        <v>580</v>
      </c>
      <c r="T122" s="189">
        <v>595</v>
      </c>
      <c r="U122" s="189">
        <v>611</v>
      </c>
      <c r="V122" s="189">
        <v>682</v>
      </c>
      <c r="W122" s="189">
        <v>620</v>
      </c>
      <c r="X122" s="189">
        <v>577</v>
      </c>
      <c r="Y122" s="189">
        <v>511</v>
      </c>
      <c r="Z122" s="190">
        <v>552</v>
      </c>
      <c r="AA122" s="190">
        <v>472</v>
      </c>
      <c r="AB122" s="190">
        <v>570</v>
      </c>
      <c r="AC122" s="170">
        <v>6704</v>
      </c>
      <c r="AD122" s="176">
        <v>443</v>
      </c>
      <c r="AE122" s="176">
        <v>440</v>
      </c>
      <c r="AF122" s="176">
        <v>537</v>
      </c>
      <c r="AG122" s="176">
        <v>484</v>
      </c>
      <c r="AH122" s="176">
        <v>542</v>
      </c>
      <c r="AI122" s="176">
        <v>493</v>
      </c>
      <c r="AJ122" s="176">
        <v>423</v>
      </c>
      <c r="AK122" s="176">
        <v>430</v>
      </c>
      <c r="AL122" s="176">
        <v>446</v>
      </c>
      <c r="AM122" s="176">
        <v>398</v>
      </c>
      <c r="AN122" s="176">
        <v>437</v>
      </c>
      <c r="AO122" s="176">
        <v>517</v>
      </c>
      <c r="AP122" s="138">
        <v>385</v>
      </c>
      <c r="AQ122" s="98">
        <v>271</v>
      </c>
      <c r="AR122" s="98">
        <v>366</v>
      </c>
      <c r="AS122" s="98">
        <v>382</v>
      </c>
      <c r="AT122" s="98">
        <v>434</v>
      </c>
      <c r="AU122" s="98">
        <v>337</v>
      </c>
      <c r="AV122" s="98">
        <v>278</v>
      </c>
      <c r="AW122" s="98">
        <v>286</v>
      </c>
      <c r="AX122" s="98">
        <v>258</v>
      </c>
      <c r="AY122" s="98">
        <v>279</v>
      </c>
      <c r="AZ122" s="98">
        <v>215</v>
      </c>
      <c r="BA122" s="98">
        <v>225</v>
      </c>
      <c r="BB122" s="112">
        <v>273</v>
      </c>
      <c r="BC122" s="98">
        <v>222</v>
      </c>
      <c r="BD122" s="98">
        <v>222</v>
      </c>
      <c r="BE122" s="98">
        <v>234</v>
      </c>
      <c r="BF122" s="98">
        <v>176</v>
      </c>
      <c r="BG122" s="98">
        <v>177</v>
      </c>
      <c r="BH122" s="98">
        <v>169</v>
      </c>
      <c r="BI122" s="98">
        <v>218</v>
      </c>
      <c r="BJ122" s="98">
        <v>153</v>
      </c>
      <c r="BK122" s="98">
        <v>180</v>
      </c>
      <c r="BL122" s="98">
        <v>125</v>
      </c>
      <c r="BM122" s="98">
        <v>183</v>
      </c>
      <c r="BN122" s="450">
        <f t="shared" si="39"/>
        <v>2332</v>
      </c>
      <c r="BO122" s="34">
        <v>197</v>
      </c>
      <c r="BP122" s="34">
        <v>200</v>
      </c>
      <c r="BQ122" s="34">
        <v>246</v>
      </c>
      <c r="BR122" s="34">
        <v>235</v>
      </c>
      <c r="BS122" s="34">
        <v>267</v>
      </c>
      <c r="BT122" s="34">
        <v>202</v>
      </c>
      <c r="BU122" s="34">
        <v>188</v>
      </c>
      <c r="BV122" s="34">
        <v>246</v>
      </c>
      <c r="BW122" s="34">
        <v>63</v>
      </c>
      <c r="BX122" s="34">
        <v>45</v>
      </c>
      <c r="BY122" s="34">
        <v>21</v>
      </c>
      <c r="BZ122" s="34">
        <v>21</v>
      </c>
      <c r="CA122" s="138">
        <v>24</v>
      </c>
      <c r="CB122" s="98">
        <v>5</v>
      </c>
      <c r="CC122" s="98">
        <v>0</v>
      </c>
      <c r="CD122" s="98">
        <v>2</v>
      </c>
      <c r="CE122" s="98">
        <v>1</v>
      </c>
      <c r="CF122" s="98">
        <v>1</v>
      </c>
      <c r="CG122" s="98">
        <v>5</v>
      </c>
      <c r="CH122" s="98">
        <v>10</v>
      </c>
      <c r="CI122" s="244">
        <v>3</v>
      </c>
      <c r="CJ122" s="366">
        <f t="shared" si="40"/>
        <v>1844</v>
      </c>
      <c r="CK122" s="368">
        <f t="shared" si="41"/>
        <v>1844</v>
      </c>
      <c r="CL122" s="27">
        <f t="shared" si="42"/>
        <v>51</v>
      </c>
      <c r="CM122" s="367">
        <f t="shared" si="38"/>
        <v>-97.234273318872027</v>
      </c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DI122" s="234"/>
      <c r="DJ122" s="234"/>
    </row>
    <row r="123" spans="1:3392" ht="20.100000000000001" customHeight="1" x14ac:dyDescent="0.25">
      <c r="A123" s="559"/>
      <c r="B123" s="173" t="s">
        <v>9</v>
      </c>
      <c r="C123" s="174" t="s">
        <v>10</v>
      </c>
      <c r="D123" s="187">
        <v>47</v>
      </c>
      <c r="E123" s="188">
        <v>41</v>
      </c>
      <c r="F123" s="188">
        <v>60</v>
      </c>
      <c r="G123" s="188">
        <v>56</v>
      </c>
      <c r="H123" s="188">
        <v>61</v>
      </c>
      <c r="I123" s="188">
        <v>53</v>
      </c>
      <c r="J123" s="188">
        <v>48</v>
      </c>
      <c r="K123" s="188">
        <v>46</v>
      </c>
      <c r="L123" s="188">
        <v>39</v>
      </c>
      <c r="M123" s="188">
        <v>40</v>
      </c>
      <c r="N123" s="188">
        <v>65</v>
      </c>
      <c r="O123" s="188">
        <v>50</v>
      </c>
      <c r="P123" s="170">
        <v>606</v>
      </c>
      <c r="Q123" s="180">
        <v>36</v>
      </c>
      <c r="R123" s="180">
        <v>31</v>
      </c>
      <c r="S123" s="180">
        <v>49</v>
      </c>
      <c r="T123" s="180">
        <v>35</v>
      </c>
      <c r="U123" s="180">
        <v>38</v>
      </c>
      <c r="V123" s="180">
        <v>48</v>
      </c>
      <c r="W123" s="180">
        <v>34</v>
      </c>
      <c r="X123" s="180">
        <v>28</v>
      </c>
      <c r="Y123" s="180">
        <v>44</v>
      </c>
      <c r="Z123" s="191">
        <v>50</v>
      </c>
      <c r="AA123" s="191">
        <v>45</v>
      </c>
      <c r="AB123" s="191">
        <v>44</v>
      </c>
      <c r="AC123" s="170">
        <v>482</v>
      </c>
      <c r="AD123" s="181">
        <v>46</v>
      </c>
      <c r="AE123" s="181">
        <v>52</v>
      </c>
      <c r="AF123" s="181">
        <v>44</v>
      </c>
      <c r="AG123" s="181">
        <v>32</v>
      </c>
      <c r="AH123" s="181">
        <v>47</v>
      </c>
      <c r="AI123" s="181">
        <v>45</v>
      </c>
      <c r="AJ123" s="181">
        <v>60</v>
      </c>
      <c r="AK123" s="181">
        <v>51</v>
      </c>
      <c r="AL123" s="181">
        <v>55</v>
      </c>
      <c r="AM123" s="241">
        <v>48</v>
      </c>
      <c r="AN123" s="241">
        <v>49</v>
      </c>
      <c r="AO123" s="241">
        <v>59</v>
      </c>
      <c r="AP123" s="138">
        <v>40</v>
      </c>
      <c r="AQ123" s="98">
        <v>40</v>
      </c>
      <c r="AR123" s="98">
        <v>63</v>
      </c>
      <c r="AS123" s="98">
        <v>50</v>
      </c>
      <c r="AT123" s="98">
        <v>71</v>
      </c>
      <c r="AU123" s="98">
        <v>44</v>
      </c>
      <c r="AV123" s="98">
        <v>59</v>
      </c>
      <c r="AW123" s="98">
        <v>57</v>
      </c>
      <c r="AX123" s="98">
        <v>40</v>
      </c>
      <c r="AY123" s="98">
        <v>51</v>
      </c>
      <c r="AZ123" s="98">
        <v>36</v>
      </c>
      <c r="BA123" s="98">
        <v>40</v>
      </c>
      <c r="BB123" s="138">
        <v>39</v>
      </c>
      <c r="BC123" s="98">
        <v>56</v>
      </c>
      <c r="BD123" s="98">
        <v>56</v>
      </c>
      <c r="BE123" s="98">
        <v>45</v>
      </c>
      <c r="BF123" s="98">
        <v>50</v>
      </c>
      <c r="BG123" s="98">
        <v>50</v>
      </c>
      <c r="BH123" s="98">
        <v>50</v>
      </c>
      <c r="BI123" s="98">
        <v>50</v>
      </c>
      <c r="BJ123" s="98">
        <v>62</v>
      </c>
      <c r="BK123" s="98">
        <v>64</v>
      </c>
      <c r="BL123" s="98">
        <v>63</v>
      </c>
      <c r="BM123" s="98">
        <v>55</v>
      </c>
      <c r="BN123" s="450">
        <f t="shared" si="39"/>
        <v>640</v>
      </c>
      <c r="BO123" s="98">
        <v>55</v>
      </c>
      <c r="BP123" s="98">
        <v>54</v>
      </c>
      <c r="BQ123" s="98">
        <v>49</v>
      </c>
      <c r="BR123" s="98">
        <v>53</v>
      </c>
      <c r="BS123" s="98">
        <v>56</v>
      </c>
      <c r="BT123" s="98">
        <v>54</v>
      </c>
      <c r="BU123" s="98">
        <v>66</v>
      </c>
      <c r="BV123" s="98">
        <v>56</v>
      </c>
      <c r="BW123" s="98">
        <v>69</v>
      </c>
      <c r="BX123" s="98">
        <v>75</v>
      </c>
      <c r="BY123" s="98">
        <v>62</v>
      </c>
      <c r="BZ123" s="98">
        <v>66</v>
      </c>
      <c r="CA123" s="138">
        <v>50</v>
      </c>
      <c r="CB123" s="98">
        <v>48</v>
      </c>
      <c r="CC123" s="98">
        <v>53</v>
      </c>
      <c r="CD123" s="98">
        <v>57</v>
      </c>
      <c r="CE123" s="98">
        <v>39</v>
      </c>
      <c r="CF123" s="98">
        <v>68</v>
      </c>
      <c r="CG123" s="98">
        <v>56</v>
      </c>
      <c r="CH123" s="98">
        <v>53</v>
      </c>
      <c r="CI123" s="244">
        <v>56</v>
      </c>
      <c r="CJ123" s="368">
        <f t="shared" si="40"/>
        <v>458</v>
      </c>
      <c r="CK123" s="368">
        <f t="shared" si="41"/>
        <v>512</v>
      </c>
      <c r="CL123" s="27">
        <f t="shared" si="42"/>
        <v>480</v>
      </c>
      <c r="CM123" s="369">
        <f t="shared" si="38"/>
        <v>-6.25</v>
      </c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DI123" s="234"/>
      <c r="DJ123" s="234"/>
    </row>
    <row r="124" spans="1:3392" ht="20.100000000000001" customHeight="1" x14ac:dyDescent="0.25">
      <c r="A124" s="559"/>
      <c r="B124" s="173" t="s">
        <v>11</v>
      </c>
      <c r="C124" s="174" t="s">
        <v>12</v>
      </c>
      <c r="D124" s="187">
        <v>45</v>
      </c>
      <c r="E124" s="188">
        <v>45</v>
      </c>
      <c r="F124" s="188">
        <v>71</v>
      </c>
      <c r="G124" s="188">
        <v>70</v>
      </c>
      <c r="H124" s="188">
        <v>54</v>
      </c>
      <c r="I124" s="188">
        <v>50</v>
      </c>
      <c r="J124" s="188">
        <v>61</v>
      </c>
      <c r="K124" s="188">
        <v>44</v>
      </c>
      <c r="L124" s="188">
        <v>45</v>
      </c>
      <c r="M124" s="188">
        <v>41</v>
      </c>
      <c r="N124" s="188">
        <v>43</v>
      </c>
      <c r="O124" s="188">
        <v>50</v>
      </c>
      <c r="P124" s="170">
        <v>619</v>
      </c>
      <c r="Q124" s="180">
        <v>37</v>
      </c>
      <c r="R124" s="180">
        <v>31</v>
      </c>
      <c r="S124" s="180">
        <v>43</v>
      </c>
      <c r="T124" s="180">
        <v>33</v>
      </c>
      <c r="U124" s="180">
        <v>33</v>
      </c>
      <c r="V124" s="180">
        <v>41</v>
      </c>
      <c r="W124" s="180">
        <v>34</v>
      </c>
      <c r="X124" s="180">
        <v>32</v>
      </c>
      <c r="Y124" s="180">
        <v>35</v>
      </c>
      <c r="Z124" s="191">
        <v>48</v>
      </c>
      <c r="AA124" s="191">
        <v>39</v>
      </c>
      <c r="AB124" s="191">
        <v>51</v>
      </c>
      <c r="AC124" s="170">
        <v>457</v>
      </c>
      <c r="AD124" s="181">
        <v>48</v>
      </c>
      <c r="AE124" s="181">
        <v>45</v>
      </c>
      <c r="AF124" s="181">
        <v>51</v>
      </c>
      <c r="AG124" s="181">
        <v>30</v>
      </c>
      <c r="AH124" s="181">
        <v>48</v>
      </c>
      <c r="AI124" s="181">
        <v>48</v>
      </c>
      <c r="AJ124" s="181">
        <v>58</v>
      </c>
      <c r="AK124" s="181">
        <v>48</v>
      </c>
      <c r="AL124" s="181">
        <v>47</v>
      </c>
      <c r="AM124" s="241">
        <v>57</v>
      </c>
      <c r="AN124" s="241">
        <v>47</v>
      </c>
      <c r="AO124" s="241">
        <v>58</v>
      </c>
      <c r="AP124" s="138">
        <v>41</v>
      </c>
      <c r="AQ124" s="98">
        <v>30</v>
      </c>
      <c r="AR124" s="98">
        <v>60</v>
      </c>
      <c r="AS124" s="98">
        <v>41</v>
      </c>
      <c r="AT124" s="98">
        <v>52</v>
      </c>
      <c r="AU124" s="98">
        <v>43</v>
      </c>
      <c r="AV124" s="98">
        <v>55</v>
      </c>
      <c r="AW124" s="98">
        <v>54</v>
      </c>
      <c r="AX124" s="98">
        <v>44</v>
      </c>
      <c r="AY124" s="98">
        <v>46</v>
      </c>
      <c r="AZ124" s="98">
        <v>38</v>
      </c>
      <c r="BA124" s="98">
        <v>43</v>
      </c>
      <c r="BB124" s="138">
        <v>34</v>
      </c>
      <c r="BC124" s="98">
        <v>28</v>
      </c>
      <c r="BD124" s="98">
        <v>49</v>
      </c>
      <c r="BE124" s="98">
        <v>48</v>
      </c>
      <c r="BF124" s="98">
        <v>59</v>
      </c>
      <c r="BG124" s="98">
        <v>49</v>
      </c>
      <c r="BH124" s="98">
        <v>51</v>
      </c>
      <c r="BI124" s="98">
        <v>53</v>
      </c>
      <c r="BJ124" s="98">
        <v>59</v>
      </c>
      <c r="BK124" s="98">
        <v>63</v>
      </c>
      <c r="BL124" s="98">
        <v>61</v>
      </c>
      <c r="BM124" s="98">
        <v>52</v>
      </c>
      <c r="BN124" s="450">
        <f t="shared" si="39"/>
        <v>606</v>
      </c>
      <c r="BO124" s="98">
        <v>52</v>
      </c>
      <c r="BP124" s="98">
        <v>50</v>
      </c>
      <c r="BQ124" s="98">
        <v>53</v>
      </c>
      <c r="BR124" s="98">
        <v>45</v>
      </c>
      <c r="BS124" s="98">
        <v>58</v>
      </c>
      <c r="BT124" s="98">
        <v>42</v>
      </c>
      <c r="BU124" s="98">
        <v>67</v>
      </c>
      <c r="BV124" s="98">
        <v>50</v>
      </c>
      <c r="BW124" s="98">
        <v>67</v>
      </c>
      <c r="BX124" s="98">
        <v>76</v>
      </c>
      <c r="BY124" s="98">
        <v>64</v>
      </c>
      <c r="BZ124" s="98">
        <v>56</v>
      </c>
      <c r="CA124" s="138">
        <v>51</v>
      </c>
      <c r="CB124" s="98">
        <v>38</v>
      </c>
      <c r="CC124" s="98">
        <v>60</v>
      </c>
      <c r="CD124" s="98">
        <v>55</v>
      </c>
      <c r="CE124" s="98">
        <v>49</v>
      </c>
      <c r="CF124" s="98">
        <v>56</v>
      </c>
      <c r="CG124" s="98">
        <v>63</v>
      </c>
      <c r="CH124" s="98">
        <v>48</v>
      </c>
      <c r="CI124" s="244">
        <v>57</v>
      </c>
      <c r="CJ124" s="368">
        <f t="shared" si="40"/>
        <v>430</v>
      </c>
      <c r="CK124" s="368">
        <f t="shared" si="41"/>
        <v>484</v>
      </c>
      <c r="CL124" s="27">
        <f t="shared" si="42"/>
        <v>477</v>
      </c>
      <c r="CM124" s="369">
        <f t="shared" si="38"/>
        <v>-1.4462809917355379</v>
      </c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DI124" s="234"/>
      <c r="DJ124" s="234"/>
    </row>
    <row r="125" spans="1:3392" ht="20.100000000000001" customHeight="1" x14ac:dyDescent="0.25">
      <c r="A125" s="559"/>
      <c r="B125" s="173" t="s">
        <v>13</v>
      </c>
      <c r="C125" s="130" t="s">
        <v>134</v>
      </c>
      <c r="D125" s="187">
        <v>1</v>
      </c>
      <c r="E125" s="188">
        <v>1</v>
      </c>
      <c r="F125" s="188">
        <v>1</v>
      </c>
      <c r="G125" s="188">
        <v>1</v>
      </c>
      <c r="H125" s="188">
        <v>2</v>
      </c>
      <c r="I125" s="188">
        <v>2</v>
      </c>
      <c r="J125" s="188">
        <v>1</v>
      </c>
      <c r="K125" s="188">
        <v>2</v>
      </c>
      <c r="L125" s="188">
        <v>1</v>
      </c>
      <c r="M125" s="188">
        <v>1</v>
      </c>
      <c r="N125" s="188">
        <v>1</v>
      </c>
      <c r="O125" s="188">
        <v>1</v>
      </c>
      <c r="P125" s="170">
        <v>15</v>
      </c>
      <c r="Q125" s="180">
        <v>1</v>
      </c>
      <c r="R125" s="180">
        <v>1</v>
      </c>
      <c r="S125" s="180">
        <v>1</v>
      </c>
      <c r="T125" s="180">
        <v>1</v>
      </c>
      <c r="U125" s="180">
        <v>1</v>
      </c>
      <c r="V125" s="180">
        <v>1</v>
      </c>
      <c r="W125" s="180">
        <v>1</v>
      </c>
      <c r="X125" s="180">
        <v>1</v>
      </c>
      <c r="Y125" s="180">
        <v>1</v>
      </c>
      <c r="Z125" s="191">
        <v>1</v>
      </c>
      <c r="AA125" s="191">
        <v>1</v>
      </c>
      <c r="AB125" s="191">
        <v>1</v>
      </c>
      <c r="AC125" s="170">
        <v>12</v>
      </c>
      <c r="AD125" s="181">
        <v>1</v>
      </c>
      <c r="AE125" s="181">
        <v>1</v>
      </c>
      <c r="AF125" s="181">
        <v>1</v>
      </c>
      <c r="AG125" s="181">
        <v>1</v>
      </c>
      <c r="AH125" s="181">
        <v>1</v>
      </c>
      <c r="AI125" s="181">
        <v>1</v>
      </c>
      <c r="AJ125" s="181">
        <v>3</v>
      </c>
      <c r="AK125" s="181">
        <v>1</v>
      </c>
      <c r="AL125" s="181">
        <v>1</v>
      </c>
      <c r="AM125" s="241">
        <v>1</v>
      </c>
      <c r="AN125" s="241">
        <v>1</v>
      </c>
      <c r="AO125" s="241">
        <v>1</v>
      </c>
      <c r="AP125" s="138">
        <v>1</v>
      </c>
      <c r="AQ125" s="98">
        <v>1</v>
      </c>
      <c r="AR125" s="98">
        <v>1</v>
      </c>
      <c r="AS125" s="98">
        <v>1</v>
      </c>
      <c r="AT125" s="98">
        <v>2</v>
      </c>
      <c r="AU125" s="98">
        <v>1</v>
      </c>
      <c r="AV125" s="98">
        <v>1</v>
      </c>
      <c r="AW125" s="98">
        <v>1</v>
      </c>
      <c r="AX125" s="98">
        <v>0</v>
      </c>
      <c r="AY125" s="98">
        <v>2</v>
      </c>
      <c r="AZ125" s="98">
        <v>1</v>
      </c>
      <c r="BA125" s="98">
        <v>1</v>
      </c>
      <c r="BB125" s="138">
        <v>1</v>
      </c>
      <c r="BC125" s="98">
        <v>1</v>
      </c>
      <c r="BD125" s="98">
        <v>1</v>
      </c>
      <c r="BE125" s="98">
        <v>1</v>
      </c>
      <c r="BF125" s="98">
        <v>2</v>
      </c>
      <c r="BG125" s="98">
        <v>1</v>
      </c>
      <c r="BH125" s="98">
        <v>1</v>
      </c>
      <c r="BI125" s="98">
        <v>2</v>
      </c>
      <c r="BJ125" s="98">
        <v>3</v>
      </c>
      <c r="BK125" s="98">
        <v>2</v>
      </c>
      <c r="BL125" s="98">
        <v>1</v>
      </c>
      <c r="BM125" s="98">
        <v>1</v>
      </c>
      <c r="BN125" s="450">
        <f t="shared" si="39"/>
        <v>17</v>
      </c>
      <c r="BO125" s="98">
        <v>1</v>
      </c>
      <c r="BP125" s="98">
        <v>1</v>
      </c>
      <c r="BQ125" s="98">
        <v>1</v>
      </c>
      <c r="BR125" s="98">
        <v>1</v>
      </c>
      <c r="BS125" s="98">
        <v>1</v>
      </c>
      <c r="BT125" s="98">
        <v>1</v>
      </c>
      <c r="BU125" s="98">
        <v>1</v>
      </c>
      <c r="BV125" s="98">
        <v>1</v>
      </c>
      <c r="BW125" s="98">
        <v>0</v>
      </c>
      <c r="BX125" s="98">
        <v>0</v>
      </c>
      <c r="BY125" s="98">
        <v>0</v>
      </c>
      <c r="BZ125" s="98">
        <v>0</v>
      </c>
      <c r="CA125" s="138">
        <v>0</v>
      </c>
      <c r="CB125" s="98">
        <v>0</v>
      </c>
      <c r="CC125" s="98">
        <v>0</v>
      </c>
      <c r="CD125" s="98">
        <v>0</v>
      </c>
      <c r="CE125" s="98">
        <v>0</v>
      </c>
      <c r="CF125" s="98">
        <v>0</v>
      </c>
      <c r="CG125" s="98">
        <v>0</v>
      </c>
      <c r="CH125" s="98">
        <v>0</v>
      </c>
      <c r="CI125" s="244">
        <v>0</v>
      </c>
      <c r="CJ125" s="368">
        <f t="shared" si="40"/>
        <v>13</v>
      </c>
      <c r="CK125" s="368">
        <f t="shared" si="41"/>
        <v>8</v>
      </c>
      <c r="CL125" s="27">
        <f t="shared" si="42"/>
        <v>0</v>
      </c>
      <c r="CM125" s="369">
        <f t="shared" si="38"/>
        <v>-100</v>
      </c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</row>
    <row r="126" spans="1:3392" ht="20.100000000000001" customHeight="1" x14ac:dyDescent="0.25">
      <c r="A126" s="559"/>
      <c r="B126" s="173" t="s">
        <v>14</v>
      </c>
      <c r="C126" s="130" t="s">
        <v>135</v>
      </c>
      <c r="D126" s="187">
        <v>0</v>
      </c>
      <c r="E126" s="188">
        <v>0</v>
      </c>
      <c r="F126" s="188">
        <v>0</v>
      </c>
      <c r="G126" s="188">
        <v>0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8">
        <v>0</v>
      </c>
      <c r="N126" s="188">
        <v>0</v>
      </c>
      <c r="O126" s="188">
        <v>0</v>
      </c>
      <c r="P126" s="170">
        <v>0</v>
      </c>
      <c r="Q126" s="180">
        <v>0</v>
      </c>
      <c r="R126" s="180">
        <v>0</v>
      </c>
      <c r="S126" s="180">
        <v>0</v>
      </c>
      <c r="T126" s="180">
        <v>0</v>
      </c>
      <c r="U126" s="180">
        <v>0</v>
      </c>
      <c r="V126" s="180">
        <v>0</v>
      </c>
      <c r="W126" s="180">
        <v>0</v>
      </c>
      <c r="X126" s="180">
        <v>0</v>
      </c>
      <c r="Y126" s="180">
        <v>0</v>
      </c>
      <c r="Z126" s="191">
        <v>0</v>
      </c>
      <c r="AA126" s="191">
        <v>0</v>
      </c>
      <c r="AB126" s="191">
        <v>0</v>
      </c>
      <c r="AC126" s="170">
        <v>0</v>
      </c>
      <c r="AD126" s="181">
        <v>0</v>
      </c>
      <c r="AE126" s="181">
        <v>0</v>
      </c>
      <c r="AF126" s="181">
        <v>0</v>
      </c>
      <c r="AG126" s="181">
        <v>0</v>
      </c>
      <c r="AH126" s="181">
        <v>0</v>
      </c>
      <c r="AI126" s="181">
        <v>0</v>
      </c>
      <c r="AJ126" s="181">
        <v>0</v>
      </c>
      <c r="AK126" s="181">
        <v>0</v>
      </c>
      <c r="AL126" s="181">
        <v>0</v>
      </c>
      <c r="AM126" s="241">
        <v>0</v>
      </c>
      <c r="AN126" s="241">
        <v>0</v>
      </c>
      <c r="AO126" s="241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50">
        <f t="shared" si="39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138">
        <v>0</v>
      </c>
      <c r="CB126" s="9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244">
        <v>0</v>
      </c>
      <c r="CJ126" s="368">
        <f t="shared" si="40"/>
        <v>0</v>
      </c>
      <c r="CK126" s="368">
        <f t="shared" si="41"/>
        <v>0</v>
      </c>
      <c r="CL126" s="27">
        <f t="shared" si="42"/>
        <v>0</v>
      </c>
      <c r="CM126" s="369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</row>
    <row r="127" spans="1:3392" ht="20.100000000000001" customHeight="1" x14ac:dyDescent="0.25">
      <c r="A127" s="559"/>
      <c r="B127" s="173" t="s">
        <v>15</v>
      </c>
      <c r="C127" s="174" t="s">
        <v>16</v>
      </c>
      <c r="D127" s="187">
        <v>0</v>
      </c>
      <c r="E127" s="188">
        <v>0</v>
      </c>
      <c r="F127" s="188">
        <v>1</v>
      </c>
      <c r="G127" s="188">
        <v>1</v>
      </c>
      <c r="H127" s="188">
        <v>2</v>
      </c>
      <c r="I127" s="188">
        <v>0</v>
      </c>
      <c r="J127" s="188">
        <v>0</v>
      </c>
      <c r="K127" s="188">
        <v>0</v>
      </c>
      <c r="L127" s="188">
        <v>0</v>
      </c>
      <c r="M127" s="188">
        <v>1</v>
      </c>
      <c r="N127" s="188">
        <v>0</v>
      </c>
      <c r="O127" s="188">
        <v>0</v>
      </c>
      <c r="P127" s="170">
        <v>5</v>
      </c>
      <c r="Q127" s="180">
        <v>0</v>
      </c>
      <c r="R127" s="180">
        <v>0</v>
      </c>
      <c r="S127" s="180">
        <v>0</v>
      </c>
      <c r="T127" s="180">
        <v>0</v>
      </c>
      <c r="U127" s="180">
        <v>0</v>
      </c>
      <c r="V127" s="180">
        <v>0</v>
      </c>
      <c r="W127" s="180">
        <v>0</v>
      </c>
      <c r="X127" s="180">
        <v>0</v>
      </c>
      <c r="Y127" s="180">
        <v>0</v>
      </c>
      <c r="Z127" s="191">
        <v>0</v>
      </c>
      <c r="AA127" s="191">
        <v>12</v>
      </c>
      <c r="AB127" s="191">
        <v>148</v>
      </c>
      <c r="AC127" s="170">
        <v>160</v>
      </c>
      <c r="AD127" s="181">
        <v>5</v>
      </c>
      <c r="AE127" s="181">
        <v>2</v>
      </c>
      <c r="AF127" s="181">
        <v>3</v>
      </c>
      <c r="AG127" s="181">
        <v>4</v>
      </c>
      <c r="AH127" s="181">
        <v>18</v>
      </c>
      <c r="AI127" s="181">
        <v>5</v>
      </c>
      <c r="AJ127" s="181">
        <v>24</v>
      </c>
      <c r="AK127" s="181">
        <v>58</v>
      </c>
      <c r="AL127" s="181">
        <v>21</v>
      </c>
      <c r="AM127" s="241">
        <v>5</v>
      </c>
      <c r="AN127" s="241">
        <v>1</v>
      </c>
      <c r="AO127" s="241">
        <v>0</v>
      </c>
      <c r="AP127" s="138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8">
        <v>1</v>
      </c>
      <c r="BC127" s="98">
        <v>4</v>
      </c>
      <c r="BD127" s="98">
        <v>2</v>
      </c>
      <c r="BE127" s="98">
        <v>1</v>
      </c>
      <c r="BF127" s="98">
        <v>0</v>
      </c>
      <c r="BG127" s="98">
        <v>1</v>
      </c>
      <c r="BH127" s="98">
        <v>1</v>
      </c>
      <c r="BI127" s="98">
        <v>0</v>
      </c>
      <c r="BJ127" s="98">
        <v>0</v>
      </c>
      <c r="BK127" s="98">
        <v>2</v>
      </c>
      <c r="BL127" s="98">
        <v>2</v>
      </c>
      <c r="BM127" s="98">
        <v>0</v>
      </c>
      <c r="BN127" s="450">
        <f t="shared" si="39"/>
        <v>14</v>
      </c>
      <c r="BO127" s="98">
        <v>0</v>
      </c>
      <c r="BP127" s="98">
        <v>0</v>
      </c>
      <c r="BQ127" s="98">
        <v>0</v>
      </c>
      <c r="BR127" s="98">
        <v>0</v>
      </c>
      <c r="BS127" s="98">
        <v>0</v>
      </c>
      <c r="BT127" s="98">
        <v>0</v>
      </c>
      <c r="BU127" s="98">
        <v>0</v>
      </c>
      <c r="BV127" s="98">
        <v>0</v>
      </c>
      <c r="BW127" s="98">
        <v>0</v>
      </c>
      <c r="BX127" s="98">
        <v>0</v>
      </c>
      <c r="BY127" s="98">
        <v>0</v>
      </c>
      <c r="BZ127" s="98">
        <v>0</v>
      </c>
      <c r="CA127" s="138">
        <v>0</v>
      </c>
      <c r="CB127" s="98">
        <v>0</v>
      </c>
      <c r="CC127" s="98">
        <v>0</v>
      </c>
      <c r="CD127" s="98">
        <v>0</v>
      </c>
      <c r="CE127" s="98">
        <v>0</v>
      </c>
      <c r="CF127" s="98">
        <v>0</v>
      </c>
      <c r="CG127" s="98">
        <v>0</v>
      </c>
      <c r="CH127" s="98">
        <v>0</v>
      </c>
      <c r="CI127" s="244">
        <v>0</v>
      </c>
      <c r="CJ127" s="368">
        <f t="shared" si="40"/>
        <v>10</v>
      </c>
      <c r="CK127" s="368">
        <f t="shared" si="41"/>
        <v>0</v>
      </c>
      <c r="CL127" s="27">
        <f t="shared" si="42"/>
        <v>0</v>
      </c>
      <c r="CM127" s="369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</row>
    <row r="128" spans="1:3392" ht="20.100000000000001" customHeight="1" x14ac:dyDescent="0.25">
      <c r="A128" s="559"/>
      <c r="B128" s="173" t="s">
        <v>19</v>
      </c>
      <c r="C128" s="174" t="s">
        <v>20</v>
      </c>
      <c r="D128" s="187">
        <v>258</v>
      </c>
      <c r="E128" s="188">
        <v>208</v>
      </c>
      <c r="F128" s="188">
        <v>237</v>
      </c>
      <c r="G128" s="188">
        <v>235</v>
      </c>
      <c r="H128" s="188">
        <v>218</v>
      </c>
      <c r="I128" s="188">
        <v>224</v>
      </c>
      <c r="J128" s="188">
        <v>253</v>
      </c>
      <c r="K128" s="188">
        <v>234</v>
      </c>
      <c r="L128" s="188">
        <v>248</v>
      </c>
      <c r="M128" s="188">
        <v>231</v>
      </c>
      <c r="N128" s="188">
        <v>234</v>
      </c>
      <c r="O128" s="188">
        <v>260</v>
      </c>
      <c r="P128" s="170">
        <v>2840</v>
      </c>
      <c r="Q128" s="180">
        <v>214</v>
      </c>
      <c r="R128" s="180">
        <v>207</v>
      </c>
      <c r="S128" s="180">
        <v>263</v>
      </c>
      <c r="T128" s="180">
        <v>254</v>
      </c>
      <c r="U128" s="180">
        <v>246</v>
      </c>
      <c r="V128" s="180">
        <v>226</v>
      </c>
      <c r="W128" s="180">
        <v>238</v>
      </c>
      <c r="X128" s="180">
        <v>238</v>
      </c>
      <c r="Y128" s="180">
        <v>246</v>
      </c>
      <c r="Z128" s="191">
        <v>233</v>
      </c>
      <c r="AA128" s="191">
        <v>238</v>
      </c>
      <c r="AB128" s="191">
        <v>250</v>
      </c>
      <c r="AC128" s="170">
        <v>2853</v>
      </c>
      <c r="AD128" s="181">
        <v>227</v>
      </c>
      <c r="AE128" s="181">
        <v>235</v>
      </c>
      <c r="AF128" s="181">
        <v>237</v>
      </c>
      <c r="AG128" s="181">
        <v>249</v>
      </c>
      <c r="AH128" s="181">
        <v>264</v>
      </c>
      <c r="AI128" s="181">
        <v>254</v>
      </c>
      <c r="AJ128" s="181">
        <v>276</v>
      </c>
      <c r="AK128" s="181">
        <v>409</v>
      </c>
      <c r="AL128" s="181">
        <v>401</v>
      </c>
      <c r="AM128" s="241">
        <v>342</v>
      </c>
      <c r="AN128" s="241">
        <v>385</v>
      </c>
      <c r="AO128" s="241">
        <v>385</v>
      </c>
      <c r="AP128" s="138">
        <v>350</v>
      </c>
      <c r="AQ128" s="98">
        <v>368</v>
      </c>
      <c r="AR128" s="98">
        <v>416</v>
      </c>
      <c r="AS128" s="98">
        <v>364</v>
      </c>
      <c r="AT128" s="98">
        <v>437</v>
      </c>
      <c r="AU128" s="98">
        <v>380</v>
      </c>
      <c r="AV128" s="98">
        <v>409</v>
      </c>
      <c r="AW128" s="98">
        <v>418</v>
      </c>
      <c r="AX128" s="98">
        <v>391</v>
      </c>
      <c r="AY128" s="98">
        <v>462</v>
      </c>
      <c r="AZ128" s="98">
        <v>386</v>
      </c>
      <c r="BA128" s="98">
        <v>416</v>
      </c>
      <c r="BB128" s="138">
        <v>403</v>
      </c>
      <c r="BC128" s="98">
        <v>351</v>
      </c>
      <c r="BD128" s="98">
        <v>379</v>
      </c>
      <c r="BE128" s="98">
        <v>442</v>
      </c>
      <c r="BF128" s="98">
        <v>446</v>
      </c>
      <c r="BG128" s="98">
        <v>403</v>
      </c>
      <c r="BH128" s="98">
        <v>467</v>
      </c>
      <c r="BI128" s="98">
        <v>453</v>
      </c>
      <c r="BJ128" s="98">
        <v>442</v>
      </c>
      <c r="BK128" s="98">
        <v>476</v>
      </c>
      <c r="BL128" s="98">
        <v>448</v>
      </c>
      <c r="BM128" s="98">
        <v>453</v>
      </c>
      <c r="BN128" s="450">
        <f t="shared" si="39"/>
        <v>5163</v>
      </c>
      <c r="BO128" s="98">
        <v>433</v>
      </c>
      <c r="BP128" s="98">
        <v>437</v>
      </c>
      <c r="BQ128" s="98">
        <v>404</v>
      </c>
      <c r="BR128" s="98">
        <v>474</v>
      </c>
      <c r="BS128" s="98">
        <v>448</v>
      </c>
      <c r="BT128" s="98">
        <v>444</v>
      </c>
      <c r="BU128" s="98">
        <v>487</v>
      </c>
      <c r="BV128" s="98">
        <v>451</v>
      </c>
      <c r="BW128" s="98">
        <v>502</v>
      </c>
      <c r="BX128" s="98">
        <v>504</v>
      </c>
      <c r="BY128" s="98">
        <v>412</v>
      </c>
      <c r="BZ128" s="98">
        <v>495</v>
      </c>
      <c r="CA128" s="138">
        <v>412</v>
      </c>
      <c r="CB128" s="98">
        <v>367</v>
      </c>
      <c r="CC128" s="98">
        <v>461</v>
      </c>
      <c r="CD128" s="98">
        <v>480</v>
      </c>
      <c r="CE128" s="98">
        <v>421</v>
      </c>
      <c r="CF128" s="98">
        <v>415</v>
      </c>
      <c r="CG128" s="98">
        <v>483</v>
      </c>
      <c r="CH128" s="98">
        <v>419</v>
      </c>
      <c r="CI128" s="244">
        <v>462</v>
      </c>
      <c r="CJ128" s="368">
        <f t="shared" si="40"/>
        <v>3786</v>
      </c>
      <c r="CK128" s="368">
        <f t="shared" si="41"/>
        <v>4080</v>
      </c>
      <c r="CL128" s="27">
        <f t="shared" si="42"/>
        <v>3920</v>
      </c>
      <c r="CM128" s="369">
        <f t="shared" ref="CM128" si="47">((CL128/CK128)-1)*100</f>
        <v>-3.9215686274509776</v>
      </c>
      <c r="CS128" s="234"/>
      <c r="CT128" s="234"/>
      <c r="CU128" s="234"/>
      <c r="CV128" s="234"/>
      <c r="CW128" s="234"/>
      <c r="CX128" s="234"/>
      <c r="CY128" s="234"/>
      <c r="CZ128" s="234"/>
      <c r="DA128" s="234"/>
      <c r="DB128" s="234"/>
      <c r="DC128" s="234"/>
      <c r="DD128" s="234"/>
      <c r="DE128" s="234"/>
      <c r="DF128" s="234"/>
      <c r="DG128" s="234"/>
      <c r="DH128" s="234"/>
      <c r="DI128" s="234"/>
      <c r="DJ128" s="234"/>
    </row>
    <row r="129" spans="1:114" ht="20.100000000000001" customHeight="1" x14ac:dyDescent="0.25">
      <c r="A129" s="559"/>
      <c r="B129" s="110" t="s">
        <v>26</v>
      </c>
      <c r="C129" s="130" t="s">
        <v>124</v>
      </c>
      <c r="D129" s="187">
        <v>0</v>
      </c>
      <c r="E129" s="188">
        <v>0</v>
      </c>
      <c r="F129" s="188">
        <v>0</v>
      </c>
      <c r="G129" s="188">
        <v>0</v>
      </c>
      <c r="H129" s="188">
        <v>0</v>
      </c>
      <c r="I129" s="188">
        <v>0</v>
      </c>
      <c r="J129" s="188">
        <v>0</v>
      </c>
      <c r="K129" s="188">
        <v>0</v>
      </c>
      <c r="L129" s="188">
        <v>0</v>
      </c>
      <c r="M129" s="188">
        <v>0</v>
      </c>
      <c r="N129" s="188">
        <v>0</v>
      </c>
      <c r="O129" s="188">
        <v>0</v>
      </c>
      <c r="P129" s="170">
        <v>0</v>
      </c>
      <c r="Q129" s="180">
        <v>0</v>
      </c>
      <c r="R129" s="180">
        <v>0</v>
      </c>
      <c r="S129" s="180">
        <v>0</v>
      </c>
      <c r="T129" s="180">
        <v>0</v>
      </c>
      <c r="U129" s="180">
        <v>0</v>
      </c>
      <c r="V129" s="180">
        <v>0</v>
      </c>
      <c r="W129" s="180">
        <v>0</v>
      </c>
      <c r="X129" s="180">
        <v>0</v>
      </c>
      <c r="Y129" s="180">
        <v>0</v>
      </c>
      <c r="Z129" s="191">
        <v>0</v>
      </c>
      <c r="AA129" s="191">
        <v>0</v>
      </c>
      <c r="AB129" s="191">
        <v>0</v>
      </c>
      <c r="AC129" s="170">
        <v>0</v>
      </c>
      <c r="AD129" s="181">
        <v>0</v>
      </c>
      <c r="AE129" s="181">
        <v>0</v>
      </c>
      <c r="AF129" s="181">
        <v>0</v>
      </c>
      <c r="AG129" s="181">
        <v>0</v>
      </c>
      <c r="AH129" s="181">
        <v>0</v>
      </c>
      <c r="AI129" s="181">
        <v>0</v>
      </c>
      <c r="AJ129" s="181">
        <v>0</v>
      </c>
      <c r="AK129" s="181">
        <v>0</v>
      </c>
      <c r="AL129" s="181">
        <v>0</v>
      </c>
      <c r="AM129" s="181">
        <v>0</v>
      </c>
      <c r="AN129" s="181">
        <v>0</v>
      </c>
      <c r="AO129" s="181">
        <v>0</v>
      </c>
      <c r="AP129" s="138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50">
        <f t="shared" si="39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29</v>
      </c>
      <c r="BX129" s="98">
        <v>56</v>
      </c>
      <c r="BY129" s="98">
        <v>28</v>
      </c>
      <c r="BZ129" s="98">
        <v>23</v>
      </c>
      <c r="CA129" s="138">
        <v>34</v>
      </c>
      <c r="CB129" s="98">
        <v>8</v>
      </c>
      <c r="CC129" s="98">
        <v>1</v>
      </c>
      <c r="CD129" s="98">
        <v>2</v>
      </c>
      <c r="CE129" s="98">
        <v>1</v>
      </c>
      <c r="CF129" s="98">
        <v>0</v>
      </c>
      <c r="CG129" s="98">
        <v>3</v>
      </c>
      <c r="CH129" s="98">
        <v>10</v>
      </c>
      <c r="CI129" s="244">
        <v>4</v>
      </c>
      <c r="CJ129" s="368">
        <f t="shared" si="40"/>
        <v>0</v>
      </c>
      <c r="CK129" s="368">
        <f t="shared" si="41"/>
        <v>29</v>
      </c>
      <c r="CL129" s="27">
        <f t="shared" si="42"/>
        <v>63</v>
      </c>
      <c r="CM129" s="369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4"/>
      <c r="DF129" s="234"/>
      <c r="DG129" s="234"/>
      <c r="DH129" s="234"/>
      <c r="DI129" s="234"/>
      <c r="DJ129" s="234"/>
    </row>
    <row r="130" spans="1:114" ht="20.100000000000001" customHeight="1" x14ac:dyDescent="0.25">
      <c r="A130" s="559"/>
      <c r="B130" s="110" t="s">
        <v>150</v>
      </c>
      <c r="C130" s="130" t="s">
        <v>154</v>
      </c>
      <c r="D130" s="187">
        <v>0</v>
      </c>
      <c r="E130" s="188">
        <v>0</v>
      </c>
      <c r="F130" s="188">
        <v>0</v>
      </c>
      <c r="G130" s="188">
        <v>0</v>
      </c>
      <c r="H130" s="188">
        <v>0</v>
      </c>
      <c r="I130" s="188">
        <v>0</v>
      </c>
      <c r="J130" s="188">
        <v>0</v>
      </c>
      <c r="K130" s="188">
        <v>0</v>
      </c>
      <c r="L130" s="188">
        <v>0</v>
      </c>
      <c r="M130" s="188">
        <v>0</v>
      </c>
      <c r="N130" s="188">
        <v>0</v>
      </c>
      <c r="O130" s="188">
        <v>0</v>
      </c>
      <c r="P130" s="170">
        <v>0</v>
      </c>
      <c r="Q130" s="180">
        <v>0</v>
      </c>
      <c r="R130" s="180">
        <v>0</v>
      </c>
      <c r="S130" s="180">
        <v>0</v>
      </c>
      <c r="T130" s="180">
        <v>0</v>
      </c>
      <c r="U130" s="180">
        <v>0</v>
      </c>
      <c r="V130" s="180">
        <v>0</v>
      </c>
      <c r="W130" s="180">
        <v>0</v>
      </c>
      <c r="X130" s="180">
        <v>0</v>
      </c>
      <c r="Y130" s="180">
        <v>0</v>
      </c>
      <c r="Z130" s="191">
        <v>0</v>
      </c>
      <c r="AA130" s="191">
        <v>0</v>
      </c>
      <c r="AB130" s="191">
        <v>0</v>
      </c>
      <c r="AC130" s="170">
        <v>0</v>
      </c>
      <c r="AD130" s="181">
        <v>0</v>
      </c>
      <c r="AE130" s="181">
        <v>0</v>
      </c>
      <c r="AF130" s="181">
        <v>0</v>
      </c>
      <c r="AG130" s="181">
        <v>0</v>
      </c>
      <c r="AH130" s="181">
        <v>0</v>
      </c>
      <c r="AI130" s="181">
        <v>0</v>
      </c>
      <c r="AJ130" s="181">
        <v>0</v>
      </c>
      <c r="AK130" s="181">
        <v>0</v>
      </c>
      <c r="AL130" s="181">
        <v>0</v>
      </c>
      <c r="AM130" s="181">
        <v>0</v>
      </c>
      <c r="AN130" s="181">
        <v>0</v>
      </c>
      <c r="AO130" s="181">
        <v>0</v>
      </c>
      <c r="AP130" s="13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50">
        <f t="shared" si="39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0</v>
      </c>
      <c r="BX130" s="98">
        <v>0</v>
      </c>
      <c r="BY130" s="98">
        <v>0</v>
      </c>
      <c r="BZ130" s="98">
        <v>305</v>
      </c>
      <c r="CA130" s="138">
        <v>301</v>
      </c>
      <c r="CB130" s="98">
        <v>279</v>
      </c>
      <c r="CC130" s="98">
        <v>322</v>
      </c>
      <c r="CD130" s="98">
        <v>289</v>
      </c>
      <c r="CE130" s="98">
        <v>292</v>
      </c>
      <c r="CF130" s="98">
        <v>312</v>
      </c>
      <c r="CG130" s="98">
        <v>340</v>
      </c>
      <c r="CH130" s="98">
        <v>331</v>
      </c>
      <c r="CI130" s="244">
        <v>333</v>
      </c>
      <c r="CJ130" s="368">
        <f t="shared" si="40"/>
        <v>0</v>
      </c>
      <c r="CK130" s="368">
        <f t="shared" si="41"/>
        <v>0</v>
      </c>
      <c r="CL130" s="27">
        <f t="shared" si="42"/>
        <v>2799</v>
      </c>
      <c r="CM130" s="369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4"/>
      <c r="DF130" s="234"/>
      <c r="DG130" s="234"/>
      <c r="DH130" s="234"/>
      <c r="DI130" s="234"/>
      <c r="DJ130" s="234"/>
    </row>
    <row r="131" spans="1:114" ht="20.100000000000001" customHeight="1" x14ac:dyDescent="0.25">
      <c r="A131" s="559"/>
      <c r="B131" s="110" t="s">
        <v>148</v>
      </c>
      <c r="C131" s="130" t="s">
        <v>153</v>
      </c>
      <c r="D131" s="187">
        <v>0</v>
      </c>
      <c r="E131" s="188">
        <v>0</v>
      </c>
      <c r="F131" s="188">
        <v>0</v>
      </c>
      <c r="G131" s="188">
        <v>0</v>
      </c>
      <c r="H131" s="188">
        <v>0</v>
      </c>
      <c r="I131" s="188">
        <v>0</v>
      </c>
      <c r="J131" s="188">
        <v>0</v>
      </c>
      <c r="K131" s="188">
        <v>0</v>
      </c>
      <c r="L131" s="188">
        <v>0</v>
      </c>
      <c r="M131" s="188">
        <v>0</v>
      </c>
      <c r="N131" s="188">
        <v>0</v>
      </c>
      <c r="O131" s="188">
        <v>0</v>
      </c>
      <c r="P131" s="170">
        <v>0</v>
      </c>
      <c r="Q131" s="180">
        <v>0</v>
      </c>
      <c r="R131" s="180">
        <v>0</v>
      </c>
      <c r="S131" s="180">
        <v>0</v>
      </c>
      <c r="T131" s="180">
        <v>0</v>
      </c>
      <c r="U131" s="180">
        <v>0</v>
      </c>
      <c r="V131" s="180">
        <v>0</v>
      </c>
      <c r="W131" s="180">
        <v>0</v>
      </c>
      <c r="X131" s="180">
        <v>0</v>
      </c>
      <c r="Y131" s="180">
        <v>0</v>
      </c>
      <c r="Z131" s="191">
        <v>0</v>
      </c>
      <c r="AA131" s="191">
        <v>0</v>
      </c>
      <c r="AB131" s="191">
        <v>0</v>
      </c>
      <c r="AC131" s="170">
        <v>0</v>
      </c>
      <c r="AD131" s="181">
        <v>0</v>
      </c>
      <c r="AE131" s="181">
        <v>0</v>
      </c>
      <c r="AF131" s="181">
        <v>0</v>
      </c>
      <c r="AG131" s="181">
        <v>0</v>
      </c>
      <c r="AH131" s="181">
        <v>0</v>
      </c>
      <c r="AI131" s="181">
        <v>0</v>
      </c>
      <c r="AJ131" s="181">
        <v>0</v>
      </c>
      <c r="AK131" s="181">
        <v>0</v>
      </c>
      <c r="AL131" s="181">
        <v>0</v>
      </c>
      <c r="AM131" s="181">
        <v>0</v>
      </c>
      <c r="AN131" s="181">
        <v>0</v>
      </c>
      <c r="AO131" s="181">
        <v>0</v>
      </c>
      <c r="AP131" s="13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50">
        <f t="shared" si="39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66</v>
      </c>
      <c r="CA131" s="138">
        <v>59</v>
      </c>
      <c r="CB131" s="98">
        <v>57</v>
      </c>
      <c r="CC131" s="98">
        <v>73</v>
      </c>
      <c r="CD131" s="98">
        <v>65</v>
      </c>
      <c r="CE131" s="98">
        <v>66</v>
      </c>
      <c r="CF131" s="98">
        <v>84</v>
      </c>
      <c r="CG131" s="98">
        <v>82</v>
      </c>
      <c r="CH131" s="98">
        <v>64</v>
      </c>
      <c r="CI131" s="244">
        <v>69</v>
      </c>
      <c r="CJ131" s="368">
        <f t="shared" si="40"/>
        <v>0</v>
      </c>
      <c r="CK131" s="368">
        <f t="shared" si="41"/>
        <v>0</v>
      </c>
      <c r="CL131" s="27">
        <f t="shared" si="42"/>
        <v>619</v>
      </c>
      <c r="CM131" s="369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DI131" s="234"/>
      <c r="DJ131" s="234"/>
    </row>
    <row r="132" spans="1:114" ht="20.100000000000001" customHeight="1" x14ac:dyDescent="0.25">
      <c r="A132" s="559"/>
      <c r="B132" s="110" t="s">
        <v>151</v>
      </c>
      <c r="C132" s="130" t="s">
        <v>155</v>
      </c>
      <c r="D132" s="187">
        <v>0</v>
      </c>
      <c r="E132" s="188">
        <v>0</v>
      </c>
      <c r="F132" s="188">
        <v>0</v>
      </c>
      <c r="G132" s="188">
        <v>0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88">
        <v>0</v>
      </c>
      <c r="N132" s="188">
        <v>0</v>
      </c>
      <c r="O132" s="188">
        <v>0</v>
      </c>
      <c r="P132" s="170">
        <v>0</v>
      </c>
      <c r="Q132" s="180">
        <v>0</v>
      </c>
      <c r="R132" s="180">
        <v>0</v>
      </c>
      <c r="S132" s="180">
        <v>0</v>
      </c>
      <c r="T132" s="180">
        <v>0</v>
      </c>
      <c r="U132" s="180">
        <v>0</v>
      </c>
      <c r="V132" s="180">
        <v>0</v>
      </c>
      <c r="W132" s="180">
        <v>0</v>
      </c>
      <c r="X132" s="180">
        <v>0</v>
      </c>
      <c r="Y132" s="180">
        <v>0</v>
      </c>
      <c r="Z132" s="191">
        <v>0</v>
      </c>
      <c r="AA132" s="191">
        <v>0</v>
      </c>
      <c r="AB132" s="191">
        <v>0</v>
      </c>
      <c r="AC132" s="170">
        <v>0</v>
      </c>
      <c r="AD132" s="181">
        <v>0</v>
      </c>
      <c r="AE132" s="181">
        <v>0</v>
      </c>
      <c r="AF132" s="181">
        <v>0</v>
      </c>
      <c r="AG132" s="181">
        <v>0</v>
      </c>
      <c r="AH132" s="181">
        <v>0</v>
      </c>
      <c r="AI132" s="181">
        <v>0</v>
      </c>
      <c r="AJ132" s="181">
        <v>0</v>
      </c>
      <c r="AK132" s="181">
        <v>0</v>
      </c>
      <c r="AL132" s="181">
        <v>0</v>
      </c>
      <c r="AM132" s="181">
        <v>0</v>
      </c>
      <c r="AN132" s="181">
        <v>0</v>
      </c>
      <c r="AO132" s="181">
        <v>0</v>
      </c>
      <c r="AP132" s="138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50">
        <f t="shared" si="39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50</v>
      </c>
      <c r="CA132" s="138">
        <v>45</v>
      </c>
      <c r="CB132" s="98">
        <v>33</v>
      </c>
      <c r="CC132" s="98">
        <v>25</v>
      </c>
      <c r="CD132" s="98">
        <v>30</v>
      </c>
      <c r="CE132" s="98">
        <v>27</v>
      </c>
      <c r="CF132" s="98">
        <v>25</v>
      </c>
      <c r="CG132" s="98">
        <v>25</v>
      </c>
      <c r="CH132" s="98">
        <v>28</v>
      </c>
      <c r="CI132" s="244">
        <v>25</v>
      </c>
      <c r="CJ132" s="368">
        <f t="shared" si="40"/>
        <v>0</v>
      </c>
      <c r="CK132" s="368">
        <f t="shared" si="41"/>
        <v>0</v>
      </c>
      <c r="CL132" s="27">
        <f t="shared" si="42"/>
        <v>263</v>
      </c>
      <c r="CM132" s="369"/>
      <c r="CS132" s="234"/>
      <c r="CT132" s="234"/>
      <c r="CU132" s="234"/>
      <c r="CV132" s="234"/>
      <c r="CW132" s="234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DI132" s="234"/>
      <c r="DJ132" s="234"/>
    </row>
    <row r="133" spans="1:114" ht="20.100000000000001" customHeight="1" x14ac:dyDescent="0.25">
      <c r="A133" s="559"/>
      <c r="B133" s="110" t="s">
        <v>123</v>
      </c>
      <c r="C133" s="130" t="s">
        <v>125</v>
      </c>
      <c r="D133" s="187">
        <v>0</v>
      </c>
      <c r="E133" s="188">
        <v>0</v>
      </c>
      <c r="F133" s="188">
        <v>0</v>
      </c>
      <c r="G133" s="188">
        <v>0</v>
      </c>
      <c r="H133" s="188">
        <v>0</v>
      </c>
      <c r="I133" s="188">
        <v>0</v>
      </c>
      <c r="J133" s="188">
        <v>0</v>
      </c>
      <c r="K133" s="188">
        <v>0</v>
      </c>
      <c r="L133" s="188">
        <v>0</v>
      </c>
      <c r="M133" s="188">
        <v>0</v>
      </c>
      <c r="N133" s="188">
        <v>0</v>
      </c>
      <c r="O133" s="188">
        <v>0</v>
      </c>
      <c r="P133" s="170">
        <v>0</v>
      </c>
      <c r="Q133" s="180">
        <v>0</v>
      </c>
      <c r="R133" s="180">
        <v>0</v>
      </c>
      <c r="S133" s="180">
        <v>0</v>
      </c>
      <c r="T133" s="180">
        <v>0</v>
      </c>
      <c r="U133" s="180">
        <v>0</v>
      </c>
      <c r="V133" s="180">
        <v>0</v>
      </c>
      <c r="W133" s="180">
        <v>0</v>
      </c>
      <c r="X133" s="180">
        <v>0</v>
      </c>
      <c r="Y133" s="180">
        <v>0</v>
      </c>
      <c r="Z133" s="191">
        <v>0</v>
      </c>
      <c r="AA133" s="191">
        <v>0</v>
      </c>
      <c r="AB133" s="191">
        <v>0</v>
      </c>
      <c r="AC133" s="170">
        <v>0</v>
      </c>
      <c r="AD133" s="181">
        <v>0</v>
      </c>
      <c r="AE133" s="181">
        <v>0</v>
      </c>
      <c r="AF133" s="181">
        <v>0</v>
      </c>
      <c r="AG133" s="181">
        <v>0</v>
      </c>
      <c r="AH133" s="181">
        <v>0</v>
      </c>
      <c r="AI133" s="181">
        <v>0</v>
      </c>
      <c r="AJ133" s="181">
        <v>0</v>
      </c>
      <c r="AK133" s="181">
        <v>0</v>
      </c>
      <c r="AL133" s="181">
        <v>0</v>
      </c>
      <c r="AM133" s="181">
        <v>0</v>
      </c>
      <c r="AN133" s="181">
        <v>0</v>
      </c>
      <c r="AO133" s="181">
        <v>0</v>
      </c>
      <c r="AP133" s="138">
        <v>0</v>
      </c>
      <c r="AQ133" s="98">
        <v>0</v>
      </c>
      <c r="AR133" s="98">
        <v>0</v>
      </c>
      <c r="AS133" s="98">
        <v>0</v>
      </c>
      <c r="AT133" s="98">
        <v>0</v>
      </c>
      <c r="AU133" s="98">
        <v>0</v>
      </c>
      <c r="AV133" s="98">
        <v>0</v>
      </c>
      <c r="AW133" s="98">
        <v>0</v>
      </c>
      <c r="AX133" s="98">
        <v>0</v>
      </c>
      <c r="AY133" s="98">
        <v>0</v>
      </c>
      <c r="AZ133" s="98">
        <v>0</v>
      </c>
      <c r="BA133" s="98">
        <v>0</v>
      </c>
      <c r="BB133" s="13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450">
        <f t="shared" si="39"/>
        <v>0</v>
      </c>
      <c r="BO133" s="98">
        <v>0</v>
      </c>
      <c r="BP133" s="98">
        <v>0</v>
      </c>
      <c r="BQ133" s="98">
        <v>0</v>
      </c>
      <c r="BR133" s="98">
        <v>0</v>
      </c>
      <c r="BS133" s="98">
        <v>0</v>
      </c>
      <c r="BT133" s="98">
        <v>0</v>
      </c>
      <c r="BU133" s="98">
        <v>0</v>
      </c>
      <c r="BV133" s="98">
        <v>0</v>
      </c>
      <c r="BW133" s="98">
        <v>2</v>
      </c>
      <c r="BX133" s="98">
        <v>1</v>
      </c>
      <c r="BY133" s="98">
        <v>1</v>
      </c>
      <c r="BZ133" s="98">
        <v>2</v>
      </c>
      <c r="CA133" s="138">
        <v>1</v>
      </c>
      <c r="CB133" s="98">
        <v>1</v>
      </c>
      <c r="CC133" s="98">
        <v>1</v>
      </c>
      <c r="CD133" s="98">
        <v>1</v>
      </c>
      <c r="CE133" s="98">
        <v>1</v>
      </c>
      <c r="CF133" s="98">
        <v>1</v>
      </c>
      <c r="CG133" s="98">
        <v>1</v>
      </c>
      <c r="CH133" s="98">
        <v>1</v>
      </c>
      <c r="CI133" s="244">
        <v>2</v>
      </c>
      <c r="CJ133" s="368">
        <f t="shared" si="40"/>
        <v>0</v>
      </c>
      <c r="CK133" s="368">
        <f t="shared" si="41"/>
        <v>2</v>
      </c>
      <c r="CL133" s="27">
        <f t="shared" si="42"/>
        <v>10</v>
      </c>
      <c r="CM133" s="369"/>
      <c r="CS133" s="234"/>
      <c r="CT133" s="234"/>
      <c r="CU133" s="234"/>
      <c r="CV133" s="234"/>
      <c r="CW133" s="234"/>
      <c r="CX133" s="234"/>
      <c r="CY133" s="234"/>
      <c r="CZ133" s="234"/>
      <c r="DA133" s="234"/>
      <c r="DB133" s="234"/>
      <c r="DC133" s="234"/>
      <c r="DD133" s="234"/>
      <c r="DE133" s="234"/>
      <c r="DF133" s="234"/>
      <c r="DG133" s="234"/>
      <c r="DH133" s="234"/>
      <c r="DI133" s="234"/>
      <c r="DJ133" s="234"/>
    </row>
    <row r="134" spans="1:114" ht="20.100000000000001" customHeight="1" x14ac:dyDescent="0.25">
      <c r="A134" s="559"/>
      <c r="B134" s="110" t="s">
        <v>182</v>
      </c>
      <c r="C134" s="130" t="s">
        <v>183</v>
      </c>
      <c r="D134" s="187">
        <v>0</v>
      </c>
      <c r="E134" s="188">
        <v>0</v>
      </c>
      <c r="F134" s="188">
        <v>0</v>
      </c>
      <c r="G134" s="188">
        <v>0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8">
        <v>0</v>
      </c>
      <c r="N134" s="188">
        <v>0</v>
      </c>
      <c r="O134" s="188">
        <v>0</v>
      </c>
      <c r="P134" s="170">
        <v>0</v>
      </c>
      <c r="Q134" s="180">
        <v>0</v>
      </c>
      <c r="R134" s="180">
        <v>0</v>
      </c>
      <c r="S134" s="180">
        <v>0</v>
      </c>
      <c r="T134" s="180">
        <v>0</v>
      </c>
      <c r="U134" s="180">
        <v>0</v>
      </c>
      <c r="V134" s="180">
        <v>0</v>
      </c>
      <c r="W134" s="180">
        <v>0</v>
      </c>
      <c r="X134" s="180">
        <v>0</v>
      </c>
      <c r="Y134" s="180">
        <v>0</v>
      </c>
      <c r="Z134" s="191">
        <v>0</v>
      </c>
      <c r="AA134" s="191">
        <v>0</v>
      </c>
      <c r="AB134" s="191">
        <v>0</v>
      </c>
      <c r="AC134" s="170">
        <v>0</v>
      </c>
      <c r="AD134" s="181">
        <v>0</v>
      </c>
      <c r="AE134" s="181">
        <v>0</v>
      </c>
      <c r="AF134" s="181">
        <v>0</v>
      </c>
      <c r="AG134" s="181">
        <v>0</v>
      </c>
      <c r="AH134" s="181">
        <v>0</v>
      </c>
      <c r="AI134" s="181">
        <v>0</v>
      </c>
      <c r="AJ134" s="181">
        <v>0</v>
      </c>
      <c r="AK134" s="181">
        <v>0</v>
      </c>
      <c r="AL134" s="181">
        <v>0</v>
      </c>
      <c r="AM134" s="181">
        <v>0</v>
      </c>
      <c r="AN134" s="181">
        <v>0</v>
      </c>
      <c r="AO134" s="181">
        <v>0</v>
      </c>
      <c r="AP134" s="13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98">
        <v>0</v>
      </c>
      <c r="AY134" s="98">
        <v>0</v>
      </c>
      <c r="AZ134" s="98">
        <v>0</v>
      </c>
      <c r="BA134" s="98">
        <v>0</v>
      </c>
      <c r="BB134" s="13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450">
        <f t="shared" si="39"/>
        <v>0</v>
      </c>
      <c r="BO134" s="98">
        <v>0</v>
      </c>
      <c r="BP134" s="98">
        <v>0</v>
      </c>
      <c r="BQ134" s="98">
        <v>0</v>
      </c>
      <c r="BR134" s="98">
        <v>0</v>
      </c>
      <c r="BS134" s="98">
        <v>0</v>
      </c>
      <c r="BT134" s="98">
        <v>0</v>
      </c>
      <c r="BU134" s="98">
        <v>0</v>
      </c>
      <c r="BV134" s="98">
        <v>0</v>
      </c>
      <c r="BW134" s="98">
        <v>0</v>
      </c>
      <c r="BX134" s="98">
        <v>0</v>
      </c>
      <c r="BY134" s="98">
        <v>0</v>
      </c>
      <c r="BZ134" s="98">
        <v>0</v>
      </c>
      <c r="CA134" s="138">
        <v>0</v>
      </c>
      <c r="CB134" s="98">
        <v>0</v>
      </c>
      <c r="CC134" s="98">
        <v>1</v>
      </c>
      <c r="CD134" s="98">
        <v>0</v>
      </c>
      <c r="CE134" s="98">
        <v>0</v>
      </c>
      <c r="CF134" s="98">
        <v>0</v>
      </c>
      <c r="CG134" s="98">
        <v>0</v>
      </c>
      <c r="CH134" s="98">
        <v>0</v>
      </c>
      <c r="CI134" s="244">
        <v>0</v>
      </c>
      <c r="CJ134" s="368">
        <f t="shared" si="40"/>
        <v>0</v>
      </c>
      <c r="CK134" s="368">
        <f t="shared" si="41"/>
        <v>0</v>
      </c>
      <c r="CL134" s="27">
        <f t="shared" si="42"/>
        <v>1</v>
      </c>
      <c r="CM134" s="369"/>
      <c r="CS134" s="234"/>
      <c r="CT134" s="234"/>
      <c r="CU134" s="234"/>
      <c r="CV134" s="234"/>
      <c r="CW134" s="234"/>
      <c r="CX134" s="234"/>
      <c r="CY134" s="234"/>
      <c r="CZ134" s="234"/>
      <c r="DA134" s="234"/>
      <c r="DB134" s="234"/>
      <c r="DC134" s="234"/>
      <c r="DD134" s="234"/>
      <c r="DE134" s="234"/>
      <c r="DF134" s="234"/>
      <c r="DG134" s="234"/>
      <c r="DH134" s="234"/>
      <c r="DI134" s="234"/>
      <c r="DJ134" s="234"/>
    </row>
    <row r="135" spans="1:114" ht="20.100000000000001" customHeight="1" x14ac:dyDescent="0.25">
      <c r="A135" s="559"/>
      <c r="B135" s="173" t="s">
        <v>17</v>
      </c>
      <c r="C135" s="174" t="s">
        <v>18</v>
      </c>
      <c r="D135" s="187">
        <v>187</v>
      </c>
      <c r="E135" s="188">
        <v>163</v>
      </c>
      <c r="F135" s="188">
        <v>219</v>
      </c>
      <c r="G135" s="188">
        <v>209</v>
      </c>
      <c r="H135" s="188">
        <v>206</v>
      </c>
      <c r="I135" s="188">
        <v>216</v>
      </c>
      <c r="J135" s="188">
        <v>232</v>
      </c>
      <c r="K135" s="188">
        <v>191</v>
      </c>
      <c r="L135" s="188">
        <v>235</v>
      </c>
      <c r="M135" s="188">
        <v>233</v>
      </c>
      <c r="N135" s="188">
        <v>210</v>
      </c>
      <c r="O135" s="188">
        <v>211</v>
      </c>
      <c r="P135" s="170">
        <v>2512</v>
      </c>
      <c r="Q135" s="180">
        <v>197</v>
      </c>
      <c r="R135" s="180">
        <v>190</v>
      </c>
      <c r="S135" s="180">
        <v>238</v>
      </c>
      <c r="T135" s="180">
        <v>200</v>
      </c>
      <c r="U135" s="180">
        <v>215</v>
      </c>
      <c r="V135" s="180">
        <v>205</v>
      </c>
      <c r="W135" s="180">
        <v>226</v>
      </c>
      <c r="X135" s="180">
        <v>220</v>
      </c>
      <c r="Y135" s="180">
        <v>240</v>
      </c>
      <c r="Z135" s="191">
        <v>219</v>
      </c>
      <c r="AA135" s="191">
        <v>224</v>
      </c>
      <c r="AB135" s="191">
        <v>245</v>
      </c>
      <c r="AC135" s="170">
        <v>2619</v>
      </c>
      <c r="AD135" s="181">
        <v>230</v>
      </c>
      <c r="AE135" s="181">
        <v>191</v>
      </c>
      <c r="AF135" s="181">
        <v>212</v>
      </c>
      <c r="AG135" s="181">
        <v>209</v>
      </c>
      <c r="AH135" s="181">
        <v>242</v>
      </c>
      <c r="AI135" s="181">
        <v>226</v>
      </c>
      <c r="AJ135" s="181">
        <v>225</v>
      </c>
      <c r="AK135" s="181">
        <v>325</v>
      </c>
      <c r="AL135" s="181">
        <v>312</v>
      </c>
      <c r="AM135" s="181">
        <v>294</v>
      </c>
      <c r="AN135" s="181">
        <v>288</v>
      </c>
      <c r="AO135" s="181">
        <v>298</v>
      </c>
      <c r="AP135" s="138">
        <v>291</v>
      </c>
      <c r="AQ135" s="98">
        <v>281</v>
      </c>
      <c r="AR135" s="98">
        <v>351</v>
      </c>
      <c r="AS135" s="98">
        <v>292</v>
      </c>
      <c r="AT135" s="98">
        <v>350</v>
      </c>
      <c r="AU135" s="98">
        <v>296</v>
      </c>
      <c r="AV135" s="98">
        <v>335</v>
      </c>
      <c r="AW135" s="98">
        <v>357</v>
      </c>
      <c r="AX135" s="98">
        <v>320</v>
      </c>
      <c r="AY135" s="98">
        <v>355</v>
      </c>
      <c r="AZ135" s="98">
        <v>341</v>
      </c>
      <c r="BA135" s="98">
        <v>304</v>
      </c>
      <c r="BB135" s="138">
        <v>364</v>
      </c>
      <c r="BC135" s="98">
        <v>320</v>
      </c>
      <c r="BD135" s="98">
        <v>379</v>
      </c>
      <c r="BE135" s="98">
        <v>386</v>
      </c>
      <c r="BF135" s="98">
        <v>359</v>
      </c>
      <c r="BG135" s="98">
        <v>359</v>
      </c>
      <c r="BH135" s="98">
        <v>401</v>
      </c>
      <c r="BI135" s="98">
        <v>387</v>
      </c>
      <c r="BJ135" s="98">
        <v>418</v>
      </c>
      <c r="BK135" s="98">
        <v>436</v>
      </c>
      <c r="BL135" s="98">
        <v>396</v>
      </c>
      <c r="BM135" s="98">
        <v>365</v>
      </c>
      <c r="BN135" s="450">
        <f t="shared" si="39"/>
        <v>4570</v>
      </c>
      <c r="BO135" s="98">
        <v>403</v>
      </c>
      <c r="BP135" s="98">
        <v>341</v>
      </c>
      <c r="BQ135" s="98">
        <v>364</v>
      </c>
      <c r="BR135" s="98">
        <v>359</v>
      </c>
      <c r="BS135" s="98">
        <v>385</v>
      </c>
      <c r="BT135" s="98">
        <v>346</v>
      </c>
      <c r="BU135" s="98">
        <v>415</v>
      </c>
      <c r="BV135" s="98">
        <v>435</v>
      </c>
      <c r="BW135" s="98">
        <v>417</v>
      </c>
      <c r="BX135" s="98">
        <v>411</v>
      </c>
      <c r="BY135" s="98">
        <v>372</v>
      </c>
      <c r="BZ135" s="98">
        <v>394</v>
      </c>
      <c r="CA135" s="138">
        <v>349</v>
      </c>
      <c r="CB135" s="98">
        <v>314</v>
      </c>
      <c r="CC135" s="98">
        <v>382</v>
      </c>
      <c r="CD135" s="98">
        <v>350</v>
      </c>
      <c r="CE135" s="98">
        <v>386</v>
      </c>
      <c r="CF135" s="98">
        <v>393</v>
      </c>
      <c r="CG135" s="98">
        <v>404</v>
      </c>
      <c r="CH135" s="98">
        <v>362</v>
      </c>
      <c r="CI135" s="244">
        <v>406</v>
      </c>
      <c r="CJ135" s="368">
        <f t="shared" si="40"/>
        <v>3373</v>
      </c>
      <c r="CK135" s="368">
        <f t="shared" si="41"/>
        <v>3465</v>
      </c>
      <c r="CL135" s="27">
        <f t="shared" si="42"/>
        <v>3346</v>
      </c>
      <c r="CM135" s="369">
        <f>((CL135/CK135)-1)*100</f>
        <v>-3.4343434343434343</v>
      </c>
      <c r="CS135" s="234"/>
      <c r="CT135" s="234"/>
      <c r="CU135" s="234"/>
      <c r="CV135" s="234"/>
      <c r="CW135" s="234"/>
      <c r="CX135" s="234"/>
      <c r="CY135" s="234"/>
      <c r="CZ135" s="234"/>
      <c r="DA135" s="234"/>
      <c r="DB135" s="234"/>
      <c r="DC135" s="234"/>
      <c r="DD135" s="234"/>
      <c r="DE135" s="234"/>
      <c r="DF135" s="234"/>
      <c r="DG135" s="234"/>
      <c r="DH135" s="234"/>
      <c r="DI135" s="234"/>
      <c r="DJ135" s="234"/>
    </row>
    <row r="136" spans="1:114" ht="20.100000000000001" customHeight="1" x14ac:dyDescent="0.25">
      <c r="A136" s="559"/>
      <c r="B136" s="110" t="s">
        <v>167</v>
      </c>
      <c r="C136" s="130" t="s">
        <v>168</v>
      </c>
      <c r="D136" s="187">
        <v>0</v>
      </c>
      <c r="E136" s="188">
        <v>0</v>
      </c>
      <c r="F136" s="188">
        <v>0</v>
      </c>
      <c r="G136" s="188">
        <v>0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88">
        <v>0</v>
      </c>
      <c r="N136" s="188">
        <v>0</v>
      </c>
      <c r="O136" s="188">
        <v>0</v>
      </c>
      <c r="P136" s="170">
        <v>0</v>
      </c>
      <c r="Q136" s="180">
        <v>0</v>
      </c>
      <c r="R136" s="180">
        <v>0</v>
      </c>
      <c r="S136" s="180">
        <v>0</v>
      </c>
      <c r="T136" s="180">
        <v>0</v>
      </c>
      <c r="U136" s="180">
        <v>0</v>
      </c>
      <c r="V136" s="180">
        <v>0</v>
      </c>
      <c r="W136" s="180">
        <v>0</v>
      </c>
      <c r="X136" s="180">
        <v>0</v>
      </c>
      <c r="Y136" s="180">
        <v>0</v>
      </c>
      <c r="Z136" s="191">
        <v>0</v>
      </c>
      <c r="AA136" s="191">
        <v>0</v>
      </c>
      <c r="AB136" s="191">
        <v>0</v>
      </c>
      <c r="AC136" s="170">
        <v>0</v>
      </c>
      <c r="AD136" s="181">
        <v>0</v>
      </c>
      <c r="AE136" s="181">
        <v>0</v>
      </c>
      <c r="AF136" s="181">
        <v>0</v>
      </c>
      <c r="AG136" s="181">
        <v>0</v>
      </c>
      <c r="AH136" s="181">
        <v>0</v>
      </c>
      <c r="AI136" s="181">
        <v>0</v>
      </c>
      <c r="AJ136" s="181">
        <v>0</v>
      </c>
      <c r="AK136" s="181">
        <v>0</v>
      </c>
      <c r="AL136" s="181">
        <v>0</v>
      </c>
      <c r="AM136" s="181">
        <v>0</v>
      </c>
      <c r="AN136" s="181">
        <v>0</v>
      </c>
      <c r="AO136" s="181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13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450"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0</v>
      </c>
      <c r="BZ136" s="98">
        <v>0</v>
      </c>
      <c r="CA136" s="138">
        <v>1</v>
      </c>
      <c r="CB136" s="98">
        <v>3</v>
      </c>
      <c r="CC136" s="98">
        <v>2</v>
      </c>
      <c r="CD136" s="98">
        <v>2</v>
      </c>
      <c r="CE136" s="98">
        <v>1</v>
      </c>
      <c r="CF136" s="98">
        <v>3</v>
      </c>
      <c r="CG136" s="98">
        <v>2</v>
      </c>
      <c r="CH136" s="98">
        <v>3</v>
      </c>
      <c r="CI136" s="244">
        <v>2</v>
      </c>
      <c r="CJ136" s="368">
        <f t="shared" si="40"/>
        <v>0</v>
      </c>
      <c r="CK136" s="368">
        <f t="shared" si="41"/>
        <v>0</v>
      </c>
      <c r="CL136" s="27">
        <f t="shared" si="42"/>
        <v>19</v>
      </c>
      <c r="CM136" s="369"/>
      <c r="CS136" s="234"/>
      <c r="CT136" s="234"/>
      <c r="CU136" s="234"/>
      <c r="CV136" s="234"/>
      <c r="CW136" s="234"/>
      <c r="CX136" s="234"/>
      <c r="CY136" s="234"/>
      <c r="CZ136" s="234"/>
      <c r="DA136" s="234"/>
      <c r="DB136" s="234"/>
      <c r="DC136" s="234"/>
      <c r="DD136" s="234"/>
      <c r="DE136" s="234"/>
      <c r="DF136" s="234"/>
      <c r="DG136" s="234"/>
      <c r="DH136" s="234"/>
      <c r="DI136" s="234"/>
      <c r="DJ136" s="234"/>
    </row>
    <row r="137" spans="1:114" ht="20.100000000000001" customHeight="1" x14ac:dyDescent="0.25">
      <c r="A137" s="559"/>
      <c r="B137" s="110" t="s">
        <v>28</v>
      </c>
      <c r="C137" s="130" t="s">
        <v>29</v>
      </c>
      <c r="D137" s="187">
        <v>0</v>
      </c>
      <c r="E137" s="188">
        <v>6</v>
      </c>
      <c r="F137" s="188">
        <v>0</v>
      </c>
      <c r="G137" s="188">
        <v>2</v>
      </c>
      <c r="H137" s="188">
        <v>1</v>
      </c>
      <c r="I137" s="188">
        <v>0</v>
      </c>
      <c r="J137" s="188">
        <v>0</v>
      </c>
      <c r="K137" s="188">
        <v>0</v>
      </c>
      <c r="L137" s="188">
        <v>0</v>
      </c>
      <c r="M137" s="188">
        <v>0</v>
      </c>
      <c r="N137" s="188">
        <v>0</v>
      </c>
      <c r="O137" s="192">
        <v>0</v>
      </c>
      <c r="P137" s="170">
        <v>9</v>
      </c>
      <c r="Q137" s="180">
        <v>0</v>
      </c>
      <c r="R137" s="180">
        <v>0</v>
      </c>
      <c r="S137" s="180">
        <v>0</v>
      </c>
      <c r="T137" s="180">
        <v>0</v>
      </c>
      <c r="U137" s="180">
        <v>2</v>
      </c>
      <c r="V137" s="180">
        <v>4</v>
      </c>
      <c r="W137" s="180">
        <v>0</v>
      </c>
      <c r="X137" s="180">
        <v>0</v>
      </c>
      <c r="Y137" s="180">
        <v>0</v>
      </c>
      <c r="Z137" s="191">
        <v>0</v>
      </c>
      <c r="AA137" s="191">
        <v>0</v>
      </c>
      <c r="AB137" s="191">
        <v>2</v>
      </c>
      <c r="AC137" s="170">
        <v>8</v>
      </c>
      <c r="AD137" s="181">
        <v>2</v>
      </c>
      <c r="AE137" s="181">
        <v>0</v>
      </c>
      <c r="AF137" s="181">
        <v>0</v>
      </c>
      <c r="AG137" s="181">
        <v>0</v>
      </c>
      <c r="AH137" s="181">
        <v>0</v>
      </c>
      <c r="AI137" s="181">
        <v>0</v>
      </c>
      <c r="AJ137" s="181">
        <v>0</v>
      </c>
      <c r="AK137" s="181">
        <v>0</v>
      </c>
      <c r="AL137" s="181">
        <v>0</v>
      </c>
      <c r="AM137" s="181">
        <v>0</v>
      </c>
      <c r="AN137" s="181">
        <v>0</v>
      </c>
      <c r="AO137" s="181">
        <v>0</v>
      </c>
      <c r="AP137" s="13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50">
        <f t="shared" ref="BN137:BN147" si="48">SUM(BB137:BM137)</f>
        <v>0</v>
      </c>
      <c r="BO137" s="98">
        <v>0</v>
      </c>
      <c r="BP137" s="98">
        <v>0</v>
      </c>
      <c r="BQ137" s="98">
        <v>0</v>
      </c>
      <c r="BR137" s="98">
        <v>1</v>
      </c>
      <c r="BS137" s="98">
        <v>0</v>
      </c>
      <c r="BT137" s="98">
        <v>0</v>
      </c>
      <c r="BU137" s="98">
        <v>1</v>
      </c>
      <c r="BV137" s="98">
        <v>7</v>
      </c>
      <c r="BW137" s="98">
        <v>2</v>
      </c>
      <c r="BX137" s="98">
        <v>0</v>
      </c>
      <c r="BY137" s="98">
        <v>3</v>
      </c>
      <c r="BZ137" s="98">
        <v>0</v>
      </c>
      <c r="CA137" s="138">
        <v>0</v>
      </c>
      <c r="CB137" s="98">
        <v>0</v>
      </c>
      <c r="CC137" s="98">
        <v>0</v>
      </c>
      <c r="CD137" s="98">
        <v>0</v>
      </c>
      <c r="CE137" s="98">
        <v>0</v>
      </c>
      <c r="CF137" s="98">
        <v>2</v>
      </c>
      <c r="CG137" s="98">
        <v>5</v>
      </c>
      <c r="CH137" s="98">
        <v>7</v>
      </c>
      <c r="CI137" s="244">
        <v>8</v>
      </c>
      <c r="CJ137" s="368">
        <f t="shared" si="40"/>
        <v>0</v>
      </c>
      <c r="CK137" s="368">
        <f t="shared" si="41"/>
        <v>11</v>
      </c>
      <c r="CL137" s="27">
        <f t="shared" si="42"/>
        <v>22</v>
      </c>
      <c r="CM137" s="369">
        <f>((CL137/CK137)-1)*100</f>
        <v>100</v>
      </c>
      <c r="CS137" s="234"/>
      <c r="CT137" s="234"/>
      <c r="CU137" s="234"/>
      <c r="CV137" s="234"/>
      <c r="CW137" s="234"/>
      <c r="CX137" s="234"/>
      <c r="CY137" s="234"/>
      <c r="CZ137" s="234"/>
      <c r="DA137" s="234"/>
      <c r="DB137" s="234"/>
      <c r="DC137" s="234"/>
      <c r="DD137" s="234"/>
      <c r="DE137" s="234"/>
      <c r="DF137" s="234"/>
      <c r="DG137" s="234"/>
      <c r="DH137" s="234"/>
      <c r="DI137" s="234"/>
      <c r="DJ137" s="234"/>
    </row>
    <row r="138" spans="1:114" ht="20.100000000000001" customHeight="1" x14ac:dyDescent="0.25">
      <c r="A138" s="559"/>
      <c r="B138" s="110" t="s">
        <v>30</v>
      </c>
      <c r="C138" s="130" t="s">
        <v>31</v>
      </c>
      <c r="D138" s="187">
        <v>0</v>
      </c>
      <c r="E138" s="188">
        <v>1</v>
      </c>
      <c r="F138" s="188">
        <v>0</v>
      </c>
      <c r="G138" s="188">
        <v>0</v>
      </c>
      <c r="H138" s="188">
        <v>0</v>
      </c>
      <c r="I138" s="188">
        <v>0</v>
      </c>
      <c r="J138" s="188">
        <v>0</v>
      </c>
      <c r="K138" s="188">
        <v>0</v>
      </c>
      <c r="L138" s="188">
        <v>0</v>
      </c>
      <c r="M138" s="188">
        <v>0</v>
      </c>
      <c r="N138" s="188">
        <v>0</v>
      </c>
      <c r="O138" s="192">
        <v>0</v>
      </c>
      <c r="P138" s="170">
        <v>1</v>
      </c>
      <c r="Q138" s="180">
        <v>0</v>
      </c>
      <c r="R138" s="180">
        <v>0</v>
      </c>
      <c r="S138" s="180">
        <v>0</v>
      </c>
      <c r="T138" s="180">
        <v>0</v>
      </c>
      <c r="U138" s="180">
        <v>2</v>
      </c>
      <c r="V138" s="180">
        <v>0</v>
      </c>
      <c r="W138" s="180">
        <v>0</v>
      </c>
      <c r="X138" s="180">
        <v>0</v>
      </c>
      <c r="Y138" s="180">
        <v>0</v>
      </c>
      <c r="Z138" s="191">
        <v>0</v>
      </c>
      <c r="AA138" s="191">
        <v>0</v>
      </c>
      <c r="AB138" s="191">
        <v>0</v>
      </c>
      <c r="AC138" s="170">
        <v>2</v>
      </c>
      <c r="AD138" s="181">
        <v>0</v>
      </c>
      <c r="AE138" s="181">
        <v>0</v>
      </c>
      <c r="AF138" s="181">
        <v>0</v>
      </c>
      <c r="AG138" s="181">
        <v>0</v>
      </c>
      <c r="AH138" s="181">
        <v>0</v>
      </c>
      <c r="AI138" s="181">
        <v>0</v>
      </c>
      <c r="AJ138" s="181">
        <v>0</v>
      </c>
      <c r="AK138" s="181">
        <v>0</v>
      </c>
      <c r="AL138" s="181">
        <v>0</v>
      </c>
      <c r="AM138" s="181">
        <v>0</v>
      </c>
      <c r="AN138" s="181">
        <v>0</v>
      </c>
      <c r="AO138" s="181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13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450">
        <f t="shared" si="48"/>
        <v>0</v>
      </c>
      <c r="BO138" s="98">
        <v>0</v>
      </c>
      <c r="BP138" s="98">
        <v>0</v>
      </c>
      <c r="BQ138" s="98">
        <v>0</v>
      </c>
      <c r="BR138" s="98">
        <v>0</v>
      </c>
      <c r="BS138" s="98">
        <v>0</v>
      </c>
      <c r="BT138" s="98">
        <v>0</v>
      </c>
      <c r="BU138" s="98">
        <v>0</v>
      </c>
      <c r="BV138" s="98">
        <v>0</v>
      </c>
      <c r="BW138" s="98">
        <v>0</v>
      </c>
      <c r="BX138" s="98">
        <v>0</v>
      </c>
      <c r="BY138" s="98">
        <v>0</v>
      </c>
      <c r="BZ138" s="98">
        <v>0</v>
      </c>
      <c r="CA138" s="138">
        <v>0</v>
      </c>
      <c r="CB138" s="98">
        <v>0</v>
      </c>
      <c r="CC138" s="98">
        <v>0</v>
      </c>
      <c r="CD138" s="98">
        <v>0</v>
      </c>
      <c r="CE138" s="98">
        <v>0</v>
      </c>
      <c r="CF138" s="98">
        <v>0</v>
      </c>
      <c r="CG138" s="98">
        <v>0</v>
      </c>
      <c r="CH138" s="98">
        <v>0</v>
      </c>
      <c r="CI138" s="244">
        <v>0</v>
      </c>
      <c r="CJ138" s="368">
        <f t="shared" si="40"/>
        <v>0</v>
      </c>
      <c r="CK138" s="368">
        <f t="shared" si="41"/>
        <v>0</v>
      </c>
      <c r="CL138" s="27">
        <f t="shared" si="42"/>
        <v>0</v>
      </c>
      <c r="CM138" s="369"/>
      <c r="CS138" s="234"/>
      <c r="CT138" s="234"/>
      <c r="CU138" s="234"/>
      <c r="CV138" s="234"/>
      <c r="CW138" s="234"/>
      <c r="CX138" s="234"/>
      <c r="CY138" s="234"/>
      <c r="CZ138" s="234"/>
      <c r="DA138" s="234"/>
      <c r="DB138" s="234"/>
      <c r="DC138" s="234"/>
      <c r="DD138" s="234"/>
      <c r="DE138" s="234"/>
      <c r="DF138" s="234"/>
      <c r="DG138" s="234"/>
      <c r="DH138" s="234"/>
      <c r="DI138" s="234"/>
      <c r="DJ138" s="234"/>
    </row>
    <row r="139" spans="1:114" ht="20.100000000000001" customHeight="1" x14ac:dyDescent="0.25">
      <c r="A139" s="559"/>
      <c r="B139" s="110" t="s">
        <v>136</v>
      </c>
      <c r="C139" s="130" t="s">
        <v>137</v>
      </c>
      <c r="D139" s="187">
        <v>0</v>
      </c>
      <c r="E139" s="188">
        <v>3</v>
      </c>
      <c r="F139" s="188">
        <v>0</v>
      </c>
      <c r="G139" s="188">
        <v>1</v>
      </c>
      <c r="H139" s="188">
        <v>1</v>
      </c>
      <c r="I139" s="188">
        <v>0</v>
      </c>
      <c r="J139" s="188">
        <v>0</v>
      </c>
      <c r="K139" s="188">
        <v>0</v>
      </c>
      <c r="L139" s="188">
        <v>0</v>
      </c>
      <c r="M139" s="188">
        <v>0</v>
      </c>
      <c r="N139" s="188">
        <v>0</v>
      </c>
      <c r="O139" s="192">
        <v>0</v>
      </c>
      <c r="P139" s="170">
        <v>5</v>
      </c>
      <c r="Q139" s="180">
        <v>0</v>
      </c>
      <c r="R139" s="180">
        <v>0</v>
      </c>
      <c r="S139" s="180">
        <v>0</v>
      </c>
      <c r="T139" s="180">
        <v>0</v>
      </c>
      <c r="U139" s="180">
        <v>0</v>
      </c>
      <c r="V139" s="180">
        <v>2</v>
      </c>
      <c r="W139" s="180">
        <v>0</v>
      </c>
      <c r="X139" s="180">
        <v>0</v>
      </c>
      <c r="Y139" s="180">
        <v>0</v>
      </c>
      <c r="Z139" s="191">
        <v>0</v>
      </c>
      <c r="AA139" s="191">
        <v>0</v>
      </c>
      <c r="AB139" s="191">
        <v>2</v>
      </c>
      <c r="AC139" s="170">
        <v>4</v>
      </c>
      <c r="AD139" s="181">
        <v>0</v>
      </c>
      <c r="AE139" s="181">
        <v>0</v>
      </c>
      <c r="AF139" s="181">
        <v>0</v>
      </c>
      <c r="AG139" s="181">
        <v>0</v>
      </c>
      <c r="AH139" s="181">
        <v>0</v>
      </c>
      <c r="AI139" s="181">
        <v>0</v>
      </c>
      <c r="AJ139" s="181">
        <v>0</v>
      </c>
      <c r="AK139" s="181">
        <v>0</v>
      </c>
      <c r="AL139" s="181">
        <v>0</v>
      </c>
      <c r="AM139" s="181">
        <v>0</v>
      </c>
      <c r="AN139" s="181">
        <v>0</v>
      </c>
      <c r="AO139" s="181">
        <v>0</v>
      </c>
      <c r="AP139" s="13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13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450">
        <f t="shared" si="48"/>
        <v>0</v>
      </c>
      <c r="BO139" s="98">
        <v>0</v>
      </c>
      <c r="BP139" s="98">
        <v>0</v>
      </c>
      <c r="BQ139" s="98">
        <v>0</v>
      </c>
      <c r="BR139" s="98">
        <v>1</v>
      </c>
      <c r="BS139" s="98">
        <v>0</v>
      </c>
      <c r="BT139" s="98">
        <v>0</v>
      </c>
      <c r="BU139" s="98">
        <v>1</v>
      </c>
      <c r="BV139" s="98">
        <v>7</v>
      </c>
      <c r="BW139" s="98">
        <v>2</v>
      </c>
      <c r="BX139" s="98">
        <v>0</v>
      </c>
      <c r="BY139" s="98">
        <v>3</v>
      </c>
      <c r="BZ139" s="98">
        <v>0</v>
      </c>
      <c r="CA139" s="138">
        <v>0</v>
      </c>
      <c r="CB139" s="98">
        <v>0</v>
      </c>
      <c r="CC139" s="98">
        <v>0</v>
      </c>
      <c r="CD139" s="98">
        <v>0</v>
      </c>
      <c r="CE139" s="98">
        <v>0</v>
      </c>
      <c r="CF139" s="98">
        <v>3</v>
      </c>
      <c r="CG139" s="98">
        <v>5</v>
      </c>
      <c r="CH139" s="98">
        <v>8</v>
      </c>
      <c r="CI139" s="244">
        <v>9</v>
      </c>
      <c r="CJ139" s="368">
        <f t="shared" si="40"/>
        <v>0</v>
      </c>
      <c r="CK139" s="368">
        <f t="shared" si="41"/>
        <v>11</v>
      </c>
      <c r="CL139" s="27">
        <f t="shared" si="42"/>
        <v>25</v>
      </c>
      <c r="CM139" s="369">
        <f>((CL139/CK139)-1)*100</f>
        <v>127.27272727272729</v>
      </c>
      <c r="CS139" s="234"/>
      <c r="CT139" s="234"/>
      <c r="CU139" s="234"/>
      <c r="CV139" s="234"/>
      <c r="CW139" s="234"/>
      <c r="CX139" s="234"/>
      <c r="CY139" s="234"/>
      <c r="CZ139" s="234"/>
      <c r="DA139" s="234"/>
      <c r="DB139" s="234"/>
      <c r="DC139" s="234"/>
      <c r="DD139" s="234"/>
      <c r="DE139" s="234"/>
      <c r="DF139" s="234"/>
      <c r="DG139" s="234"/>
      <c r="DH139" s="234"/>
      <c r="DI139" s="234"/>
      <c r="DJ139" s="234"/>
    </row>
    <row r="140" spans="1:114" ht="20.100000000000001" customHeight="1" x14ac:dyDescent="0.25">
      <c r="A140" s="559"/>
      <c r="B140" s="173" t="s">
        <v>32</v>
      </c>
      <c r="C140" s="130" t="s">
        <v>133</v>
      </c>
      <c r="D140" s="187">
        <v>227</v>
      </c>
      <c r="E140" s="188">
        <v>256</v>
      </c>
      <c r="F140" s="188">
        <v>224</v>
      </c>
      <c r="G140" s="188">
        <v>254</v>
      </c>
      <c r="H140" s="188">
        <v>314</v>
      </c>
      <c r="I140" s="188">
        <v>245</v>
      </c>
      <c r="J140" s="188">
        <v>179</v>
      </c>
      <c r="K140" s="188">
        <v>203</v>
      </c>
      <c r="L140" s="188">
        <v>184</v>
      </c>
      <c r="M140" s="188">
        <v>206</v>
      </c>
      <c r="N140" s="188">
        <v>219</v>
      </c>
      <c r="O140" s="188">
        <v>239</v>
      </c>
      <c r="P140" s="170">
        <v>2750</v>
      </c>
      <c r="Q140" s="180">
        <v>173</v>
      </c>
      <c r="R140" s="180">
        <v>185</v>
      </c>
      <c r="S140" s="180">
        <v>203</v>
      </c>
      <c r="T140" s="180">
        <v>247</v>
      </c>
      <c r="U140" s="180">
        <v>243</v>
      </c>
      <c r="V140" s="180">
        <v>307</v>
      </c>
      <c r="W140" s="180">
        <v>191</v>
      </c>
      <c r="X140" s="180">
        <v>190</v>
      </c>
      <c r="Y140" s="180">
        <v>217</v>
      </c>
      <c r="Z140" s="191">
        <v>198</v>
      </c>
      <c r="AA140" s="191">
        <v>178</v>
      </c>
      <c r="AB140" s="191">
        <v>257</v>
      </c>
      <c r="AC140" s="170">
        <v>2589</v>
      </c>
      <c r="AD140" s="181">
        <v>199</v>
      </c>
      <c r="AE140" s="181">
        <v>193</v>
      </c>
      <c r="AF140" s="181">
        <v>211</v>
      </c>
      <c r="AG140" s="181">
        <v>190</v>
      </c>
      <c r="AH140" s="181">
        <v>222</v>
      </c>
      <c r="AI140" s="181">
        <v>201</v>
      </c>
      <c r="AJ140" s="181">
        <v>240</v>
      </c>
      <c r="AK140" s="181">
        <v>201</v>
      </c>
      <c r="AL140" s="181">
        <v>165</v>
      </c>
      <c r="AM140" s="243">
        <v>163</v>
      </c>
      <c r="AN140" s="243">
        <v>200</v>
      </c>
      <c r="AO140" s="243">
        <v>178</v>
      </c>
      <c r="AP140" s="138">
        <v>194</v>
      </c>
      <c r="AQ140" s="98">
        <v>253</v>
      </c>
      <c r="AR140" s="98">
        <v>305</v>
      </c>
      <c r="AS140" s="98">
        <v>343</v>
      </c>
      <c r="AT140" s="98">
        <v>428</v>
      </c>
      <c r="AU140" s="98">
        <v>278</v>
      </c>
      <c r="AV140" s="98">
        <v>318</v>
      </c>
      <c r="AW140" s="98">
        <v>290</v>
      </c>
      <c r="AX140" s="98">
        <v>336</v>
      </c>
      <c r="AY140" s="98">
        <v>311</v>
      </c>
      <c r="AZ140" s="98">
        <v>302</v>
      </c>
      <c r="BA140" s="98">
        <v>283</v>
      </c>
      <c r="BB140" s="138">
        <v>289</v>
      </c>
      <c r="BC140" s="98">
        <v>249</v>
      </c>
      <c r="BD140" s="98">
        <v>272</v>
      </c>
      <c r="BE140" s="98">
        <v>296</v>
      </c>
      <c r="BF140" s="98">
        <v>317</v>
      </c>
      <c r="BG140" s="98">
        <v>293</v>
      </c>
      <c r="BH140" s="98">
        <v>328</v>
      </c>
      <c r="BI140" s="98">
        <v>350</v>
      </c>
      <c r="BJ140" s="98">
        <v>331</v>
      </c>
      <c r="BK140" s="98">
        <v>382</v>
      </c>
      <c r="BL140" s="98">
        <v>384</v>
      </c>
      <c r="BM140" s="98">
        <v>349</v>
      </c>
      <c r="BN140" s="450">
        <f t="shared" si="48"/>
        <v>3840</v>
      </c>
      <c r="BO140" s="98">
        <v>299</v>
      </c>
      <c r="BP140" s="98">
        <v>287</v>
      </c>
      <c r="BQ140" s="98">
        <v>296</v>
      </c>
      <c r="BR140" s="98">
        <v>327</v>
      </c>
      <c r="BS140" s="98">
        <v>344</v>
      </c>
      <c r="BT140" s="98">
        <v>353</v>
      </c>
      <c r="BU140" s="98">
        <v>343</v>
      </c>
      <c r="BV140" s="98">
        <v>378</v>
      </c>
      <c r="BW140" s="98">
        <v>309</v>
      </c>
      <c r="BX140" s="98">
        <v>210</v>
      </c>
      <c r="BY140" s="98">
        <v>160</v>
      </c>
      <c r="BZ140" s="98">
        <v>235</v>
      </c>
      <c r="CA140" s="138">
        <v>197</v>
      </c>
      <c r="CB140" s="98">
        <v>200</v>
      </c>
      <c r="CC140" s="98">
        <v>226</v>
      </c>
      <c r="CD140" s="98">
        <v>223</v>
      </c>
      <c r="CE140" s="98">
        <v>152</v>
      </c>
      <c r="CF140" s="98">
        <v>174</v>
      </c>
      <c r="CG140" s="98">
        <v>175</v>
      </c>
      <c r="CH140" s="98">
        <v>221</v>
      </c>
      <c r="CI140" s="244">
        <v>180</v>
      </c>
      <c r="CJ140" s="368">
        <f t="shared" si="40"/>
        <v>2725</v>
      </c>
      <c r="CK140" s="368">
        <f t="shared" si="41"/>
        <v>2936</v>
      </c>
      <c r="CL140" s="27">
        <f t="shared" si="42"/>
        <v>1748</v>
      </c>
      <c r="CM140" s="369">
        <f>((CL140/CK140)-1)*100</f>
        <v>-40.463215258855591</v>
      </c>
      <c r="CS140" s="234"/>
      <c r="CT140" s="234"/>
      <c r="CU140" s="234"/>
      <c r="CV140" s="234"/>
      <c r="CW140" s="234"/>
      <c r="CX140" s="234"/>
      <c r="CY140" s="234"/>
      <c r="CZ140" s="234"/>
      <c r="DA140" s="234"/>
      <c r="DB140" s="234"/>
      <c r="DC140" s="234"/>
      <c r="DD140" s="234"/>
      <c r="DE140" s="234"/>
      <c r="DF140" s="234"/>
      <c r="DG140" s="234"/>
      <c r="DH140" s="234"/>
      <c r="DI140" s="234"/>
      <c r="DJ140" s="234"/>
    </row>
    <row r="141" spans="1:114" ht="20.100000000000001" customHeight="1" x14ac:dyDescent="0.25">
      <c r="A141" s="559"/>
      <c r="B141" s="173" t="s">
        <v>103</v>
      </c>
      <c r="C141" s="130" t="s">
        <v>104</v>
      </c>
      <c r="D141" s="187">
        <v>0</v>
      </c>
      <c r="E141" s="188">
        <v>0</v>
      </c>
      <c r="F141" s="188">
        <v>0</v>
      </c>
      <c r="G141" s="188">
        <v>0</v>
      </c>
      <c r="H141" s="188">
        <v>0</v>
      </c>
      <c r="I141" s="188">
        <v>0</v>
      </c>
      <c r="J141" s="188">
        <v>0</v>
      </c>
      <c r="K141" s="188">
        <v>0</v>
      </c>
      <c r="L141" s="188">
        <v>0</v>
      </c>
      <c r="M141" s="188">
        <v>0</v>
      </c>
      <c r="N141" s="188">
        <v>0</v>
      </c>
      <c r="O141" s="188">
        <v>0</v>
      </c>
      <c r="P141" s="170">
        <v>0</v>
      </c>
      <c r="Q141" s="180">
        <v>0</v>
      </c>
      <c r="R141" s="180">
        <v>0</v>
      </c>
      <c r="S141" s="180">
        <v>0</v>
      </c>
      <c r="T141" s="180">
        <v>0</v>
      </c>
      <c r="U141" s="180">
        <v>0</v>
      </c>
      <c r="V141" s="180">
        <v>0</v>
      </c>
      <c r="W141" s="180">
        <v>0</v>
      </c>
      <c r="X141" s="180">
        <v>0</v>
      </c>
      <c r="Y141" s="180">
        <v>0</v>
      </c>
      <c r="Z141" s="191">
        <v>0</v>
      </c>
      <c r="AA141" s="191">
        <v>0</v>
      </c>
      <c r="AB141" s="191">
        <v>0</v>
      </c>
      <c r="AC141" s="170">
        <v>0</v>
      </c>
      <c r="AD141" s="181">
        <v>0</v>
      </c>
      <c r="AE141" s="181">
        <v>0</v>
      </c>
      <c r="AF141" s="181">
        <v>0</v>
      </c>
      <c r="AG141" s="181">
        <v>0</v>
      </c>
      <c r="AH141" s="181">
        <v>0</v>
      </c>
      <c r="AI141" s="181">
        <v>0</v>
      </c>
      <c r="AJ141" s="181">
        <v>0</v>
      </c>
      <c r="AK141" s="181">
        <v>0</v>
      </c>
      <c r="AL141" s="181">
        <v>0</v>
      </c>
      <c r="AM141" s="181">
        <v>0</v>
      </c>
      <c r="AN141" s="181">
        <v>0</v>
      </c>
      <c r="AO141" s="181">
        <v>0</v>
      </c>
      <c r="AP141" s="13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98">
        <v>0</v>
      </c>
      <c r="AY141" s="98">
        <v>0</v>
      </c>
      <c r="AZ141" s="98">
        <v>0</v>
      </c>
      <c r="BA141" s="98">
        <v>0</v>
      </c>
      <c r="BB141" s="13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1</v>
      </c>
      <c r="BK141" s="98">
        <v>0</v>
      </c>
      <c r="BL141" s="98">
        <v>0</v>
      </c>
      <c r="BM141" s="98">
        <v>1</v>
      </c>
      <c r="BN141" s="450">
        <f t="shared" si="48"/>
        <v>2</v>
      </c>
      <c r="BO141" s="98">
        <v>1</v>
      </c>
      <c r="BP141" s="98">
        <v>0</v>
      </c>
      <c r="BQ141" s="98">
        <v>0</v>
      </c>
      <c r="BR141" s="98">
        <v>0</v>
      </c>
      <c r="BS141" s="98">
        <v>0</v>
      </c>
      <c r="BT141" s="98">
        <v>0</v>
      </c>
      <c r="BU141" s="98">
        <v>0</v>
      </c>
      <c r="BV141" s="98">
        <v>0</v>
      </c>
      <c r="BW141" s="98">
        <v>0</v>
      </c>
      <c r="BX141" s="98">
        <v>0</v>
      </c>
      <c r="BY141" s="98">
        <v>0</v>
      </c>
      <c r="BZ141" s="98">
        <v>0</v>
      </c>
      <c r="CA141" s="138">
        <v>0</v>
      </c>
      <c r="CB141" s="98">
        <v>0</v>
      </c>
      <c r="CC141" s="98">
        <v>0</v>
      </c>
      <c r="CD141" s="98">
        <v>0</v>
      </c>
      <c r="CE141" s="98">
        <v>0</v>
      </c>
      <c r="CF141" s="98">
        <v>0</v>
      </c>
      <c r="CG141" s="98">
        <v>0</v>
      </c>
      <c r="CH141" s="98">
        <v>0</v>
      </c>
      <c r="CI141" s="244">
        <v>0</v>
      </c>
      <c r="CJ141" s="368">
        <f t="shared" si="40"/>
        <v>1</v>
      </c>
      <c r="CK141" s="368">
        <f t="shared" si="41"/>
        <v>1</v>
      </c>
      <c r="CL141" s="27">
        <f t="shared" si="42"/>
        <v>0</v>
      </c>
      <c r="CM141" s="369">
        <f>((CL141/CK141)-1)*100</f>
        <v>-100</v>
      </c>
      <c r="CS141" s="234"/>
      <c r="CT141" s="234"/>
      <c r="CU141" s="234"/>
      <c r="CV141" s="234"/>
      <c r="CW141" s="234"/>
      <c r="CX141" s="234"/>
      <c r="CY141" s="234"/>
      <c r="CZ141" s="234"/>
      <c r="DA141" s="234"/>
      <c r="DB141" s="234"/>
      <c r="DC141" s="234"/>
      <c r="DD141" s="234"/>
      <c r="DE141" s="234"/>
      <c r="DF141" s="234"/>
      <c r="DG141" s="234"/>
      <c r="DH141" s="234"/>
      <c r="DI141" s="234"/>
      <c r="DJ141" s="234"/>
    </row>
    <row r="142" spans="1:114" ht="20.100000000000001" customHeight="1" x14ac:dyDescent="0.25">
      <c r="A142" s="559"/>
      <c r="B142" s="110" t="s">
        <v>126</v>
      </c>
      <c r="C142" s="130" t="s">
        <v>129</v>
      </c>
      <c r="D142" s="187">
        <v>0</v>
      </c>
      <c r="E142" s="188">
        <v>0</v>
      </c>
      <c r="F142" s="188">
        <v>0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8">
        <v>0</v>
      </c>
      <c r="N142" s="188">
        <v>0</v>
      </c>
      <c r="O142" s="188">
        <v>0</v>
      </c>
      <c r="P142" s="170">
        <v>0</v>
      </c>
      <c r="Q142" s="180">
        <v>0</v>
      </c>
      <c r="R142" s="180">
        <v>0</v>
      </c>
      <c r="S142" s="180">
        <v>0</v>
      </c>
      <c r="T142" s="180">
        <v>0</v>
      </c>
      <c r="U142" s="180">
        <v>0</v>
      </c>
      <c r="V142" s="180">
        <v>0</v>
      </c>
      <c r="W142" s="180">
        <v>0</v>
      </c>
      <c r="X142" s="180">
        <v>0</v>
      </c>
      <c r="Y142" s="180">
        <v>0</v>
      </c>
      <c r="Z142" s="191">
        <v>0</v>
      </c>
      <c r="AA142" s="191">
        <v>0</v>
      </c>
      <c r="AB142" s="191">
        <v>0</v>
      </c>
      <c r="AC142" s="170">
        <v>0</v>
      </c>
      <c r="AD142" s="181">
        <v>0</v>
      </c>
      <c r="AE142" s="181">
        <v>0</v>
      </c>
      <c r="AF142" s="181">
        <v>0</v>
      </c>
      <c r="AG142" s="181">
        <v>0</v>
      </c>
      <c r="AH142" s="181">
        <v>0</v>
      </c>
      <c r="AI142" s="181">
        <v>0</v>
      </c>
      <c r="AJ142" s="181">
        <v>0</v>
      </c>
      <c r="AK142" s="181">
        <v>0</v>
      </c>
      <c r="AL142" s="181">
        <v>0</v>
      </c>
      <c r="AM142" s="181">
        <v>0</v>
      </c>
      <c r="AN142" s="181">
        <v>0</v>
      </c>
      <c r="AO142" s="181">
        <v>0</v>
      </c>
      <c r="AP142" s="13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8">
        <v>0</v>
      </c>
      <c r="AY142" s="98">
        <v>0</v>
      </c>
      <c r="AZ142" s="98">
        <v>0</v>
      </c>
      <c r="BA142" s="98">
        <v>0</v>
      </c>
      <c r="BB142" s="13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450">
        <f t="shared" si="48"/>
        <v>0</v>
      </c>
      <c r="BO142" s="98">
        <v>0</v>
      </c>
      <c r="BP142" s="98">
        <v>0</v>
      </c>
      <c r="BQ142" s="98">
        <v>0</v>
      </c>
      <c r="BR142" s="98">
        <v>0</v>
      </c>
      <c r="BS142" s="98">
        <v>0</v>
      </c>
      <c r="BT142" s="98">
        <v>0</v>
      </c>
      <c r="BU142" s="98">
        <v>0</v>
      </c>
      <c r="BV142" s="98">
        <v>0</v>
      </c>
      <c r="BW142" s="98">
        <v>1</v>
      </c>
      <c r="BX142" s="98">
        <v>3</v>
      </c>
      <c r="BY142" s="98">
        <v>1</v>
      </c>
      <c r="BZ142" s="98">
        <v>1</v>
      </c>
      <c r="CA142" s="138">
        <v>0</v>
      </c>
      <c r="CB142" s="98">
        <v>0</v>
      </c>
      <c r="CC142" s="98">
        <v>5</v>
      </c>
      <c r="CD142" s="98">
        <v>0</v>
      </c>
      <c r="CE142" s="98">
        <v>5</v>
      </c>
      <c r="CF142" s="98">
        <v>4</v>
      </c>
      <c r="CG142" s="98">
        <v>3</v>
      </c>
      <c r="CH142" s="98">
        <v>17</v>
      </c>
      <c r="CI142" s="244">
        <v>4</v>
      </c>
      <c r="CJ142" s="368">
        <f t="shared" si="40"/>
        <v>0</v>
      </c>
      <c r="CK142" s="368">
        <f t="shared" si="41"/>
        <v>1</v>
      </c>
      <c r="CL142" s="27">
        <f t="shared" si="42"/>
        <v>38</v>
      </c>
      <c r="CM142" s="369"/>
      <c r="CS142" s="234"/>
      <c r="CT142" s="234"/>
      <c r="CU142" s="234"/>
      <c r="CV142" s="234"/>
      <c r="CW142" s="234"/>
      <c r="CX142" s="234"/>
      <c r="CY142" s="234"/>
      <c r="CZ142" s="234"/>
      <c r="DA142" s="234"/>
      <c r="DB142" s="234"/>
      <c r="DC142" s="234"/>
      <c r="DD142" s="234"/>
      <c r="DE142" s="234"/>
      <c r="DF142" s="234"/>
      <c r="DG142" s="234"/>
      <c r="DH142" s="234"/>
      <c r="DI142" s="234"/>
      <c r="DJ142" s="234"/>
    </row>
    <row r="143" spans="1:114" ht="20.100000000000001" customHeight="1" x14ac:dyDescent="0.25">
      <c r="A143" s="559"/>
      <c r="B143" s="110" t="s">
        <v>127</v>
      </c>
      <c r="C143" s="130" t="s">
        <v>190</v>
      </c>
      <c r="D143" s="187">
        <v>0</v>
      </c>
      <c r="E143" s="188">
        <v>0</v>
      </c>
      <c r="F143" s="188">
        <v>0</v>
      </c>
      <c r="G143" s="188">
        <v>0</v>
      </c>
      <c r="H143" s="188">
        <v>0</v>
      </c>
      <c r="I143" s="188">
        <v>0</v>
      </c>
      <c r="J143" s="188">
        <v>0</v>
      </c>
      <c r="K143" s="188">
        <v>0</v>
      </c>
      <c r="L143" s="188">
        <v>0</v>
      </c>
      <c r="M143" s="188">
        <v>0</v>
      </c>
      <c r="N143" s="188">
        <v>0</v>
      </c>
      <c r="O143" s="188">
        <v>0</v>
      </c>
      <c r="P143" s="170">
        <v>0</v>
      </c>
      <c r="Q143" s="180">
        <v>0</v>
      </c>
      <c r="R143" s="180">
        <v>0</v>
      </c>
      <c r="S143" s="180">
        <v>0</v>
      </c>
      <c r="T143" s="180">
        <v>0</v>
      </c>
      <c r="U143" s="180">
        <v>0</v>
      </c>
      <c r="V143" s="180">
        <v>0</v>
      </c>
      <c r="W143" s="180">
        <v>0</v>
      </c>
      <c r="X143" s="180">
        <v>0</v>
      </c>
      <c r="Y143" s="180">
        <v>0</v>
      </c>
      <c r="Z143" s="191">
        <v>0</v>
      </c>
      <c r="AA143" s="191">
        <v>0</v>
      </c>
      <c r="AB143" s="191">
        <v>0</v>
      </c>
      <c r="AC143" s="170">
        <v>0</v>
      </c>
      <c r="AD143" s="181">
        <v>0</v>
      </c>
      <c r="AE143" s="181">
        <v>0</v>
      </c>
      <c r="AF143" s="181">
        <v>0</v>
      </c>
      <c r="AG143" s="181">
        <v>0</v>
      </c>
      <c r="AH143" s="181">
        <v>0</v>
      </c>
      <c r="AI143" s="181">
        <v>0</v>
      </c>
      <c r="AJ143" s="181">
        <v>0</v>
      </c>
      <c r="AK143" s="181">
        <v>0</v>
      </c>
      <c r="AL143" s="181">
        <v>0</v>
      </c>
      <c r="AM143" s="181">
        <v>0</v>
      </c>
      <c r="AN143" s="181">
        <v>0</v>
      </c>
      <c r="AO143" s="181">
        <v>0</v>
      </c>
      <c r="AP143" s="138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50">
        <f t="shared" si="48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189</v>
      </c>
      <c r="BX143" s="98">
        <v>292</v>
      </c>
      <c r="BY143" s="98">
        <v>247</v>
      </c>
      <c r="BZ143" s="98">
        <v>210</v>
      </c>
      <c r="CA143" s="138">
        <v>187</v>
      </c>
      <c r="CB143" s="98">
        <v>148</v>
      </c>
      <c r="CC143" s="98">
        <v>171</v>
      </c>
      <c r="CD143" s="98">
        <v>175</v>
      </c>
      <c r="CE143" s="98">
        <v>200</v>
      </c>
      <c r="CF143" s="98">
        <v>211</v>
      </c>
      <c r="CG143" s="98">
        <v>301</v>
      </c>
      <c r="CH143" s="98">
        <v>324</v>
      </c>
      <c r="CI143" s="244">
        <v>347</v>
      </c>
      <c r="CJ143" s="368">
        <f t="shared" si="40"/>
        <v>0</v>
      </c>
      <c r="CK143" s="368">
        <f t="shared" si="41"/>
        <v>189</v>
      </c>
      <c r="CL143" s="27">
        <f t="shared" si="42"/>
        <v>2064</v>
      </c>
      <c r="CM143" s="369"/>
      <c r="CS143" s="234"/>
      <c r="CT143" s="234"/>
      <c r="CU143" s="234"/>
      <c r="CV143" s="234"/>
      <c r="CW143" s="234"/>
      <c r="CX143" s="234"/>
      <c r="CY143" s="234"/>
      <c r="CZ143" s="234"/>
      <c r="DA143" s="234"/>
      <c r="DB143" s="234"/>
      <c r="DC143" s="234"/>
      <c r="DD143" s="234"/>
      <c r="DE143" s="234"/>
      <c r="DF143" s="234"/>
      <c r="DG143" s="234"/>
      <c r="DH143" s="234"/>
      <c r="DI143" s="234"/>
      <c r="DJ143" s="234"/>
    </row>
    <row r="144" spans="1:114" ht="20.100000000000001" customHeight="1" x14ac:dyDescent="0.25">
      <c r="A144" s="559"/>
      <c r="B144" s="110" t="s">
        <v>128</v>
      </c>
      <c r="C144" s="130" t="s">
        <v>130</v>
      </c>
      <c r="D144" s="187">
        <v>0</v>
      </c>
      <c r="E144" s="188">
        <v>0</v>
      </c>
      <c r="F144" s="188">
        <v>0</v>
      </c>
      <c r="G144" s="188">
        <v>0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88">
        <v>0</v>
      </c>
      <c r="N144" s="188">
        <v>0</v>
      </c>
      <c r="O144" s="188">
        <v>0</v>
      </c>
      <c r="P144" s="170">
        <v>0</v>
      </c>
      <c r="Q144" s="180">
        <v>0</v>
      </c>
      <c r="R144" s="180">
        <v>0</v>
      </c>
      <c r="S144" s="180">
        <v>0</v>
      </c>
      <c r="T144" s="180">
        <v>0</v>
      </c>
      <c r="U144" s="180">
        <v>0</v>
      </c>
      <c r="V144" s="180">
        <v>0</v>
      </c>
      <c r="W144" s="180">
        <v>0</v>
      </c>
      <c r="X144" s="180">
        <v>0</v>
      </c>
      <c r="Y144" s="180">
        <v>0</v>
      </c>
      <c r="Z144" s="191">
        <v>0</v>
      </c>
      <c r="AA144" s="191">
        <v>0</v>
      </c>
      <c r="AB144" s="191">
        <v>0</v>
      </c>
      <c r="AC144" s="170">
        <v>0</v>
      </c>
      <c r="AD144" s="181">
        <v>0</v>
      </c>
      <c r="AE144" s="181">
        <v>0</v>
      </c>
      <c r="AF144" s="181">
        <v>0</v>
      </c>
      <c r="AG144" s="181">
        <v>0</v>
      </c>
      <c r="AH144" s="181">
        <v>0</v>
      </c>
      <c r="AI144" s="181">
        <v>0</v>
      </c>
      <c r="AJ144" s="181">
        <v>0</v>
      </c>
      <c r="AK144" s="181">
        <v>0</v>
      </c>
      <c r="AL144" s="181">
        <v>0</v>
      </c>
      <c r="AM144" s="181">
        <v>0</v>
      </c>
      <c r="AN144" s="181">
        <v>0</v>
      </c>
      <c r="AO144" s="181">
        <v>0</v>
      </c>
      <c r="AP144" s="13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98">
        <v>0</v>
      </c>
      <c r="AY144" s="98">
        <v>0</v>
      </c>
      <c r="AZ144" s="98">
        <v>0</v>
      </c>
      <c r="BA144" s="98">
        <v>0</v>
      </c>
      <c r="BB144" s="13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450">
        <f t="shared" si="48"/>
        <v>0</v>
      </c>
      <c r="BO144" s="98">
        <v>0</v>
      </c>
      <c r="BP144" s="98">
        <v>0</v>
      </c>
      <c r="BQ144" s="98">
        <v>0</v>
      </c>
      <c r="BR144" s="98">
        <v>0</v>
      </c>
      <c r="BS144" s="98">
        <v>0</v>
      </c>
      <c r="BT144" s="98">
        <v>0</v>
      </c>
      <c r="BU144" s="98">
        <v>0</v>
      </c>
      <c r="BV144" s="98">
        <v>0</v>
      </c>
      <c r="BW144" s="98">
        <v>8</v>
      </c>
      <c r="BX144" s="98">
        <v>37</v>
      </c>
      <c r="BY144" s="98">
        <v>25</v>
      </c>
      <c r="BZ144" s="98">
        <v>21</v>
      </c>
      <c r="CA144" s="138">
        <v>8</v>
      </c>
      <c r="CB144" s="98">
        <v>10</v>
      </c>
      <c r="CC144" s="98">
        <v>11</v>
      </c>
      <c r="CD144" s="98">
        <v>8</v>
      </c>
      <c r="CE144" s="98">
        <v>22</v>
      </c>
      <c r="CF144" s="98">
        <v>11</v>
      </c>
      <c r="CG144" s="98">
        <v>9</v>
      </c>
      <c r="CH144" s="98">
        <v>12</v>
      </c>
      <c r="CI144" s="244">
        <v>14</v>
      </c>
      <c r="CJ144" s="368">
        <f t="shared" si="40"/>
        <v>0</v>
      </c>
      <c r="CK144" s="368">
        <f t="shared" si="41"/>
        <v>8</v>
      </c>
      <c r="CL144" s="27">
        <f t="shared" si="42"/>
        <v>105</v>
      </c>
      <c r="CM144" s="369"/>
      <c r="CS144" s="234"/>
      <c r="CT144" s="234"/>
      <c r="CU144" s="234"/>
      <c r="CV144" s="234"/>
      <c r="CW144" s="234"/>
      <c r="CX144" s="234"/>
      <c r="CY144" s="234"/>
      <c r="CZ144" s="234"/>
      <c r="DA144" s="234"/>
      <c r="DB144" s="234"/>
      <c r="DC144" s="234"/>
      <c r="DD144" s="234"/>
      <c r="DE144" s="234"/>
      <c r="DF144" s="234"/>
      <c r="DG144" s="234"/>
      <c r="DH144" s="234"/>
      <c r="DI144" s="234"/>
      <c r="DJ144" s="234"/>
    </row>
    <row r="145" spans="1:114" ht="20.100000000000001" customHeight="1" x14ac:dyDescent="0.25">
      <c r="A145" s="559"/>
      <c r="B145" s="110" t="s">
        <v>184</v>
      </c>
      <c r="C145" s="130" t="s">
        <v>186</v>
      </c>
      <c r="D145" s="187">
        <v>0</v>
      </c>
      <c r="E145" s="188">
        <v>0</v>
      </c>
      <c r="F145" s="188">
        <v>0</v>
      </c>
      <c r="G145" s="188">
        <v>0</v>
      </c>
      <c r="H145" s="188">
        <v>0</v>
      </c>
      <c r="I145" s="188">
        <v>0</v>
      </c>
      <c r="J145" s="188">
        <v>0</v>
      </c>
      <c r="K145" s="188">
        <v>0</v>
      </c>
      <c r="L145" s="188">
        <v>0</v>
      </c>
      <c r="M145" s="188">
        <v>0</v>
      </c>
      <c r="N145" s="188">
        <v>0</v>
      </c>
      <c r="O145" s="188">
        <v>0</v>
      </c>
      <c r="P145" s="170">
        <v>0</v>
      </c>
      <c r="Q145" s="180">
        <v>0</v>
      </c>
      <c r="R145" s="180">
        <v>0</v>
      </c>
      <c r="S145" s="180">
        <v>0</v>
      </c>
      <c r="T145" s="180">
        <v>0</v>
      </c>
      <c r="U145" s="180">
        <v>0</v>
      </c>
      <c r="V145" s="180">
        <v>0</v>
      </c>
      <c r="W145" s="180">
        <v>0</v>
      </c>
      <c r="X145" s="180">
        <v>0</v>
      </c>
      <c r="Y145" s="180">
        <v>0</v>
      </c>
      <c r="Z145" s="191">
        <v>0</v>
      </c>
      <c r="AA145" s="191">
        <v>0</v>
      </c>
      <c r="AB145" s="191">
        <v>0</v>
      </c>
      <c r="AC145" s="170">
        <v>0</v>
      </c>
      <c r="AD145" s="181">
        <v>0</v>
      </c>
      <c r="AE145" s="181">
        <v>0</v>
      </c>
      <c r="AF145" s="181">
        <v>0</v>
      </c>
      <c r="AG145" s="181">
        <v>0</v>
      </c>
      <c r="AH145" s="181">
        <v>0</v>
      </c>
      <c r="AI145" s="181">
        <v>0</v>
      </c>
      <c r="AJ145" s="181">
        <v>0</v>
      </c>
      <c r="AK145" s="181">
        <v>0</v>
      </c>
      <c r="AL145" s="181">
        <v>0</v>
      </c>
      <c r="AM145" s="181">
        <v>0</v>
      </c>
      <c r="AN145" s="181">
        <v>0</v>
      </c>
      <c r="AO145" s="181">
        <v>0</v>
      </c>
      <c r="AP145" s="13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13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450">
        <f t="shared" si="48"/>
        <v>0</v>
      </c>
      <c r="BO145" s="98">
        <v>0</v>
      </c>
      <c r="BP145" s="98">
        <v>0</v>
      </c>
      <c r="BQ145" s="98">
        <v>0</v>
      </c>
      <c r="BR145" s="98">
        <v>0</v>
      </c>
      <c r="BS145" s="98">
        <v>0</v>
      </c>
      <c r="BT145" s="98">
        <v>0</v>
      </c>
      <c r="BU145" s="98">
        <v>0</v>
      </c>
      <c r="BV145" s="98">
        <v>0</v>
      </c>
      <c r="BW145" s="98">
        <v>0</v>
      </c>
      <c r="BX145" s="98">
        <v>0</v>
      </c>
      <c r="BY145" s="98">
        <v>0</v>
      </c>
      <c r="BZ145" s="98">
        <v>0</v>
      </c>
      <c r="CA145" s="138">
        <v>0</v>
      </c>
      <c r="CB145" s="98">
        <v>0</v>
      </c>
      <c r="CC145" s="98">
        <v>0</v>
      </c>
      <c r="CD145" s="98">
        <v>0</v>
      </c>
      <c r="CE145" s="98">
        <v>0</v>
      </c>
      <c r="CF145" s="98">
        <v>41</v>
      </c>
      <c r="CG145" s="98">
        <v>75</v>
      </c>
      <c r="CH145" s="98">
        <v>70</v>
      </c>
      <c r="CI145" s="244">
        <v>71</v>
      </c>
      <c r="CJ145" s="368">
        <f t="shared" si="40"/>
        <v>0</v>
      </c>
      <c r="CK145" s="368">
        <f t="shared" si="41"/>
        <v>0</v>
      </c>
      <c r="CL145" s="27">
        <f t="shared" si="42"/>
        <v>257</v>
      </c>
      <c r="CM145" s="369"/>
      <c r="CS145" s="234"/>
      <c r="CT145" s="234"/>
      <c r="CU145" s="234"/>
      <c r="CV145" s="234"/>
      <c r="CW145" s="234"/>
      <c r="CX145" s="234"/>
      <c r="CY145" s="234"/>
      <c r="CZ145" s="234"/>
      <c r="DA145" s="234"/>
      <c r="DB145" s="234"/>
      <c r="DC145" s="234"/>
      <c r="DD145" s="234"/>
      <c r="DE145" s="234"/>
      <c r="DF145" s="234"/>
      <c r="DG145" s="234"/>
      <c r="DH145" s="234"/>
      <c r="DI145" s="234"/>
      <c r="DJ145" s="234"/>
    </row>
    <row r="146" spans="1:114" ht="20.100000000000001" customHeight="1" x14ac:dyDescent="0.25">
      <c r="A146" s="559"/>
      <c r="B146" s="110" t="s">
        <v>185</v>
      </c>
      <c r="C146" s="130" t="s">
        <v>187</v>
      </c>
      <c r="D146" s="187">
        <v>0</v>
      </c>
      <c r="E146" s="188">
        <v>0</v>
      </c>
      <c r="F146" s="188">
        <v>0</v>
      </c>
      <c r="G146" s="188">
        <v>0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8">
        <v>0</v>
      </c>
      <c r="N146" s="188">
        <v>0</v>
      </c>
      <c r="O146" s="188">
        <v>0</v>
      </c>
      <c r="P146" s="170">
        <v>0</v>
      </c>
      <c r="Q146" s="180">
        <v>0</v>
      </c>
      <c r="R146" s="180">
        <v>0</v>
      </c>
      <c r="S146" s="180">
        <v>0</v>
      </c>
      <c r="T146" s="180">
        <v>0</v>
      </c>
      <c r="U146" s="180">
        <v>0</v>
      </c>
      <c r="V146" s="180">
        <v>0</v>
      </c>
      <c r="W146" s="180">
        <v>0</v>
      </c>
      <c r="X146" s="180">
        <v>0</v>
      </c>
      <c r="Y146" s="180">
        <v>0</v>
      </c>
      <c r="Z146" s="191">
        <v>0</v>
      </c>
      <c r="AA146" s="191">
        <v>0</v>
      </c>
      <c r="AB146" s="191">
        <v>0</v>
      </c>
      <c r="AC146" s="170">
        <v>0</v>
      </c>
      <c r="AD146" s="181">
        <v>0</v>
      </c>
      <c r="AE146" s="181">
        <v>0</v>
      </c>
      <c r="AF146" s="181">
        <v>0</v>
      </c>
      <c r="AG146" s="181">
        <v>0</v>
      </c>
      <c r="AH146" s="181">
        <v>0</v>
      </c>
      <c r="AI146" s="181">
        <v>0</v>
      </c>
      <c r="AJ146" s="181">
        <v>0</v>
      </c>
      <c r="AK146" s="181">
        <v>0</v>
      </c>
      <c r="AL146" s="181">
        <v>0</v>
      </c>
      <c r="AM146" s="181">
        <v>0</v>
      </c>
      <c r="AN146" s="181">
        <v>0</v>
      </c>
      <c r="AO146" s="181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450">
        <f t="shared" si="48"/>
        <v>0</v>
      </c>
      <c r="BO146" s="98">
        <v>0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0</v>
      </c>
      <c r="BX146" s="98">
        <v>0</v>
      </c>
      <c r="BY146" s="98">
        <v>0</v>
      </c>
      <c r="BZ146" s="98">
        <v>0</v>
      </c>
      <c r="CA146" s="138">
        <v>0</v>
      </c>
      <c r="CB146" s="98">
        <v>0</v>
      </c>
      <c r="CC146" s="98">
        <v>0</v>
      </c>
      <c r="CD146" s="98">
        <v>0</v>
      </c>
      <c r="CE146" s="98">
        <v>0</v>
      </c>
      <c r="CF146" s="98">
        <v>29</v>
      </c>
      <c r="CG146" s="98">
        <v>55</v>
      </c>
      <c r="CH146" s="98">
        <v>50</v>
      </c>
      <c r="CI146" s="244">
        <v>54</v>
      </c>
      <c r="CJ146" s="368">
        <f t="shared" si="40"/>
        <v>0</v>
      </c>
      <c r="CK146" s="368">
        <f t="shared" si="41"/>
        <v>0</v>
      </c>
      <c r="CL146" s="27">
        <f t="shared" si="42"/>
        <v>188</v>
      </c>
      <c r="CM146" s="369"/>
      <c r="CS146" s="234"/>
      <c r="CT146" s="234"/>
      <c r="CU146" s="234"/>
      <c r="CV146" s="234"/>
      <c r="CW146" s="234"/>
      <c r="CX146" s="234"/>
      <c r="CY146" s="234"/>
      <c r="CZ146" s="234"/>
      <c r="DA146" s="234"/>
      <c r="DB146" s="234"/>
      <c r="DC146" s="234"/>
      <c r="DD146" s="234"/>
      <c r="DE146" s="234"/>
      <c r="DF146" s="234"/>
      <c r="DG146" s="234"/>
      <c r="DH146" s="234"/>
      <c r="DI146" s="234"/>
      <c r="DJ146" s="234"/>
    </row>
    <row r="147" spans="1:114" ht="20.100000000000001" customHeight="1" x14ac:dyDescent="0.25">
      <c r="A147" s="559"/>
      <c r="B147" s="110" t="s">
        <v>188</v>
      </c>
      <c r="C147" s="130" t="s">
        <v>170</v>
      </c>
      <c r="D147" s="187">
        <v>0</v>
      </c>
      <c r="E147" s="188">
        <v>0</v>
      </c>
      <c r="F147" s="188">
        <v>0</v>
      </c>
      <c r="G147" s="188">
        <v>0</v>
      </c>
      <c r="H147" s="188">
        <v>0</v>
      </c>
      <c r="I147" s="188">
        <v>0</v>
      </c>
      <c r="J147" s="188">
        <v>0</v>
      </c>
      <c r="K147" s="188">
        <v>0</v>
      </c>
      <c r="L147" s="188">
        <v>0</v>
      </c>
      <c r="M147" s="188">
        <v>0</v>
      </c>
      <c r="N147" s="188">
        <v>0</v>
      </c>
      <c r="O147" s="188">
        <v>0</v>
      </c>
      <c r="P147" s="170">
        <v>0</v>
      </c>
      <c r="Q147" s="180">
        <v>0</v>
      </c>
      <c r="R147" s="180">
        <v>0</v>
      </c>
      <c r="S147" s="180">
        <v>0</v>
      </c>
      <c r="T147" s="180">
        <v>0</v>
      </c>
      <c r="U147" s="180">
        <v>0</v>
      </c>
      <c r="V147" s="180">
        <v>0</v>
      </c>
      <c r="W147" s="180">
        <v>0</v>
      </c>
      <c r="X147" s="180">
        <v>0</v>
      </c>
      <c r="Y147" s="180">
        <v>0</v>
      </c>
      <c r="Z147" s="191">
        <v>0</v>
      </c>
      <c r="AA147" s="191">
        <v>0</v>
      </c>
      <c r="AB147" s="191">
        <v>0</v>
      </c>
      <c r="AC147" s="170">
        <v>0</v>
      </c>
      <c r="AD147" s="181">
        <v>0</v>
      </c>
      <c r="AE147" s="181">
        <v>0</v>
      </c>
      <c r="AF147" s="181">
        <v>0</v>
      </c>
      <c r="AG147" s="181">
        <v>0</v>
      </c>
      <c r="AH147" s="181">
        <v>0</v>
      </c>
      <c r="AI147" s="181">
        <v>0</v>
      </c>
      <c r="AJ147" s="181">
        <v>0</v>
      </c>
      <c r="AK147" s="181">
        <v>0</v>
      </c>
      <c r="AL147" s="181">
        <v>0</v>
      </c>
      <c r="AM147" s="181">
        <v>0</v>
      </c>
      <c r="AN147" s="181">
        <v>0</v>
      </c>
      <c r="AO147" s="181">
        <v>0</v>
      </c>
      <c r="AP147" s="13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8">
        <v>0</v>
      </c>
      <c r="AY147" s="98">
        <v>0</v>
      </c>
      <c r="AZ147" s="98">
        <v>0</v>
      </c>
      <c r="BA147" s="98">
        <v>0</v>
      </c>
      <c r="BB147" s="13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450">
        <f t="shared" si="48"/>
        <v>0</v>
      </c>
      <c r="BO147" s="98">
        <v>0</v>
      </c>
      <c r="BP147" s="98">
        <v>0</v>
      </c>
      <c r="BQ147" s="98">
        <v>0</v>
      </c>
      <c r="BR147" s="98">
        <v>0</v>
      </c>
      <c r="BS147" s="98">
        <v>0</v>
      </c>
      <c r="BT147" s="98">
        <v>0</v>
      </c>
      <c r="BU147" s="98">
        <v>0</v>
      </c>
      <c r="BV147" s="98">
        <v>0</v>
      </c>
      <c r="BW147" s="98">
        <v>0</v>
      </c>
      <c r="BX147" s="98">
        <v>0</v>
      </c>
      <c r="BY147" s="98">
        <v>0</v>
      </c>
      <c r="BZ147" s="98">
        <v>0</v>
      </c>
      <c r="CA147" s="138">
        <v>0</v>
      </c>
      <c r="CB147" s="98">
        <v>0</v>
      </c>
      <c r="CC147" s="98">
        <v>0</v>
      </c>
      <c r="CD147" s="98">
        <v>0</v>
      </c>
      <c r="CE147" s="98">
        <v>0</v>
      </c>
      <c r="CF147" s="98">
        <v>1</v>
      </c>
      <c r="CG147" s="98">
        <v>2</v>
      </c>
      <c r="CH147" s="98">
        <v>1</v>
      </c>
      <c r="CI147" s="244">
        <v>3</v>
      </c>
      <c r="CJ147" s="368">
        <f t="shared" si="40"/>
        <v>0</v>
      </c>
      <c r="CK147" s="368">
        <f t="shared" si="41"/>
        <v>0</v>
      </c>
      <c r="CL147" s="27">
        <f t="shared" si="42"/>
        <v>7</v>
      </c>
      <c r="CM147" s="369"/>
      <c r="CS147" s="234"/>
      <c r="CT147" s="234"/>
      <c r="CU147" s="234"/>
      <c r="CV147" s="234"/>
      <c r="CW147" s="234"/>
      <c r="CX147" s="234"/>
      <c r="CY147" s="234"/>
      <c r="CZ147" s="234"/>
      <c r="DA147" s="234"/>
      <c r="DB147" s="234"/>
      <c r="DC147" s="234"/>
      <c r="DD147" s="234"/>
      <c r="DE147" s="234"/>
      <c r="DF147" s="234"/>
      <c r="DG147" s="234"/>
      <c r="DH147" s="234"/>
      <c r="DI147" s="234"/>
      <c r="DJ147" s="234"/>
    </row>
    <row r="148" spans="1:114" ht="20.100000000000001" customHeight="1" x14ac:dyDescent="0.25">
      <c r="A148" s="559"/>
      <c r="B148" s="110" t="s">
        <v>149</v>
      </c>
      <c r="C148" s="130" t="s">
        <v>156</v>
      </c>
      <c r="D148" s="187">
        <v>0</v>
      </c>
      <c r="E148" s="188">
        <v>0</v>
      </c>
      <c r="F148" s="188">
        <v>0</v>
      </c>
      <c r="G148" s="188">
        <v>0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88">
        <v>0</v>
      </c>
      <c r="N148" s="188">
        <v>0</v>
      </c>
      <c r="O148" s="188">
        <v>0</v>
      </c>
      <c r="P148" s="170">
        <v>0</v>
      </c>
      <c r="Q148" s="180">
        <v>0</v>
      </c>
      <c r="R148" s="180">
        <v>0</v>
      </c>
      <c r="S148" s="180">
        <v>0</v>
      </c>
      <c r="T148" s="180">
        <v>0</v>
      </c>
      <c r="U148" s="180">
        <v>0</v>
      </c>
      <c r="V148" s="180">
        <v>0</v>
      </c>
      <c r="W148" s="180">
        <v>0</v>
      </c>
      <c r="X148" s="180">
        <v>0</v>
      </c>
      <c r="Y148" s="180">
        <v>0</v>
      </c>
      <c r="Z148" s="191">
        <v>0</v>
      </c>
      <c r="AA148" s="191">
        <v>0</v>
      </c>
      <c r="AB148" s="191">
        <v>0</v>
      </c>
      <c r="AC148" s="170">
        <v>0</v>
      </c>
      <c r="AD148" s="181">
        <v>0</v>
      </c>
      <c r="AE148" s="181">
        <v>0</v>
      </c>
      <c r="AF148" s="181">
        <v>0</v>
      </c>
      <c r="AG148" s="181">
        <v>0</v>
      </c>
      <c r="AH148" s="181">
        <v>0</v>
      </c>
      <c r="AI148" s="181">
        <v>0</v>
      </c>
      <c r="AJ148" s="181">
        <v>0</v>
      </c>
      <c r="AK148" s="181">
        <v>0</v>
      </c>
      <c r="AL148" s="181">
        <v>0</v>
      </c>
      <c r="AM148" s="181">
        <v>0</v>
      </c>
      <c r="AN148" s="181">
        <v>0</v>
      </c>
      <c r="AO148" s="181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50">
        <f>SUM(BB148:BM148)</f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0</v>
      </c>
      <c r="BX148" s="98">
        <v>0</v>
      </c>
      <c r="BY148" s="98">
        <v>0</v>
      </c>
      <c r="BZ148" s="98">
        <v>20</v>
      </c>
      <c r="CA148" s="138">
        <v>8</v>
      </c>
      <c r="CB148" s="98">
        <v>2</v>
      </c>
      <c r="CC148" s="98">
        <v>8</v>
      </c>
      <c r="CD148" s="98">
        <v>4</v>
      </c>
      <c r="CE148" s="98">
        <v>3</v>
      </c>
      <c r="CF148" s="98">
        <v>6</v>
      </c>
      <c r="CG148" s="98">
        <v>6</v>
      </c>
      <c r="CH148" s="98">
        <v>2</v>
      </c>
      <c r="CI148" s="244">
        <v>2</v>
      </c>
      <c r="CJ148" s="368">
        <f t="shared" si="40"/>
        <v>0</v>
      </c>
      <c r="CK148" s="368">
        <f t="shared" ref="CK148:CK154" si="49">SUM($BO148:$BW148)</f>
        <v>0</v>
      </c>
      <c r="CL148" s="27">
        <f t="shared" ref="CL148:CL154" si="50">SUM($CA148:$CI148)</f>
        <v>41</v>
      </c>
      <c r="CM148" s="369"/>
      <c r="CS148" s="234"/>
      <c r="CT148" s="234"/>
      <c r="CU148" s="234"/>
      <c r="CV148" s="234"/>
      <c r="CW148" s="234"/>
      <c r="CX148" s="234"/>
      <c r="CY148" s="234"/>
      <c r="CZ148" s="234"/>
      <c r="DA148" s="234"/>
      <c r="DB148" s="234"/>
      <c r="DC148" s="234"/>
      <c r="DD148" s="234"/>
      <c r="DE148" s="234"/>
      <c r="DF148" s="234"/>
      <c r="DG148" s="234"/>
      <c r="DH148" s="234"/>
      <c r="DI148" s="234"/>
      <c r="DJ148" s="234"/>
    </row>
    <row r="149" spans="1:114" ht="20.100000000000001" customHeight="1" x14ac:dyDescent="0.25">
      <c r="A149" s="559"/>
      <c r="B149" s="110" t="s">
        <v>191</v>
      </c>
      <c r="C149" s="130" t="s">
        <v>192</v>
      </c>
      <c r="D149" s="187">
        <v>0</v>
      </c>
      <c r="E149" s="188">
        <v>0</v>
      </c>
      <c r="F149" s="188">
        <v>0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188">
        <v>0</v>
      </c>
      <c r="N149" s="188">
        <v>0</v>
      </c>
      <c r="O149" s="188">
        <v>0</v>
      </c>
      <c r="P149" s="170">
        <v>0</v>
      </c>
      <c r="Q149" s="180">
        <v>0</v>
      </c>
      <c r="R149" s="180">
        <v>0</v>
      </c>
      <c r="S149" s="180">
        <v>0</v>
      </c>
      <c r="T149" s="180">
        <v>0</v>
      </c>
      <c r="U149" s="180">
        <v>0</v>
      </c>
      <c r="V149" s="180">
        <v>0</v>
      </c>
      <c r="W149" s="180">
        <v>0</v>
      </c>
      <c r="X149" s="180">
        <v>0</v>
      </c>
      <c r="Y149" s="180">
        <v>0</v>
      </c>
      <c r="Z149" s="191">
        <v>0</v>
      </c>
      <c r="AA149" s="191">
        <v>0</v>
      </c>
      <c r="AB149" s="191">
        <v>0</v>
      </c>
      <c r="AC149" s="170">
        <v>0</v>
      </c>
      <c r="AD149" s="181">
        <v>0</v>
      </c>
      <c r="AE149" s="181">
        <v>0</v>
      </c>
      <c r="AF149" s="181">
        <v>0</v>
      </c>
      <c r="AG149" s="181">
        <v>0</v>
      </c>
      <c r="AH149" s="181">
        <v>0</v>
      </c>
      <c r="AI149" s="181">
        <v>0</v>
      </c>
      <c r="AJ149" s="181">
        <v>0</v>
      </c>
      <c r="AK149" s="181">
        <v>0</v>
      </c>
      <c r="AL149" s="181">
        <v>0</v>
      </c>
      <c r="AM149" s="181">
        <v>0</v>
      </c>
      <c r="AN149" s="181">
        <v>0</v>
      </c>
      <c r="AO149" s="181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50">
        <f>SUM(BB149:BM149)</f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0</v>
      </c>
      <c r="BZ149" s="98">
        <v>0</v>
      </c>
      <c r="CA149" s="138">
        <v>0</v>
      </c>
      <c r="CB149" s="98">
        <v>0</v>
      </c>
      <c r="CC149" s="98">
        <v>0</v>
      </c>
      <c r="CD149" s="98">
        <v>0</v>
      </c>
      <c r="CE149" s="98">
        <v>0</v>
      </c>
      <c r="CF149" s="98">
        <v>0</v>
      </c>
      <c r="CG149" s="98">
        <v>2</v>
      </c>
      <c r="CH149" s="98">
        <v>0</v>
      </c>
      <c r="CI149" s="244">
        <v>0</v>
      </c>
      <c r="CJ149" s="368">
        <f t="shared" si="40"/>
        <v>0</v>
      </c>
      <c r="CK149" s="368">
        <f t="shared" si="49"/>
        <v>0</v>
      </c>
      <c r="CL149" s="27">
        <f t="shared" si="50"/>
        <v>2</v>
      </c>
      <c r="CM149" s="369"/>
      <c r="CS149" s="234"/>
      <c r="CT149" s="234"/>
      <c r="CU149" s="234"/>
      <c r="CV149" s="234"/>
      <c r="CW149" s="234"/>
      <c r="CX149" s="234"/>
      <c r="CY149" s="234"/>
      <c r="CZ149" s="234"/>
      <c r="DA149" s="234"/>
      <c r="DB149" s="234"/>
      <c r="DC149" s="234"/>
      <c r="DD149" s="234"/>
      <c r="DE149" s="234"/>
      <c r="DF149" s="234"/>
      <c r="DG149" s="234"/>
      <c r="DH149" s="234"/>
      <c r="DI149" s="234"/>
      <c r="DJ149" s="234"/>
    </row>
    <row r="150" spans="1:114" ht="20.100000000000001" customHeight="1" thickBot="1" x14ac:dyDescent="0.3">
      <c r="A150" s="559"/>
      <c r="B150" s="110" t="s">
        <v>152</v>
      </c>
      <c r="C150" s="130" t="s">
        <v>157</v>
      </c>
      <c r="D150" s="187">
        <v>0</v>
      </c>
      <c r="E150" s="188">
        <v>0</v>
      </c>
      <c r="F150" s="188"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8">
        <v>0</v>
      </c>
      <c r="N150" s="188">
        <v>0</v>
      </c>
      <c r="O150" s="188">
        <v>0</v>
      </c>
      <c r="P150" s="185">
        <v>0</v>
      </c>
      <c r="Q150" s="180">
        <v>0</v>
      </c>
      <c r="R150" s="180">
        <v>0</v>
      </c>
      <c r="S150" s="180">
        <v>0</v>
      </c>
      <c r="T150" s="180">
        <v>0</v>
      </c>
      <c r="U150" s="180">
        <v>0</v>
      </c>
      <c r="V150" s="180">
        <v>0</v>
      </c>
      <c r="W150" s="180">
        <v>0</v>
      </c>
      <c r="X150" s="180">
        <v>0</v>
      </c>
      <c r="Y150" s="180">
        <v>0</v>
      </c>
      <c r="Z150" s="191">
        <v>0</v>
      </c>
      <c r="AA150" s="191">
        <v>0</v>
      </c>
      <c r="AB150" s="191">
        <v>0</v>
      </c>
      <c r="AC150" s="185">
        <v>0</v>
      </c>
      <c r="AD150" s="181">
        <v>0</v>
      </c>
      <c r="AE150" s="181">
        <v>0</v>
      </c>
      <c r="AF150" s="181">
        <v>0</v>
      </c>
      <c r="AG150" s="181">
        <v>0</v>
      </c>
      <c r="AH150" s="181">
        <v>0</v>
      </c>
      <c r="AI150" s="181">
        <v>0</v>
      </c>
      <c r="AJ150" s="181">
        <v>0</v>
      </c>
      <c r="AK150" s="181">
        <v>0</v>
      </c>
      <c r="AL150" s="181">
        <v>0</v>
      </c>
      <c r="AM150" s="181">
        <v>0</v>
      </c>
      <c r="AN150" s="181">
        <v>0</v>
      </c>
      <c r="AO150" s="181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50">
        <f>SUM(BB150:BM150)</f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247">
        <v>0</v>
      </c>
      <c r="BX150" s="98">
        <v>0</v>
      </c>
      <c r="BY150" s="98">
        <v>0</v>
      </c>
      <c r="BZ150" s="98">
        <v>10</v>
      </c>
      <c r="CA150" s="138">
        <v>14</v>
      </c>
      <c r="CB150" s="98">
        <v>14</v>
      </c>
      <c r="CC150" s="98">
        <v>15</v>
      </c>
      <c r="CD150" s="98">
        <v>140</v>
      </c>
      <c r="CE150" s="247">
        <v>19</v>
      </c>
      <c r="CF150" s="247">
        <v>24</v>
      </c>
      <c r="CG150" s="247">
        <v>32</v>
      </c>
      <c r="CH150" s="247">
        <v>39</v>
      </c>
      <c r="CI150" s="248">
        <v>33</v>
      </c>
      <c r="CJ150" s="469">
        <f t="shared" si="40"/>
        <v>0</v>
      </c>
      <c r="CK150" s="368">
        <f t="shared" si="49"/>
        <v>0</v>
      </c>
      <c r="CL150" s="27">
        <f t="shared" si="50"/>
        <v>330</v>
      </c>
      <c r="CM150" s="369"/>
      <c r="CS150" s="234"/>
      <c r="CT150" s="234"/>
      <c r="CU150" s="234"/>
      <c r="CV150" s="234"/>
      <c r="CW150" s="234"/>
      <c r="CX150" s="234"/>
      <c r="CY150" s="234"/>
      <c r="CZ150" s="234"/>
      <c r="DA150" s="234"/>
      <c r="DB150" s="234"/>
      <c r="DC150" s="234"/>
      <c r="DD150" s="234"/>
      <c r="DE150" s="234"/>
      <c r="DF150" s="234"/>
      <c r="DG150" s="234"/>
      <c r="DH150" s="234"/>
      <c r="DI150" s="234"/>
      <c r="DJ150" s="234"/>
    </row>
    <row r="151" spans="1:114" ht="20.25" customHeight="1" thickBot="1" x14ac:dyDescent="0.35">
      <c r="A151" s="559"/>
      <c r="B151" s="346" t="s">
        <v>73</v>
      </c>
      <c r="C151" s="278"/>
      <c r="D151" s="193">
        <v>0</v>
      </c>
      <c r="E151" s="194">
        <v>0</v>
      </c>
      <c r="F151" s="194">
        <v>0</v>
      </c>
      <c r="G151" s="194">
        <v>0</v>
      </c>
      <c r="H151" s="194">
        <v>0</v>
      </c>
      <c r="I151" s="194">
        <v>0</v>
      </c>
      <c r="J151" s="194">
        <v>0</v>
      </c>
      <c r="K151" s="194">
        <v>0</v>
      </c>
      <c r="L151" s="194">
        <v>0</v>
      </c>
      <c r="M151" s="194">
        <v>0</v>
      </c>
      <c r="N151" s="194">
        <v>0</v>
      </c>
      <c r="O151" s="194">
        <v>0</v>
      </c>
      <c r="P151" s="185">
        <v>0</v>
      </c>
      <c r="Q151" s="194">
        <v>0</v>
      </c>
      <c r="R151" s="194">
        <v>0</v>
      </c>
      <c r="S151" s="194">
        <v>0</v>
      </c>
      <c r="T151" s="194">
        <v>0</v>
      </c>
      <c r="U151" s="194">
        <v>0</v>
      </c>
      <c r="V151" s="194">
        <v>0</v>
      </c>
      <c r="W151" s="194">
        <v>0</v>
      </c>
      <c r="X151" s="194">
        <v>0</v>
      </c>
      <c r="Y151" s="194">
        <v>0</v>
      </c>
      <c r="Z151" s="194">
        <v>0</v>
      </c>
      <c r="AA151" s="194">
        <v>0</v>
      </c>
      <c r="AB151" s="169">
        <v>2</v>
      </c>
      <c r="AC151" s="171">
        <v>2</v>
      </c>
      <c r="AD151" s="194">
        <v>0</v>
      </c>
      <c r="AE151" s="194">
        <v>3</v>
      </c>
      <c r="AF151" s="194">
        <v>0</v>
      </c>
      <c r="AG151" s="194">
        <v>0</v>
      </c>
      <c r="AH151" s="194">
        <v>0</v>
      </c>
      <c r="AI151" s="194">
        <v>0</v>
      </c>
      <c r="AJ151" s="194">
        <v>0</v>
      </c>
      <c r="AK151" s="194">
        <v>0</v>
      </c>
      <c r="AL151" s="194">
        <v>0</v>
      </c>
      <c r="AM151" s="194">
        <v>0</v>
      </c>
      <c r="AN151" s="194">
        <v>0</v>
      </c>
      <c r="AO151" s="194">
        <v>0</v>
      </c>
      <c r="AP151" s="195">
        <v>0</v>
      </c>
      <c r="AQ151" s="194">
        <v>0</v>
      </c>
      <c r="AR151" s="194">
        <v>0</v>
      </c>
      <c r="AS151" s="194">
        <v>0</v>
      </c>
      <c r="AT151" s="194">
        <v>0</v>
      </c>
      <c r="AU151" s="194">
        <v>0</v>
      </c>
      <c r="AV151" s="194">
        <v>0</v>
      </c>
      <c r="AW151" s="194">
        <v>0</v>
      </c>
      <c r="AX151" s="194">
        <v>0</v>
      </c>
      <c r="AY151" s="194">
        <v>0</v>
      </c>
      <c r="AZ151" s="194">
        <v>0</v>
      </c>
      <c r="BA151" s="194">
        <v>0</v>
      </c>
      <c r="BB151" s="195">
        <v>0</v>
      </c>
      <c r="BC151" s="194">
        <v>0</v>
      </c>
      <c r="BD151" s="194">
        <v>0</v>
      </c>
      <c r="BE151" s="194">
        <v>0</v>
      </c>
      <c r="BF151" s="194">
        <v>0</v>
      </c>
      <c r="BG151" s="194">
        <v>0</v>
      </c>
      <c r="BH151" s="194">
        <v>0</v>
      </c>
      <c r="BI151" s="194">
        <v>0</v>
      </c>
      <c r="BJ151" s="194">
        <v>0</v>
      </c>
      <c r="BK151" s="194">
        <v>0</v>
      </c>
      <c r="BL151" s="194">
        <v>0</v>
      </c>
      <c r="BM151" s="194">
        <v>0</v>
      </c>
      <c r="BN151" s="365">
        <f t="shared" ref="BN151:BN154" si="51">SUM(BB151:BM151)</f>
        <v>0</v>
      </c>
      <c r="BO151" s="194">
        <v>0</v>
      </c>
      <c r="BP151" s="194">
        <v>0</v>
      </c>
      <c r="BQ151" s="194">
        <v>0</v>
      </c>
      <c r="BR151" s="194">
        <v>0</v>
      </c>
      <c r="BS151" s="194">
        <v>0</v>
      </c>
      <c r="BT151" s="194">
        <v>0</v>
      </c>
      <c r="BU151" s="194">
        <v>0</v>
      </c>
      <c r="BV151" s="194">
        <v>0</v>
      </c>
      <c r="BW151" s="194">
        <v>0</v>
      </c>
      <c r="BX151" s="194">
        <v>0</v>
      </c>
      <c r="BY151" s="194">
        <v>0</v>
      </c>
      <c r="BZ151" s="194">
        <v>0</v>
      </c>
      <c r="CA151" s="195">
        <v>0</v>
      </c>
      <c r="CB151" s="194">
        <v>0</v>
      </c>
      <c r="CC151" s="194">
        <v>0</v>
      </c>
      <c r="CD151" s="194">
        <v>0</v>
      </c>
      <c r="CE151" s="194">
        <v>0</v>
      </c>
      <c r="CF151" s="194">
        <v>0</v>
      </c>
      <c r="CG151" s="194">
        <v>0</v>
      </c>
      <c r="CH151" s="194">
        <f>+CH152</f>
        <v>0</v>
      </c>
      <c r="CI151" s="371">
        <f>+CI152</f>
        <v>0</v>
      </c>
      <c r="CJ151" s="194">
        <f t="shared" si="40"/>
        <v>0</v>
      </c>
      <c r="CK151" s="448">
        <f t="shared" si="49"/>
        <v>0</v>
      </c>
      <c r="CL151" s="377">
        <f t="shared" si="50"/>
        <v>0</v>
      </c>
      <c r="CM151" s="372"/>
      <c r="CS151" s="234"/>
      <c r="CT151" s="234"/>
      <c r="CU151" s="234"/>
      <c r="CV151" s="234"/>
      <c r="CW151" s="234"/>
      <c r="CX151" s="234"/>
      <c r="CY151" s="234"/>
      <c r="CZ151" s="234"/>
      <c r="DA151" s="234"/>
      <c r="DB151" s="234"/>
      <c r="DC151" s="234"/>
      <c r="DD151" s="234"/>
      <c r="DE151" s="234"/>
      <c r="DF151" s="234"/>
      <c r="DG151" s="234"/>
      <c r="DH151" s="234"/>
      <c r="DI151" s="234"/>
      <c r="DJ151" s="234"/>
    </row>
    <row r="152" spans="1:114" ht="20.100000000000001" customHeight="1" thickBot="1" x14ac:dyDescent="0.3">
      <c r="A152" s="559"/>
      <c r="B152" s="196" t="s">
        <v>15</v>
      </c>
      <c r="C152" s="279" t="s">
        <v>16</v>
      </c>
      <c r="D152" s="197">
        <v>0</v>
      </c>
      <c r="E152" s="180">
        <v>0</v>
      </c>
      <c r="F152" s="180">
        <v>0</v>
      </c>
      <c r="G152" s="180">
        <v>0</v>
      </c>
      <c r="H152" s="180">
        <v>0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80">
        <v>0</v>
      </c>
      <c r="O152" s="198">
        <v>0</v>
      </c>
      <c r="P152" s="185">
        <v>0</v>
      </c>
      <c r="Q152" s="199">
        <v>0</v>
      </c>
      <c r="R152" s="199">
        <v>0</v>
      </c>
      <c r="S152" s="199">
        <v>0</v>
      </c>
      <c r="T152" s="199">
        <v>0</v>
      </c>
      <c r="U152" s="199">
        <v>0</v>
      </c>
      <c r="V152" s="199">
        <v>0</v>
      </c>
      <c r="W152" s="199">
        <v>0</v>
      </c>
      <c r="X152" s="199">
        <v>0</v>
      </c>
      <c r="Y152" s="199">
        <v>0</v>
      </c>
      <c r="Z152" s="199">
        <v>0</v>
      </c>
      <c r="AA152" s="199">
        <v>0</v>
      </c>
      <c r="AB152" s="199">
        <v>2</v>
      </c>
      <c r="AC152" s="171">
        <v>2</v>
      </c>
      <c r="AD152" s="181">
        <v>0</v>
      </c>
      <c r="AE152" s="181">
        <v>3</v>
      </c>
      <c r="AF152" s="181">
        <v>0</v>
      </c>
      <c r="AG152" s="181">
        <v>0</v>
      </c>
      <c r="AH152" s="181">
        <v>0</v>
      </c>
      <c r="AI152" s="181">
        <v>0</v>
      </c>
      <c r="AJ152" s="181">
        <v>0</v>
      </c>
      <c r="AK152" s="181">
        <v>0</v>
      </c>
      <c r="AL152" s="181">
        <v>0</v>
      </c>
      <c r="AM152" s="181">
        <v>0</v>
      </c>
      <c r="AN152" s="181">
        <v>0</v>
      </c>
      <c r="AO152" s="181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365">
        <f t="shared" si="51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138">
        <v>0</v>
      </c>
      <c r="CB152" s="98">
        <v>0</v>
      </c>
      <c r="CC152" s="98">
        <v>0</v>
      </c>
      <c r="CD152" s="98">
        <v>0</v>
      </c>
      <c r="CE152" s="247">
        <v>0</v>
      </c>
      <c r="CF152" s="247">
        <v>0</v>
      </c>
      <c r="CG152" s="247">
        <v>0</v>
      </c>
      <c r="CH152" s="247">
        <v>0</v>
      </c>
      <c r="CI152" s="248">
        <v>0</v>
      </c>
      <c r="CJ152" s="194">
        <f t="shared" si="40"/>
        <v>0</v>
      </c>
      <c r="CK152" s="448">
        <f t="shared" si="49"/>
        <v>0</v>
      </c>
      <c r="CL152" s="377">
        <f t="shared" si="50"/>
        <v>0</v>
      </c>
      <c r="CM152" s="372"/>
      <c r="CS152" s="234"/>
      <c r="CT152" s="234"/>
      <c r="CU152" s="234"/>
      <c r="CV152" s="234"/>
      <c r="CW152" s="234"/>
      <c r="CX152" s="234"/>
      <c r="CY152" s="234"/>
      <c r="CZ152" s="234"/>
      <c r="DA152" s="234"/>
      <c r="DB152" s="234"/>
      <c r="DC152" s="234"/>
      <c r="DD152" s="234"/>
      <c r="DE152" s="234"/>
      <c r="DF152" s="234"/>
      <c r="DG152" s="234"/>
      <c r="DH152" s="234"/>
      <c r="DI152" s="234"/>
      <c r="DJ152" s="234"/>
    </row>
    <row r="153" spans="1:114" s="38" customFormat="1" ht="20.100000000000001" customHeight="1" thickBot="1" x14ac:dyDescent="0.35">
      <c r="A153" s="559"/>
      <c r="B153" s="342" t="s">
        <v>74</v>
      </c>
      <c r="C153" s="347"/>
      <c r="D153" s="193">
        <v>28</v>
      </c>
      <c r="E153" s="200">
        <v>18</v>
      </c>
      <c r="F153" s="200">
        <v>22</v>
      </c>
      <c r="G153" s="200">
        <v>14</v>
      </c>
      <c r="H153" s="200">
        <v>27</v>
      </c>
      <c r="I153" s="200">
        <v>13</v>
      </c>
      <c r="J153" s="200">
        <v>9</v>
      </c>
      <c r="K153" s="200">
        <v>7</v>
      </c>
      <c r="L153" s="200">
        <v>6</v>
      </c>
      <c r="M153" s="200">
        <v>1</v>
      </c>
      <c r="N153" s="200">
        <v>8</v>
      </c>
      <c r="O153" s="200">
        <v>16</v>
      </c>
      <c r="P153" s="185">
        <v>169</v>
      </c>
      <c r="Q153" s="169">
        <v>3</v>
      </c>
      <c r="R153" s="169">
        <v>6</v>
      </c>
      <c r="S153" s="169">
        <v>20</v>
      </c>
      <c r="T153" s="169">
        <v>30</v>
      </c>
      <c r="U153" s="169">
        <v>19</v>
      </c>
      <c r="V153" s="169">
        <v>4</v>
      </c>
      <c r="W153" s="169">
        <v>5</v>
      </c>
      <c r="X153" s="169">
        <v>0</v>
      </c>
      <c r="Y153" s="169">
        <v>3</v>
      </c>
      <c r="Z153" s="169">
        <v>3</v>
      </c>
      <c r="AA153" s="169">
        <v>6</v>
      </c>
      <c r="AB153" s="169">
        <v>4</v>
      </c>
      <c r="AC153" s="171">
        <v>103</v>
      </c>
      <c r="AD153" s="194">
        <v>5</v>
      </c>
      <c r="AE153" s="194">
        <v>7</v>
      </c>
      <c r="AF153" s="194">
        <v>3</v>
      </c>
      <c r="AG153" s="194">
        <v>5</v>
      </c>
      <c r="AH153" s="194">
        <v>11</v>
      </c>
      <c r="AI153" s="194">
        <v>1</v>
      </c>
      <c r="AJ153" s="194">
        <v>5</v>
      </c>
      <c r="AK153" s="194">
        <v>1</v>
      </c>
      <c r="AL153" s="194">
        <v>0</v>
      </c>
      <c r="AM153" s="194">
        <v>0</v>
      </c>
      <c r="AN153" s="194">
        <v>1</v>
      </c>
      <c r="AO153" s="194">
        <v>1</v>
      </c>
      <c r="AP153" s="195">
        <v>0</v>
      </c>
      <c r="AQ153" s="194">
        <v>0</v>
      </c>
      <c r="AR153" s="194">
        <v>0</v>
      </c>
      <c r="AS153" s="194">
        <v>0</v>
      </c>
      <c r="AT153" s="194">
        <v>0</v>
      </c>
      <c r="AU153" s="194">
        <v>1</v>
      </c>
      <c r="AV153" s="194">
        <v>1</v>
      </c>
      <c r="AW153" s="194">
        <v>0</v>
      </c>
      <c r="AX153" s="194">
        <v>1</v>
      </c>
      <c r="AY153" s="194">
        <v>1</v>
      </c>
      <c r="AZ153" s="194">
        <v>1</v>
      </c>
      <c r="BA153" s="194">
        <v>0</v>
      </c>
      <c r="BB153" s="195">
        <v>0</v>
      </c>
      <c r="BC153" s="194">
        <v>0</v>
      </c>
      <c r="BD153" s="194">
        <v>0</v>
      </c>
      <c r="BE153" s="194">
        <v>3</v>
      </c>
      <c r="BF153" s="194">
        <v>0</v>
      </c>
      <c r="BG153" s="194">
        <v>0</v>
      </c>
      <c r="BH153" s="194">
        <v>2</v>
      </c>
      <c r="BI153" s="194">
        <v>0</v>
      </c>
      <c r="BJ153" s="194">
        <v>0</v>
      </c>
      <c r="BK153" s="194">
        <v>0</v>
      </c>
      <c r="BL153" s="194">
        <v>0</v>
      </c>
      <c r="BM153" s="194">
        <v>2</v>
      </c>
      <c r="BN153" s="365">
        <f t="shared" si="51"/>
        <v>7</v>
      </c>
      <c r="BO153" s="194">
        <v>0</v>
      </c>
      <c r="BP153" s="194">
        <v>0</v>
      </c>
      <c r="BQ153" s="194">
        <v>0</v>
      </c>
      <c r="BR153" s="194">
        <v>0</v>
      </c>
      <c r="BS153" s="194">
        <v>1</v>
      </c>
      <c r="BT153" s="194">
        <v>0</v>
      </c>
      <c r="BU153" s="194">
        <v>0</v>
      </c>
      <c r="BV153" s="194">
        <v>0</v>
      </c>
      <c r="BW153" s="194">
        <v>0</v>
      </c>
      <c r="BX153" s="194">
        <v>0</v>
      </c>
      <c r="BY153" s="194">
        <v>0</v>
      </c>
      <c r="BZ153" s="194">
        <v>0</v>
      </c>
      <c r="CA153" s="195">
        <v>0</v>
      </c>
      <c r="CB153" s="194">
        <v>0</v>
      </c>
      <c r="CC153" s="194">
        <v>0</v>
      </c>
      <c r="CD153" s="194">
        <v>1</v>
      </c>
      <c r="CE153" s="194">
        <v>0</v>
      </c>
      <c r="CF153" s="194">
        <v>0</v>
      </c>
      <c r="CG153" s="194">
        <v>1</v>
      </c>
      <c r="CH153" s="194">
        <f>+CH154</f>
        <v>0</v>
      </c>
      <c r="CI153" s="371">
        <f>+CI154</f>
        <v>0</v>
      </c>
      <c r="CJ153" s="194">
        <f t="shared" si="40"/>
        <v>5</v>
      </c>
      <c r="CK153" s="448">
        <f t="shared" si="49"/>
        <v>1</v>
      </c>
      <c r="CL153" s="377">
        <f t="shared" si="50"/>
        <v>2</v>
      </c>
      <c r="CM153" s="474">
        <f t="shared" ref="CM153:CM154" si="52">((CL153/CK153)-1)*100</f>
        <v>100</v>
      </c>
      <c r="CN153" s="234"/>
      <c r="CO153" s="234"/>
      <c r="CP153" s="234"/>
      <c r="CQ153" s="234"/>
      <c r="CR153" s="234"/>
      <c r="CS153" s="234"/>
      <c r="CT153" s="234"/>
      <c r="CU153" s="234"/>
      <c r="CV153" s="234"/>
      <c r="CW153" s="234"/>
      <c r="CX153" s="234"/>
      <c r="CY153" s="234"/>
      <c r="CZ153" s="234"/>
      <c r="DA153" s="234"/>
      <c r="DB153" s="234"/>
      <c r="DC153" s="234"/>
      <c r="DD153" s="234"/>
      <c r="DE153" s="234"/>
      <c r="DF153" s="234"/>
      <c r="DG153" s="234"/>
      <c r="DH153" s="234"/>
      <c r="DI153" s="234"/>
      <c r="DJ153" s="234"/>
    </row>
    <row r="154" spans="1:114" ht="20.100000000000001" customHeight="1" thickBot="1" x14ac:dyDescent="0.3">
      <c r="A154" s="559"/>
      <c r="B154" s="173" t="s">
        <v>15</v>
      </c>
      <c r="C154" s="277" t="s">
        <v>16</v>
      </c>
      <c r="D154" s="197">
        <v>28</v>
      </c>
      <c r="E154" s="198">
        <v>18</v>
      </c>
      <c r="F154" s="198">
        <v>22</v>
      </c>
      <c r="G154" s="198">
        <v>14</v>
      </c>
      <c r="H154" s="198">
        <v>27</v>
      </c>
      <c r="I154" s="198">
        <v>13</v>
      </c>
      <c r="J154" s="198">
        <v>9</v>
      </c>
      <c r="K154" s="198">
        <v>7</v>
      </c>
      <c r="L154" s="198">
        <v>6</v>
      </c>
      <c r="M154" s="198">
        <v>1</v>
      </c>
      <c r="N154" s="198">
        <v>8</v>
      </c>
      <c r="O154" s="198">
        <v>16</v>
      </c>
      <c r="P154" s="185">
        <v>169</v>
      </c>
      <c r="Q154" s="199">
        <v>3</v>
      </c>
      <c r="R154" s="199">
        <v>6</v>
      </c>
      <c r="S154" s="199">
        <v>20</v>
      </c>
      <c r="T154" s="199">
        <v>30</v>
      </c>
      <c r="U154" s="199">
        <v>19</v>
      </c>
      <c r="V154" s="199">
        <v>4</v>
      </c>
      <c r="W154" s="199">
        <v>5</v>
      </c>
      <c r="X154" s="199">
        <v>0</v>
      </c>
      <c r="Y154" s="199">
        <v>3</v>
      </c>
      <c r="Z154" s="199">
        <v>3</v>
      </c>
      <c r="AA154" s="199">
        <v>6</v>
      </c>
      <c r="AB154" s="199">
        <v>4</v>
      </c>
      <c r="AC154" s="171">
        <v>103</v>
      </c>
      <c r="AD154" s="201">
        <v>5</v>
      </c>
      <c r="AE154" s="201">
        <v>7</v>
      </c>
      <c r="AF154" s="201">
        <v>3</v>
      </c>
      <c r="AG154" s="201">
        <v>5</v>
      </c>
      <c r="AH154" s="201">
        <v>11</v>
      </c>
      <c r="AI154" s="201">
        <v>1</v>
      </c>
      <c r="AJ154" s="201">
        <v>5</v>
      </c>
      <c r="AK154" s="201">
        <v>1</v>
      </c>
      <c r="AL154" s="201">
        <v>0</v>
      </c>
      <c r="AM154" s="201">
        <v>0</v>
      </c>
      <c r="AN154" s="201">
        <v>1</v>
      </c>
      <c r="AO154" s="201">
        <v>1</v>
      </c>
      <c r="AP154" s="246">
        <v>0</v>
      </c>
      <c r="AQ154" s="247">
        <v>0</v>
      </c>
      <c r="AR154" s="247">
        <v>0</v>
      </c>
      <c r="AS154" s="247">
        <v>0</v>
      </c>
      <c r="AT154" s="247">
        <v>0</v>
      </c>
      <c r="AU154" s="247">
        <v>1</v>
      </c>
      <c r="AV154" s="247">
        <v>1</v>
      </c>
      <c r="AW154" s="247">
        <v>0</v>
      </c>
      <c r="AX154" s="247">
        <v>1</v>
      </c>
      <c r="AY154" s="247">
        <v>1</v>
      </c>
      <c r="AZ154" s="247">
        <v>1</v>
      </c>
      <c r="BA154" s="247">
        <v>0</v>
      </c>
      <c r="BB154" s="113">
        <v>0</v>
      </c>
      <c r="BC154" s="247">
        <v>0</v>
      </c>
      <c r="BD154" s="247">
        <v>0</v>
      </c>
      <c r="BE154" s="247">
        <v>3</v>
      </c>
      <c r="BF154" s="247">
        <v>0</v>
      </c>
      <c r="BG154" s="247">
        <v>0</v>
      </c>
      <c r="BH154" s="247">
        <v>2</v>
      </c>
      <c r="BI154" s="247">
        <v>0</v>
      </c>
      <c r="BJ154" s="247">
        <v>0</v>
      </c>
      <c r="BK154" s="247">
        <v>0</v>
      </c>
      <c r="BL154" s="247">
        <v>0</v>
      </c>
      <c r="BM154" s="247">
        <v>2</v>
      </c>
      <c r="BN154" s="365">
        <f t="shared" si="51"/>
        <v>7</v>
      </c>
      <c r="BO154" s="247">
        <v>0</v>
      </c>
      <c r="BP154" s="247">
        <v>0</v>
      </c>
      <c r="BQ154" s="247">
        <v>0</v>
      </c>
      <c r="BR154" s="247">
        <v>0</v>
      </c>
      <c r="BS154" s="247">
        <v>1</v>
      </c>
      <c r="BT154" s="247">
        <v>0</v>
      </c>
      <c r="BU154" s="247">
        <v>0</v>
      </c>
      <c r="BV154" s="247">
        <v>0</v>
      </c>
      <c r="BW154" s="247">
        <v>0</v>
      </c>
      <c r="BX154" s="247">
        <v>0</v>
      </c>
      <c r="BY154" s="247">
        <v>0</v>
      </c>
      <c r="BZ154" s="247">
        <v>0</v>
      </c>
      <c r="CA154" s="246">
        <v>0</v>
      </c>
      <c r="CB154" s="247">
        <v>0</v>
      </c>
      <c r="CC154" s="247">
        <v>0</v>
      </c>
      <c r="CD154" s="247">
        <v>1</v>
      </c>
      <c r="CE154" s="247">
        <v>0</v>
      </c>
      <c r="CF154" s="114">
        <v>0</v>
      </c>
      <c r="CG154" s="114">
        <v>1</v>
      </c>
      <c r="CH154" s="114">
        <v>0</v>
      </c>
      <c r="CI154" s="115">
        <v>0</v>
      </c>
      <c r="CJ154" s="194">
        <f t="shared" si="40"/>
        <v>5</v>
      </c>
      <c r="CK154" s="448">
        <f t="shared" si="49"/>
        <v>1</v>
      </c>
      <c r="CL154" s="377">
        <f t="shared" si="50"/>
        <v>2</v>
      </c>
      <c r="CM154" s="474">
        <f t="shared" si="52"/>
        <v>100</v>
      </c>
      <c r="CS154" s="234"/>
      <c r="CT154" s="234"/>
      <c r="CU154" s="234"/>
      <c r="CV154" s="234"/>
      <c r="CW154" s="234"/>
      <c r="CX154" s="234"/>
      <c r="CY154" s="234"/>
      <c r="CZ154" s="234"/>
      <c r="DA154" s="234"/>
      <c r="DB154" s="234"/>
      <c r="DC154" s="234"/>
      <c r="DD154" s="234"/>
      <c r="DE154" s="234"/>
      <c r="DF154" s="234"/>
      <c r="DG154" s="234"/>
      <c r="DH154" s="234"/>
      <c r="DI154" s="234"/>
      <c r="DJ154" s="234"/>
    </row>
    <row r="155" spans="1:114" ht="20.100000000000001" customHeight="1" thickBot="1" x14ac:dyDescent="0.3">
      <c r="A155" s="559"/>
      <c r="B155" s="153" t="s">
        <v>131</v>
      </c>
      <c r="C155" s="154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49"/>
      <c r="BC155" s="49"/>
      <c r="BD155" s="49"/>
      <c r="BE155" s="49"/>
      <c r="BF155" s="148"/>
      <c r="BG155" s="148"/>
      <c r="BH155" s="148"/>
      <c r="BI155" s="148"/>
      <c r="BJ155" s="148"/>
      <c r="BK155" s="148"/>
      <c r="BL155" s="148"/>
      <c r="BM155" s="148"/>
      <c r="BN155" s="155"/>
      <c r="BO155" s="49"/>
      <c r="BP155" s="148"/>
      <c r="BQ155" s="155"/>
      <c r="BR155" s="148"/>
      <c r="BS155" s="148"/>
      <c r="BT155" s="148"/>
      <c r="BU155" s="148"/>
      <c r="BV155" s="155"/>
      <c r="BW155" s="155"/>
      <c r="BX155" s="155"/>
      <c r="BY155" s="148"/>
      <c r="BZ155" s="148"/>
      <c r="CA155" s="148"/>
      <c r="CB155" s="155"/>
      <c r="CC155" s="148"/>
      <c r="CD155" s="148"/>
      <c r="CE155" s="148"/>
      <c r="CF155" s="148"/>
      <c r="CG155" s="148"/>
      <c r="CH155" s="148"/>
      <c r="CI155" s="148"/>
      <c r="CJ155" s="81"/>
      <c r="CK155" s="81"/>
      <c r="CL155" s="81"/>
      <c r="CM155" s="81"/>
      <c r="CS155" s="234"/>
      <c r="CT155" s="234"/>
      <c r="CU155" s="234"/>
      <c r="CV155" s="234"/>
      <c r="CW155" s="234"/>
      <c r="CX155" s="234"/>
      <c r="CY155" s="234"/>
      <c r="CZ155" s="234"/>
      <c r="DA155" s="234"/>
      <c r="DB155" s="234"/>
      <c r="DC155" s="234"/>
      <c r="DD155" s="234"/>
      <c r="DE155" s="234"/>
      <c r="DF155" s="234"/>
      <c r="DG155" s="234"/>
      <c r="DH155" s="234"/>
      <c r="DI155" s="234"/>
      <c r="DJ155" s="234"/>
    </row>
    <row r="156" spans="1:114" ht="10.5" customHeight="1" x14ac:dyDescent="0.25">
      <c r="A156" s="559"/>
      <c r="B156" s="598"/>
      <c r="C156" s="599"/>
      <c r="D156" s="624"/>
      <c r="E156" s="625"/>
      <c r="F156" s="625"/>
      <c r="G156" s="625"/>
      <c r="H156" s="625"/>
      <c r="I156" s="625"/>
      <c r="J156" s="625"/>
      <c r="K156" s="625"/>
      <c r="L156" s="625"/>
      <c r="M156" s="625"/>
      <c r="N156" s="625"/>
      <c r="O156" s="626"/>
      <c r="P156" s="604" t="s">
        <v>76</v>
      </c>
      <c r="Q156" s="624"/>
      <c r="R156" s="625"/>
      <c r="S156" s="625"/>
      <c r="T156" s="625"/>
      <c r="U156" s="625"/>
      <c r="V156" s="625"/>
      <c r="W156" s="625"/>
      <c r="X156" s="625"/>
      <c r="Y156" s="625"/>
      <c r="Z156" s="625"/>
      <c r="AA156" s="625"/>
      <c r="AB156" s="626"/>
      <c r="AC156" s="604" t="s">
        <v>75</v>
      </c>
      <c r="AD156" s="280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2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0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/>
      <c r="BM156" s="281"/>
      <c r="BN156" s="564" t="s">
        <v>171</v>
      </c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2"/>
      <c r="CA156" s="281"/>
      <c r="CB156" s="281"/>
      <c r="CC156" s="281"/>
      <c r="CD156" s="281"/>
      <c r="CE156" s="281"/>
      <c r="CF156" s="281"/>
      <c r="CG156" s="281"/>
      <c r="CH156" s="281"/>
      <c r="CI156" s="282"/>
      <c r="CJ156" s="120"/>
      <c r="CK156" s="120"/>
      <c r="CL156" s="120"/>
      <c r="CM156" s="81"/>
      <c r="CS156" s="234"/>
      <c r="CT156" s="234"/>
      <c r="CU156" s="234"/>
      <c r="CV156" s="234"/>
      <c r="CW156" s="234"/>
      <c r="CX156" s="234"/>
      <c r="CY156" s="234"/>
      <c r="CZ156" s="234"/>
      <c r="DA156" s="234"/>
      <c r="DB156" s="234"/>
      <c r="DC156" s="234"/>
      <c r="DD156" s="234"/>
      <c r="DE156" s="234"/>
      <c r="DF156" s="234"/>
      <c r="DG156" s="234"/>
      <c r="DH156" s="234"/>
      <c r="DI156" s="234"/>
      <c r="DJ156" s="234"/>
    </row>
    <row r="157" spans="1:114" ht="20.100000000000001" customHeight="1" x14ac:dyDescent="0.25">
      <c r="A157" s="559"/>
      <c r="B157" s="110"/>
      <c r="C157" s="382"/>
      <c r="D157" s="417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124"/>
      <c r="P157" s="605"/>
      <c r="Q157" s="135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136"/>
      <c r="AC157" s="605"/>
      <c r="AD157" s="135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136"/>
      <c r="AP157" s="83" t="s">
        <v>114</v>
      </c>
      <c r="AQ157" s="83" t="s">
        <v>79</v>
      </c>
      <c r="AR157" s="83" t="s">
        <v>82</v>
      </c>
      <c r="AS157" s="83" t="s">
        <v>83</v>
      </c>
      <c r="AT157" s="83" t="s">
        <v>84</v>
      </c>
      <c r="AU157" s="83" t="s">
        <v>113</v>
      </c>
      <c r="AV157" s="149" t="s">
        <v>85</v>
      </c>
      <c r="AW157" s="149" t="s">
        <v>88</v>
      </c>
      <c r="AX157" s="149" t="s">
        <v>89</v>
      </c>
      <c r="AY157" s="149" t="s">
        <v>90</v>
      </c>
      <c r="AZ157" s="149" t="s">
        <v>91</v>
      </c>
      <c r="BA157" s="149" t="s">
        <v>92</v>
      </c>
      <c r="BB157" s="135" t="s">
        <v>93</v>
      </c>
      <c r="BC157" s="83" t="s">
        <v>94</v>
      </c>
      <c r="BD157" s="83" t="s">
        <v>95</v>
      </c>
      <c r="BE157" s="83" t="s">
        <v>96</v>
      </c>
      <c r="BF157" s="83" t="s">
        <v>97</v>
      </c>
      <c r="BG157" s="83" t="s">
        <v>98</v>
      </c>
      <c r="BH157" s="83" t="s">
        <v>99</v>
      </c>
      <c r="BI157" s="83" t="s">
        <v>100</v>
      </c>
      <c r="BJ157" s="83" t="s">
        <v>101</v>
      </c>
      <c r="BK157" s="83" t="s">
        <v>102</v>
      </c>
      <c r="BL157" s="83" t="s">
        <v>105</v>
      </c>
      <c r="BM157" s="83" t="s">
        <v>106</v>
      </c>
      <c r="BN157" s="565"/>
      <c r="BO157" s="83" t="s">
        <v>112</v>
      </c>
      <c r="BP157" s="83" t="s">
        <v>116</v>
      </c>
      <c r="BQ157" s="83" t="s">
        <v>117</v>
      </c>
      <c r="BR157" s="83" t="s">
        <v>118</v>
      </c>
      <c r="BS157" s="83" t="s">
        <v>119</v>
      </c>
      <c r="BT157" s="83" t="s">
        <v>120</v>
      </c>
      <c r="BU157" s="83" t="s">
        <v>121</v>
      </c>
      <c r="BV157" s="83" t="s">
        <v>122</v>
      </c>
      <c r="BW157" s="149"/>
      <c r="BX157" s="149"/>
      <c r="BY157" s="149"/>
      <c r="BZ157" s="373"/>
      <c r="CA157" s="149"/>
      <c r="CB157" s="149"/>
      <c r="CC157" s="149"/>
      <c r="CD157" s="149"/>
      <c r="CE157" s="149"/>
      <c r="CF157" s="149"/>
      <c r="CG157" s="149"/>
      <c r="CH157" s="149"/>
      <c r="CI157" s="373"/>
      <c r="CJ157" s="120"/>
      <c r="CK157" s="120"/>
      <c r="CL157" s="120"/>
      <c r="CM157" s="81"/>
      <c r="CS157" s="234"/>
      <c r="CT157" s="234"/>
      <c r="CU157" s="234"/>
      <c r="CV157" s="234"/>
      <c r="CW157" s="234"/>
      <c r="CX157" s="234"/>
      <c r="CY157" s="234"/>
      <c r="CZ157" s="234"/>
      <c r="DA157" s="234"/>
      <c r="DB157" s="234"/>
      <c r="DC157" s="234"/>
      <c r="DD157" s="234"/>
      <c r="DE157" s="234"/>
      <c r="DF157" s="234"/>
      <c r="DG157" s="234"/>
      <c r="DH157" s="234"/>
      <c r="DI157" s="234"/>
      <c r="DJ157" s="234"/>
    </row>
    <row r="158" spans="1:114" s="42" customFormat="1" ht="20.100000000000001" customHeight="1" thickBot="1" x14ac:dyDescent="0.25">
      <c r="A158" s="559"/>
      <c r="B158" s="41" t="s">
        <v>47</v>
      </c>
      <c r="C158" s="127"/>
      <c r="D158" s="418" t="s">
        <v>2</v>
      </c>
      <c r="E158" s="125" t="s">
        <v>3</v>
      </c>
      <c r="F158" s="125" t="s">
        <v>4</v>
      </c>
      <c r="G158" s="125" t="s">
        <v>5</v>
      </c>
      <c r="H158" s="125" t="s">
        <v>6</v>
      </c>
      <c r="I158" s="125" t="s">
        <v>7</v>
      </c>
      <c r="J158" s="125" t="s">
        <v>43</v>
      </c>
      <c r="K158" s="125" t="s">
        <v>44</v>
      </c>
      <c r="L158" s="125" t="s">
        <v>45</v>
      </c>
      <c r="M158" s="125" t="s">
        <v>65</v>
      </c>
      <c r="N158" s="125" t="s">
        <v>66</v>
      </c>
      <c r="O158" s="126" t="s">
        <v>67</v>
      </c>
      <c r="P158" s="605"/>
      <c r="Q158" s="261" t="s">
        <v>2</v>
      </c>
      <c r="R158" s="260" t="s">
        <v>3</v>
      </c>
      <c r="S158" s="260" t="s">
        <v>4</v>
      </c>
      <c r="T158" s="260" t="s">
        <v>5</v>
      </c>
      <c r="U158" s="260" t="s">
        <v>6</v>
      </c>
      <c r="V158" s="260" t="s">
        <v>7</v>
      </c>
      <c r="W158" s="260" t="s">
        <v>43</v>
      </c>
      <c r="X158" s="260" t="s">
        <v>44</v>
      </c>
      <c r="Y158" s="260" t="s">
        <v>45</v>
      </c>
      <c r="Z158" s="260" t="s">
        <v>65</v>
      </c>
      <c r="AA158" s="260" t="s">
        <v>66</v>
      </c>
      <c r="AB158" s="262" t="s">
        <v>67</v>
      </c>
      <c r="AC158" s="605"/>
      <c r="AD158" s="261" t="s">
        <v>2</v>
      </c>
      <c r="AE158" s="260" t="s">
        <v>3</v>
      </c>
      <c r="AF158" s="260" t="s">
        <v>4</v>
      </c>
      <c r="AG158" s="260" t="s">
        <v>5</v>
      </c>
      <c r="AH158" s="260" t="s">
        <v>6</v>
      </c>
      <c r="AI158" s="260" t="s">
        <v>7</v>
      </c>
      <c r="AJ158" s="260" t="s">
        <v>43</v>
      </c>
      <c r="AK158" s="260" t="s">
        <v>44</v>
      </c>
      <c r="AL158" s="260" t="s">
        <v>45</v>
      </c>
      <c r="AM158" s="260" t="s">
        <v>65</v>
      </c>
      <c r="AN158" s="260" t="s">
        <v>66</v>
      </c>
      <c r="AO158" s="262" t="s">
        <v>67</v>
      </c>
      <c r="AP158" s="260" t="s">
        <v>2</v>
      </c>
      <c r="AQ158" s="260" t="s">
        <v>3</v>
      </c>
      <c r="AR158" s="260" t="s">
        <v>4</v>
      </c>
      <c r="AS158" s="260" t="s">
        <v>5</v>
      </c>
      <c r="AT158" s="260" t="s">
        <v>6</v>
      </c>
      <c r="AU158" s="260" t="s">
        <v>7</v>
      </c>
      <c r="AV158" s="284" t="s">
        <v>43</v>
      </c>
      <c r="AW158" s="284" t="s">
        <v>44</v>
      </c>
      <c r="AX158" s="284" t="s">
        <v>45</v>
      </c>
      <c r="AY158" s="284" t="s">
        <v>65</v>
      </c>
      <c r="AZ158" s="284" t="s">
        <v>66</v>
      </c>
      <c r="BA158" s="284" t="s">
        <v>67</v>
      </c>
      <c r="BB158" s="300" t="s">
        <v>2</v>
      </c>
      <c r="BC158" s="284" t="s">
        <v>3</v>
      </c>
      <c r="BD158" s="284" t="s">
        <v>4</v>
      </c>
      <c r="BE158" s="293" t="s">
        <v>5</v>
      </c>
      <c r="BF158" s="293" t="s">
        <v>6</v>
      </c>
      <c r="BG158" s="293" t="s">
        <v>7</v>
      </c>
      <c r="BH158" s="293" t="s">
        <v>43</v>
      </c>
      <c r="BI158" s="293" t="s">
        <v>44</v>
      </c>
      <c r="BJ158" s="293" t="s">
        <v>45</v>
      </c>
      <c r="BK158" s="293" t="s">
        <v>65</v>
      </c>
      <c r="BL158" s="293" t="s">
        <v>66</v>
      </c>
      <c r="BM158" s="293" t="s">
        <v>67</v>
      </c>
      <c r="BN158" s="566"/>
      <c r="BO158" s="293" t="s">
        <v>2</v>
      </c>
      <c r="BP158" s="293" t="s">
        <v>3</v>
      </c>
      <c r="BQ158" s="293" t="s">
        <v>4</v>
      </c>
      <c r="BR158" s="293" t="s">
        <v>5</v>
      </c>
      <c r="BS158" s="293" t="s">
        <v>6</v>
      </c>
      <c r="BT158" s="293" t="s">
        <v>7</v>
      </c>
      <c r="BU158" s="293" t="s">
        <v>43</v>
      </c>
      <c r="BV158" s="293" t="s">
        <v>44</v>
      </c>
      <c r="BW158" s="293" t="s">
        <v>45</v>
      </c>
      <c r="BX158" s="293" t="s">
        <v>65</v>
      </c>
      <c r="BY158" s="293" t="s">
        <v>66</v>
      </c>
      <c r="BZ158" s="349" t="s">
        <v>67</v>
      </c>
      <c r="CA158" s="293" t="s">
        <v>2</v>
      </c>
      <c r="CB158" s="293" t="s">
        <v>3</v>
      </c>
      <c r="CC158" s="293" t="s">
        <v>4</v>
      </c>
      <c r="CD158" s="293" t="s">
        <v>5</v>
      </c>
      <c r="CE158" s="293" t="s">
        <v>6</v>
      </c>
      <c r="CF158" s="293" t="s">
        <v>7</v>
      </c>
      <c r="CG158" s="293" t="str">
        <f>+CG11</f>
        <v>Jul</v>
      </c>
      <c r="CH158" s="293" t="str">
        <f>+CH11</f>
        <v>Ago</v>
      </c>
      <c r="CI158" s="349" t="str">
        <f>+CI11</f>
        <v>Sep</v>
      </c>
      <c r="CJ158" s="120"/>
      <c r="CK158" s="120"/>
      <c r="CL158" s="120"/>
      <c r="CM158" s="150"/>
      <c r="CN158" s="234"/>
      <c r="CO158" s="234"/>
      <c r="CP158" s="234"/>
      <c r="CQ158" s="234"/>
      <c r="CR158" s="234"/>
      <c r="CS158" s="234"/>
      <c r="CT158" s="234"/>
      <c r="CU158" s="234"/>
      <c r="CV158" s="234"/>
      <c r="CW158" s="234"/>
      <c r="CX158" s="234"/>
      <c r="CY158" s="234"/>
      <c r="CZ158" s="234"/>
      <c r="DA158" s="234"/>
      <c r="DB158" s="234"/>
      <c r="DC158" s="234"/>
      <c r="DD158" s="234"/>
      <c r="DE158" s="234"/>
      <c r="DF158" s="234"/>
      <c r="DG158" s="234"/>
      <c r="DH158" s="234"/>
      <c r="DI158" s="234"/>
      <c r="DJ158" s="234"/>
    </row>
    <row r="159" spans="1:114" s="44" customFormat="1" ht="20.100000000000001" customHeight="1" x14ac:dyDescent="0.25">
      <c r="A159" s="559"/>
      <c r="B159" s="28" t="s">
        <v>77</v>
      </c>
      <c r="C159" s="29"/>
      <c r="D159" s="121">
        <v>6.97</v>
      </c>
      <c r="E159" s="122">
        <v>6.97</v>
      </c>
      <c r="F159" s="122">
        <v>6.97</v>
      </c>
      <c r="G159" s="122">
        <v>6.97</v>
      </c>
      <c r="H159" s="122">
        <v>6.97</v>
      </c>
      <c r="I159" s="122">
        <v>6.97</v>
      </c>
      <c r="J159" s="122">
        <v>6.97</v>
      </c>
      <c r="K159" s="122">
        <v>6.97</v>
      </c>
      <c r="L159" s="122">
        <v>6.97</v>
      </c>
      <c r="M159" s="122">
        <v>6.97</v>
      </c>
      <c r="N159" s="122">
        <v>6.97</v>
      </c>
      <c r="O159" s="123">
        <v>6.97</v>
      </c>
      <c r="P159" s="414"/>
      <c r="Q159" s="415">
        <v>6.97</v>
      </c>
      <c r="R159" s="84">
        <v>6.97</v>
      </c>
      <c r="S159" s="84">
        <v>6.97</v>
      </c>
      <c r="T159" s="84">
        <v>6.97</v>
      </c>
      <c r="U159" s="84">
        <v>6.97</v>
      </c>
      <c r="V159" s="84">
        <v>6.97</v>
      </c>
      <c r="W159" s="84">
        <v>6.97</v>
      </c>
      <c r="X159" s="84">
        <v>6.97</v>
      </c>
      <c r="Y159" s="84">
        <v>6.97</v>
      </c>
      <c r="Z159" s="84">
        <v>6.97</v>
      </c>
      <c r="AA159" s="84">
        <v>6.97</v>
      </c>
      <c r="AB159" s="437">
        <v>6.94</v>
      </c>
      <c r="AC159" s="416"/>
      <c r="AD159" s="231">
        <v>6.94</v>
      </c>
      <c r="AE159" s="230">
        <v>6.9261538461538397</v>
      </c>
      <c r="AF159" s="230">
        <v>6.9083870967741969</v>
      </c>
      <c r="AG159" s="230">
        <v>6.8933333333333282</v>
      </c>
      <c r="AH159" s="230">
        <v>6.89</v>
      </c>
      <c r="AI159" s="230">
        <v>6.8816666666666642</v>
      </c>
      <c r="AJ159" s="230">
        <v>6.8761290322580653</v>
      </c>
      <c r="AK159" s="240">
        <v>6.8700000000000028</v>
      </c>
      <c r="AL159" s="240">
        <v>6.8700000000000028</v>
      </c>
      <c r="AM159" s="240">
        <v>6.8700000000000028</v>
      </c>
      <c r="AN159" s="240">
        <v>6.8606666666666722</v>
      </c>
      <c r="AO159" s="233">
        <v>6.86</v>
      </c>
      <c r="AP159" s="240">
        <v>6.86</v>
      </c>
      <c r="AQ159" s="240">
        <v>6.86</v>
      </c>
      <c r="AR159" s="240">
        <v>6.86</v>
      </c>
      <c r="AS159" s="240">
        <v>6.86</v>
      </c>
      <c r="AT159" s="240">
        <v>6.86</v>
      </c>
      <c r="AU159" s="240">
        <v>6.86</v>
      </c>
      <c r="AV159" s="240">
        <v>6.86</v>
      </c>
      <c r="AW159" s="240">
        <v>6.86</v>
      </c>
      <c r="AX159" s="240">
        <v>6.86</v>
      </c>
      <c r="AY159" s="240">
        <v>6.86</v>
      </c>
      <c r="AZ159" s="240">
        <v>6.86</v>
      </c>
      <c r="BA159" s="240">
        <v>6.86</v>
      </c>
      <c r="BB159" s="301">
        <v>6.86</v>
      </c>
      <c r="BC159" s="290">
        <v>6.86</v>
      </c>
      <c r="BD159" s="290">
        <v>6.86</v>
      </c>
      <c r="BE159" s="292">
        <v>6.86</v>
      </c>
      <c r="BF159" s="290">
        <v>6.86</v>
      </c>
      <c r="BG159" s="290">
        <v>6.86</v>
      </c>
      <c r="BH159" s="292">
        <v>6.86</v>
      </c>
      <c r="BI159" s="292">
        <v>6.86</v>
      </c>
      <c r="BJ159" s="290">
        <v>6.86</v>
      </c>
      <c r="BK159" s="290">
        <v>6.86</v>
      </c>
      <c r="BL159" s="290">
        <v>6.86</v>
      </c>
      <c r="BM159" s="290">
        <v>6.86</v>
      </c>
      <c r="BN159" s="451"/>
      <c r="BO159" s="290">
        <v>6.86</v>
      </c>
      <c r="BP159" s="290">
        <v>6.86</v>
      </c>
      <c r="BQ159" s="290">
        <v>6.86</v>
      </c>
      <c r="BR159" s="290">
        <v>6.86</v>
      </c>
      <c r="BS159" s="290">
        <v>6.86</v>
      </c>
      <c r="BT159" s="290">
        <v>6.86</v>
      </c>
      <c r="BU159" s="290">
        <v>6.86</v>
      </c>
      <c r="BV159" s="290">
        <v>6.86</v>
      </c>
      <c r="BW159" s="240"/>
      <c r="BX159" s="240"/>
      <c r="BY159" s="240"/>
      <c r="BZ159" s="233"/>
      <c r="CA159" s="240"/>
      <c r="CB159" s="240"/>
      <c r="CC159" s="240"/>
      <c r="CD159" s="240"/>
      <c r="CE159" s="240"/>
      <c r="CF159" s="240"/>
      <c r="CG159" s="240"/>
      <c r="CH159" s="240"/>
      <c r="CI159" s="233"/>
      <c r="CJ159" s="232"/>
      <c r="CK159" s="232"/>
      <c r="CL159" s="232"/>
      <c r="CM159" s="226"/>
      <c r="CN159" s="234"/>
      <c r="CO159" s="234"/>
      <c r="CP159" s="234"/>
      <c r="CQ159" s="234"/>
      <c r="CR159" s="234"/>
      <c r="CS159" s="234"/>
      <c r="CT159" s="234"/>
      <c r="CU159" s="234"/>
      <c r="CV159" s="234"/>
      <c r="CW159" s="234"/>
      <c r="CX159" s="234"/>
      <c r="CY159" s="234"/>
      <c r="CZ159" s="234"/>
      <c r="DA159" s="234"/>
      <c r="DB159" s="234"/>
      <c r="DC159" s="234"/>
      <c r="DD159" s="234"/>
      <c r="DE159" s="234"/>
      <c r="DF159" s="234"/>
      <c r="DG159" s="234"/>
      <c r="DH159" s="234"/>
      <c r="DI159" s="234"/>
      <c r="DJ159" s="234"/>
    </row>
    <row r="160" spans="1:114" s="38" customFormat="1" ht="20.100000000000001" customHeight="1" thickBot="1" x14ac:dyDescent="0.3">
      <c r="A160" s="559"/>
      <c r="B160" s="575" t="s">
        <v>49</v>
      </c>
      <c r="C160" s="606"/>
      <c r="D160" s="302">
        <f t="shared" ref="D160:AI160" si="53">(D15+D84)/(D87+D153)</f>
        <v>2.8771320756755019</v>
      </c>
      <c r="E160" s="285">
        <f t="shared" si="53"/>
        <v>3.2619779206503399</v>
      </c>
      <c r="F160" s="285">
        <f t="shared" si="53"/>
        <v>2.6055552329083356</v>
      </c>
      <c r="G160" s="285">
        <f t="shared" si="53"/>
        <v>3.0203134248344092</v>
      </c>
      <c r="H160" s="285">
        <f t="shared" si="53"/>
        <v>3.2361768988692332</v>
      </c>
      <c r="I160" s="285">
        <f t="shared" si="53"/>
        <v>2.7059623852082648</v>
      </c>
      <c r="J160" s="285">
        <f t="shared" si="53"/>
        <v>2.8429645273499062</v>
      </c>
      <c r="K160" s="285">
        <f t="shared" si="53"/>
        <v>2.5970903396263667</v>
      </c>
      <c r="L160" s="285">
        <f t="shared" si="53"/>
        <v>2.8474711089583362</v>
      </c>
      <c r="M160" s="285">
        <f t="shared" si="53"/>
        <v>3.1349361113672076</v>
      </c>
      <c r="N160" s="285">
        <f t="shared" si="53"/>
        <v>3.2449068939679084</v>
      </c>
      <c r="O160" s="374">
        <f t="shared" si="53"/>
        <v>3.410590328381224</v>
      </c>
      <c r="P160" s="285">
        <f t="shared" si="53"/>
        <v>2.9845631039184206</v>
      </c>
      <c r="Q160" s="302">
        <f t="shared" si="53"/>
        <v>3.3242941711240857</v>
      </c>
      <c r="R160" s="285">
        <f t="shared" si="53"/>
        <v>3.3040696986178966</v>
      </c>
      <c r="S160" s="285">
        <f t="shared" si="53"/>
        <v>3.0140106010878305</v>
      </c>
      <c r="T160" s="285">
        <f t="shared" si="53"/>
        <v>3.9160067045651852</v>
      </c>
      <c r="U160" s="285">
        <f t="shared" si="53"/>
        <v>3.0185109033090889</v>
      </c>
      <c r="V160" s="285">
        <f t="shared" si="53"/>
        <v>3.3570654377438736</v>
      </c>
      <c r="W160" s="285">
        <f t="shared" si="53"/>
        <v>3.4587657177957354</v>
      </c>
      <c r="X160" s="285">
        <f t="shared" si="53"/>
        <v>3.3339669988731311</v>
      </c>
      <c r="Y160" s="285">
        <f t="shared" si="53"/>
        <v>3.1308483978774944</v>
      </c>
      <c r="Z160" s="285">
        <f t="shared" si="53"/>
        <v>3.3197161035351215</v>
      </c>
      <c r="AA160" s="285">
        <f t="shared" si="53"/>
        <v>3.2477344912646782</v>
      </c>
      <c r="AB160" s="374">
        <f t="shared" si="53"/>
        <v>3.437807394572129</v>
      </c>
      <c r="AC160" s="285">
        <f t="shared" si="53"/>
        <v>3.3206363259677221</v>
      </c>
      <c r="AD160" s="302">
        <f t="shared" si="53"/>
        <v>3.3716527635788132</v>
      </c>
      <c r="AE160" s="285">
        <f t="shared" si="53"/>
        <v>3.5887324231285347</v>
      </c>
      <c r="AF160" s="285">
        <f t="shared" si="53"/>
        <v>3.5458999243165619</v>
      </c>
      <c r="AG160" s="285">
        <f t="shared" si="53"/>
        <v>5.183712625234608</v>
      </c>
      <c r="AH160" s="285">
        <f t="shared" si="53"/>
        <v>5.2278311196563001</v>
      </c>
      <c r="AI160" s="285">
        <f t="shared" si="53"/>
        <v>4.2610806974248705</v>
      </c>
      <c r="AJ160" s="285">
        <f t="shared" ref="AJ160:BO160" si="54">(AJ15+AJ84)/(AJ87+AJ153)</f>
        <v>6.3939281289793328</v>
      </c>
      <c r="AK160" s="285">
        <f t="shared" si="54"/>
        <v>4.8842788985942445</v>
      </c>
      <c r="AL160" s="285">
        <f t="shared" si="54"/>
        <v>5.6022080719451663</v>
      </c>
      <c r="AM160" s="285">
        <f t="shared" si="54"/>
        <v>5.2862851096965136</v>
      </c>
      <c r="AN160" s="285">
        <f t="shared" si="54"/>
        <v>5.7597443806116475</v>
      </c>
      <c r="AO160" s="374">
        <f t="shared" si="54"/>
        <v>6.0996066291126647</v>
      </c>
      <c r="AP160" s="285">
        <f t="shared" si="54"/>
        <v>6.1016703646310191</v>
      </c>
      <c r="AQ160" s="285">
        <f t="shared" si="54"/>
        <v>5.5662457792463771</v>
      </c>
      <c r="AR160" s="285">
        <f t="shared" si="54"/>
        <v>5.8985326654670729</v>
      </c>
      <c r="AS160" s="285">
        <f t="shared" si="54"/>
        <v>6.1087318158903248</v>
      </c>
      <c r="AT160" s="285">
        <f t="shared" si="54"/>
        <v>6.2709889800380045</v>
      </c>
      <c r="AU160" s="285">
        <f t="shared" si="54"/>
        <v>5.9211608189356824</v>
      </c>
      <c r="AV160" s="285">
        <f t="shared" si="54"/>
        <v>6.6636516549999998</v>
      </c>
      <c r="AW160" s="285">
        <f t="shared" si="54"/>
        <v>5.8894146436707882</v>
      </c>
      <c r="AX160" s="285">
        <f t="shared" si="54"/>
        <v>5.7517959673599846</v>
      </c>
      <c r="AY160" s="285">
        <f t="shared" si="54"/>
        <v>6.4019578020398962</v>
      </c>
      <c r="AZ160" s="285">
        <f t="shared" si="54"/>
        <v>5.7066982578305439</v>
      </c>
      <c r="BA160" s="285">
        <f t="shared" si="54"/>
        <v>5.9175895330748745</v>
      </c>
      <c r="BB160" s="302">
        <f t="shared" si="54"/>
        <v>6.5527787376268822</v>
      </c>
      <c r="BC160" s="285">
        <f t="shared" si="54"/>
        <v>5.3295972973355772</v>
      </c>
      <c r="BD160" s="285">
        <f t="shared" si="54"/>
        <v>5.4711684350543175</v>
      </c>
      <c r="BE160" s="285">
        <f t="shared" si="54"/>
        <v>6.5508573728085233</v>
      </c>
      <c r="BF160" s="285">
        <f t="shared" si="54"/>
        <v>6.0812392814858036</v>
      </c>
      <c r="BG160" s="285">
        <f t="shared" si="54"/>
        <v>5.8697022998744757</v>
      </c>
      <c r="BH160" s="285">
        <f t="shared" si="54"/>
        <v>6.1265531744913897</v>
      </c>
      <c r="BI160" s="285">
        <f t="shared" si="54"/>
        <v>5.6825977969680848</v>
      </c>
      <c r="BJ160" s="285">
        <f t="shared" si="54"/>
        <v>5.124374843273273</v>
      </c>
      <c r="BK160" s="285">
        <f t="shared" si="54"/>
        <v>5.4132280646174626</v>
      </c>
      <c r="BL160" s="285">
        <f t="shared" si="54"/>
        <v>5.6325600533304669</v>
      </c>
      <c r="BM160" s="285">
        <f t="shared" si="54"/>
        <v>6.03423246304245</v>
      </c>
      <c r="BN160" s="452">
        <f t="shared" si="54"/>
        <v>5.8256525335468705</v>
      </c>
      <c r="BO160" s="285">
        <f t="shared" si="54"/>
        <v>6.5598100891647171</v>
      </c>
      <c r="BP160" s="285">
        <f t="shared" ref="BP160:CH160" si="55">(BP15+BP84)/(BP87+BP153)</f>
        <v>5.238418320000001</v>
      </c>
      <c r="BQ160" s="285">
        <f t="shared" si="55"/>
        <v>5.7592924000109669</v>
      </c>
      <c r="BR160" s="285">
        <f t="shared" si="55"/>
        <v>6.357940745292165</v>
      </c>
      <c r="BS160" s="285">
        <f t="shared" si="55"/>
        <v>5.8974869851722742</v>
      </c>
      <c r="BT160" s="285">
        <f t="shared" si="55"/>
        <v>5.6787929430375144</v>
      </c>
      <c r="BU160" s="285">
        <f t="shared" si="55"/>
        <v>7.0235410535324432</v>
      </c>
      <c r="BV160" s="285">
        <f t="shared" si="55"/>
        <v>5.5262752069285703</v>
      </c>
      <c r="BW160" s="285">
        <f t="shared" si="55"/>
        <v>5.5426914227016368</v>
      </c>
      <c r="BX160" s="285">
        <f t="shared" si="55"/>
        <v>5.9076141242679867</v>
      </c>
      <c r="BY160" s="285">
        <f t="shared" si="55"/>
        <v>5.7180883593193501</v>
      </c>
      <c r="BZ160" s="374">
        <f t="shared" si="55"/>
        <v>6.1290600208753698</v>
      </c>
      <c r="CA160" s="285">
        <f t="shared" si="55"/>
        <v>5.8750630608195511</v>
      </c>
      <c r="CB160" s="285">
        <f t="shared" si="55"/>
        <v>5.711236947601912</v>
      </c>
      <c r="CC160" s="285">
        <f t="shared" si="55"/>
        <v>5.3392793938553815</v>
      </c>
      <c r="CD160" s="285">
        <f t="shared" si="55"/>
        <v>6.5159991450437698</v>
      </c>
      <c r="CE160" s="285">
        <f t="shared" si="55"/>
        <v>5.8634625123164419</v>
      </c>
      <c r="CF160" s="285">
        <f t="shared" si="55"/>
        <v>5.619055409529679</v>
      </c>
      <c r="CG160" s="285">
        <f t="shared" si="55"/>
        <v>6.3979371536449889</v>
      </c>
      <c r="CH160" s="285">
        <f t="shared" si="55"/>
        <v>4.9620930658609597</v>
      </c>
      <c r="CI160" s="374">
        <f t="shared" ref="CI160" si="56">(CI15+CI84)/(CI87+CI153)</f>
        <v>4.6839682359426797</v>
      </c>
      <c r="CJ160" s="2"/>
      <c r="CK160" s="2"/>
      <c r="CL160" s="2"/>
      <c r="CM160" s="227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DI160" s="234"/>
      <c r="DJ160" s="234"/>
    </row>
    <row r="161" spans="1:114" s="38" customFormat="1" ht="20.100000000000001" customHeight="1" x14ac:dyDescent="0.25">
      <c r="A161" s="559"/>
      <c r="B161" s="28" t="s">
        <v>78</v>
      </c>
      <c r="C161" s="29"/>
      <c r="D161" s="90">
        <v>1.4823500000000001</v>
      </c>
      <c r="E161" s="91">
        <v>1.4956400000000001</v>
      </c>
      <c r="F161" s="91">
        <v>1.5070300000000001</v>
      </c>
      <c r="G161" s="91">
        <v>1.51573</v>
      </c>
      <c r="H161" s="91">
        <v>1.5223199999999999</v>
      </c>
      <c r="I161" s="91">
        <v>1.5275399999999999</v>
      </c>
      <c r="J161" s="91">
        <v>1.5307299999999999</v>
      </c>
      <c r="K161" s="91">
        <v>1.5328900000000001</v>
      </c>
      <c r="L161" s="91">
        <v>1.5346900000000001</v>
      </c>
      <c r="M161" s="91">
        <v>1.53589</v>
      </c>
      <c r="N161" s="91">
        <v>1.5368200000000001</v>
      </c>
      <c r="O161" s="419">
        <v>1.5375399999999999</v>
      </c>
      <c r="P161" s="413"/>
      <c r="Q161" s="92">
        <v>1.53793</v>
      </c>
      <c r="R161" s="93">
        <v>1.5380499999999999</v>
      </c>
      <c r="S161" s="93">
        <v>1.53826</v>
      </c>
      <c r="T161" s="93">
        <v>1.5389600000000001</v>
      </c>
      <c r="U161" s="93">
        <v>1.5403100000000001</v>
      </c>
      <c r="V161" s="93">
        <v>1.5420100000000001</v>
      </c>
      <c r="W161" s="93">
        <v>1.5436099999999999</v>
      </c>
      <c r="X161" s="93">
        <v>1.5460499999999999</v>
      </c>
      <c r="Y161" s="93">
        <v>1.5492600000000001</v>
      </c>
      <c r="Z161" s="93">
        <v>1.5527200000000001</v>
      </c>
      <c r="AA161" s="93">
        <v>1.5579799999999999</v>
      </c>
      <c r="AB161" s="164">
        <v>1.5645100000000001</v>
      </c>
      <c r="AC161" s="413"/>
      <c r="AD161" s="202">
        <v>1.5729</v>
      </c>
      <c r="AE161" s="203">
        <v>1.5829800000000001</v>
      </c>
      <c r="AF161" s="203">
        <v>1.5949899999999999</v>
      </c>
      <c r="AG161" s="203">
        <v>1.60812</v>
      </c>
      <c r="AH161" s="203">
        <v>1.6227499999999999</v>
      </c>
      <c r="AI161" s="203">
        <v>1.6371</v>
      </c>
      <c r="AJ161" s="203">
        <v>1.65073</v>
      </c>
      <c r="AK161" s="203">
        <v>1.66629</v>
      </c>
      <c r="AL161" s="203">
        <v>1.6803900000000001</v>
      </c>
      <c r="AM161" s="203">
        <v>1.6939200000000001</v>
      </c>
      <c r="AN161" s="203">
        <v>1.70662</v>
      </c>
      <c r="AO161" s="204">
        <v>1.7180200000000001</v>
      </c>
      <c r="AP161" s="203">
        <v>1.7285999999999999</v>
      </c>
      <c r="AQ161" s="203">
        <v>1.73722</v>
      </c>
      <c r="AR161" s="203">
        <v>1.7441199999999999</v>
      </c>
      <c r="AS161" s="203">
        <v>1.7503299999999999</v>
      </c>
      <c r="AT161" s="203">
        <v>1.7562199999999999</v>
      </c>
      <c r="AU161" s="203">
        <v>1.7622100000000001</v>
      </c>
      <c r="AV161" s="328">
        <v>1.7689299999999999</v>
      </c>
      <c r="AW161" s="328">
        <v>1.7752600000000001</v>
      </c>
      <c r="AX161" s="328">
        <v>1.7811399999999999</v>
      </c>
      <c r="AY161" s="328">
        <v>1.7879700000000001</v>
      </c>
      <c r="AZ161" s="328">
        <v>1.79437</v>
      </c>
      <c r="BA161" s="328">
        <v>1.80078</v>
      </c>
      <c r="BB161" s="303">
        <v>1.8075000000000001</v>
      </c>
      <c r="BC161" s="291">
        <v>1.8145800000000001</v>
      </c>
      <c r="BD161" s="291">
        <v>1.8211999999999999</v>
      </c>
      <c r="BE161" s="291">
        <v>1.82942</v>
      </c>
      <c r="BF161" s="291">
        <v>1.8368599999999999</v>
      </c>
      <c r="BG161" s="291">
        <v>1.84368</v>
      </c>
      <c r="BH161" s="299">
        <v>1.8512900000000001</v>
      </c>
      <c r="BI161" s="299">
        <v>1.85859</v>
      </c>
      <c r="BJ161" s="299">
        <v>1.86754</v>
      </c>
      <c r="BK161" s="299">
        <v>1.8778900000000001</v>
      </c>
      <c r="BL161" s="299">
        <v>1.8887100000000001</v>
      </c>
      <c r="BM161" s="299">
        <v>1.8999299999999999</v>
      </c>
      <c r="BN161" s="453"/>
      <c r="BO161" s="291">
        <v>1.91005</v>
      </c>
      <c r="BP161" s="291">
        <v>1.91974</v>
      </c>
      <c r="BQ161" s="291">
        <v>1.9292499999999999</v>
      </c>
      <c r="BR161" s="291">
        <v>1.93885</v>
      </c>
      <c r="BS161" s="291">
        <v>1.94835</v>
      </c>
      <c r="BT161" s="291">
        <v>1.9587699999999999</v>
      </c>
      <c r="BU161" s="291">
        <v>1.96984</v>
      </c>
      <c r="BV161" s="291">
        <v>1.98082</v>
      </c>
      <c r="BW161" s="389"/>
      <c r="BX161" s="389"/>
      <c r="BY161" s="389"/>
      <c r="BZ161" s="375"/>
      <c r="CA161" s="389"/>
      <c r="CB161" s="389"/>
      <c r="CC161" s="389"/>
      <c r="CD161" s="389"/>
      <c r="CE161" s="389"/>
      <c r="CF161" s="389"/>
      <c r="CG161" s="389"/>
      <c r="CH161" s="389"/>
      <c r="CI161" s="375"/>
      <c r="CJ161" s="2"/>
      <c r="CK161" s="2"/>
      <c r="CL161" s="2"/>
      <c r="CM161" s="227"/>
      <c r="CN161" s="234"/>
      <c r="CO161" s="234"/>
      <c r="CP161" s="234"/>
      <c r="CQ161" s="234"/>
      <c r="CR161" s="234"/>
      <c r="CS161" s="234"/>
      <c r="CT161" s="234"/>
      <c r="CU161" s="234"/>
      <c r="CV161" s="234"/>
      <c r="CW161" s="234"/>
      <c r="CX161" s="234"/>
      <c r="CY161" s="234"/>
      <c r="CZ161" s="234"/>
      <c r="DA161" s="234"/>
      <c r="DB161" s="234"/>
      <c r="DC161" s="234"/>
      <c r="DD161" s="234"/>
      <c r="DE161" s="234"/>
      <c r="DF161" s="234"/>
      <c r="DG161" s="234"/>
      <c r="DH161" s="234"/>
      <c r="DI161" s="234"/>
      <c r="DJ161" s="234"/>
    </row>
    <row r="162" spans="1:114" ht="20.100000000000001" customHeight="1" thickBot="1" x14ac:dyDescent="0.25">
      <c r="A162" s="559"/>
      <c r="B162" s="613" t="s">
        <v>49</v>
      </c>
      <c r="C162" s="614"/>
      <c r="D162" s="302">
        <f t="shared" ref="D162:AI162" si="57">(D50+D81)/(D121+D151)</f>
        <v>3.6697690379930368</v>
      </c>
      <c r="E162" s="285">
        <f t="shared" si="57"/>
        <v>3.6166605939080245</v>
      </c>
      <c r="F162" s="285">
        <f t="shared" si="57"/>
        <v>3.6798722818261926</v>
      </c>
      <c r="G162" s="285">
        <f t="shared" si="57"/>
        <v>3.3294272321257092</v>
      </c>
      <c r="H162" s="285">
        <f t="shared" si="57"/>
        <v>3.1770080690580373</v>
      </c>
      <c r="I162" s="285">
        <f t="shared" si="57"/>
        <v>3.231216699529293</v>
      </c>
      <c r="J162" s="285">
        <f t="shared" si="57"/>
        <v>2.9651370742269574</v>
      </c>
      <c r="K162" s="285">
        <f t="shared" si="57"/>
        <v>3.7107307857442136</v>
      </c>
      <c r="L162" s="285">
        <f t="shared" si="57"/>
        <v>3.5442532762002279</v>
      </c>
      <c r="M162" s="285">
        <f t="shared" si="57"/>
        <v>3.9552659474908731</v>
      </c>
      <c r="N162" s="285">
        <f t="shared" si="57"/>
        <v>4.0678412247373599</v>
      </c>
      <c r="O162" s="374">
        <f t="shared" si="57"/>
        <v>3.5827437671103999</v>
      </c>
      <c r="P162" s="285">
        <f t="shared" si="57"/>
        <v>3.5341210523884969</v>
      </c>
      <c r="Q162" s="302">
        <f t="shared" si="57"/>
        <v>3.5356118696181658</v>
      </c>
      <c r="R162" s="285">
        <f t="shared" si="57"/>
        <v>3.5095221846057454</v>
      </c>
      <c r="S162" s="285">
        <f t="shared" si="57"/>
        <v>3.1972777289160494</v>
      </c>
      <c r="T162" s="285">
        <f t="shared" si="57"/>
        <v>3.9644141490813185</v>
      </c>
      <c r="U162" s="285">
        <f t="shared" si="57"/>
        <v>4.0877411449207042</v>
      </c>
      <c r="V162" s="285">
        <f t="shared" si="57"/>
        <v>3.6738303281989437</v>
      </c>
      <c r="W162" s="285">
        <f t="shared" si="57"/>
        <v>3.7988204003715031</v>
      </c>
      <c r="X162" s="285">
        <f t="shared" si="57"/>
        <v>3.4953556921879469</v>
      </c>
      <c r="Y162" s="285">
        <f t="shared" si="57"/>
        <v>3.4456966463731065</v>
      </c>
      <c r="Z162" s="285">
        <f t="shared" si="57"/>
        <v>4.0479747276689473</v>
      </c>
      <c r="AA162" s="285">
        <f t="shared" si="57"/>
        <v>3.9312371871574854</v>
      </c>
      <c r="AB162" s="374">
        <f t="shared" si="57"/>
        <v>5.4989634606227744</v>
      </c>
      <c r="AC162" s="285">
        <f t="shared" si="57"/>
        <v>3.8807435337471179</v>
      </c>
      <c r="AD162" s="302">
        <f t="shared" si="57"/>
        <v>3.3191708278487928</v>
      </c>
      <c r="AE162" s="285">
        <f t="shared" si="57"/>
        <v>3.2370734461172974</v>
      </c>
      <c r="AF162" s="285">
        <f t="shared" si="57"/>
        <v>3.5596741390483015</v>
      </c>
      <c r="AG162" s="285">
        <f t="shared" si="57"/>
        <v>4.2136218446432858</v>
      </c>
      <c r="AH162" s="285">
        <f t="shared" si="57"/>
        <v>5.0225431922672685</v>
      </c>
      <c r="AI162" s="285">
        <f t="shared" si="57"/>
        <v>4.1533614133866452</v>
      </c>
      <c r="AJ162" s="285">
        <f t="shared" ref="AJ162:BO162" si="58">(AJ50+AJ81)/(AJ121+AJ151)</f>
        <v>4.8306668975699765</v>
      </c>
      <c r="AK162" s="285">
        <f t="shared" si="58"/>
        <v>3.6476297960663162</v>
      </c>
      <c r="AL162" s="285">
        <f t="shared" si="58"/>
        <v>3.9951472333533156</v>
      </c>
      <c r="AM162" s="285">
        <f t="shared" si="58"/>
        <v>3.9475269145697256</v>
      </c>
      <c r="AN162" s="285">
        <f t="shared" si="58"/>
        <v>3.451084224800498</v>
      </c>
      <c r="AO162" s="374">
        <f t="shared" si="58"/>
        <v>4.4167225397038781</v>
      </c>
      <c r="AP162" s="285">
        <f t="shared" si="58"/>
        <v>3.5470601486118278</v>
      </c>
      <c r="AQ162" s="285">
        <f t="shared" si="58"/>
        <v>3.726669526349518</v>
      </c>
      <c r="AR162" s="285">
        <f t="shared" si="58"/>
        <v>3.4921633993756722</v>
      </c>
      <c r="AS162" s="285">
        <f t="shared" si="58"/>
        <v>3.4335865378416832</v>
      </c>
      <c r="AT162" s="285">
        <f t="shared" si="58"/>
        <v>4.8215086135526493</v>
      </c>
      <c r="AU162" s="285">
        <f t="shared" si="58"/>
        <v>4.3250801641187824</v>
      </c>
      <c r="AV162" s="285">
        <f t="shared" si="58"/>
        <v>3.5626922832503092</v>
      </c>
      <c r="AW162" s="285">
        <f t="shared" si="58"/>
        <v>3.818416779907178</v>
      </c>
      <c r="AX162" s="285">
        <f t="shared" si="58"/>
        <v>2.7154368168424772</v>
      </c>
      <c r="AY162" s="285">
        <f t="shared" si="58"/>
        <v>4.7902340584734402</v>
      </c>
      <c r="AZ162" s="285">
        <f t="shared" si="58"/>
        <v>3.9868494616410923</v>
      </c>
      <c r="BA162" s="285">
        <f t="shared" si="58"/>
        <v>4.1430125889548783</v>
      </c>
      <c r="BB162" s="302">
        <f t="shared" si="58"/>
        <v>4.5407169019762108</v>
      </c>
      <c r="BC162" s="285">
        <f t="shared" si="58"/>
        <v>4.8866605412763615</v>
      </c>
      <c r="BD162" s="285">
        <f t="shared" si="58"/>
        <v>4.9408474003494121</v>
      </c>
      <c r="BE162" s="285">
        <f t="shared" si="58"/>
        <v>4.6347431043745351</v>
      </c>
      <c r="BF162" s="285">
        <f t="shared" si="58"/>
        <v>5.0581990917209376</v>
      </c>
      <c r="BG162" s="285">
        <f t="shared" si="58"/>
        <v>6.969022825840959</v>
      </c>
      <c r="BH162" s="285">
        <f t="shared" si="58"/>
        <v>4.9607264204602188</v>
      </c>
      <c r="BI162" s="285">
        <f t="shared" si="58"/>
        <v>6.1502419779562461</v>
      </c>
      <c r="BJ162" s="285">
        <f t="shared" si="58"/>
        <v>5.5605890027673253</v>
      </c>
      <c r="BK162" s="285">
        <f t="shared" si="58"/>
        <v>4.9386989227760756</v>
      </c>
      <c r="BL162" s="285">
        <f t="shared" si="58"/>
        <v>4.807737406424323</v>
      </c>
      <c r="BM162" s="285">
        <f t="shared" si="58"/>
        <v>5.3181244352579835</v>
      </c>
      <c r="BN162" s="452">
        <f t="shared" si="58"/>
        <v>5.2268717542744181</v>
      </c>
      <c r="BO162" s="285">
        <f t="shared" si="58"/>
        <v>5.2639951508916027</v>
      </c>
      <c r="BP162" s="285">
        <f t="shared" ref="BP162:CH162" si="59">(BP50+BP81)/(BP121+BP151)</f>
        <v>5.3811340618490506</v>
      </c>
      <c r="BQ162" s="285">
        <f t="shared" si="59"/>
        <v>5.7017889587932071</v>
      </c>
      <c r="BR162" s="285">
        <f t="shared" si="59"/>
        <v>5.8621928826847594</v>
      </c>
      <c r="BS162" s="285">
        <f t="shared" si="59"/>
        <v>6.5881847198645289</v>
      </c>
      <c r="BT162" s="285">
        <f t="shared" si="59"/>
        <v>5.709072022241747</v>
      </c>
      <c r="BU162" s="285">
        <f t="shared" si="59"/>
        <v>4.8722894306944546</v>
      </c>
      <c r="BV162" s="285">
        <f t="shared" si="59"/>
        <v>5.1745249477901893</v>
      </c>
      <c r="BW162" s="285">
        <f t="shared" si="59"/>
        <v>4.1340081031840956</v>
      </c>
      <c r="BX162" s="285">
        <f t="shared" si="59"/>
        <v>4.1379122021713455</v>
      </c>
      <c r="BY162" s="285">
        <f t="shared" si="59"/>
        <v>3.4520112615465339</v>
      </c>
      <c r="BZ162" s="374">
        <f t="shared" si="59"/>
        <v>3.2948596383764048</v>
      </c>
      <c r="CA162" s="285">
        <f t="shared" si="59"/>
        <v>3.2002491027023559</v>
      </c>
      <c r="CB162" s="285">
        <f t="shared" si="59"/>
        <v>2.9330751274078595</v>
      </c>
      <c r="CC162" s="285">
        <f t="shared" si="59"/>
        <v>2.6066823142648312</v>
      </c>
      <c r="CD162" s="285">
        <f t="shared" si="59"/>
        <v>3.1378679061940522</v>
      </c>
      <c r="CE162" s="285">
        <f t="shared" si="59"/>
        <v>2.6684271903330568</v>
      </c>
      <c r="CF162" s="285">
        <f t="shared" ref="CF162:CG162" si="60">(CF50+CF81)/(CF121+CF151)</f>
        <v>2.7114395617074041</v>
      </c>
      <c r="CG162" s="285">
        <f t="shared" si="60"/>
        <v>1.8526733219659794</v>
      </c>
      <c r="CH162" s="285">
        <f t="shared" si="59"/>
        <v>2.0912066571906731</v>
      </c>
      <c r="CI162" s="374">
        <f t="shared" ref="CI162" si="61">(CI50+CI81)/(CI121+CI151)</f>
        <v>1.9187148483183765</v>
      </c>
      <c r="CJ162" s="152"/>
      <c r="CK162" s="152"/>
      <c r="CL162" s="152"/>
      <c r="CM162" s="228"/>
      <c r="CS162" s="234"/>
      <c r="CT162" s="234"/>
      <c r="CU162" s="234"/>
      <c r="CV162" s="234"/>
      <c r="CW162" s="234"/>
      <c r="CX162" s="234"/>
      <c r="CY162" s="234"/>
      <c r="CZ162" s="234"/>
      <c r="DA162" s="234"/>
      <c r="DB162" s="234"/>
      <c r="DC162" s="234"/>
      <c r="DD162" s="234"/>
      <c r="DE162" s="234"/>
      <c r="DF162" s="234"/>
      <c r="DG162" s="234"/>
      <c r="DH162" s="234"/>
      <c r="DI162" s="234"/>
      <c r="DJ162" s="234"/>
    </row>
    <row r="163" spans="1:114" ht="20.100000000000001" customHeight="1" x14ac:dyDescent="0.25">
      <c r="A163" s="559"/>
      <c r="B163" s="354" t="s">
        <v>196</v>
      </c>
      <c r="C163" s="354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6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356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358"/>
      <c r="BR163" s="67"/>
      <c r="BS163" s="67"/>
      <c r="BT163" s="67"/>
      <c r="BU163" s="67"/>
      <c r="BV163" s="358"/>
      <c r="BW163" s="390"/>
      <c r="BX163" s="390"/>
      <c r="BY163" s="151"/>
      <c r="BZ163" s="151"/>
      <c r="CA163" s="151"/>
      <c r="CB163" s="390"/>
      <c r="CC163" s="151"/>
      <c r="CD163" s="151"/>
      <c r="CE163" s="151"/>
      <c r="CF163" s="151"/>
      <c r="CG163" s="151"/>
      <c r="CH163" s="151"/>
      <c r="CI163" s="151"/>
      <c r="CJ163" s="152"/>
      <c r="CK163" s="152"/>
      <c r="CL163" s="152"/>
      <c r="CM163" s="228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4"/>
      <c r="DD163" s="234"/>
      <c r="DE163" s="234"/>
      <c r="DF163" s="234"/>
      <c r="DG163" s="234"/>
      <c r="DH163" s="234"/>
      <c r="DI163" s="234"/>
      <c r="DJ163" s="234"/>
    </row>
    <row r="164" spans="1:114" ht="20.100000000000001" customHeight="1" x14ac:dyDescent="0.25">
      <c r="A164" s="559"/>
      <c r="B164" s="354"/>
      <c r="C164" s="354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6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356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2"/>
      <c r="CK164" s="152"/>
      <c r="CL164" s="152"/>
      <c r="CM164" s="228"/>
      <c r="CS164" s="234"/>
      <c r="CT164" s="234"/>
      <c r="CU164" s="234"/>
      <c r="CV164" s="234"/>
      <c r="CW164" s="234"/>
      <c r="CX164" s="234"/>
      <c r="CY164" s="234"/>
      <c r="CZ164" s="234"/>
      <c r="DA164" s="234"/>
      <c r="DB164" s="234"/>
      <c r="DC164" s="234"/>
      <c r="DD164" s="234"/>
      <c r="DE164" s="234"/>
      <c r="DF164" s="234"/>
      <c r="DG164" s="234"/>
      <c r="DH164" s="234"/>
      <c r="DI164" s="234"/>
      <c r="DJ164" s="234"/>
    </row>
    <row r="165" spans="1:114" ht="20.100000000000001" customHeight="1" thickBot="1" x14ac:dyDescent="0.3">
      <c r="A165" s="559"/>
      <c r="B165" s="305" t="s">
        <v>109</v>
      </c>
      <c r="C165" s="305"/>
      <c r="D165" s="305"/>
      <c r="E165" s="305"/>
      <c r="F165" s="305"/>
      <c r="G165" s="72"/>
      <c r="H165" s="72"/>
      <c r="I165" s="72"/>
      <c r="J165" s="72"/>
      <c r="K165" s="72"/>
      <c r="L165" s="148"/>
      <c r="M165" s="148"/>
      <c r="N165" s="148"/>
      <c r="O165" s="148"/>
      <c r="P165" s="80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357"/>
      <c r="BR165" s="148"/>
      <c r="BS165" s="148"/>
      <c r="BT165" s="148"/>
      <c r="BU165" s="148"/>
      <c r="BV165" s="357"/>
      <c r="BW165" s="357"/>
      <c r="BX165" s="357"/>
      <c r="BY165" s="148"/>
      <c r="BZ165" s="148"/>
      <c r="CA165" s="148"/>
      <c r="CB165" s="357"/>
      <c r="CC165" s="148"/>
      <c r="CD165" s="148"/>
      <c r="CE165" s="148"/>
      <c r="CF165" s="148"/>
      <c r="CG165" s="148"/>
      <c r="CH165" s="148"/>
      <c r="CI165" s="148"/>
      <c r="CJ165" s="81"/>
      <c r="CK165" s="81"/>
      <c r="CL165" s="81"/>
      <c r="CM165" s="81"/>
      <c r="CS165" s="234"/>
      <c r="CT165" s="234"/>
      <c r="CU165" s="234"/>
      <c r="CV165" s="234"/>
      <c r="CW165" s="234"/>
      <c r="CX165" s="234"/>
      <c r="CY165" s="234"/>
      <c r="CZ165" s="234"/>
      <c r="DA165" s="234"/>
      <c r="DB165" s="234"/>
      <c r="DC165" s="234"/>
      <c r="DD165" s="234"/>
      <c r="DE165" s="234"/>
      <c r="DF165" s="234"/>
      <c r="DG165" s="234"/>
      <c r="DH165" s="234"/>
      <c r="DI165" s="234"/>
      <c r="DJ165" s="234"/>
    </row>
    <row r="166" spans="1:114" ht="20.100000000000001" customHeight="1" thickBot="1" x14ac:dyDescent="0.35">
      <c r="A166" s="559"/>
      <c r="B166" s="329"/>
      <c r="C166" s="323" t="s">
        <v>111</v>
      </c>
      <c r="D166" s="324">
        <f t="shared" ref="D166:BP166" si="62">+D168+D170+D172+D174</f>
        <v>2588.7615783046463</v>
      </c>
      <c r="E166" s="325">
        <f t="shared" si="62"/>
        <v>1542.0943257036242</v>
      </c>
      <c r="F166" s="325">
        <f t="shared" si="62"/>
        <v>2376.6545797444564</v>
      </c>
      <c r="G166" s="325">
        <f t="shared" si="62"/>
        <v>1740.5745345458877</v>
      </c>
      <c r="H166" s="325">
        <f t="shared" si="62"/>
        <v>1557.488181108625</v>
      </c>
      <c r="I166" s="325">
        <f t="shared" si="62"/>
        <v>1251.8941188329802</v>
      </c>
      <c r="J166" s="325">
        <f t="shared" si="62"/>
        <v>1017.5470640863957</v>
      </c>
      <c r="K166" s="325">
        <f t="shared" si="62"/>
        <v>495.8973642426094</v>
      </c>
      <c r="L166" s="325">
        <f t="shared" si="62"/>
        <v>614.63520010395132</v>
      </c>
      <c r="M166" s="325">
        <f t="shared" si="62"/>
        <v>1295.8248839478986</v>
      </c>
      <c r="N166" s="325">
        <f t="shared" si="62"/>
        <v>1764.8474226532758</v>
      </c>
      <c r="O166" s="326">
        <f t="shared" si="62"/>
        <v>1547.095450483142</v>
      </c>
      <c r="P166" s="325">
        <f t="shared" si="62"/>
        <v>17793.314703757493</v>
      </c>
      <c r="Q166" s="324">
        <f t="shared" si="62"/>
        <v>2501.6358281167791</v>
      </c>
      <c r="R166" s="325">
        <f t="shared" si="62"/>
        <v>1753.1068143374739</v>
      </c>
      <c r="S166" s="325">
        <f t="shared" si="62"/>
        <v>1239.441870288269</v>
      </c>
      <c r="T166" s="325">
        <f t="shared" si="62"/>
        <v>2104.5252439749715</v>
      </c>
      <c r="U166" s="325">
        <f t="shared" si="62"/>
        <v>1186.2977953471484</v>
      </c>
      <c r="V166" s="325">
        <f t="shared" si="62"/>
        <v>1726.3310406698897</v>
      </c>
      <c r="W166" s="325">
        <f t="shared" si="62"/>
        <v>1078.896356800426</v>
      </c>
      <c r="X166" s="325">
        <f t="shared" si="62"/>
        <v>1553.7538609115866</v>
      </c>
      <c r="Y166" s="325">
        <f t="shared" si="62"/>
        <v>2090.356246469707</v>
      </c>
      <c r="Z166" s="325">
        <f t="shared" si="62"/>
        <v>2103.8966210157751</v>
      </c>
      <c r="AA166" s="325">
        <f t="shared" si="62"/>
        <v>1803.2185844182488</v>
      </c>
      <c r="AB166" s="326">
        <f t="shared" si="62"/>
        <v>2098.9093207559531</v>
      </c>
      <c r="AC166" s="325">
        <f t="shared" si="62"/>
        <v>21240.369583106229</v>
      </c>
      <c r="AD166" s="324">
        <f t="shared" si="62"/>
        <v>1874.4898725065577</v>
      </c>
      <c r="AE166" s="325">
        <f t="shared" si="62"/>
        <v>2407.1874719002321</v>
      </c>
      <c r="AF166" s="325">
        <f t="shared" si="62"/>
        <v>2913.6236790697412</v>
      </c>
      <c r="AG166" s="325">
        <f t="shared" si="62"/>
        <v>3813.8879679389224</v>
      </c>
      <c r="AH166" s="325">
        <f t="shared" si="62"/>
        <v>4316.9198411973466</v>
      </c>
      <c r="AI166" s="325">
        <f t="shared" si="62"/>
        <v>4239.9866009321713</v>
      </c>
      <c r="AJ166" s="325">
        <f t="shared" si="62"/>
        <v>5392.6510195517858</v>
      </c>
      <c r="AK166" s="325">
        <f t="shared" si="62"/>
        <v>4680.4648220305853</v>
      </c>
      <c r="AL166" s="325">
        <f t="shared" si="62"/>
        <v>5077.989718513465</v>
      </c>
      <c r="AM166" s="325">
        <f t="shared" si="62"/>
        <v>3652.5158793933533</v>
      </c>
      <c r="AN166" s="325">
        <f t="shared" si="62"/>
        <v>4217.6088403521526</v>
      </c>
      <c r="AO166" s="326">
        <f t="shared" si="62"/>
        <v>4643.305696450293</v>
      </c>
      <c r="AP166" s="325">
        <f t="shared" si="62"/>
        <v>4228.3937826469582</v>
      </c>
      <c r="AQ166" s="325">
        <f t="shared" si="62"/>
        <v>5522.7781438397687</v>
      </c>
      <c r="AR166" s="325">
        <f t="shared" si="62"/>
        <v>6228.2780369439524</v>
      </c>
      <c r="AS166" s="325">
        <f t="shared" si="62"/>
        <v>4505.7761239360952</v>
      </c>
      <c r="AT166" s="325">
        <f t="shared" si="62"/>
        <v>7440.8712272816801</v>
      </c>
      <c r="AU166" s="325">
        <f t="shared" si="62"/>
        <v>4019.6503883150162</v>
      </c>
      <c r="AV166" s="325">
        <f t="shared" si="62"/>
        <v>4112.2445788598261</v>
      </c>
      <c r="AW166" s="325">
        <f t="shared" si="62"/>
        <v>4463.917951798343</v>
      </c>
      <c r="AX166" s="325">
        <f t="shared" si="62"/>
        <v>4815.5992404342524</v>
      </c>
      <c r="AY166" s="325">
        <f t="shared" si="62"/>
        <v>6577.1634778596599</v>
      </c>
      <c r="AZ166" s="325">
        <f t="shared" si="62"/>
        <v>4540.3975930608931</v>
      </c>
      <c r="BA166" s="326">
        <f t="shared" si="62"/>
        <v>3630.9605585927761</v>
      </c>
      <c r="BB166" s="324">
        <f t="shared" si="62"/>
        <v>3425.9025072096742</v>
      </c>
      <c r="BC166" s="325">
        <f t="shared" si="62"/>
        <v>4287.5734801646649</v>
      </c>
      <c r="BD166" s="325">
        <f t="shared" si="62"/>
        <v>4679.6385540733445</v>
      </c>
      <c r="BE166" s="325">
        <f t="shared" si="62"/>
        <v>3598.9874000204222</v>
      </c>
      <c r="BF166" s="325">
        <f t="shared" si="62"/>
        <v>5026.8078198865769</v>
      </c>
      <c r="BG166" s="325">
        <f t="shared" si="62"/>
        <v>7426.0926745981151</v>
      </c>
      <c r="BH166" s="325">
        <f t="shared" si="62"/>
        <v>6271.0202478864567</v>
      </c>
      <c r="BI166" s="325">
        <f t="shared" si="62"/>
        <v>6969.0359478952669</v>
      </c>
      <c r="BJ166" s="325">
        <f t="shared" si="62"/>
        <v>8187.7780361784089</v>
      </c>
      <c r="BK166" s="325">
        <f t="shared" si="62"/>
        <v>8419.4686110001876</v>
      </c>
      <c r="BL166" s="325">
        <f t="shared" si="62"/>
        <v>11868.693490545065</v>
      </c>
      <c r="BM166" s="325">
        <f t="shared" si="62"/>
        <v>12612.196358947454</v>
      </c>
      <c r="BN166" s="449">
        <f>SUM(BB166:BM166)</f>
        <v>82773.195128405641</v>
      </c>
      <c r="BO166" s="325">
        <f t="shared" si="62"/>
        <v>13270.253212600261</v>
      </c>
      <c r="BP166" s="325">
        <f t="shared" si="62"/>
        <v>10953.852432337209</v>
      </c>
      <c r="BQ166" s="325">
        <f t="shared" ref="BQ166:BY166" si="63">+BQ168+BQ170+BQ172+BQ174</f>
        <v>9165.5728305337325</v>
      </c>
      <c r="BR166" s="325">
        <f t="shared" si="63"/>
        <v>8342.3833353049195</v>
      </c>
      <c r="BS166" s="325">
        <f t="shared" si="63"/>
        <v>7581.7696055242832</v>
      </c>
      <c r="BT166" s="325">
        <f t="shared" si="63"/>
        <v>5216.012056069605</v>
      </c>
      <c r="BU166" s="325">
        <f t="shared" si="63"/>
        <v>5287.4606120067565</v>
      </c>
      <c r="BV166" s="325">
        <f t="shared" si="63"/>
        <v>5017.838580243998</v>
      </c>
      <c r="BW166" s="325">
        <f t="shared" si="63"/>
        <v>6496.181113353744</v>
      </c>
      <c r="BX166" s="325">
        <f t="shared" si="63"/>
        <v>8400.3318595136934</v>
      </c>
      <c r="BY166" s="325">
        <f t="shared" si="63"/>
        <v>7832.6776490245938</v>
      </c>
      <c r="BZ166" s="325">
        <f t="shared" ref="BZ166:CI166" si="64">+BZ168+BZ170+BZ172+BZ174</f>
        <v>10159.251663221377</v>
      </c>
      <c r="CA166" s="324">
        <f t="shared" si="64"/>
        <v>8085.6259527091033</v>
      </c>
      <c r="CB166" s="325">
        <f t="shared" si="64"/>
        <v>7975.9732310705876</v>
      </c>
      <c r="CC166" s="325">
        <f t="shared" si="64"/>
        <v>8148.7180801875547</v>
      </c>
      <c r="CD166" s="325">
        <f t="shared" si="64"/>
        <v>8620.1659421977256</v>
      </c>
      <c r="CE166" s="325">
        <f t="shared" si="64"/>
        <v>10663.766595385827</v>
      </c>
      <c r="CF166" s="325">
        <f t="shared" ref="CF166:CG166" si="65">+CF168+CF170+CF172+CF174</f>
        <v>11457.005466661165</v>
      </c>
      <c r="CG166" s="325">
        <f t="shared" si="65"/>
        <v>9429.7233681703983</v>
      </c>
      <c r="CH166" s="325">
        <f t="shared" si="64"/>
        <v>9750.0555667123172</v>
      </c>
      <c r="CI166" s="326">
        <f t="shared" si="64"/>
        <v>9684.9251135878221</v>
      </c>
      <c r="CJ166" s="325">
        <f>SUM($BB166:$BJ166)</f>
        <v>49872.836667912932</v>
      </c>
      <c r="CK166" s="325">
        <f>SUM($BO166:$BW166)</f>
        <v>71331.323777974496</v>
      </c>
      <c r="CL166" s="326">
        <f>SUM($CA166:$CI166)</f>
        <v>83815.959316682507</v>
      </c>
      <c r="CM166" s="404"/>
      <c r="CS166" s="234"/>
      <c r="CT166" s="234"/>
      <c r="CU166" s="234"/>
      <c r="CV166" s="234"/>
      <c r="CW166" s="234"/>
      <c r="CX166" s="234"/>
      <c r="CY166" s="234"/>
      <c r="CZ166" s="234"/>
      <c r="DA166" s="234"/>
      <c r="DB166" s="234"/>
      <c r="DC166" s="234"/>
      <c r="DD166" s="234"/>
      <c r="DE166" s="234"/>
      <c r="DF166" s="234"/>
      <c r="DG166" s="234"/>
      <c r="DH166" s="234"/>
      <c r="DI166" s="234"/>
      <c r="DJ166" s="234"/>
    </row>
    <row r="167" spans="1:114" ht="20.100000000000001" customHeight="1" x14ac:dyDescent="0.25">
      <c r="A167" s="559"/>
      <c r="B167" s="48" t="s">
        <v>54</v>
      </c>
      <c r="C167" s="70"/>
      <c r="D167" s="306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308"/>
      <c r="P167" s="80"/>
      <c r="Q167" s="307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308"/>
      <c r="AC167" s="148"/>
      <c r="AD167" s="307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348"/>
      <c r="AP167" s="281"/>
      <c r="AQ167" s="281"/>
      <c r="AR167" s="281"/>
      <c r="AS167" s="281"/>
      <c r="AT167" s="281"/>
      <c r="AU167" s="281"/>
      <c r="AV167" s="281"/>
      <c r="AW167" s="281"/>
      <c r="AX167" s="281"/>
      <c r="AY167" s="281"/>
      <c r="AZ167" s="281"/>
      <c r="BA167" s="282"/>
      <c r="BB167" s="309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360"/>
      <c r="BO167" s="281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309"/>
      <c r="CB167" s="283"/>
      <c r="CC167" s="283"/>
      <c r="CD167" s="283"/>
      <c r="CE167" s="283"/>
      <c r="CF167" s="283"/>
      <c r="CG167" s="283"/>
      <c r="CH167" s="283"/>
      <c r="CI167" s="348"/>
      <c r="CJ167" s="283"/>
      <c r="CK167" s="283"/>
      <c r="CL167" s="348"/>
      <c r="CM167" s="360"/>
      <c r="CS167" s="234"/>
      <c r="CT167" s="234"/>
      <c r="CU167" s="234"/>
      <c r="CV167" s="234"/>
      <c r="CW167" s="234"/>
      <c r="CX167" s="234"/>
      <c r="CY167" s="234"/>
      <c r="CZ167" s="234"/>
      <c r="DA167" s="234"/>
      <c r="DB167" s="234"/>
      <c r="DC167" s="234"/>
      <c r="DD167" s="234"/>
      <c r="DE167" s="234"/>
      <c r="DF167" s="234"/>
      <c r="DG167" s="234"/>
      <c r="DH167" s="234"/>
      <c r="DI167" s="234"/>
      <c r="DJ167" s="234"/>
    </row>
    <row r="168" spans="1:114" ht="20.100000000000001" customHeight="1" thickBot="1" x14ac:dyDescent="0.3">
      <c r="A168" s="559"/>
      <c r="B168" s="569" t="s">
        <v>49</v>
      </c>
      <c r="C168" s="570"/>
      <c r="D168" s="46">
        <v>1031.4479298099991</v>
      </c>
      <c r="E168" s="32">
        <v>649.52711323000028</v>
      </c>
      <c r="F168" s="32">
        <v>1294.0200998700004</v>
      </c>
      <c r="G168" s="32">
        <v>929.24968251999962</v>
      </c>
      <c r="H168" s="32">
        <v>934.02458932000002</v>
      </c>
      <c r="I168" s="32">
        <v>808.07699770999989</v>
      </c>
      <c r="J168" s="32">
        <v>318.65586352999992</v>
      </c>
      <c r="K168" s="32">
        <v>154.96374019000001</v>
      </c>
      <c r="L168" s="32">
        <v>178.12478805999993</v>
      </c>
      <c r="M168" s="32">
        <v>1088.3052618299996</v>
      </c>
      <c r="N168" s="32">
        <v>798.77597397999887</v>
      </c>
      <c r="O168" s="47">
        <v>723</v>
      </c>
      <c r="P168" s="80">
        <v>8908.172040049998</v>
      </c>
      <c r="Q168" s="46">
        <v>595.60502907000068</v>
      </c>
      <c r="R168" s="32">
        <v>1344.7362922499995</v>
      </c>
      <c r="S168" s="32">
        <v>509.22780596999991</v>
      </c>
      <c r="T168" s="32">
        <v>1629.0105814799997</v>
      </c>
      <c r="U168" s="32">
        <v>734.24528783000005</v>
      </c>
      <c r="V168" s="32">
        <v>984.81543128999965</v>
      </c>
      <c r="W168" s="32">
        <v>539.04908481999996</v>
      </c>
      <c r="X168" s="32">
        <v>1061.1941977000001</v>
      </c>
      <c r="Y168" s="32">
        <v>1467.5737357900005</v>
      </c>
      <c r="Z168" s="32">
        <v>1052.0946818600009</v>
      </c>
      <c r="AA168" s="32">
        <v>1069.6166688500009</v>
      </c>
      <c r="AB168" s="64">
        <v>1261.5911522999997</v>
      </c>
      <c r="AC168" s="80">
        <v>12248.75994921</v>
      </c>
      <c r="AD168" s="46">
        <v>939.51753005999967</v>
      </c>
      <c r="AE168" s="32">
        <v>1364.7693305300002</v>
      </c>
      <c r="AF168" s="32">
        <v>1928.7757511500013</v>
      </c>
      <c r="AG168" s="32">
        <v>2541.06652897</v>
      </c>
      <c r="AH168" s="32">
        <v>2902.2232155599991</v>
      </c>
      <c r="AI168" s="32">
        <v>2544.956087700004</v>
      </c>
      <c r="AJ168" s="32">
        <v>3244.7380453500027</v>
      </c>
      <c r="AK168" s="32">
        <v>2957.1326698999937</v>
      </c>
      <c r="AL168" s="32">
        <v>3392.4347094699992</v>
      </c>
      <c r="AM168" s="32">
        <v>2129.8483181899992</v>
      </c>
      <c r="AN168" s="32">
        <v>2709.4423110200009</v>
      </c>
      <c r="AO168" s="47">
        <v>2837.1127814300016</v>
      </c>
      <c r="AP168" s="32">
        <v>2493.0626147500029</v>
      </c>
      <c r="AQ168" s="32">
        <v>3128.2061367100018</v>
      </c>
      <c r="AR168" s="32">
        <v>4856.935689949989</v>
      </c>
      <c r="AS168" s="32">
        <v>2762.9875580099983</v>
      </c>
      <c r="AT168" s="32">
        <v>5754.8928743699935</v>
      </c>
      <c r="AU168" s="32">
        <v>3067.8732577099968</v>
      </c>
      <c r="AV168" s="32">
        <v>3376.9726954999996</v>
      </c>
      <c r="AW168" s="32">
        <v>3503.9719616600032</v>
      </c>
      <c r="AX168" s="32">
        <v>4309.8975880799917</v>
      </c>
      <c r="AY168" s="32">
        <v>5591.1296409800043</v>
      </c>
      <c r="AZ168" s="32">
        <v>4052.2001801000069</v>
      </c>
      <c r="BA168" s="47">
        <v>3094.9323011100032</v>
      </c>
      <c r="BB168" s="46">
        <v>2996.6498351000027</v>
      </c>
      <c r="BC168" s="32">
        <v>3236.7777076599987</v>
      </c>
      <c r="BD168" s="32">
        <v>3721.7504594800039</v>
      </c>
      <c r="BE168" s="32">
        <v>2790.5011838199989</v>
      </c>
      <c r="BF168" s="32">
        <v>3912.2759203500073</v>
      </c>
      <c r="BG168" s="32">
        <v>4991.9322098700022</v>
      </c>
      <c r="BH168" s="32">
        <v>5176.7475518299989</v>
      </c>
      <c r="BI168" s="32">
        <v>5149.1883556699968</v>
      </c>
      <c r="BJ168" s="32">
        <v>6032.0595529900029</v>
      </c>
      <c r="BK168" s="32">
        <v>6923.7306057900096</v>
      </c>
      <c r="BL168" s="32">
        <v>9558.7028011100174</v>
      </c>
      <c r="BM168" s="32">
        <v>9770.888814290005</v>
      </c>
      <c r="BN168" s="454">
        <f>SUM(BB168:BM168)</f>
        <v>64261.204997960049</v>
      </c>
      <c r="BO168" s="32">
        <v>11571.26173863998</v>
      </c>
      <c r="BP168" s="32">
        <v>9964.1398661999719</v>
      </c>
      <c r="BQ168" s="32">
        <v>8021.4579470299823</v>
      </c>
      <c r="BR168" s="32">
        <v>7183.6177719500156</v>
      </c>
      <c r="BS168" s="32">
        <v>6279.9927802900038</v>
      </c>
      <c r="BT168" s="32">
        <v>4302.8061879699981</v>
      </c>
      <c r="BU168" s="32">
        <v>4498.5957524899995</v>
      </c>
      <c r="BV168" s="32">
        <v>4402.626859189997</v>
      </c>
      <c r="BW168" s="247">
        <v>5720.2641310800072</v>
      </c>
      <c r="BX168" s="247">
        <v>7649.3569233399821</v>
      </c>
      <c r="BY168" s="247">
        <v>7055.9879852199947</v>
      </c>
      <c r="BZ168" s="247">
        <v>9428.6093798200091</v>
      </c>
      <c r="CA168" s="246">
        <v>7726.6698343500402</v>
      </c>
      <c r="CB168" s="247">
        <v>7506.7080589700126</v>
      </c>
      <c r="CC168" s="247">
        <v>7733.4886475799904</v>
      </c>
      <c r="CD168" s="247">
        <v>7418.1075569500063</v>
      </c>
      <c r="CE168" s="247">
        <v>10299.770974770026</v>
      </c>
      <c r="CF168" s="247">
        <v>10689.701682210019</v>
      </c>
      <c r="CG168" s="247">
        <v>8824.0128113000101</v>
      </c>
      <c r="CH168" s="247">
        <v>9276.9887676300132</v>
      </c>
      <c r="CI168" s="248">
        <v>9019.2468466400023</v>
      </c>
      <c r="CJ168" s="24">
        <f>SUM($BB168:$BJ168)</f>
        <v>38007.882776770013</v>
      </c>
      <c r="CK168" s="24">
        <f>SUM($BO168:$BW168)</f>
        <v>61944.763034839954</v>
      </c>
      <c r="CL168" s="102">
        <f>SUM($CA168:$CI168)</f>
        <v>78494.695180400115</v>
      </c>
      <c r="CM168" s="363">
        <f t="shared" ref="CM168:CM178" si="66">((CL168/CK168)-1)*100</f>
        <v>26.717241837299287</v>
      </c>
      <c r="CS168" s="234"/>
      <c r="CT168" s="234"/>
      <c r="CU168" s="234"/>
      <c r="CV168" s="234"/>
      <c r="CW168" s="234"/>
      <c r="CX168" s="234"/>
      <c r="CY168" s="234"/>
      <c r="CZ168" s="234"/>
      <c r="DA168" s="234"/>
      <c r="DB168" s="234"/>
      <c r="DC168" s="234"/>
      <c r="DD168" s="234"/>
      <c r="DE168" s="234"/>
      <c r="DF168" s="234"/>
      <c r="DG168" s="234"/>
      <c r="DH168" s="234"/>
      <c r="DI168" s="234"/>
      <c r="DJ168" s="234"/>
    </row>
    <row r="169" spans="1:114" ht="20.100000000000001" customHeight="1" x14ac:dyDescent="0.25">
      <c r="A169" s="559"/>
      <c r="B169" s="28" t="s">
        <v>55</v>
      </c>
      <c r="C169" s="29"/>
      <c r="D169" s="85">
        <v>74.921981250000002</v>
      </c>
      <c r="E169" s="86">
        <v>39.493403629999989</v>
      </c>
      <c r="F169" s="86">
        <v>84.690350079999988</v>
      </c>
      <c r="G169" s="86">
        <v>77.883325080000049</v>
      </c>
      <c r="H169" s="86">
        <v>69.039232120000037</v>
      </c>
      <c r="I169" s="86">
        <v>30.093731320000014</v>
      </c>
      <c r="J169" s="86">
        <v>36.483143919999996</v>
      </c>
      <c r="K169" s="86">
        <v>31.71163649</v>
      </c>
      <c r="L169" s="86">
        <v>24.810495969999959</v>
      </c>
      <c r="M169" s="87">
        <v>19.807245940000005</v>
      </c>
      <c r="N169" s="87">
        <v>93.92294644000016</v>
      </c>
      <c r="O169" s="88">
        <v>49.053148180000001</v>
      </c>
      <c r="P169" s="379">
        <v>631.91064042000028</v>
      </c>
      <c r="Q169" s="85">
        <v>18.582814799999991</v>
      </c>
      <c r="R169" s="86">
        <v>28.257001670000015</v>
      </c>
      <c r="S169" s="86">
        <v>59.667453310000077</v>
      </c>
      <c r="T169" s="86">
        <v>26.696036359999983</v>
      </c>
      <c r="U169" s="86">
        <v>39.074082709999999</v>
      </c>
      <c r="V169" s="86">
        <v>43.463571550000097</v>
      </c>
      <c r="W169" s="86">
        <v>31.337439459999999</v>
      </c>
      <c r="X169" s="86">
        <v>31.452429589999998</v>
      </c>
      <c r="Y169" s="86">
        <v>43.08681360000007</v>
      </c>
      <c r="Z169" s="86">
        <v>92.58448791000005</v>
      </c>
      <c r="AA169" s="86">
        <v>51.207195470000002</v>
      </c>
      <c r="AB169" s="89">
        <v>56.379494839999964</v>
      </c>
      <c r="AC169" s="379">
        <v>521.78882127000031</v>
      </c>
      <c r="AD169" s="253">
        <v>51.263080810000005</v>
      </c>
      <c r="AE169" s="254">
        <v>61.890715800000102</v>
      </c>
      <c r="AF169" s="254">
        <v>49.67676968</v>
      </c>
      <c r="AG169" s="254">
        <v>52.731325030000079</v>
      </c>
      <c r="AH169" s="254">
        <v>69.807437419999999</v>
      </c>
      <c r="AI169" s="254">
        <v>105.03755701000009</v>
      </c>
      <c r="AJ169" s="254">
        <v>138.61081298999994</v>
      </c>
      <c r="AK169" s="254">
        <v>78.233894729999875</v>
      </c>
      <c r="AL169" s="254">
        <v>114.19914666000003</v>
      </c>
      <c r="AM169" s="254">
        <v>70.55052053999998</v>
      </c>
      <c r="AN169" s="254">
        <v>86.297923009999934</v>
      </c>
      <c r="AO169" s="255">
        <v>101.40199860000023</v>
      </c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5"/>
      <c r="BB169" s="288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455"/>
      <c r="BO169" s="254"/>
      <c r="BP169" s="254"/>
      <c r="BQ169" s="254"/>
      <c r="BR169" s="254"/>
      <c r="BS169" s="254"/>
      <c r="BT169" s="254"/>
      <c r="BU169" s="254"/>
      <c r="BV169" s="254"/>
      <c r="BW169" s="254"/>
      <c r="BX169" s="254"/>
      <c r="BY169" s="254"/>
      <c r="BZ169" s="254"/>
      <c r="CA169" s="288"/>
      <c r="CB169" s="254"/>
      <c r="CC169" s="254"/>
      <c r="CD169" s="254"/>
      <c r="CE169" s="475"/>
      <c r="CF169" s="475"/>
      <c r="CG169" s="475"/>
      <c r="CH169" s="475"/>
      <c r="CI169" s="470"/>
      <c r="CJ169" s="145"/>
      <c r="CK169" s="145"/>
      <c r="CL169" s="401"/>
      <c r="CM169" s="351"/>
      <c r="CS169" s="234"/>
      <c r="CT169" s="234"/>
      <c r="CU169" s="234"/>
      <c r="CV169" s="234"/>
      <c r="CW169" s="234"/>
      <c r="CX169" s="234"/>
      <c r="CY169" s="234"/>
      <c r="CZ169" s="234"/>
      <c r="DA169" s="234"/>
      <c r="DB169" s="234"/>
      <c r="DC169" s="234"/>
      <c r="DD169" s="234"/>
      <c r="DE169" s="234"/>
      <c r="DF169" s="234"/>
      <c r="DG169" s="234"/>
      <c r="DH169" s="234"/>
      <c r="DI169" s="234"/>
      <c r="DJ169" s="234"/>
    </row>
    <row r="170" spans="1:114" ht="20.100000000000001" customHeight="1" thickBot="1" x14ac:dyDescent="0.3">
      <c r="A170" s="559"/>
      <c r="B170" s="569" t="s">
        <v>49</v>
      </c>
      <c r="C170" s="570"/>
      <c r="D170" s="46">
        <v>522.20620931250005</v>
      </c>
      <c r="E170" s="32">
        <v>275.26902330109993</v>
      </c>
      <c r="F170" s="32">
        <v>590.2917400575999</v>
      </c>
      <c r="G170" s="32">
        <v>542.84677580760035</v>
      </c>
      <c r="H170" s="32">
        <v>481.20344787640022</v>
      </c>
      <c r="I170" s="32">
        <v>209.75330730040008</v>
      </c>
      <c r="J170" s="32">
        <v>254.28751312239996</v>
      </c>
      <c r="K170" s="32">
        <v>221.03010633529999</v>
      </c>
      <c r="L170" s="32">
        <v>172.92915691089971</v>
      </c>
      <c r="M170" s="50">
        <v>138.05650420180004</v>
      </c>
      <c r="N170" s="50">
        <v>654.64293668680114</v>
      </c>
      <c r="O170" s="51">
        <v>341.90044281460001</v>
      </c>
      <c r="P170" s="80">
        <v>4404.4171637274012</v>
      </c>
      <c r="Q170" s="46">
        <v>129.52221915599992</v>
      </c>
      <c r="R170" s="32">
        <v>196.95130163990009</v>
      </c>
      <c r="S170" s="32">
        <v>415.88214957070051</v>
      </c>
      <c r="T170" s="32">
        <v>186.07137342919987</v>
      </c>
      <c r="U170" s="32">
        <v>272.3463564887</v>
      </c>
      <c r="V170" s="32">
        <v>302.94109370350066</v>
      </c>
      <c r="W170" s="32">
        <v>218.42195303619999</v>
      </c>
      <c r="X170" s="32">
        <v>219.22343424229999</v>
      </c>
      <c r="Y170" s="32">
        <v>300.31509079200049</v>
      </c>
      <c r="Z170" s="32">
        <v>645.31388073270034</v>
      </c>
      <c r="AA170" s="32">
        <v>356.9141524259</v>
      </c>
      <c r="AB170" s="64">
        <v>391.27369418959978</v>
      </c>
      <c r="AC170" s="24">
        <v>3635.1766994067016</v>
      </c>
      <c r="AD170" s="256">
        <v>355.76578082140003</v>
      </c>
      <c r="AE170" s="225">
        <v>428.66461927938491</v>
      </c>
      <c r="AF170" s="128">
        <v>343.18635466673567</v>
      </c>
      <c r="AG170" s="128">
        <v>363.4946005401336</v>
      </c>
      <c r="AH170" s="128">
        <v>480.97324382379998</v>
      </c>
      <c r="AI170" s="128">
        <v>722.83345482381696</v>
      </c>
      <c r="AJ170" s="128">
        <v>953.10583538543199</v>
      </c>
      <c r="AK170" s="128">
        <v>537.46685679509937</v>
      </c>
      <c r="AL170" s="128">
        <v>784.54813755420048</v>
      </c>
      <c r="AM170" s="128">
        <v>484.68207610980005</v>
      </c>
      <c r="AN170" s="128">
        <v>592.0612837972734</v>
      </c>
      <c r="AO170" s="257">
        <v>695.6177103960016</v>
      </c>
      <c r="AP170" s="128">
        <v>369.66138787339997</v>
      </c>
      <c r="AQ170" s="128">
        <v>675.58467205320096</v>
      </c>
      <c r="AR170" s="128">
        <v>598.00628216980022</v>
      </c>
      <c r="AS170" s="128">
        <v>432.47349769120041</v>
      </c>
      <c r="AT170" s="128">
        <v>839.01203520400088</v>
      </c>
      <c r="AU170" s="128">
        <v>312.49721134100002</v>
      </c>
      <c r="AV170" s="128">
        <v>553.4435072459994</v>
      </c>
      <c r="AW170" s="128">
        <v>622.72798130759986</v>
      </c>
      <c r="AX170" s="128">
        <v>308.11137612220006</v>
      </c>
      <c r="AY170" s="128">
        <v>402.48708222380014</v>
      </c>
      <c r="AZ170" s="128">
        <v>384.19330276179971</v>
      </c>
      <c r="BA170" s="257">
        <v>450.53088182760001</v>
      </c>
      <c r="BB170" s="256">
        <v>402.38189695199952</v>
      </c>
      <c r="BC170" s="128">
        <v>986.89661684739872</v>
      </c>
      <c r="BD170" s="128">
        <v>912.93637453760061</v>
      </c>
      <c r="BE170" s="128">
        <v>763.15005038580045</v>
      </c>
      <c r="BF170" s="128">
        <v>1069.0992551441998</v>
      </c>
      <c r="BG170" s="128">
        <v>1496.606062620202</v>
      </c>
      <c r="BH170" s="128">
        <v>866.780342593201</v>
      </c>
      <c r="BI170" s="128">
        <v>1206.711034670403</v>
      </c>
      <c r="BJ170" s="128">
        <v>1307.7050440384005</v>
      </c>
      <c r="BK170" s="128">
        <v>941.01675368539929</v>
      </c>
      <c r="BL170" s="128">
        <v>921.62388423140021</v>
      </c>
      <c r="BM170" s="128">
        <v>802.67408574919853</v>
      </c>
      <c r="BN170" s="456">
        <f>SUM(BB170:BM170)</f>
        <v>11677.581401455202</v>
      </c>
      <c r="BO170" s="128">
        <v>1380.9222577961993</v>
      </c>
      <c r="BP170" s="128">
        <v>587.50554612539975</v>
      </c>
      <c r="BQ170" s="128">
        <v>635.34982242340095</v>
      </c>
      <c r="BR170" s="128">
        <v>722.16484263700011</v>
      </c>
      <c r="BS170" s="128">
        <v>859.42931504360001</v>
      </c>
      <c r="BT170" s="128">
        <v>625.77750499039939</v>
      </c>
      <c r="BU170" s="128">
        <v>680.06636767720079</v>
      </c>
      <c r="BV170" s="128">
        <v>615.21172105400126</v>
      </c>
      <c r="BW170" s="386">
        <v>646.00415160400019</v>
      </c>
      <c r="BX170" s="386">
        <v>726.8802986605989</v>
      </c>
      <c r="BY170" s="386">
        <v>776.68966380459949</v>
      </c>
      <c r="BZ170" s="386">
        <v>701.87766502979946</v>
      </c>
      <c r="CA170" s="442">
        <v>323.71663388440015</v>
      </c>
      <c r="CB170" s="386">
        <v>467.25738994899945</v>
      </c>
      <c r="CC170" s="386">
        <v>375.43390150280061</v>
      </c>
      <c r="CD170" s="386">
        <v>770.82995539060096</v>
      </c>
      <c r="CE170" s="386">
        <v>251.70838059360008</v>
      </c>
      <c r="CF170" s="386">
        <v>743.12180176359982</v>
      </c>
      <c r="CG170" s="386">
        <v>555.28977684460006</v>
      </c>
      <c r="CH170" s="386">
        <v>305.81081317639973</v>
      </c>
      <c r="CI170" s="445">
        <v>553.8433345941994</v>
      </c>
      <c r="CJ170" s="24">
        <f>SUM($BB170:$BJ170)</f>
        <v>9012.2666777892046</v>
      </c>
      <c r="CK170" s="24">
        <f>SUM($BO170:$BW170)</f>
        <v>6752.4315293512018</v>
      </c>
      <c r="CL170" s="102">
        <f>SUM($CA170:$CI170)</f>
        <v>4347.0119876991994</v>
      </c>
      <c r="CM170" s="363">
        <f t="shared" si="66"/>
        <v>-35.623012705811533</v>
      </c>
      <c r="CS170" s="234"/>
      <c r="CT170" s="234"/>
      <c r="CU170" s="234"/>
      <c r="CV170" s="234"/>
      <c r="CW170" s="234"/>
      <c r="CX170" s="234"/>
      <c r="CY170" s="234"/>
      <c r="CZ170" s="234"/>
      <c r="DA170" s="234"/>
      <c r="DB170" s="234"/>
      <c r="DC170" s="234"/>
      <c r="DD170" s="234"/>
      <c r="DE170" s="234"/>
      <c r="DF170" s="234"/>
      <c r="DG170" s="234"/>
      <c r="DH170" s="234"/>
      <c r="DI170" s="234"/>
      <c r="DJ170" s="234"/>
    </row>
    <row r="171" spans="1:114" ht="20.100000000000001" customHeight="1" x14ac:dyDescent="0.25">
      <c r="A171" s="559"/>
      <c r="B171" s="28" t="s">
        <v>56</v>
      </c>
      <c r="C171" s="29"/>
      <c r="D171" s="85">
        <v>698.28815001999999</v>
      </c>
      <c r="E171" s="86">
        <v>412.73179988000038</v>
      </c>
      <c r="F171" s="86">
        <v>326.69737153</v>
      </c>
      <c r="G171" s="86">
        <v>168.55983011999999</v>
      </c>
      <c r="H171" s="86">
        <v>87.50684514000001</v>
      </c>
      <c r="I171" s="86">
        <v>142.14173013000004</v>
      </c>
      <c r="J171" s="86">
        <v>274.74349383000003</v>
      </c>
      <c r="K171" s="86">
        <v>63.504692460000001</v>
      </c>
      <c r="L171" s="86">
        <v>157.05024821999996</v>
      </c>
      <c r="M171" s="87">
        <v>36.921199099999995</v>
      </c>
      <c r="N171" s="87">
        <v>196.16085679999998</v>
      </c>
      <c r="O171" s="88">
        <v>302.79640230000001</v>
      </c>
      <c r="P171" s="379">
        <v>2867.102619530001</v>
      </c>
      <c r="Q171" s="94">
        <v>1144.0100146000004</v>
      </c>
      <c r="R171" s="95">
        <v>132.50687908999998</v>
      </c>
      <c r="S171" s="95">
        <v>185.97057634000004</v>
      </c>
      <c r="T171" s="95">
        <v>184.90163819999995</v>
      </c>
      <c r="U171" s="95">
        <v>102.70247692999999</v>
      </c>
      <c r="V171" s="95">
        <v>208.71156492000003</v>
      </c>
      <c r="W171" s="95">
        <v>201.90660901000007</v>
      </c>
      <c r="X171" s="95">
        <v>173.27607813</v>
      </c>
      <c r="Y171" s="95">
        <v>200.27993837</v>
      </c>
      <c r="Z171" s="95">
        <v>258.68305238000005</v>
      </c>
      <c r="AA171" s="95">
        <v>235.87274161000005</v>
      </c>
      <c r="AB171" s="96">
        <v>276.36466437999968</v>
      </c>
      <c r="AC171" s="438"/>
      <c r="AD171" s="85">
        <v>361.30260102</v>
      </c>
      <c r="AE171" s="86">
        <v>385.05067476000056</v>
      </c>
      <c r="AF171" s="86">
        <v>388.68277985999981</v>
      </c>
      <c r="AG171" s="86">
        <v>564.7765259099998</v>
      </c>
      <c r="AH171" s="86">
        <v>569.86734728999988</v>
      </c>
      <c r="AI171" s="86">
        <v>589.07698627000025</v>
      </c>
      <c r="AJ171" s="86">
        <v>705.17519440000012</v>
      </c>
      <c r="AK171" s="86">
        <v>699.43647604000012</v>
      </c>
      <c r="AL171" s="86">
        <v>532.38828426999976</v>
      </c>
      <c r="AM171" s="86">
        <v>609.00832833000015</v>
      </c>
      <c r="AN171" s="86">
        <v>533.02855387999989</v>
      </c>
      <c r="AO171" s="103">
        <v>637.73865752999973</v>
      </c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103"/>
      <c r="BB171" s="85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457"/>
      <c r="BO171" s="86"/>
      <c r="BP171" s="86"/>
      <c r="BQ171" s="86"/>
      <c r="BR171" s="86"/>
      <c r="BS171" s="86"/>
      <c r="BT171" s="86"/>
      <c r="BU171" s="86"/>
      <c r="BV171" s="86"/>
      <c r="BW171" s="387"/>
      <c r="BX171" s="387"/>
      <c r="BY171" s="387"/>
      <c r="BZ171" s="387"/>
      <c r="CA171" s="441"/>
      <c r="CB171" s="387"/>
      <c r="CC171" s="387"/>
      <c r="CD171" s="387"/>
      <c r="CE171" s="476"/>
      <c r="CF171" s="476"/>
      <c r="CG171" s="476"/>
      <c r="CH171" s="476"/>
      <c r="CI171" s="472"/>
      <c r="CJ171" s="145"/>
      <c r="CK171" s="145"/>
      <c r="CL171" s="401"/>
      <c r="CM171" s="351"/>
      <c r="CS171" s="234"/>
      <c r="CT171" s="234"/>
      <c r="CU171" s="234"/>
      <c r="CV171" s="234"/>
      <c r="CW171" s="234"/>
      <c r="CX171" s="234"/>
      <c r="CY171" s="234"/>
      <c r="CZ171" s="234"/>
      <c r="DA171" s="234"/>
      <c r="DB171" s="234"/>
      <c r="DC171" s="234"/>
      <c r="DD171" s="234"/>
      <c r="DE171" s="234"/>
      <c r="DF171" s="234"/>
      <c r="DG171" s="234"/>
      <c r="DH171" s="234"/>
      <c r="DI171" s="234"/>
      <c r="DJ171" s="234"/>
    </row>
    <row r="172" spans="1:114" ht="25.5" customHeight="1" thickBot="1" x14ac:dyDescent="0.3">
      <c r="A172" s="559"/>
      <c r="B172" s="581" t="s">
        <v>49</v>
      </c>
      <c r="C172" s="582"/>
      <c r="D172" s="52">
        <v>1035.1074391821471</v>
      </c>
      <c r="E172" s="26">
        <v>617.29818917252385</v>
      </c>
      <c r="F172" s="26">
        <v>492.34273981685595</v>
      </c>
      <c r="G172" s="26">
        <v>255.49119130778757</v>
      </c>
      <c r="H172" s="26">
        <v>133.21342049352481</v>
      </c>
      <c r="I172" s="26">
        <v>217.12717844278026</v>
      </c>
      <c r="J172" s="26">
        <v>420.55810831039594</v>
      </c>
      <c r="K172" s="26">
        <v>97.345708025009401</v>
      </c>
      <c r="L172" s="26">
        <v>241.02344544075174</v>
      </c>
      <c r="M172" s="53">
        <v>56.706900485698995</v>
      </c>
      <c r="N172" s="53">
        <v>301.46392794737596</v>
      </c>
      <c r="O172" s="54">
        <v>465.56158039234197</v>
      </c>
      <c r="P172" s="24">
        <v>4333.2398290171941</v>
      </c>
      <c r="Q172" s="46">
        <v>1759.4073217537787</v>
      </c>
      <c r="R172" s="32">
        <v>203.80220538437447</v>
      </c>
      <c r="S172" s="32">
        <v>286.07109876076845</v>
      </c>
      <c r="T172" s="32">
        <v>284.55622512427192</v>
      </c>
      <c r="U172" s="32">
        <v>158.19365224004829</v>
      </c>
      <c r="V172" s="32">
        <v>321.83532022228928</v>
      </c>
      <c r="W172" s="32">
        <v>311.66506073392617</v>
      </c>
      <c r="X172" s="32">
        <v>267.89348059288648</v>
      </c>
      <c r="Y172" s="32">
        <v>310.28569731910619</v>
      </c>
      <c r="Z172" s="32">
        <v>401.66234909147369</v>
      </c>
      <c r="AA172" s="32">
        <v>367.48501397354784</v>
      </c>
      <c r="AB172" s="64">
        <v>432.37528106915335</v>
      </c>
      <c r="AC172" s="80">
        <v>5105.232706265625</v>
      </c>
      <c r="AD172" s="256">
        <v>568.29286114435797</v>
      </c>
      <c r="AE172" s="128">
        <v>609.52751713158568</v>
      </c>
      <c r="AF172" s="128">
        <v>619.94514704890105</v>
      </c>
      <c r="AG172" s="128">
        <v>908.22842684638886</v>
      </c>
      <c r="AH172" s="128">
        <v>924.75223781484726</v>
      </c>
      <c r="AI172" s="128">
        <v>964.37793422261745</v>
      </c>
      <c r="AJ172" s="128">
        <v>1164.0538486519122</v>
      </c>
      <c r="AK172" s="128">
        <v>1165.4640056606918</v>
      </c>
      <c r="AL172" s="128">
        <v>894.61994900446496</v>
      </c>
      <c r="AM172" s="128">
        <v>1031.6113875247538</v>
      </c>
      <c r="AN172" s="128">
        <v>909.67719062268543</v>
      </c>
      <c r="AO172" s="257">
        <v>1095.6477684096901</v>
      </c>
      <c r="AP172" s="128">
        <v>1345.4480126535555</v>
      </c>
      <c r="AQ172" s="128">
        <v>1373.3099458137665</v>
      </c>
      <c r="AR172" s="128">
        <v>736.2122191575636</v>
      </c>
      <c r="AS172" s="128">
        <v>944.17979561569643</v>
      </c>
      <c r="AT172" s="128">
        <v>563.2187159700851</v>
      </c>
      <c r="AU172" s="128">
        <v>434.81434272221924</v>
      </c>
      <c r="AV172" s="128">
        <v>114.69610933462759</v>
      </c>
      <c r="AW172" s="128">
        <v>61.633185508540002</v>
      </c>
      <c r="AX172" s="128">
        <v>161.17402406185997</v>
      </c>
      <c r="AY172" s="128">
        <v>188.40761373625494</v>
      </c>
      <c r="AZ172" s="128">
        <v>96.325937755885988</v>
      </c>
      <c r="BA172" s="257">
        <v>85.497375655173016</v>
      </c>
      <c r="BB172" s="256">
        <v>26.870775157672004</v>
      </c>
      <c r="BC172" s="128">
        <v>60.332563590467593</v>
      </c>
      <c r="BD172" s="128">
        <v>44.402965743339998</v>
      </c>
      <c r="BE172" s="128">
        <v>34.096964490222788</v>
      </c>
      <c r="BF172" s="128">
        <v>45.432644392370008</v>
      </c>
      <c r="BG172" s="128">
        <v>937.55440210791039</v>
      </c>
      <c r="BH172" s="128">
        <v>222.83818454245699</v>
      </c>
      <c r="BI172" s="128">
        <v>610.94661341246683</v>
      </c>
      <c r="BJ172" s="128">
        <v>845.81833079960631</v>
      </c>
      <c r="BK172" s="128">
        <v>551.43045745737959</v>
      </c>
      <c r="BL172" s="128">
        <v>1323.8267258698488</v>
      </c>
      <c r="BM172" s="128">
        <v>2038.6334589082508</v>
      </c>
      <c r="BN172" s="456">
        <f>SUM(BB172:BM172)</f>
        <v>6742.1840864719916</v>
      </c>
      <c r="BO172" s="128">
        <v>318.06921616408096</v>
      </c>
      <c r="BP172" s="128">
        <v>402.20702001183759</v>
      </c>
      <c r="BQ172" s="128">
        <v>508.76506108034823</v>
      </c>
      <c r="BR172" s="128">
        <v>436.60072071790393</v>
      </c>
      <c r="BS172" s="128">
        <v>442.34751019067966</v>
      </c>
      <c r="BT172" s="128">
        <v>287.42836310920791</v>
      </c>
      <c r="BU172" s="128">
        <v>108.79849183955629</v>
      </c>
      <c r="BV172" s="128">
        <v>0</v>
      </c>
      <c r="BW172" s="386">
        <v>129.91283066973679</v>
      </c>
      <c r="BX172" s="386">
        <v>24.094637513112097</v>
      </c>
      <c r="BY172" s="386">
        <v>0</v>
      </c>
      <c r="BZ172" s="386">
        <v>28.764618371568798</v>
      </c>
      <c r="CA172" s="442">
        <v>35.239484474662902</v>
      </c>
      <c r="CB172" s="386">
        <v>2.0077821515752001</v>
      </c>
      <c r="CC172" s="386">
        <v>39.7955311047631</v>
      </c>
      <c r="CD172" s="386">
        <v>431.22842985711924</v>
      </c>
      <c r="CE172" s="386">
        <v>112.2872400222</v>
      </c>
      <c r="CF172" s="386">
        <v>24.181982687545197</v>
      </c>
      <c r="CG172" s="386">
        <v>50.420780025787401</v>
      </c>
      <c r="CH172" s="386">
        <v>167.255985905904</v>
      </c>
      <c r="CI172" s="445">
        <v>111.83493235362002</v>
      </c>
      <c r="CJ172" s="24">
        <f>SUM($BB172:$BJ172)</f>
        <v>2828.2934442365126</v>
      </c>
      <c r="CK172" s="24">
        <f>SUM($BO172:$BW172)</f>
        <v>2634.1292137833511</v>
      </c>
      <c r="CL172" s="102">
        <f>SUM($CA172:$CI172)</f>
        <v>974.25214858317713</v>
      </c>
      <c r="CM172" s="363">
        <f t="shared" si="66"/>
        <v>-63.014261279010043</v>
      </c>
      <c r="CS172" s="234"/>
      <c r="CT172" s="234"/>
      <c r="CU172" s="234"/>
      <c r="CV172" s="234"/>
      <c r="CW172" s="234"/>
      <c r="CX172" s="234"/>
      <c r="CY172" s="234"/>
      <c r="CZ172" s="234"/>
      <c r="DA172" s="234"/>
      <c r="DB172" s="234"/>
      <c r="DC172" s="234"/>
      <c r="DD172" s="234"/>
      <c r="DE172" s="234"/>
      <c r="DF172" s="234"/>
      <c r="DG172" s="234"/>
      <c r="DH172" s="234"/>
      <c r="DI172" s="234"/>
      <c r="DJ172" s="234"/>
    </row>
    <row r="173" spans="1:114" ht="20.100000000000001" customHeight="1" x14ac:dyDescent="0.25">
      <c r="A173" s="559"/>
      <c r="B173" s="28" t="s">
        <v>57</v>
      </c>
      <c r="C173" s="29"/>
      <c r="D173" s="85"/>
      <c r="E173" s="86"/>
      <c r="F173" s="86"/>
      <c r="G173" s="86">
        <v>1.8632546500000002</v>
      </c>
      <c r="H173" s="86">
        <v>1.29795171</v>
      </c>
      <c r="I173" s="86">
        <v>2.4299333399999998</v>
      </c>
      <c r="J173" s="86">
        <v>3.4498678799999998</v>
      </c>
      <c r="K173" s="86">
        <v>3.2364145899999999</v>
      </c>
      <c r="L173" s="86">
        <v>3.2364145900000003</v>
      </c>
      <c r="M173" s="86">
        <v>1.8301603200000001</v>
      </c>
      <c r="N173" s="86">
        <v>1.4296390299999997</v>
      </c>
      <c r="O173" s="88">
        <v>2.3864314599999998</v>
      </c>
      <c r="P173" s="379">
        <v>21.160067570000002</v>
      </c>
      <c r="Q173" s="94">
        <v>2.4535521</v>
      </c>
      <c r="R173" s="95">
        <v>1.0928285600000001</v>
      </c>
      <c r="S173" s="95">
        <v>4.0546364400000003</v>
      </c>
      <c r="T173" s="95">
        <v>0.70115695</v>
      </c>
      <c r="U173" s="95">
        <v>3.0864417199999998</v>
      </c>
      <c r="V173" s="95">
        <v>16.748808530000002</v>
      </c>
      <c r="W173" s="95">
        <v>1.40032399</v>
      </c>
      <c r="X173" s="95">
        <v>0.78088212000000001</v>
      </c>
      <c r="Y173" s="95">
        <v>1.7477363800000001</v>
      </c>
      <c r="Z173" s="95">
        <v>0.69235427999999999</v>
      </c>
      <c r="AA173" s="95">
        <v>1.3203370400000001</v>
      </c>
      <c r="AB173" s="96">
        <v>1.9696243800000002</v>
      </c>
      <c r="AC173" s="379"/>
      <c r="AD173" s="85">
        <v>1.57257932</v>
      </c>
      <c r="AE173" s="258">
        <v>0.61015176000000004</v>
      </c>
      <c r="AF173" s="258">
        <v>3.1434871699999998</v>
      </c>
      <c r="AG173" s="258">
        <v>0.15934404000000002</v>
      </c>
      <c r="AH173" s="258">
        <v>1.30205283</v>
      </c>
      <c r="AI173" s="258">
        <v>1.1362253600000001</v>
      </c>
      <c r="AJ173" s="258">
        <v>4.4724713599999992</v>
      </c>
      <c r="AK173" s="258">
        <v>2.9696200400000001</v>
      </c>
      <c r="AL173" s="258">
        <v>0.92968304000000002</v>
      </c>
      <c r="AM173" s="258">
        <v>0.92781623999999996</v>
      </c>
      <c r="AN173" s="258">
        <v>0.93694319000000015</v>
      </c>
      <c r="AO173" s="259">
        <v>2.1760111099999997</v>
      </c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9"/>
      <c r="BB173" s="289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458"/>
      <c r="BO173" s="258"/>
      <c r="BP173" s="258"/>
      <c r="BQ173" s="258"/>
      <c r="BR173" s="258"/>
      <c r="BS173" s="258"/>
      <c r="BT173" s="258"/>
      <c r="BU173" s="258"/>
      <c r="BV173" s="258"/>
      <c r="BW173" s="388"/>
      <c r="BX173" s="388"/>
      <c r="BY173" s="388"/>
      <c r="BZ173" s="388"/>
      <c r="CA173" s="443"/>
      <c r="CB173" s="388"/>
      <c r="CC173" s="388"/>
      <c r="CD173" s="388"/>
      <c r="CE173" s="477"/>
      <c r="CF173" s="477"/>
      <c r="CG173" s="477"/>
      <c r="CH173" s="477"/>
      <c r="CI173" s="473"/>
      <c r="CJ173" s="145"/>
      <c r="CK173" s="145"/>
      <c r="CL173" s="401"/>
      <c r="CM173" s="351"/>
      <c r="CS173" s="234"/>
      <c r="CT173" s="234"/>
      <c r="CU173" s="234"/>
      <c r="CV173" s="234"/>
      <c r="CW173" s="234"/>
      <c r="CX173" s="234"/>
      <c r="CY173" s="234"/>
      <c r="CZ173" s="234"/>
      <c r="DA173" s="234"/>
      <c r="DB173" s="234"/>
      <c r="DC173" s="234"/>
      <c r="DD173" s="234"/>
      <c r="DE173" s="234"/>
      <c r="DF173" s="234"/>
      <c r="DG173" s="234"/>
      <c r="DH173" s="234"/>
      <c r="DI173" s="234"/>
      <c r="DJ173" s="234"/>
    </row>
    <row r="174" spans="1:114" ht="19.5" customHeight="1" thickBot="1" x14ac:dyDescent="0.3">
      <c r="A174" s="559"/>
      <c r="B174" s="581" t="s">
        <v>49</v>
      </c>
      <c r="C174" s="582"/>
      <c r="D174" s="46">
        <v>0</v>
      </c>
      <c r="E174" s="32">
        <v>0</v>
      </c>
      <c r="F174" s="32">
        <v>0</v>
      </c>
      <c r="G174" s="32">
        <v>12.986884910500001</v>
      </c>
      <c r="H174" s="32">
        <v>9.0467234186999992</v>
      </c>
      <c r="I174" s="32">
        <v>16.936635379799998</v>
      </c>
      <c r="J174" s="32">
        <v>24.045579123599996</v>
      </c>
      <c r="K174" s="32">
        <v>22.557809692299998</v>
      </c>
      <c r="L174" s="32">
        <v>22.557809692300001</v>
      </c>
      <c r="M174" s="50">
        <v>12.7562174304</v>
      </c>
      <c r="N174" s="50">
        <v>9.9645840390999982</v>
      </c>
      <c r="O174" s="51">
        <v>16.633427276199999</v>
      </c>
      <c r="P174" s="24">
        <v>147.48567096289997</v>
      </c>
      <c r="Q174" s="52">
        <v>17.101258136999999</v>
      </c>
      <c r="R174" s="26">
        <v>7.6170150632000002</v>
      </c>
      <c r="S174" s="26">
        <v>28.260815986800001</v>
      </c>
      <c r="T174" s="26">
        <v>4.8870639415000001</v>
      </c>
      <c r="U174" s="26">
        <v>21.512498788399999</v>
      </c>
      <c r="V174" s="26">
        <v>116.73919545410001</v>
      </c>
      <c r="W174" s="26">
        <v>9.7602582103</v>
      </c>
      <c r="X174" s="26">
        <v>5.4427483764</v>
      </c>
      <c r="Y174" s="26">
        <v>12.1817225686</v>
      </c>
      <c r="Z174" s="26">
        <v>4.8257093315999997</v>
      </c>
      <c r="AA174" s="26">
        <v>9.2027491688000005</v>
      </c>
      <c r="AB174" s="64">
        <v>13.669193197200002</v>
      </c>
      <c r="AC174" s="24">
        <v>251.20022822390004</v>
      </c>
      <c r="AD174" s="256">
        <v>10.913700480800001</v>
      </c>
      <c r="AE174" s="128">
        <v>4.2260049592615347</v>
      </c>
      <c r="AF174" s="128">
        <v>21.716426204103236</v>
      </c>
      <c r="AG174" s="128">
        <v>1.0984115823999994</v>
      </c>
      <c r="AH174" s="128">
        <v>8.9711439987000006</v>
      </c>
      <c r="AI174" s="128">
        <v>7.8191241857333313</v>
      </c>
      <c r="AJ174" s="128">
        <v>30.753290164438706</v>
      </c>
      <c r="AK174" s="128">
        <v>20.401289674800008</v>
      </c>
      <c r="AL174" s="128">
        <v>6.386922484800003</v>
      </c>
      <c r="AM174" s="128">
        <v>6.3740975688000026</v>
      </c>
      <c r="AN174" s="128">
        <v>6.4280549121933399</v>
      </c>
      <c r="AO174" s="257">
        <v>14.927436214599998</v>
      </c>
      <c r="AP174" s="128">
        <v>20.221767369999998</v>
      </c>
      <c r="AQ174" s="128">
        <v>345.67738926279998</v>
      </c>
      <c r="AR174" s="128">
        <v>37.123845666600005</v>
      </c>
      <c r="AS174" s="128">
        <v>366.13527261920001</v>
      </c>
      <c r="AT174" s="128">
        <v>283.74760173760012</v>
      </c>
      <c r="AU174" s="128">
        <v>204.4655765418</v>
      </c>
      <c r="AV174" s="128">
        <v>67.132266779200009</v>
      </c>
      <c r="AW174" s="128">
        <v>275.58482332220001</v>
      </c>
      <c r="AX174" s="128">
        <v>36.416252170200003</v>
      </c>
      <c r="AY174" s="128">
        <v>395.13914091959987</v>
      </c>
      <c r="AZ174" s="128">
        <v>7.6781724432000003</v>
      </c>
      <c r="BA174" s="257">
        <v>0</v>
      </c>
      <c r="BB174" s="256">
        <v>0</v>
      </c>
      <c r="BC174" s="128">
        <v>3.5665920668000002</v>
      </c>
      <c r="BD174" s="128">
        <v>0.54875431240000005</v>
      </c>
      <c r="BE174" s="128">
        <v>11.2392013244</v>
      </c>
      <c r="BF174" s="128">
        <v>0</v>
      </c>
      <c r="BG174" s="128">
        <v>0</v>
      </c>
      <c r="BH174" s="128">
        <v>4.6541689208000001</v>
      </c>
      <c r="BI174" s="128">
        <v>2.1899441424000003</v>
      </c>
      <c r="BJ174" s="128">
        <v>2.1951083504000004</v>
      </c>
      <c r="BK174" s="128">
        <v>3.2907940674000002</v>
      </c>
      <c r="BL174" s="128">
        <v>64.540079333800008</v>
      </c>
      <c r="BM174" s="128">
        <v>0</v>
      </c>
      <c r="BN174" s="456">
        <f>SUM(BB174:BM174)</f>
        <v>92.224642518400017</v>
      </c>
      <c r="BO174" s="128">
        <v>0</v>
      </c>
      <c r="BP174" s="128">
        <v>0</v>
      </c>
      <c r="BQ174" s="128">
        <v>0</v>
      </c>
      <c r="BR174" s="128">
        <v>0</v>
      </c>
      <c r="BS174" s="128">
        <v>0</v>
      </c>
      <c r="BT174" s="128">
        <v>0</v>
      </c>
      <c r="BU174" s="128">
        <v>0</v>
      </c>
      <c r="BV174" s="128">
        <v>0</v>
      </c>
      <c r="BW174" s="386">
        <v>0</v>
      </c>
      <c r="BX174" s="386">
        <v>0</v>
      </c>
      <c r="BY174" s="386">
        <v>0</v>
      </c>
      <c r="BZ174" s="386">
        <v>0</v>
      </c>
      <c r="CA174" s="442">
        <v>0</v>
      </c>
      <c r="CB174" s="386">
        <v>0</v>
      </c>
      <c r="CC174" s="386">
        <v>0</v>
      </c>
      <c r="CD174" s="386">
        <v>0</v>
      </c>
      <c r="CE174" s="478">
        <v>0</v>
      </c>
      <c r="CF174" s="478">
        <v>0</v>
      </c>
      <c r="CG174" s="478">
        <v>0</v>
      </c>
      <c r="CH174" s="478">
        <v>0</v>
      </c>
      <c r="CI174" s="471">
        <v>0</v>
      </c>
      <c r="CJ174" s="24">
        <f t="shared" ref="CJ174:CJ179" si="67">SUM($BB174:$BJ174)</f>
        <v>24.393769117200005</v>
      </c>
      <c r="CK174" s="24">
        <f t="shared" ref="CK174:CK179" si="68">SUM($BO174:$BW174)</f>
        <v>0</v>
      </c>
      <c r="CL174" s="102">
        <f t="shared" ref="CL174:CL179" si="69">SUM($CA174:$CI174)</f>
        <v>0</v>
      </c>
      <c r="CM174" s="363"/>
      <c r="CS174" s="234"/>
      <c r="CT174" s="234"/>
      <c r="CU174" s="234"/>
      <c r="CV174" s="234"/>
      <c r="CW174" s="234"/>
      <c r="CX174" s="234"/>
      <c r="CY174" s="234"/>
      <c r="CZ174" s="234"/>
      <c r="DA174" s="234"/>
      <c r="DB174" s="234"/>
      <c r="DC174" s="234"/>
      <c r="DD174" s="234"/>
      <c r="DE174" s="234"/>
      <c r="DF174" s="234"/>
      <c r="DG174" s="234"/>
      <c r="DH174" s="234"/>
      <c r="DI174" s="234"/>
      <c r="DJ174" s="234"/>
    </row>
    <row r="175" spans="1:114" ht="20.100000000000001" customHeight="1" thickBot="1" x14ac:dyDescent="0.3">
      <c r="A175" s="559"/>
      <c r="B175" s="330"/>
      <c r="C175" s="327" t="s">
        <v>115</v>
      </c>
      <c r="D175" s="333">
        <f t="shared" ref="D175" si="70">+D176+D177+D178+D179</f>
        <v>1005</v>
      </c>
      <c r="E175" s="332">
        <f t="shared" ref="E175" si="71">+E176+E177+E178+E179</f>
        <v>849</v>
      </c>
      <c r="F175" s="332">
        <f t="shared" ref="F175" si="72">+F176+F177+F178+F179</f>
        <v>998</v>
      </c>
      <c r="G175" s="332">
        <f t="shared" ref="G175" si="73">+G176+G177+G178+G179</f>
        <v>954</v>
      </c>
      <c r="H175" s="332">
        <f t="shared" ref="H175" si="74">+H176+H177+H178+H179</f>
        <v>795</v>
      </c>
      <c r="I175" s="332">
        <f t="shared" ref="I175" si="75">+I176+I177+I178+I179</f>
        <v>665</v>
      </c>
      <c r="J175" s="332">
        <f t="shared" ref="J175" si="76">+J176+J177+J178+J179</f>
        <v>655</v>
      </c>
      <c r="K175" s="332">
        <f t="shared" ref="K175" si="77">+K176+K177+K178+K179</f>
        <v>438</v>
      </c>
      <c r="L175" s="332">
        <f t="shared" ref="L175" si="78">+L176+L177+L178+L179</f>
        <v>439</v>
      </c>
      <c r="M175" s="332">
        <f t="shared" ref="M175" si="79">+M176+M177+M178+M179</f>
        <v>949</v>
      </c>
      <c r="N175" s="332">
        <f t="shared" ref="N175" si="80">+N176+N177+N178+N179</f>
        <v>796</v>
      </c>
      <c r="O175" s="334">
        <f t="shared" ref="O175" si="81">+O176+O177+O178+O179</f>
        <v>740</v>
      </c>
      <c r="P175" s="332">
        <f t="shared" ref="P175" si="82">+P176+P177+P178+P179</f>
        <v>9283</v>
      </c>
      <c r="Q175" s="333">
        <f t="shared" ref="Q175" si="83">+Q176+Q177+Q178+Q179</f>
        <v>490</v>
      </c>
      <c r="R175" s="332">
        <f t="shared" ref="R175" si="84">+R176+R177+R178+R179</f>
        <v>437</v>
      </c>
      <c r="S175" s="332">
        <f t="shared" ref="S175" si="85">+S176+S177+S178+S179</f>
        <v>508</v>
      </c>
      <c r="T175" s="332">
        <f t="shared" ref="T175" si="86">+T176+T177+T178+T179</f>
        <v>760</v>
      </c>
      <c r="U175" s="332">
        <f t="shared" ref="U175" si="87">+U176+U177+U178+U179</f>
        <v>432</v>
      </c>
      <c r="V175" s="332">
        <f t="shared" ref="V175" si="88">+V176+V177+V178+V179</f>
        <v>780</v>
      </c>
      <c r="W175" s="332">
        <f t="shared" ref="W175" si="89">+W176+W177+W178+W179</f>
        <v>552</v>
      </c>
      <c r="X175" s="332">
        <f t="shared" ref="X175" si="90">+X176+X177+X178+X179</f>
        <v>642</v>
      </c>
      <c r="Y175" s="332">
        <f t="shared" ref="Y175" si="91">+Y176+Y177+Y178+Y179</f>
        <v>843</v>
      </c>
      <c r="Z175" s="332">
        <f t="shared" ref="Z175" si="92">+Z176+Z177+Z178+Z179</f>
        <v>949</v>
      </c>
      <c r="AA175" s="332">
        <f t="shared" ref="AA175" si="93">+AA176+AA177+AA178+AA179</f>
        <v>913</v>
      </c>
      <c r="AB175" s="334">
        <f t="shared" ref="AB175" si="94">+AB176+AB177+AB178+AB179</f>
        <v>1160</v>
      </c>
      <c r="AC175" s="332">
        <f t="shared" ref="AC175" si="95">+AC176+AC177+AC178+AC179</f>
        <v>8466</v>
      </c>
      <c r="AD175" s="333">
        <f t="shared" ref="AD175" si="96">+AD176+AD177+AD178+AD179</f>
        <v>964</v>
      </c>
      <c r="AE175" s="332">
        <f t="shared" ref="AE175" si="97">+AE176+AE177+AE178+AE179</f>
        <v>1266</v>
      </c>
      <c r="AF175" s="332">
        <f t="shared" ref="AF175" si="98">+AF176+AF177+AF178+AF179</f>
        <v>1713</v>
      </c>
      <c r="AG175" s="332">
        <f t="shared" ref="AG175" si="99">+AG176+AG177+AG178+AG179</f>
        <v>1683</v>
      </c>
      <c r="AH175" s="332">
        <f t="shared" ref="AH175" si="100">+AH176+AH177+AH178+AH179</f>
        <v>1659</v>
      </c>
      <c r="AI175" s="332">
        <f t="shared" ref="AI175" si="101">+AI176+AI177+AI178+AI179</f>
        <v>1651</v>
      </c>
      <c r="AJ175" s="332">
        <f t="shared" ref="AJ175" si="102">+AJ176+AJ177+AJ178+AJ179</f>
        <v>1826</v>
      </c>
      <c r="AK175" s="332">
        <f t="shared" ref="AK175" si="103">+AK176+AK177+AK178+AK179</f>
        <v>1873</v>
      </c>
      <c r="AL175" s="332">
        <f t="shared" ref="AL175" si="104">+AL176+AL177+AL178+AL179</f>
        <v>1834</v>
      </c>
      <c r="AM175" s="332">
        <f t="shared" ref="AM175" si="105">+AM176+AM177+AM178+AM179</f>
        <v>1491</v>
      </c>
      <c r="AN175" s="332">
        <f t="shared" ref="AN175" si="106">+AN176+AN177+AN178+AN179</f>
        <v>1167</v>
      </c>
      <c r="AO175" s="334">
        <f t="shared" ref="AO175" si="107">+AO176+AO177+AO178+AO179</f>
        <v>1723</v>
      </c>
      <c r="AP175" s="332">
        <f t="shared" ref="AP175" si="108">+AP176+AP177+AP178+AP179</f>
        <v>1371</v>
      </c>
      <c r="AQ175" s="332">
        <f t="shared" ref="AQ175" si="109">+AQ176+AQ177+AQ178+AQ179</f>
        <v>1395</v>
      </c>
      <c r="AR175" s="332">
        <f t="shared" ref="AR175" si="110">+AR176+AR177+AR178+AR179</f>
        <v>1724</v>
      </c>
      <c r="AS175" s="332">
        <f t="shared" ref="AS175" si="111">+AS176+AS177+AS178+AS179</f>
        <v>1278</v>
      </c>
      <c r="AT175" s="332">
        <f t="shared" ref="AT175" si="112">+AT176+AT177+AT178+AT179</f>
        <v>1867</v>
      </c>
      <c r="AU175" s="332">
        <f t="shared" ref="AU175" si="113">+AU176+AU177+AU178+AU179</f>
        <v>1375</v>
      </c>
      <c r="AV175" s="332">
        <f t="shared" ref="AV175" si="114">+AV176+AV177+AV178+AV179</f>
        <v>1572</v>
      </c>
      <c r="AW175" s="332">
        <f t="shared" ref="AW175" si="115">+AW176+AW177+AW178+AW179</f>
        <v>1603</v>
      </c>
      <c r="AX175" s="332">
        <f t="shared" ref="AX175" si="116">+AX176+AX177+AX178+AX179</f>
        <v>1774</v>
      </c>
      <c r="AY175" s="332">
        <f t="shared" ref="AY175" si="117">+AY176+AY177+AY178+AY179</f>
        <v>2014</v>
      </c>
      <c r="AZ175" s="332">
        <f t="shared" ref="AZ175" si="118">+AZ176+AZ177+AZ178+AZ179</f>
        <v>1986</v>
      </c>
      <c r="BA175" s="332">
        <f t="shared" ref="BA175" si="119">+BA176+BA177+BA178+BA179</f>
        <v>1603</v>
      </c>
      <c r="BB175" s="333">
        <f t="shared" ref="BB175" si="120">+BB176+BB177+BB178+BB179</f>
        <v>1507</v>
      </c>
      <c r="BC175" s="332">
        <f t="shared" ref="BC175" si="121">+BC176+BC177+BC178+BC179</f>
        <v>1834</v>
      </c>
      <c r="BD175" s="332">
        <f t="shared" ref="BD175" si="122">+BD176+BD177+BD178+BD179</f>
        <v>1619</v>
      </c>
      <c r="BE175" s="332">
        <f t="shared" ref="BE175" si="123">+BE176+BE177+BE178+BE179</f>
        <v>1795</v>
      </c>
      <c r="BF175" s="332">
        <f t="shared" ref="BF175" si="124">+BF176+BF177+BF178+BF179</f>
        <v>2216</v>
      </c>
      <c r="BG175" s="332">
        <f t="shared" ref="BG175" si="125">+BG176+BG177+BG178+BG179</f>
        <v>2537</v>
      </c>
      <c r="BH175" s="332">
        <f t="shared" ref="BH175" si="126">+BH176+BH177+BH178+BH179</f>
        <v>2553</v>
      </c>
      <c r="BI175" s="332">
        <f t="shared" ref="BI175" si="127">+BI176+BI177+BI178+BI179</f>
        <v>2731</v>
      </c>
      <c r="BJ175" s="332">
        <f t="shared" ref="BJ175" si="128">+BJ176+BJ177+BJ178+BJ179</f>
        <v>3366</v>
      </c>
      <c r="BK175" s="332">
        <f t="shared" ref="BK175" si="129">+BK176+BK177+BK178+BK179</f>
        <v>3911</v>
      </c>
      <c r="BL175" s="332">
        <f t="shared" ref="BL175" si="130">+BL176+BL177+BL178+BL179</f>
        <v>5053</v>
      </c>
      <c r="BM175" s="332">
        <f t="shared" ref="BM175" si="131">+BM176+BM177+BM178+BM179</f>
        <v>5449</v>
      </c>
      <c r="BN175" s="459">
        <f>SUM(BB175:BM175)</f>
        <v>34571</v>
      </c>
      <c r="BO175" s="332">
        <f t="shared" ref="BO175" si="132">+BO176+BO177+BO178+BO179</f>
        <v>6183</v>
      </c>
      <c r="BP175" s="332">
        <f t="shared" ref="BP175" si="133">+BP176+BP177+BP178+BP179</f>
        <v>6074</v>
      </c>
      <c r="BQ175" s="332">
        <f t="shared" ref="BQ175" si="134">+BQ176+BQ177+BQ178+BQ179</f>
        <v>4677</v>
      </c>
      <c r="BR175" s="332">
        <f t="shared" ref="BR175" si="135">+BR176+BR177+BR178+BR179</f>
        <v>4799</v>
      </c>
      <c r="BS175" s="332">
        <f t="shared" ref="BS175" si="136">+BS176+BS177+BS178+BS179</f>
        <v>3311</v>
      </c>
      <c r="BT175" s="332">
        <f t="shared" ref="BT175" si="137">+BT176+BT177+BT178+BT179</f>
        <v>2141</v>
      </c>
      <c r="BU175" s="332">
        <f t="shared" ref="BU175" si="138">+BU176+BU177+BU178+BU179</f>
        <v>3086</v>
      </c>
      <c r="BV175" s="332">
        <f t="shared" ref="BV175" si="139">+BV176+BV177+BV178+BV179</f>
        <v>2587</v>
      </c>
      <c r="BW175" s="332">
        <f t="shared" ref="BW175" si="140">+BW176+BW177+BW178+BW179</f>
        <v>3070</v>
      </c>
      <c r="BX175" s="332">
        <f t="shared" ref="BX175" si="141">+BX176+BX177+BX178+BX179</f>
        <v>3895</v>
      </c>
      <c r="BY175" s="332">
        <f t="shared" ref="BY175" si="142">+BY176+BY177+BY178+BY179</f>
        <v>4224</v>
      </c>
      <c r="BZ175" s="332">
        <f t="shared" ref="BZ175:CI175" si="143">+BZ176+BZ177+BZ178+BZ179</f>
        <v>6616</v>
      </c>
      <c r="CA175" s="333">
        <f t="shared" si="143"/>
        <v>3395</v>
      </c>
      <c r="CB175" s="332">
        <f t="shared" si="143"/>
        <v>5176</v>
      </c>
      <c r="CC175" s="332">
        <f t="shared" si="143"/>
        <v>4338</v>
      </c>
      <c r="CD175" s="332">
        <f t="shared" si="143"/>
        <v>3292</v>
      </c>
      <c r="CE175" s="332">
        <f t="shared" si="143"/>
        <v>3787</v>
      </c>
      <c r="CF175" s="332">
        <f t="shared" ref="CF175:CG175" si="144">+CF176+CF177+CF178+CF179</f>
        <v>3845</v>
      </c>
      <c r="CG175" s="332">
        <f t="shared" si="144"/>
        <v>3326</v>
      </c>
      <c r="CH175" s="332">
        <f t="shared" si="143"/>
        <v>3396</v>
      </c>
      <c r="CI175" s="334">
        <f t="shared" si="143"/>
        <v>4137</v>
      </c>
      <c r="CJ175" s="332">
        <f t="shared" si="67"/>
        <v>20158</v>
      </c>
      <c r="CK175" s="332">
        <f t="shared" si="68"/>
        <v>35928</v>
      </c>
      <c r="CL175" s="334">
        <f t="shared" si="69"/>
        <v>34692</v>
      </c>
      <c r="CM175" s="405"/>
      <c r="CS175" s="234"/>
      <c r="CT175" s="234"/>
      <c r="CU175" s="234"/>
      <c r="CV175" s="234"/>
      <c r="CW175" s="234"/>
      <c r="CX175" s="234"/>
      <c r="CY175" s="234"/>
      <c r="CZ175" s="234"/>
      <c r="DA175" s="234"/>
      <c r="DB175" s="234"/>
      <c r="DC175" s="234"/>
      <c r="DD175" s="234"/>
      <c r="DE175" s="234"/>
      <c r="DF175" s="234"/>
      <c r="DG175" s="234"/>
      <c r="DH175" s="234"/>
      <c r="DI175" s="234"/>
      <c r="DJ175" s="234"/>
    </row>
    <row r="176" spans="1:114" ht="20.100000000000001" customHeight="1" x14ac:dyDescent="0.25">
      <c r="A176" s="559"/>
      <c r="B176" s="573" t="s">
        <v>33</v>
      </c>
      <c r="C176" s="593"/>
      <c r="D176" s="39">
        <v>226</v>
      </c>
      <c r="E176" s="12">
        <v>217</v>
      </c>
      <c r="F176" s="12">
        <v>277</v>
      </c>
      <c r="G176" s="12">
        <v>302</v>
      </c>
      <c r="H176" s="12">
        <v>256</v>
      </c>
      <c r="I176" s="12">
        <v>207</v>
      </c>
      <c r="J176" s="12">
        <v>176</v>
      </c>
      <c r="K176" s="12">
        <v>80</v>
      </c>
      <c r="L176" s="12">
        <v>113</v>
      </c>
      <c r="M176" s="57">
        <v>423</v>
      </c>
      <c r="N176" s="57">
        <v>275</v>
      </c>
      <c r="O176" s="58">
        <v>196</v>
      </c>
      <c r="P176" s="80">
        <v>2748</v>
      </c>
      <c r="Q176" s="52">
        <v>243</v>
      </c>
      <c r="R176" s="26">
        <v>221</v>
      </c>
      <c r="S176" s="26">
        <v>126</v>
      </c>
      <c r="T176" s="26">
        <v>484</v>
      </c>
      <c r="U176" s="26">
        <v>158</v>
      </c>
      <c r="V176" s="26">
        <v>352</v>
      </c>
      <c r="W176" s="26">
        <v>233</v>
      </c>
      <c r="X176" s="26">
        <v>356</v>
      </c>
      <c r="Y176" s="26">
        <v>442</v>
      </c>
      <c r="Z176" s="26">
        <v>423</v>
      </c>
      <c r="AA176" s="26">
        <v>490</v>
      </c>
      <c r="AB176" s="161">
        <v>598</v>
      </c>
      <c r="AC176" s="80">
        <v>4126</v>
      </c>
      <c r="AD176" s="52">
        <v>518</v>
      </c>
      <c r="AE176" s="26">
        <v>567</v>
      </c>
      <c r="AF176" s="26">
        <v>572</v>
      </c>
      <c r="AG176" s="26">
        <v>1121</v>
      </c>
      <c r="AH176" s="26">
        <v>934</v>
      </c>
      <c r="AI176" s="26">
        <v>950</v>
      </c>
      <c r="AJ176" s="26">
        <v>982</v>
      </c>
      <c r="AK176" s="26">
        <v>895</v>
      </c>
      <c r="AL176" s="26">
        <v>1056</v>
      </c>
      <c r="AM176" s="26">
        <v>855</v>
      </c>
      <c r="AN176" s="26">
        <v>642</v>
      </c>
      <c r="AO176" s="76">
        <v>949</v>
      </c>
      <c r="AP176" s="31">
        <v>793</v>
      </c>
      <c r="AQ176" s="31">
        <v>910</v>
      </c>
      <c r="AR176" s="31">
        <v>1181</v>
      </c>
      <c r="AS176" s="31">
        <v>794</v>
      </c>
      <c r="AT176" s="31">
        <v>1135</v>
      </c>
      <c r="AU176" s="31">
        <v>924</v>
      </c>
      <c r="AV176" s="31">
        <v>1099</v>
      </c>
      <c r="AW176" s="31">
        <v>1062</v>
      </c>
      <c r="AX176" s="31">
        <v>1378</v>
      </c>
      <c r="AY176" s="31">
        <v>1520</v>
      </c>
      <c r="AZ176" s="31">
        <v>1548</v>
      </c>
      <c r="BA176" s="134">
        <v>1253</v>
      </c>
      <c r="BB176" s="52">
        <v>1113</v>
      </c>
      <c r="BC176" s="26">
        <v>1120</v>
      </c>
      <c r="BD176" s="26">
        <v>1134</v>
      </c>
      <c r="BE176" s="26">
        <v>1242</v>
      </c>
      <c r="BF176" s="26">
        <v>1483</v>
      </c>
      <c r="BG176" s="26">
        <v>1863</v>
      </c>
      <c r="BH176" s="26">
        <v>2011</v>
      </c>
      <c r="BI176" s="26">
        <v>1970</v>
      </c>
      <c r="BJ176" s="26">
        <v>2479</v>
      </c>
      <c r="BK176" s="26">
        <v>3277</v>
      </c>
      <c r="BL176" s="26">
        <v>4285</v>
      </c>
      <c r="BM176" s="26">
        <v>4713</v>
      </c>
      <c r="BN176" s="460">
        <f>SUM(BB176:BM176)</f>
        <v>26690</v>
      </c>
      <c r="BO176" s="26">
        <v>5534</v>
      </c>
      <c r="BP176" s="26">
        <v>5496</v>
      </c>
      <c r="BQ176" s="26">
        <v>4195</v>
      </c>
      <c r="BR176" s="26">
        <v>4259</v>
      </c>
      <c r="BS176" s="26">
        <v>2564</v>
      </c>
      <c r="BT176" s="26">
        <v>1592</v>
      </c>
      <c r="BU176" s="26">
        <v>2363</v>
      </c>
      <c r="BV176" s="26">
        <v>1937</v>
      </c>
      <c r="BW176" s="98">
        <v>2347</v>
      </c>
      <c r="BX176" s="98">
        <v>3050</v>
      </c>
      <c r="BY176" s="98">
        <v>3326</v>
      </c>
      <c r="BZ176" s="98">
        <v>6029</v>
      </c>
      <c r="CA176" s="138">
        <v>2854</v>
      </c>
      <c r="CB176" s="98">
        <v>4546</v>
      </c>
      <c r="CC176" s="98">
        <v>3803</v>
      </c>
      <c r="CD176" s="98">
        <v>2743</v>
      </c>
      <c r="CE176" s="98">
        <v>3396</v>
      </c>
      <c r="CF176" s="98">
        <v>3329</v>
      </c>
      <c r="CG176" s="98">
        <v>2805</v>
      </c>
      <c r="CH176" s="98">
        <v>2991</v>
      </c>
      <c r="CI176" s="244">
        <v>3697</v>
      </c>
      <c r="CJ176" s="111">
        <f t="shared" si="67"/>
        <v>14415</v>
      </c>
      <c r="CK176" s="111">
        <f t="shared" si="68"/>
        <v>30287</v>
      </c>
      <c r="CL176" s="249">
        <f t="shared" si="69"/>
        <v>30164</v>
      </c>
      <c r="CM176" s="361">
        <f t="shared" si="66"/>
        <v>-0.40611483474758403</v>
      </c>
      <c r="CS176" s="234"/>
      <c r="CT176" s="234"/>
      <c r="CU176" s="234"/>
      <c r="CV176" s="234"/>
      <c r="CW176" s="234"/>
      <c r="CX176" s="234"/>
      <c r="CY176" s="234"/>
      <c r="CZ176" s="234"/>
      <c r="DA176" s="234"/>
      <c r="DB176" s="234"/>
      <c r="DC176" s="234"/>
      <c r="DD176" s="234"/>
      <c r="DE176" s="234"/>
      <c r="DF176" s="234"/>
      <c r="DG176" s="234"/>
      <c r="DH176" s="234"/>
      <c r="DI176" s="234"/>
      <c r="DJ176" s="234"/>
    </row>
    <row r="177" spans="1:114" ht="20.100000000000001" customHeight="1" x14ac:dyDescent="0.25">
      <c r="A177" s="559"/>
      <c r="B177" s="59" t="s">
        <v>34</v>
      </c>
      <c r="C177" s="162"/>
      <c r="D177" s="39">
        <v>441</v>
      </c>
      <c r="E177" s="12">
        <v>354</v>
      </c>
      <c r="F177" s="12">
        <v>416</v>
      </c>
      <c r="G177" s="12">
        <v>467</v>
      </c>
      <c r="H177" s="12">
        <v>380</v>
      </c>
      <c r="I177" s="12">
        <v>308</v>
      </c>
      <c r="J177" s="12">
        <v>299</v>
      </c>
      <c r="K177" s="12">
        <v>280</v>
      </c>
      <c r="L177" s="12">
        <v>235</v>
      </c>
      <c r="M177" s="57">
        <v>427</v>
      </c>
      <c r="N177" s="57">
        <v>441</v>
      </c>
      <c r="O177" s="58">
        <v>442</v>
      </c>
      <c r="P177" s="80">
        <v>4490</v>
      </c>
      <c r="Q177" s="52">
        <v>183</v>
      </c>
      <c r="R177" s="26">
        <v>172</v>
      </c>
      <c r="S177" s="26">
        <v>271</v>
      </c>
      <c r="T177" s="26">
        <v>191</v>
      </c>
      <c r="U177" s="26">
        <v>198</v>
      </c>
      <c r="V177" s="26">
        <v>282</v>
      </c>
      <c r="W177" s="26">
        <v>213</v>
      </c>
      <c r="X177" s="26">
        <v>195</v>
      </c>
      <c r="Y177" s="26">
        <v>315</v>
      </c>
      <c r="Z177" s="26">
        <v>427</v>
      </c>
      <c r="AA177" s="26">
        <v>289</v>
      </c>
      <c r="AB177" s="161">
        <v>423</v>
      </c>
      <c r="AC177" s="80">
        <v>3159</v>
      </c>
      <c r="AD177" s="52">
        <v>348</v>
      </c>
      <c r="AE177" s="26">
        <v>454</v>
      </c>
      <c r="AF177" s="26">
        <v>352</v>
      </c>
      <c r="AG177" s="26">
        <v>378</v>
      </c>
      <c r="AH177" s="26">
        <v>497</v>
      </c>
      <c r="AI177" s="26">
        <v>467</v>
      </c>
      <c r="AJ177" s="26">
        <v>565</v>
      </c>
      <c r="AK177" s="26">
        <v>639</v>
      </c>
      <c r="AL177" s="26">
        <v>578</v>
      </c>
      <c r="AM177" s="26">
        <v>430</v>
      </c>
      <c r="AN177" s="26">
        <v>351</v>
      </c>
      <c r="AO177" s="76">
        <v>537</v>
      </c>
      <c r="AP177" s="26">
        <v>381</v>
      </c>
      <c r="AQ177" s="26">
        <v>331</v>
      </c>
      <c r="AR177" s="26">
        <v>421</v>
      </c>
      <c r="AS177" s="26">
        <v>358</v>
      </c>
      <c r="AT177" s="26">
        <v>576</v>
      </c>
      <c r="AU177" s="26">
        <v>321</v>
      </c>
      <c r="AV177" s="26">
        <v>422</v>
      </c>
      <c r="AW177" s="26">
        <v>499</v>
      </c>
      <c r="AX177" s="26">
        <v>362</v>
      </c>
      <c r="AY177" s="26">
        <v>435</v>
      </c>
      <c r="AZ177" s="26">
        <v>406</v>
      </c>
      <c r="BA177" s="76">
        <v>328</v>
      </c>
      <c r="BB177" s="52">
        <v>384</v>
      </c>
      <c r="BC177" s="26">
        <v>693</v>
      </c>
      <c r="BD177" s="26">
        <v>467</v>
      </c>
      <c r="BE177" s="26">
        <v>535</v>
      </c>
      <c r="BF177" s="26">
        <v>717</v>
      </c>
      <c r="BG177" s="26">
        <v>601</v>
      </c>
      <c r="BH177" s="26">
        <v>503</v>
      </c>
      <c r="BI177" s="26">
        <v>664</v>
      </c>
      <c r="BJ177" s="26">
        <v>818</v>
      </c>
      <c r="BK177" s="26">
        <v>579</v>
      </c>
      <c r="BL177" s="26">
        <v>585</v>
      </c>
      <c r="BM177" s="26">
        <v>519</v>
      </c>
      <c r="BN177" s="460">
        <f>SUM(BB177:BM177)</f>
        <v>7065</v>
      </c>
      <c r="BO177" s="26">
        <v>631</v>
      </c>
      <c r="BP177" s="26">
        <v>509</v>
      </c>
      <c r="BQ177" s="26">
        <v>450</v>
      </c>
      <c r="BR177" s="26">
        <v>493</v>
      </c>
      <c r="BS177" s="26">
        <v>675</v>
      </c>
      <c r="BT177" s="26">
        <v>533</v>
      </c>
      <c r="BU177" s="26">
        <v>706</v>
      </c>
      <c r="BV177" s="26">
        <v>650</v>
      </c>
      <c r="BW177" s="98">
        <v>717</v>
      </c>
      <c r="BX177" s="98">
        <v>843</v>
      </c>
      <c r="BY177" s="98">
        <v>898</v>
      </c>
      <c r="BZ177" s="98">
        <v>584</v>
      </c>
      <c r="CA177" s="138">
        <v>533</v>
      </c>
      <c r="CB177" s="98">
        <v>628</v>
      </c>
      <c r="CC177" s="98">
        <v>517</v>
      </c>
      <c r="CD177" s="98">
        <v>539</v>
      </c>
      <c r="CE177" s="98">
        <v>364</v>
      </c>
      <c r="CF177" s="98">
        <v>514</v>
      </c>
      <c r="CG177" s="98">
        <v>516</v>
      </c>
      <c r="CH177" s="98">
        <v>392</v>
      </c>
      <c r="CI177" s="244">
        <v>424</v>
      </c>
      <c r="CJ177" s="80">
        <f t="shared" si="67"/>
        <v>5382</v>
      </c>
      <c r="CK177" s="80">
        <f t="shared" si="68"/>
        <v>5364</v>
      </c>
      <c r="CL177" s="27">
        <f t="shared" si="69"/>
        <v>4427</v>
      </c>
      <c r="CM177" s="361">
        <f t="shared" si="66"/>
        <v>-17.468307233407909</v>
      </c>
      <c r="CS177" s="234"/>
      <c r="CT177" s="234"/>
      <c r="CU177" s="234"/>
      <c r="CV177" s="234"/>
      <c r="CW177" s="234"/>
      <c r="CX177" s="234"/>
      <c r="CY177" s="234"/>
      <c r="CZ177" s="234"/>
      <c r="DA177" s="234"/>
      <c r="DB177" s="234"/>
      <c r="DC177" s="234"/>
      <c r="DD177" s="234"/>
      <c r="DE177" s="234"/>
      <c r="DF177" s="234"/>
      <c r="DG177" s="234"/>
      <c r="DH177" s="234"/>
      <c r="DI177" s="234"/>
      <c r="DJ177" s="234"/>
    </row>
    <row r="178" spans="1:114" ht="20.100000000000001" customHeight="1" x14ac:dyDescent="0.25">
      <c r="A178" s="559"/>
      <c r="B178" s="59" t="s">
        <v>35</v>
      </c>
      <c r="C178" s="162"/>
      <c r="D178" s="39">
        <v>338</v>
      </c>
      <c r="E178" s="12">
        <v>278</v>
      </c>
      <c r="F178" s="12">
        <v>305</v>
      </c>
      <c r="G178" s="12">
        <v>179</v>
      </c>
      <c r="H178" s="12">
        <v>156</v>
      </c>
      <c r="I178" s="12">
        <v>141</v>
      </c>
      <c r="J178" s="12">
        <v>169</v>
      </c>
      <c r="K178" s="12">
        <v>70</v>
      </c>
      <c r="L178" s="12">
        <v>79</v>
      </c>
      <c r="M178" s="57">
        <v>96</v>
      </c>
      <c r="N178" s="57">
        <v>66</v>
      </c>
      <c r="O178" s="58">
        <v>90</v>
      </c>
      <c r="P178" s="80">
        <v>1967</v>
      </c>
      <c r="Q178" s="52">
        <v>55</v>
      </c>
      <c r="R178" s="26">
        <v>38</v>
      </c>
      <c r="S178" s="26">
        <v>93</v>
      </c>
      <c r="T178" s="26">
        <v>81</v>
      </c>
      <c r="U178" s="26">
        <v>66</v>
      </c>
      <c r="V178" s="26">
        <v>70</v>
      </c>
      <c r="W178" s="26">
        <v>91</v>
      </c>
      <c r="X178" s="26">
        <v>79</v>
      </c>
      <c r="Y178" s="26">
        <v>74</v>
      </c>
      <c r="Z178" s="26">
        <v>96</v>
      </c>
      <c r="AA178" s="26">
        <v>115</v>
      </c>
      <c r="AB178" s="161">
        <v>126</v>
      </c>
      <c r="AC178" s="80">
        <v>984</v>
      </c>
      <c r="AD178" s="52">
        <v>88</v>
      </c>
      <c r="AE178" s="26">
        <v>240</v>
      </c>
      <c r="AF178" s="26">
        <v>780</v>
      </c>
      <c r="AG178" s="26">
        <v>183</v>
      </c>
      <c r="AH178" s="26">
        <v>222</v>
      </c>
      <c r="AI178" s="26">
        <v>229</v>
      </c>
      <c r="AJ178" s="26">
        <v>263</v>
      </c>
      <c r="AK178" s="26">
        <v>329</v>
      </c>
      <c r="AL178" s="26">
        <v>195</v>
      </c>
      <c r="AM178" s="26">
        <v>202</v>
      </c>
      <c r="AN178" s="26">
        <v>170</v>
      </c>
      <c r="AO178" s="76">
        <v>229</v>
      </c>
      <c r="AP178" s="26">
        <v>186</v>
      </c>
      <c r="AQ178" s="26">
        <v>145</v>
      </c>
      <c r="AR178" s="26">
        <v>86</v>
      </c>
      <c r="AS178" s="26">
        <v>96</v>
      </c>
      <c r="AT178" s="26">
        <v>102</v>
      </c>
      <c r="AU178" s="26">
        <v>105</v>
      </c>
      <c r="AV178" s="26">
        <v>42</v>
      </c>
      <c r="AW178" s="26">
        <v>10</v>
      </c>
      <c r="AX178" s="26">
        <v>27</v>
      </c>
      <c r="AY178" s="26">
        <v>37</v>
      </c>
      <c r="AZ178" s="26">
        <v>28</v>
      </c>
      <c r="BA178" s="76">
        <v>22</v>
      </c>
      <c r="BB178" s="52">
        <v>10</v>
      </c>
      <c r="BC178" s="26">
        <v>19</v>
      </c>
      <c r="BD178" s="26">
        <v>17</v>
      </c>
      <c r="BE178" s="26">
        <v>13</v>
      </c>
      <c r="BF178" s="26">
        <v>16</v>
      </c>
      <c r="BG178" s="26">
        <v>73</v>
      </c>
      <c r="BH178" s="26">
        <v>36</v>
      </c>
      <c r="BI178" s="26">
        <v>96</v>
      </c>
      <c r="BJ178" s="26">
        <v>68</v>
      </c>
      <c r="BK178" s="26">
        <v>52</v>
      </c>
      <c r="BL178" s="26">
        <v>153</v>
      </c>
      <c r="BM178" s="26">
        <v>217</v>
      </c>
      <c r="BN178" s="460">
        <f t="shared" ref="BN178:BN179" si="145">SUM(BB178:BM178)</f>
        <v>770</v>
      </c>
      <c r="BO178" s="26">
        <v>18</v>
      </c>
      <c r="BP178" s="26">
        <v>69</v>
      </c>
      <c r="BQ178" s="26">
        <v>32</v>
      </c>
      <c r="BR178" s="26">
        <v>47</v>
      </c>
      <c r="BS178" s="26">
        <v>72</v>
      </c>
      <c r="BT178" s="26">
        <v>16</v>
      </c>
      <c r="BU178" s="26">
        <v>17</v>
      </c>
      <c r="BV178" s="26">
        <v>0</v>
      </c>
      <c r="BW178" s="98">
        <v>6</v>
      </c>
      <c r="BX178" s="98">
        <v>2</v>
      </c>
      <c r="BY178" s="98">
        <v>0</v>
      </c>
      <c r="BZ178" s="98">
        <v>3</v>
      </c>
      <c r="CA178" s="138">
        <v>8</v>
      </c>
      <c r="CB178" s="98">
        <v>2</v>
      </c>
      <c r="CC178" s="98">
        <v>18</v>
      </c>
      <c r="CD178" s="98">
        <v>10</v>
      </c>
      <c r="CE178" s="98">
        <v>27</v>
      </c>
      <c r="CF178" s="98">
        <v>2</v>
      </c>
      <c r="CG178" s="98">
        <v>5</v>
      </c>
      <c r="CH178" s="98">
        <v>13</v>
      </c>
      <c r="CI178" s="244">
        <v>16</v>
      </c>
      <c r="CJ178" s="80">
        <f t="shared" si="67"/>
        <v>348</v>
      </c>
      <c r="CK178" s="80">
        <f t="shared" si="68"/>
        <v>277</v>
      </c>
      <c r="CL178" s="27">
        <f t="shared" si="69"/>
        <v>101</v>
      </c>
      <c r="CM178" s="361">
        <f t="shared" si="66"/>
        <v>-63.537906137184109</v>
      </c>
      <c r="CS178" s="234"/>
      <c r="CT178" s="234"/>
      <c r="CU178" s="234"/>
      <c r="CV178" s="234"/>
      <c r="CW178" s="234"/>
      <c r="CX178" s="234"/>
      <c r="CY178" s="234"/>
      <c r="CZ178" s="234"/>
      <c r="DA178" s="234"/>
      <c r="DB178" s="234"/>
      <c r="DC178" s="234"/>
      <c r="DD178" s="234"/>
      <c r="DE178" s="234"/>
      <c r="DF178" s="234"/>
      <c r="DG178" s="234"/>
      <c r="DH178" s="234"/>
      <c r="DI178" s="234"/>
      <c r="DJ178" s="234"/>
    </row>
    <row r="179" spans="1:114" ht="20.100000000000001" customHeight="1" thickBot="1" x14ac:dyDescent="0.3">
      <c r="A179" s="559"/>
      <c r="B179" s="68" t="s">
        <v>40</v>
      </c>
      <c r="C179" s="163"/>
      <c r="D179" s="60">
        <v>0</v>
      </c>
      <c r="E179" s="61">
        <v>0</v>
      </c>
      <c r="F179" s="61">
        <v>0</v>
      </c>
      <c r="G179" s="61">
        <v>6</v>
      </c>
      <c r="H179" s="61">
        <v>3</v>
      </c>
      <c r="I179" s="61">
        <v>9</v>
      </c>
      <c r="J179" s="61">
        <v>11</v>
      </c>
      <c r="K179" s="61">
        <v>8</v>
      </c>
      <c r="L179" s="61">
        <v>12</v>
      </c>
      <c r="M179" s="62">
        <v>3</v>
      </c>
      <c r="N179" s="62">
        <v>14</v>
      </c>
      <c r="O179" s="63">
        <v>12</v>
      </c>
      <c r="P179" s="80">
        <v>78</v>
      </c>
      <c r="Q179" s="46">
        <v>9</v>
      </c>
      <c r="R179" s="32">
        <v>6</v>
      </c>
      <c r="S179" s="32">
        <v>18</v>
      </c>
      <c r="T179" s="32">
        <v>4</v>
      </c>
      <c r="U179" s="32">
        <v>10</v>
      </c>
      <c r="V179" s="32">
        <v>76</v>
      </c>
      <c r="W179" s="32">
        <v>15</v>
      </c>
      <c r="X179" s="32">
        <v>12</v>
      </c>
      <c r="Y179" s="32">
        <v>12</v>
      </c>
      <c r="Z179" s="32">
        <v>3</v>
      </c>
      <c r="AA179" s="32">
        <v>19</v>
      </c>
      <c r="AB179" s="64">
        <v>13</v>
      </c>
      <c r="AC179" s="24">
        <v>197</v>
      </c>
      <c r="AD179" s="46">
        <v>10</v>
      </c>
      <c r="AE179" s="32">
        <v>5</v>
      </c>
      <c r="AF179" s="32">
        <v>9</v>
      </c>
      <c r="AG179" s="32">
        <v>1</v>
      </c>
      <c r="AH179" s="32">
        <v>6</v>
      </c>
      <c r="AI179" s="32">
        <v>5</v>
      </c>
      <c r="AJ179" s="32">
        <v>16</v>
      </c>
      <c r="AK179" s="32">
        <v>10</v>
      </c>
      <c r="AL179" s="32">
        <v>5</v>
      </c>
      <c r="AM179" s="32">
        <v>4</v>
      </c>
      <c r="AN179" s="32">
        <v>4</v>
      </c>
      <c r="AO179" s="47">
        <v>8</v>
      </c>
      <c r="AP179" s="32">
        <v>11</v>
      </c>
      <c r="AQ179" s="32">
        <v>9</v>
      </c>
      <c r="AR179" s="32">
        <v>36</v>
      </c>
      <c r="AS179" s="32">
        <v>30</v>
      </c>
      <c r="AT179" s="32">
        <v>54</v>
      </c>
      <c r="AU179" s="32">
        <v>25</v>
      </c>
      <c r="AV179" s="32">
        <v>9</v>
      </c>
      <c r="AW179" s="32">
        <v>32</v>
      </c>
      <c r="AX179" s="32">
        <v>7</v>
      </c>
      <c r="AY179" s="32">
        <v>22</v>
      </c>
      <c r="AZ179" s="32">
        <v>4</v>
      </c>
      <c r="BA179" s="47">
        <v>0</v>
      </c>
      <c r="BB179" s="46">
        <v>0</v>
      </c>
      <c r="BC179" s="32">
        <v>2</v>
      </c>
      <c r="BD179" s="32">
        <v>1</v>
      </c>
      <c r="BE179" s="32">
        <v>5</v>
      </c>
      <c r="BF179" s="32">
        <v>0</v>
      </c>
      <c r="BG179" s="32">
        <v>0</v>
      </c>
      <c r="BH179" s="32">
        <v>3</v>
      </c>
      <c r="BI179" s="32">
        <v>1</v>
      </c>
      <c r="BJ179" s="32">
        <v>1</v>
      </c>
      <c r="BK179" s="32">
        <v>3</v>
      </c>
      <c r="BL179" s="32">
        <v>30</v>
      </c>
      <c r="BM179" s="32">
        <v>0</v>
      </c>
      <c r="BN179" s="454">
        <f t="shared" si="145"/>
        <v>46</v>
      </c>
      <c r="BO179" s="32">
        <v>0</v>
      </c>
      <c r="BP179" s="32">
        <v>0</v>
      </c>
      <c r="BQ179" s="32">
        <v>0</v>
      </c>
      <c r="BR179" s="32">
        <v>0</v>
      </c>
      <c r="BS179" s="32">
        <v>0</v>
      </c>
      <c r="BT179" s="32">
        <v>0</v>
      </c>
      <c r="BU179" s="32">
        <v>0</v>
      </c>
      <c r="BV179" s="32">
        <v>0</v>
      </c>
      <c r="BW179" s="247">
        <v>0</v>
      </c>
      <c r="BX179" s="247">
        <v>0</v>
      </c>
      <c r="BY179" s="247">
        <v>0</v>
      </c>
      <c r="BZ179" s="247">
        <v>0</v>
      </c>
      <c r="CA179" s="246">
        <v>0</v>
      </c>
      <c r="CB179" s="247">
        <v>0</v>
      </c>
      <c r="CC179" s="247">
        <v>0</v>
      </c>
      <c r="CD179" s="247">
        <v>0</v>
      </c>
      <c r="CE179" s="247">
        <v>0</v>
      </c>
      <c r="CF179" s="247">
        <v>0</v>
      </c>
      <c r="CG179" s="247">
        <v>0</v>
      </c>
      <c r="CH179" s="247">
        <v>0</v>
      </c>
      <c r="CI179" s="248">
        <v>0</v>
      </c>
      <c r="CJ179" s="24">
        <f t="shared" si="67"/>
        <v>13</v>
      </c>
      <c r="CK179" s="24">
        <f t="shared" si="68"/>
        <v>0</v>
      </c>
      <c r="CL179" s="102">
        <f t="shared" si="69"/>
        <v>0</v>
      </c>
      <c r="CM179" s="363"/>
      <c r="CS179" s="234"/>
      <c r="CT179" s="234"/>
      <c r="CU179" s="234"/>
      <c r="CV179" s="234"/>
      <c r="CW179" s="234"/>
      <c r="CX179" s="234"/>
      <c r="CY179" s="234"/>
      <c r="CZ179" s="234"/>
      <c r="DA179" s="234"/>
      <c r="DB179" s="234"/>
      <c r="DC179" s="234"/>
      <c r="DD179" s="234"/>
      <c r="DE179" s="234"/>
      <c r="DF179" s="234"/>
      <c r="DG179" s="234"/>
      <c r="DH179" s="234"/>
      <c r="DI179" s="234"/>
      <c r="DJ179" s="234"/>
    </row>
    <row r="180" spans="1:114" s="65" customFormat="1" ht="20.100000000000001" customHeight="1" thickBot="1" x14ac:dyDescent="0.3">
      <c r="A180" s="559"/>
      <c r="B180" s="156" t="s">
        <v>46</v>
      </c>
      <c r="C180" s="304"/>
      <c r="D180" s="305"/>
      <c r="E180" s="305"/>
      <c r="F180" s="305"/>
      <c r="G180" s="73"/>
      <c r="H180" s="73"/>
      <c r="I180" s="73"/>
      <c r="J180" s="73"/>
      <c r="K180" s="73"/>
      <c r="L180" s="73"/>
      <c r="M180" s="73"/>
      <c r="N180" s="73"/>
      <c r="O180" s="73"/>
      <c r="P180" s="104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286">
        <v>0.80438438922485167</v>
      </c>
      <c r="AE180" s="286">
        <v>0.82016746543761188</v>
      </c>
      <c r="AF180" s="286">
        <v>0.87475981078402532</v>
      </c>
      <c r="AG180" s="286">
        <v>0.90440384846449373</v>
      </c>
      <c r="AH180" s="286">
        <v>0.88650602609136964</v>
      </c>
      <c r="AI180" s="286">
        <v>0.82767573396366068</v>
      </c>
      <c r="AJ180" s="286">
        <v>0.81755557294867476</v>
      </c>
      <c r="AK180" s="286">
        <v>0.88080924273929861</v>
      </c>
      <c r="AL180" s="286">
        <v>0.84424248494332521</v>
      </c>
      <c r="AM180" s="286"/>
      <c r="AN180" s="286"/>
      <c r="AO180" s="286"/>
      <c r="AP180" s="286"/>
      <c r="AQ180" s="286"/>
      <c r="AR180" s="286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286"/>
      <c r="BG180" s="286"/>
      <c r="BH180" s="286"/>
      <c r="BI180" s="286"/>
      <c r="BJ180" s="286"/>
      <c r="BK180" s="286"/>
      <c r="BL180" s="286"/>
      <c r="BM180" s="286"/>
      <c r="BN180" s="286"/>
      <c r="BO180" s="312"/>
      <c r="BP180" s="286"/>
      <c r="BQ180" s="350"/>
      <c r="BR180" s="286"/>
      <c r="BS180" s="286"/>
      <c r="BT180" s="286"/>
      <c r="BU180" s="286"/>
      <c r="BV180" s="350"/>
      <c r="BW180" s="350"/>
      <c r="BX180" s="286"/>
      <c r="BY180" s="286"/>
      <c r="BZ180" s="286"/>
      <c r="CA180" s="350"/>
      <c r="CB180" s="350"/>
      <c r="CC180" s="286"/>
      <c r="CD180" s="286"/>
      <c r="CE180" s="286"/>
      <c r="CF180" s="286"/>
      <c r="CG180" s="286"/>
      <c r="CH180" s="286"/>
      <c r="CI180" s="286"/>
      <c r="CJ180" s="73"/>
      <c r="CK180" s="73"/>
      <c r="CL180" s="73"/>
      <c r="CM180" s="104"/>
      <c r="CN180" s="234"/>
      <c r="CO180" s="234"/>
      <c r="CP180" s="234"/>
      <c r="CQ180" s="234"/>
      <c r="CR180" s="234"/>
      <c r="CS180" s="234"/>
      <c r="CT180" s="234"/>
      <c r="CU180" s="234"/>
      <c r="CV180" s="234"/>
      <c r="CW180" s="234"/>
      <c r="CX180" s="234"/>
      <c r="CY180" s="234"/>
      <c r="CZ180" s="234"/>
      <c r="DA180" s="234"/>
      <c r="DB180" s="234"/>
      <c r="DC180" s="234"/>
      <c r="DD180" s="234"/>
      <c r="DE180" s="234"/>
      <c r="DF180" s="234"/>
      <c r="DG180" s="234"/>
      <c r="DH180" s="234"/>
      <c r="DI180" s="234"/>
      <c r="DJ180" s="234"/>
    </row>
    <row r="181" spans="1:114" s="65" customFormat="1" ht="20.100000000000001" customHeight="1" thickBot="1" x14ac:dyDescent="0.35">
      <c r="A181" s="559"/>
      <c r="B181" s="329"/>
      <c r="C181" s="323" t="s">
        <v>111</v>
      </c>
      <c r="D181" s="335">
        <f t="shared" ref="D181:BP181" si="146">+D183+D188</f>
        <v>5346.6279847622</v>
      </c>
      <c r="E181" s="336">
        <f t="shared" si="146"/>
        <v>4865.6271330841</v>
      </c>
      <c r="F181" s="336">
        <f t="shared" si="146"/>
        <v>5582.5454357357994</v>
      </c>
      <c r="G181" s="336">
        <f t="shared" si="146"/>
        <v>5690.8196619967002</v>
      </c>
      <c r="H181" s="336">
        <f t="shared" si="146"/>
        <v>5530.6164756172002</v>
      </c>
      <c r="I181" s="336">
        <f t="shared" si="146"/>
        <v>5842.8661677214004</v>
      </c>
      <c r="J181" s="336">
        <f t="shared" si="146"/>
        <v>6232.6279533445004</v>
      </c>
      <c r="K181" s="336">
        <f t="shared" si="146"/>
        <v>5691.7005660244004</v>
      </c>
      <c r="L181" s="336">
        <f t="shared" si="146"/>
        <v>6270.0936372356</v>
      </c>
      <c r="M181" s="336">
        <f t="shared" si="146"/>
        <v>6671.1919460294994</v>
      </c>
      <c r="N181" s="336">
        <f t="shared" si="146"/>
        <v>6317.4489549281006</v>
      </c>
      <c r="O181" s="337">
        <f t="shared" si="146"/>
        <v>7368.5558973838997</v>
      </c>
      <c r="P181" s="336">
        <f t="shared" si="146"/>
        <v>71410.721813863405</v>
      </c>
      <c r="Q181" s="335">
        <f t="shared" si="146"/>
        <v>5577.2651304556002</v>
      </c>
      <c r="R181" s="336">
        <f t="shared" si="146"/>
        <v>5133.4075020283999</v>
      </c>
      <c r="S181" s="336">
        <f t="shared" si="146"/>
        <v>6543.1861252623003</v>
      </c>
      <c r="T181" s="336">
        <f t="shared" si="146"/>
        <v>6362.8269593332998</v>
      </c>
      <c r="U181" s="336">
        <f t="shared" si="146"/>
        <v>6168.499285723</v>
      </c>
      <c r="V181" s="336">
        <f t="shared" si="146"/>
        <v>6019.7340569047992</v>
      </c>
      <c r="W181" s="336">
        <f t="shared" si="146"/>
        <v>5909.1083809593001</v>
      </c>
      <c r="X181" s="336">
        <f t="shared" si="146"/>
        <v>6207.9754072627002</v>
      </c>
      <c r="Y181" s="336">
        <f t="shared" si="146"/>
        <v>6325.4857058688003</v>
      </c>
      <c r="Z181" s="336">
        <f t="shared" si="146"/>
        <v>6190.0213669481</v>
      </c>
      <c r="AA181" s="336">
        <f t="shared" si="146"/>
        <v>6494.3145805243003</v>
      </c>
      <c r="AB181" s="337">
        <f t="shared" si="146"/>
        <v>8451.2172208110005</v>
      </c>
      <c r="AC181" s="336">
        <f t="shared" si="146"/>
        <v>75383.041722081602</v>
      </c>
      <c r="AD181" s="335">
        <f t="shared" si="146"/>
        <v>6064.1745955865999</v>
      </c>
      <c r="AE181" s="336">
        <f t="shared" si="146"/>
        <v>6302.8665782199987</v>
      </c>
      <c r="AF181" s="336">
        <f t="shared" si="146"/>
        <v>7037.8087822738853</v>
      </c>
      <c r="AG181" s="336">
        <f t="shared" si="146"/>
        <v>7225.9210169191983</v>
      </c>
      <c r="AH181" s="336">
        <f t="shared" si="146"/>
        <v>8057.0161080302996</v>
      </c>
      <c r="AI181" s="336">
        <f t="shared" si="146"/>
        <v>7143.2579350795668</v>
      </c>
      <c r="AJ181" s="336">
        <f t="shared" si="146"/>
        <v>8279.9914906954073</v>
      </c>
      <c r="AK181" s="336">
        <f t="shared" si="146"/>
        <v>7699.4441704957007</v>
      </c>
      <c r="AL181" s="336">
        <f t="shared" si="146"/>
        <v>7499.5717075845005</v>
      </c>
      <c r="AM181" s="336">
        <f t="shared" si="146"/>
        <v>7303.9955867654007</v>
      </c>
      <c r="AN181" s="336">
        <f t="shared" si="146"/>
        <v>6865.9876089039881</v>
      </c>
      <c r="AO181" s="337">
        <f t="shared" si="146"/>
        <v>8913.0363225155997</v>
      </c>
      <c r="AP181" s="336">
        <f t="shared" si="146"/>
        <v>7123.4716170479996</v>
      </c>
      <c r="AQ181" s="336">
        <f t="shared" si="146"/>
        <v>6176.8804031033997</v>
      </c>
      <c r="AR181" s="336">
        <f t="shared" si="146"/>
        <v>7420.9765971381994</v>
      </c>
      <c r="AS181" s="336">
        <f t="shared" si="146"/>
        <v>7836.4528887225997</v>
      </c>
      <c r="AT181" s="336">
        <f t="shared" si="146"/>
        <v>8486.8141764764005</v>
      </c>
      <c r="AU181" s="336">
        <f t="shared" si="146"/>
        <v>6850.090335737601</v>
      </c>
      <c r="AV181" s="336">
        <f t="shared" si="146"/>
        <v>8214.4316276698009</v>
      </c>
      <c r="AW181" s="336">
        <f t="shared" si="146"/>
        <v>8021.3245841564003</v>
      </c>
      <c r="AX181" s="336">
        <f t="shared" si="146"/>
        <v>6847.1623160063991</v>
      </c>
      <c r="AY181" s="336">
        <f t="shared" si="146"/>
        <v>8542.4184556895998</v>
      </c>
      <c r="AZ181" s="336">
        <f t="shared" si="146"/>
        <v>7539.7432710285993</v>
      </c>
      <c r="BA181" s="336">
        <f t="shared" si="146"/>
        <v>9526.1417693092008</v>
      </c>
      <c r="BB181" s="335">
        <f t="shared" si="146"/>
        <v>8175.2354746230003</v>
      </c>
      <c r="BC181" s="336">
        <f t="shared" si="146"/>
        <v>6231.4473130702008</v>
      </c>
      <c r="BD181" s="336">
        <f t="shared" si="146"/>
        <v>7085.1302310217998</v>
      </c>
      <c r="BE181" s="336">
        <f t="shared" si="146"/>
        <v>8695.9810290276</v>
      </c>
      <c r="BF181" s="336">
        <f t="shared" si="146"/>
        <v>8183.3291461079998</v>
      </c>
      <c r="BG181" s="336">
        <f t="shared" si="146"/>
        <v>7424.9912561948004</v>
      </c>
      <c r="BH181" s="336">
        <f t="shared" si="146"/>
        <v>8218.2743729188005</v>
      </c>
      <c r="BI181" s="336">
        <f t="shared" si="146"/>
        <v>7473.3983149067999</v>
      </c>
      <c r="BJ181" s="336">
        <f t="shared" si="146"/>
        <v>7530.1666437563999</v>
      </c>
      <c r="BK181" s="336">
        <f t="shared" si="146"/>
        <v>8571.5698208350004</v>
      </c>
      <c r="BL181" s="336">
        <f t="shared" si="146"/>
        <v>7726.2195423379999</v>
      </c>
      <c r="BM181" s="337">
        <f t="shared" si="146"/>
        <v>10234.226095205398</v>
      </c>
      <c r="BN181" s="461">
        <f>SUM(BB181:BM181)</f>
        <v>95549.969240005797</v>
      </c>
      <c r="BO181" s="336">
        <f t="shared" si="146"/>
        <v>8245.3302193408017</v>
      </c>
      <c r="BP181" s="336">
        <f t="shared" si="146"/>
        <v>6699.482637819</v>
      </c>
      <c r="BQ181" s="336">
        <f t="shared" ref="BQ181:BY181" si="147">+BQ183+BQ188</f>
        <v>7038.9244314107991</v>
      </c>
      <c r="BR181" s="336">
        <f t="shared" si="147"/>
        <v>8740.0340666953998</v>
      </c>
      <c r="BS181" s="336">
        <f t="shared" si="147"/>
        <v>8257.412920109</v>
      </c>
      <c r="BT181" s="336">
        <f t="shared" si="147"/>
        <v>7425.8004967792003</v>
      </c>
      <c r="BU181" s="336">
        <f t="shared" si="147"/>
        <v>9983.7892344998018</v>
      </c>
      <c r="BV181" s="336">
        <f t="shared" si="147"/>
        <v>8004.1807872922</v>
      </c>
      <c r="BW181" s="336">
        <f t="shared" si="147"/>
        <v>8071.0699507253994</v>
      </c>
      <c r="BX181" s="336">
        <f t="shared" si="147"/>
        <v>9045.065383593399</v>
      </c>
      <c r="BY181" s="336">
        <f t="shared" si="147"/>
        <v>7716.1416292451995</v>
      </c>
      <c r="BZ181" s="336">
        <f t="shared" ref="BZ181:CI181" si="148">+BZ183+BZ188</f>
        <v>10639.884614233999</v>
      </c>
      <c r="CA181" s="335">
        <f t="shared" si="148"/>
        <v>7716.369539061001</v>
      </c>
      <c r="CB181" s="336">
        <f t="shared" si="148"/>
        <v>6138.5304445011998</v>
      </c>
      <c r="CC181" s="336">
        <f t="shared" si="148"/>
        <v>7697.5132325352006</v>
      </c>
      <c r="CD181" s="336">
        <f t="shared" si="148"/>
        <v>8833.8120219911998</v>
      </c>
      <c r="CE181" s="336">
        <f t="shared" si="148"/>
        <v>7755.9302820874</v>
      </c>
      <c r="CF181" s="336">
        <f t="shared" ref="CF181:CG181" si="149">+CF183+CF188</f>
        <v>8070.6604925987995</v>
      </c>
      <c r="CG181" s="336">
        <f t="shared" si="149"/>
        <v>7440.9820989026002</v>
      </c>
      <c r="CH181" s="336">
        <f t="shared" si="148"/>
        <v>6944.8230265124002</v>
      </c>
      <c r="CI181" s="337">
        <f t="shared" si="148"/>
        <v>7259.7404354620003</v>
      </c>
      <c r="CJ181" s="336">
        <f>SUM($BB181:$BJ181)</f>
        <v>69017.95378162741</v>
      </c>
      <c r="CK181" s="336">
        <f>SUM($BO181:$BW181)</f>
        <v>72466.024744671609</v>
      </c>
      <c r="CL181" s="337">
        <f>SUM($CA181:$CI181)</f>
        <v>67858.361573651797</v>
      </c>
      <c r="CM181" s="406"/>
      <c r="CN181" s="234"/>
      <c r="CO181" s="234"/>
      <c r="CP181" s="234"/>
      <c r="CQ181" s="234"/>
      <c r="CR181" s="234"/>
      <c r="CS181" s="234"/>
      <c r="CT181" s="234"/>
      <c r="CU181" s="234"/>
      <c r="CV181" s="234"/>
      <c r="CW181" s="234"/>
      <c r="CX181" s="234"/>
      <c r="CY181" s="234"/>
      <c r="CZ181" s="234"/>
      <c r="DA181" s="234"/>
      <c r="DB181" s="234"/>
      <c r="DC181" s="234"/>
      <c r="DD181" s="234"/>
      <c r="DE181" s="234"/>
      <c r="DF181" s="234"/>
      <c r="DG181" s="234"/>
      <c r="DH181" s="234"/>
      <c r="DI181" s="234"/>
      <c r="DJ181" s="234"/>
    </row>
    <row r="182" spans="1:114" ht="20.100000000000001" customHeight="1" x14ac:dyDescent="0.2">
      <c r="A182" s="559"/>
      <c r="B182" s="28" t="s">
        <v>60</v>
      </c>
      <c r="C182" s="424"/>
      <c r="D182" s="3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13"/>
      <c r="P182" s="436"/>
      <c r="Q182" s="31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315"/>
      <c r="AC182" s="9"/>
      <c r="AD182" s="31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315"/>
      <c r="AP182" s="317">
        <v>40909</v>
      </c>
      <c r="AQ182" s="318">
        <v>40940</v>
      </c>
      <c r="AR182" s="317">
        <v>40969</v>
      </c>
      <c r="AS182" s="318">
        <v>41000</v>
      </c>
      <c r="AT182" s="317">
        <v>41030</v>
      </c>
      <c r="AU182" s="318">
        <v>41061</v>
      </c>
      <c r="AV182" s="317">
        <v>41091</v>
      </c>
      <c r="AW182" s="318">
        <v>41122</v>
      </c>
      <c r="AX182" s="318">
        <v>41153</v>
      </c>
      <c r="AY182" s="318">
        <v>41183</v>
      </c>
      <c r="AZ182" s="318">
        <v>41214</v>
      </c>
      <c r="BA182" s="318">
        <v>41244</v>
      </c>
      <c r="BB182" s="319">
        <v>41275</v>
      </c>
      <c r="BC182" s="318">
        <v>41306</v>
      </c>
      <c r="BD182" s="318">
        <v>41334</v>
      </c>
      <c r="BE182" s="318">
        <v>41365</v>
      </c>
      <c r="BF182" s="318">
        <v>41395</v>
      </c>
      <c r="BG182" s="318">
        <v>41426</v>
      </c>
      <c r="BH182" s="318">
        <v>41456</v>
      </c>
      <c r="BI182" s="318">
        <v>41487</v>
      </c>
      <c r="BJ182" s="318">
        <v>41518</v>
      </c>
      <c r="BK182" s="318">
        <v>41548</v>
      </c>
      <c r="BL182" s="318">
        <v>41579</v>
      </c>
      <c r="BM182" s="439">
        <v>41609</v>
      </c>
      <c r="BN182" s="462"/>
      <c r="BO182" s="318">
        <v>41640</v>
      </c>
      <c r="BP182" s="318">
        <v>41671</v>
      </c>
      <c r="BQ182" s="318">
        <v>41699</v>
      </c>
      <c r="BR182" s="318">
        <v>41730</v>
      </c>
      <c r="BS182" s="318">
        <v>41760</v>
      </c>
      <c r="BT182" s="318">
        <v>41791</v>
      </c>
      <c r="BU182" s="318">
        <v>41821</v>
      </c>
      <c r="BV182" s="318">
        <v>41852</v>
      </c>
      <c r="BW182" s="317"/>
      <c r="BX182" s="317"/>
      <c r="BY182" s="317"/>
      <c r="BZ182" s="317"/>
      <c r="CA182" s="440"/>
      <c r="CB182" s="317"/>
      <c r="CC182" s="317"/>
      <c r="CD182" s="317"/>
      <c r="CE182" s="317"/>
      <c r="CF182" s="317"/>
      <c r="CG182" s="317"/>
      <c r="CH182" s="317"/>
      <c r="CI182" s="447"/>
      <c r="CJ182" s="120"/>
      <c r="CK182" s="120"/>
      <c r="CL182" s="402"/>
      <c r="CM182" s="362"/>
      <c r="CS182" s="234"/>
      <c r="CT182" s="234"/>
      <c r="CU182" s="234"/>
      <c r="CV182" s="234"/>
      <c r="CW182" s="234"/>
      <c r="CX182" s="234"/>
      <c r="CY182" s="234"/>
      <c r="CZ182" s="234"/>
      <c r="DA182" s="234"/>
      <c r="DB182" s="234"/>
      <c r="DC182" s="234"/>
      <c r="DD182" s="234"/>
      <c r="DE182" s="234"/>
      <c r="DF182" s="234"/>
      <c r="DG182" s="234"/>
      <c r="DH182" s="234"/>
      <c r="DI182" s="234"/>
      <c r="DJ182" s="234"/>
    </row>
    <row r="183" spans="1:114" s="38" customFormat="1" ht="20.100000000000001" customHeight="1" thickBot="1" x14ac:dyDescent="0.3">
      <c r="A183" s="559"/>
      <c r="B183" s="569" t="s">
        <v>49</v>
      </c>
      <c r="C183" s="572"/>
      <c r="D183" s="101">
        <f t="shared" ref="D183:BP183" si="150">SUM(D184:D186)</f>
        <v>3844.3602825300004</v>
      </c>
      <c r="E183" s="24">
        <f t="shared" si="150"/>
        <v>3486.19452697</v>
      </c>
      <c r="F183" s="24">
        <f t="shared" si="150"/>
        <v>3910.2526416600003</v>
      </c>
      <c r="G183" s="24">
        <f t="shared" si="150"/>
        <v>3983.71065172</v>
      </c>
      <c r="H183" s="24">
        <f t="shared" si="150"/>
        <v>3640.9952158400001</v>
      </c>
      <c r="I183" s="24">
        <f t="shared" si="150"/>
        <v>3858.9726897</v>
      </c>
      <c r="J183" s="24">
        <f t="shared" si="150"/>
        <v>4108.8802667</v>
      </c>
      <c r="K183" s="24">
        <f t="shared" si="150"/>
        <v>3888.5557145700004</v>
      </c>
      <c r="L183" s="24">
        <f t="shared" si="150"/>
        <v>4425.3230260199998</v>
      </c>
      <c r="M183" s="24">
        <f t="shared" si="150"/>
        <v>4668.7771934399998</v>
      </c>
      <c r="N183" s="24">
        <f t="shared" si="150"/>
        <v>4392.0750246000007</v>
      </c>
      <c r="O183" s="102">
        <f t="shared" si="150"/>
        <v>5305.3788000499999</v>
      </c>
      <c r="P183" s="24">
        <f t="shared" si="150"/>
        <v>49513.476033799998</v>
      </c>
      <c r="Q183" s="101">
        <f t="shared" si="150"/>
        <v>3942.6046813400003</v>
      </c>
      <c r="R183" s="24">
        <f t="shared" si="150"/>
        <v>3724.3562629400003</v>
      </c>
      <c r="S183" s="24">
        <f t="shared" si="150"/>
        <v>4764.4867709700002</v>
      </c>
      <c r="T183" s="24">
        <f t="shared" si="150"/>
        <v>4338.1262761899998</v>
      </c>
      <c r="U183" s="24">
        <f t="shared" si="150"/>
        <v>4189.3359614000001</v>
      </c>
      <c r="V183" s="24">
        <f t="shared" si="150"/>
        <v>4137.31866137</v>
      </c>
      <c r="W183" s="24">
        <f t="shared" si="150"/>
        <v>4122.8429933899997</v>
      </c>
      <c r="X183" s="24">
        <f t="shared" si="150"/>
        <v>4481.8160501399998</v>
      </c>
      <c r="Y183" s="24">
        <f t="shared" si="150"/>
        <v>4692.7963618800004</v>
      </c>
      <c r="Z183" s="24">
        <f t="shared" si="150"/>
        <v>4588.5951585700004</v>
      </c>
      <c r="AA183" s="24">
        <f t="shared" si="150"/>
        <v>4727.3836349100002</v>
      </c>
      <c r="AB183" s="102">
        <f t="shared" si="150"/>
        <v>6270.3457984200004</v>
      </c>
      <c r="AC183" s="24">
        <f t="shared" si="150"/>
        <v>53980.008611520003</v>
      </c>
      <c r="AD183" s="101">
        <f t="shared" si="150"/>
        <v>4626.3805682700004</v>
      </c>
      <c r="AE183" s="24">
        <f t="shared" si="150"/>
        <v>4983.7037740999995</v>
      </c>
      <c r="AF183" s="24">
        <f t="shared" si="150"/>
        <v>5522.7572527600005</v>
      </c>
      <c r="AG183" s="24">
        <f t="shared" si="150"/>
        <v>5230.7055551499998</v>
      </c>
      <c r="AH183" s="24">
        <f t="shared" si="150"/>
        <v>5711.8677845499997</v>
      </c>
      <c r="AI183" s="24">
        <f t="shared" si="150"/>
        <v>5356.4636704500008</v>
      </c>
      <c r="AJ183" s="24">
        <f t="shared" si="150"/>
        <v>6452.479788900001</v>
      </c>
      <c r="AK183" s="24">
        <f t="shared" si="150"/>
        <v>5708.3379421600002</v>
      </c>
      <c r="AL183" s="24">
        <f t="shared" si="150"/>
        <v>5699.0585548199997</v>
      </c>
      <c r="AM183" s="24">
        <f t="shared" si="150"/>
        <v>5399.1159766400006</v>
      </c>
      <c r="AN183" s="24">
        <f t="shared" si="150"/>
        <v>5152.4091880799997</v>
      </c>
      <c r="AO183" s="102">
        <f t="shared" si="150"/>
        <v>6852.2382316900002</v>
      </c>
      <c r="AP183" s="24">
        <f t="shared" si="150"/>
        <v>5671.8979370999996</v>
      </c>
      <c r="AQ183" s="24">
        <f t="shared" si="150"/>
        <v>4643.1292438399996</v>
      </c>
      <c r="AR183" s="24">
        <f t="shared" si="150"/>
        <v>5619.9325921499994</v>
      </c>
      <c r="AS183" s="24">
        <f t="shared" si="150"/>
        <v>5698.6080665199997</v>
      </c>
      <c r="AT183" s="24">
        <f t="shared" si="150"/>
        <v>6036.9372201999995</v>
      </c>
      <c r="AU183" s="24">
        <f t="shared" si="150"/>
        <v>5057.6399056400005</v>
      </c>
      <c r="AV183" s="24">
        <f t="shared" si="150"/>
        <v>6532.6236455400003</v>
      </c>
      <c r="AW183" s="24">
        <f t="shared" si="150"/>
        <v>6413.2653283100008</v>
      </c>
      <c r="AX183" s="24">
        <f t="shared" si="150"/>
        <v>5477.2064674499998</v>
      </c>
      <c r="AY183" s="24">
        <f t="shared" si="150"/>
        <v>6714.30961045</v>
      </c>
      <c r="AZ183" s="24">
        <f t="shared" si="150"/>
        <v>6032.0932708099999</v>
      </c>
      <c r="BA183" s="24">
        <f t="shared" si="150"/>
        <v>7750.4135320500009</v>
      </c>
      <c r="BB183" s="101">
        <f t="shared" si="150"/>
        <v>6659.8447804699999</v>
      </c>
      <c r="BC183" s="24">
        <f t="shared" si="150"/>
        <v>4944.0422155000006</v>
      </c>
      <c r="BD183" s="24">
        <f t="shared" si="150"/>
        <v>5727.7919160499996</v>
      </c>
      <c r="BE183" s="24">
        <f t="shared" si="150"/>
        <v>6855.2450791999991</v>
      </c>
      <c r="BF183" s="24">
        <f t="shared" si="150"/>
        <v>6058.1990774099995</v>
      </c>
      <c r="BG183" s="24">
        <f t="shared" si="150"/>
        <v>5563.5050787600003</v>
      </c>
      <c r="BH183" s="24">
        <f t="shared" si="150"/>
        <v>6457.55279479</v>
      </c>
      <c r="BI183" s="24">
        <f t="shared" si="150"/>
        <v>5983.9548035999997</v>
      </c>
      <c r="BJ183" s="24">
        <f t="shared" si="150"/>
        <v>5979.5972749100001</v>
      </c>
      <c r="BK183" s="24">
        <f t="shared" si="150"/>
        <v>6787.6908709400004</v>
      </c>
      <c r="BL183" s="24">
        <f t="shared" si="150"/>
        <v>6177.7909012499995</v>
      </c>
      <c r="BM183" s="102">
        <f t="shared" si="150"/>
        <v>8408.4662955499989</v>
      </c>
      <c r="BN183" s="23">
        <f>SUM(BB183:BM183)</f>
        <v>75603.681088429992</v>
      </c>
      <c r="BO183" s="24">
        <f t="shared" si="150"/>
        <v>6766.6438369900006</v>
      </c>
      <c r="BP183" s="24">
        <f t="shared" si="150"/>
        <v>5615.2124845799999</v>
      </c>
      <c r="BQ183" s="24">
        <f t="shared" ref="BQ183:BY183" si="151">SUM(BQ184:BQ186)</f>
        <v>5812.0283637099992</v>
      </c>
      <c r="BR183" s="24">
        <f t="shared" si="151"/>
        <v>7069.44850976</v>
      </c>
      <c r="BS183" s="24">
        <f t="shared" si="151"/>
        <v>6467.8529922400003</v>
      </c>
      <c r="BT183" s="24">
        <f t="shared" si="151"/>
        <v>5808.4242154499998</v>
      </c>
      <c r="BU183" s="24">
        <f t="shared" si="151"/>
        <v>8298.9133952000011</v>
      </c>
      <c r="BV183" s="24">
        <f t="shared" si="151"/>
        <v>6650.3570894599998</v>
      </c>
      <c r="BW183" s="24">
        <f t="shared" si="151"/>
        <v>6761.8761395399997</v>
      </c>
      <c r="BX183" s="24">
        <f t="shared" si="151"/>
        <v>7529.3402428999998</v>
      </c>
      <c r="BY183" s="24">
        <f t="shared" si="151"/>
        <v>6313.1166184899994</v>
      </c>
      <c r="BZ183" s="24">
        <f t="shared" ref="BZ183:CI183" si="152">SUM(BZ184:BZ186)</f>
        <v>8853.4783261199991</v>
      </c>
      <c r="CA183" s="101">
        <f t="shared" si="152"/>
        <v>6596.3446734300005</v>
      </c>
      <c r="CB183" s="24">
        <f t="shared" si="152"/>
        <v>5228.4228063299997</v>
      </c>
      <c r="CC183" s="24">
        <f t="shared" si="152"/>
        <v>6614.9200531500001</v>
      </c>
      <c r="CD183" s="24">
        <f t="shared" si="152"/>
        <v>7492.6957562599991</v>
      </c>
      <c r="CE183" s="24">
        <f t="shared" si="152"/>
        <v>6402.8919354399995</v>
      </c>
      <c r="CF183" s="24">
        <f t="shared" ref="CF183:CG183" si="153">SUM(CF184:CF186)</f>
        <v>6645.3449047599997</v>
      </c>
      <c r="CG183" s="24">
        <f t="shared" si="153"/>
        <v>6334.9233422200004</v>
      </c>
      <c r="CH183" s="24">
        <f t="shared" si="152"/>
        <v>5926.3813839499999</v>
      </c>
      <c r="CI183" s="102">
        <f t="shared" si="152"/>
        <v>6234.2657743700001</v>
      </c>
      <c r="CJ183" s="24">
        <f>SUM($BB183:$BJ183)</f>
        <v>54229.733020689993</v>
      </c>
      <c r="CK183" s="24">
        <f>SUM($BO183:$BW183)</f>
        <v>59250.757026929998</v>
      </c>
      <c r="CL183" s="102">
        <f>SUM($CA183:$CI183)</f>
        <v>57476.190629909994</v>
      </c>
      <c r="CM183" s="363">
        <f t="shared" ref="CM183:CM186" si="154">((CL183/CK183)-1)*100</f>
        <v>-2.9950105046142261</v>
      </c>
      <c r="CN183" s="234"/>
      <c r="CO183" s="234"/>
      <c r="CP183" s="234"/>
      <c r="CQ183" s="234"/>
      <c r="CR183" s="234"/>
      <c r="CS183" s="234"/>
      <c r="CT183" s="234"/>
      <c r="CU183" s="234"/>
      <c r="CV183" s="234"/>
      <c r="CW183" s="234"/>
      <c r="CX183" s="234"/>
      <c r="CY183" s="234"/>
      <c r="CZ183" s="234"/>
      <c r="DA183" s="234"/>
      <c r="DB183" s="234"/>
      <c r="DC183" s="234"/>
      <c r="DD183" s="234"/>
      <c r="DE183" s="234"/>
      <c r="DF183" s="234"/>
      <c r="DG183" s="234"/>
      <c r="DH183" s="234"/>
      <c r="DI183" s="234"/>
      <c r="DJ183" s="234"/>
    </row>
    <row r="184" spans="1:114" ht="20.100000000000001" customHeight="1" x14ac:dyDescent="0.25">
      <c r="A184" s="559"/>
      <c r="B184" s="287" t="s">
        <v>36</v>
      </c>
      <c r="C184" s="426"/>
      <c r="D184" s="52">
        <v>2704.2727363600002</v>
      </c>
      <c r="E184" s="26">
        <v>2450.09060206</v>
      </c>
      <c r="F184" s="26">
        <v>2846.1494643400001</v>
      </c>
      <c r="G184" s="26">
        <v>2753.3242117899999</v>
      </c>
      <c r="H184" s="26">
        <v>2619.8976497899998</v>
      </c>
      <c r="I184" s="26">
        <v>2651.7422641100002</v>
      </c>
      <c r="J184" s="26">
        <v>2933.6485753100001</v>
      </c>
      <c r="K184" s="26">
        <v>2758.3608585900001</v>
      </c>
      <c r="L184" s="26">
        <v>3222.1161796599999</v>
      </c>
      <c r="M184" s="26">
        <v>3306.57579992</v>
      </c>
      <c r="N184" s="26">
        <v>3051.1638513400003</v>
      </c>
      <c r="O184" s="76">
        <v>3583.81115778</v>
      </c>
      <c r="P184" s="111">
        <v>34881.153351050001</v>
      </c>
      <c r="Q184" s="45">
        <v>2871.6216772100001</v>
      </c>
      <c r="R184" s="31">
        <v>2799.1190035900004</v>
      </c>
      <c r="S184" s="31">
        <v>3608.7582450500004</v>
      </c>
      <c r="T184" s="31">
        <v>3237.2076050999999</v>
      </c>
      <c r="U184" s="31">
        <v>3004.8384983600004</v>
      </c>
      <c r="V184" s="31">
        <v>3299.9479305899999</v>
      </c>
      <c r="W184" s="31">
        <v>3287.0122201999998</v>
      </c>
      <c r="X184" s="31">
        <v>3466.5254378300001</v>
      </c>
      <c r="Y184" s="31">
        <v>3658.5373609499998</v>
      </c>
      <c r="Z184" s="31">
        <v>3627.4430324800001</v>
      </c>
      <c r="AA184" s="31">
        <v>3643.7891665900001</v>
      </c>
      <c r="AB184" s="160">
        <v>4304.9127265200004</v>
      </c>
      <c r="AC184" s="111">
        <v>40809.712904470005</v>
      </c>
      <c r="AD184" s="52">
        <v>3596.9744800900003</v>
      </c>
      <c r="AE184" s="26">
        <v>3831.4284025399998</v>
      </c>
      <c r="AF184" s="26">
        <v>4252.4174538300003</v>
      </c>
      <c r="AG184" s="26">
        <v>4151.8009689099999</v>
      </c>
      <c r="AH184" s="26">
        <v>4456.8379858199996</v>
      </c>
      <c r="AI184" s="26">
        <v>4178.0590182800006</v>
      </c>
      <c r="AJ184" s="26">
        <v>4615.6950155100003</v>
      </c>
      <c r="AK184" s="26">
        <v>4281.90336639</v>
      </c>
      <c r="AL184" s="26">
        <v>4330.5834237999998</v>
      </c>
      <c r="AM184" s="26">
        <v>3975.33848089</v>
      </c>
      <c r="AN184" s="26">
        <v>3934.4837325999997</v>
      </c>
      <c r="AO184" s="76">
        <v>4748.2051259</v>
      </c>
      <c r="AP184" s="31">
        <v>4216.08052391</v>
      </c>
      <c r="AQ184" s="31">
        <v>3605.1508649899997</v>
      </c>
      <c r="AR184" s="31">
        <v>4265.6164113300001</v>
      </c>
      <c r="AS184" s="31">
        <v>4266.8703065099999</v>
      </c>
      <c r="AT184" s="31">
        <v>4617.2962608500002</v>
      </c>
      <c r="AU184" s="31">
        <v>3741.2234930300001</v>
      </c>
      <c r="AV184" s="31">
        <v>4644.4769675100006</v>
      </c>
      <c r="AW184" s="31">
        <v>4941.1675200500003</v>
      </c>
      <c r="AX184" s="31">
        <v>4085.8709032600004</v>
      </c>
      <c r="AY184" s="31">
        <v>4979.68749923</v>
      </c>
      <c r="AZ184" s="31">
        <v>4536.2860582200001</v>
      </c>
      <c r="BA184" s="31">
        <v>4977.7942688800003</v>
      </c>
      <c r="BB184" s="52">
        <v>4864.0070425699996</v>
      </c>
      <c r="BC184" s="26">
        <v>3801.5984368899999</v>
      </c>
      <c r="BD184" s="26">
        <v>4085.3701500000002</v>
      </c>
      <c r="BE184" s="26">
        <v>4984.2992660800001</v>
      </c>
      <c r="BF184" s="26">
        <v>4550.8012742600004</v>
      </c>
      <c r="BG184" s="26">
        <v>4136.8157342600007</v>
      </c>
      <c r="BH184" s="26">
        <v>4684.14370762</v>
      </c>
      <c r="BI184" s="26">
        <v>4374.2258053800006</v>
      </c>
      <c r="BJ184" s="26">
        <v>4350.3311496300003</v>
      </c>
      <c r="BK184" s="26">
        <v>4912.9388802700005</v>
      </c>
      <c r="BL184" s="26">
        <v>4348.9133432899998</v>
      </c>
      <c r="BM184" s="76">
        <v>5314.0579453999999</v>
      </c>
      <c r="BN184" s="460">
        <f>SUM(BB184:BM184)</f>
        <v>54407.502735650007</v>
      </c>
      <c r="BO184" s="26">
        <v>4754.6722100200004</v>
      </c>
      <c r="BP184" s="26">
        <v>4165.0945804399998</v>
      </c>
      <c r="BQ184" s="26">
        <v>4520.1385625299999</v>
      </c>
      <c r="BR184" s="26">
        <v>5320.7420679099996</v>
      </c>
      <c r="BS184" s="26">
        <v>4983.9661588999998</v>
      </c>
      <c r="BT184" s="26">
        <v>4375.31129134</v>
      </c>
      <c r="BU184" s="26">
        <v>6620.7194856800006</v>
      </c>
      <c r="BV184" s="26">
        <v>4352.5931923400003</v>
      </c>
      <c r="BW184" s="98">
        <v>4974.5366557799998</v>
      </c>
      <c r="BX184" s="98">
        <v>5403.5522455800001</v>
      </c>
      <c r="BY184" s="98">
        <v>4486.7816060499999</v>
      </c>
      <c r="BZ184" s="98">
        <v>5757.2243553199996</v>
      </c>
      <c r="CA184" s="138">
        <v>4777.3009260500003</v>
      </c>
      <c r="CB184" s="98">
        <v>4013.3280486599997</v>
      </c>
      <c r="CC184" s="98">
        <v>4833.6678401199997</v>
      </c>
      <c r="CD184" s="98">
        <v>5460.6109716899991</v>
      </c>
      <c r="CE184" s="98">
        <v>4749.2318952899996</v>
      </c>
      <c r="CF184" s="98">
        <v>4984.0589481699999</v>
      </c>
      <c r="CG184" s="98">
        <v>4696.4306120399997</v>
      </c>
      <c r="CH184" s="98">
        <v>4422.4202699899997</v>
      </c>
      <c r="CI184" s="244">
        <v>4552.2345322900001</v>
      </c>
      <c r="CJ184" s="111">
        <f>SUM($BB184:$BJ184)</f>
        <v>39831.592566690008</v>
      </c>
      <c r="CK184" s="111">
        <f>SUM($BO184:$BW184)</f>
        <v>44067.774204939997</v>
      </c>
      <c r="CL184" s="249">
        <f>SUM($CA184:$CI184)</f>
        <v>42489.284044299995</v>
      </c>
      <c r="CM184" s="364">
        <f t="shared" si="154"/>
        <v>-3.5819602626153357</v>
      </c>
      <c r="CS184" s="234"/>
      <c r="CT184" s="234"/>
      <c r="CU184" s="234"/>
      <c r="CV184" s="234"/>
      <c r="CW184" s="234"/>
      <c r="CX184" s="234"/>
      <c r="CY184" s="234"/>
      <c r="CZ184" s="234"/>
      <c r="DA184" s="234"/>
      <c r="DB184" s="234"/>
      <c r="DC184" s="234"/>
      <c r="DD184" s="234"/>
      <c r="DE184" s="234"/>
      <c r="DF184" s="234"/>
      <c r="DG184" s="234"/>
      <c r="DH184" s="234"/>
      <c r="DI184" s="234"/>
      <c r="DJ184" s="234"/>
    </row>
    <row r="185" spans="1:114" ht="20.100000000000001" customHeight="1" x14ac:dyDescent="0.25">
      <c r="A185" s="559"/>
      <c r="B185" s="59" t="s">
        <v>37</v>
      </c>
      <c r="C185" s="13"/>
      <c r="D185" s="52">
        <v>743.34899952000001</v>
      </c>
      <c r="E185" s="26">
        <v>551.86034308000001</v>
      </c>
      <c r="F185" s="26">
        <v>620.49535205999996</v>
      </c>
      <c r="G185" s="26">
        <v>641.17728482000007</v>
      </c>
      <c r="H185" s="26">
        <v>590.86667695000006</v>
      </c>
      <c r="I185" s="26">
        <v>629.56897638999999</v>
      </c>
      <c r="J185" s="26">
        <v>682.99584594000009</v>
      </c>
      <c r="K185" s="26">
        <v>600.95522884000002</v>
      </c>
      <c r="L185" s="26">
        <v>657.70655549000003</v>
      </c>
      <c r="M185" s="26">
        <v>823.34001250999995</v>
      </c>
      <c r="N185" s="26">
        <v>869.47097371000007</v>
      </c>
      <c r="O185" s="76">
        <v>1182.80208305</v>
      </c>
      <c r="P185" s="80">
        <v>8594.5883323599992</v>
      </c>
      <c r="Q185" s="52">
        <v>722.36401263000005</v>
      </c>
      <c r="R185" s="26">
        <v>497.35122699999999</v>
      </c>
      <c r="S185" s="26">
        <v>739.22564266999996</v>
      </c>
      <c r="T185" s="26">
        <v>670.0609188200001</v>
      </c>
      <c r="U185" s="26">
        <v>724.47100389000002</v>
      </c>
      <c r="V185" s="26">
        <v>436.76943949999998</v>
      </c>
      <c r="W185" s="26">
        <v>510.45960599</v>
      </c>
      <c r="X185" s="26">
        <v>661.41017644999999</v>
      </c>
      <c r="Y185" s="26">
        <v>591.73238212000001</v>
      </c>
      <c r="Z185" s="26">
        <v>636.64765629999999</v>
      </c>
      <c r="AA185" s="26">
        <v>742.34120826999992</v>
      </c>
      <c r="AB185" s="161">
        <v>1372.4986506600001</v>
      </c>
      <c r="AC185" s="80">
        <v>8305.3319242999987</v>
      </c>
      <c r="AD185" s="52">
        <v>723.07389824999996</v>
      </c>
      <c r="AE185" s="26">
        <v>657.8731679199999</v>
      </c>
      <c r="AF185" s="26">
        <v>696.42069871000001</v>
      </c>
      <c r="AG185" s="26">
        <v>644.66106754999998</v>
      </c>
      <c r="AH185" s="26">
        <v>699.69991877999996</v>
      </c>
      <c r="AI185" s="26">
        <v>689.26763538</v>
      </c>
      <c r="AJ185" s="26">
        <v>894.86092960000008</v>
      </c>
      <c r="AK185" s="26">
        <v>894.30809276000002</v>
      </c>
      <c r="AL185" s="26">
        <v>905.54445955999995</v>
      </c>
      <c r="AM185" s="26">
        <v>903.95431660999998</v>
      </c>
      <c r="AN185" s="26">
        <v>815.76523927999995</v>
      </c>
      <c r="AO185" s="76">
        <v>1598.8593762</v>
      </c>
      <c r="AP185" s="26">
        <v>912.59292260000007</v>
      </c>
      <c r="AQ185" s="26">
        <v>649.56583044000001</v>
      </c>
      <c r="AR185" s="26">
        <v>808.40303540000002</v>
      </c>
      <c r="AS185" s="26">
        <v>660.72257542</v>
      </c>
      <c r="AT185" s="26">
        <v>938.12368749999996</v>
      </c>
      <c r="AU185" s="26">
        <v>810.71077676000004</v>
      </c>
      <c r="AV185" s="26">
        <v>948.68603117999999</v>
      </c>
      <c r="AW185" s="26">
        <v>983.65331665999997</v>
      </c>
      <c r="AX185" s="26">
        <v>869.86681675</v>
      </c>
      <c r="AY185" s="26">
        <v>1084.5676165899999</v>
      </c>
      <c r="AZ185" s="26">
        <v>1047.4959149700001</v>
      </c>
      <c r="BA185" s="26">
        <v>2097.2363532700001</v>
      </c>
      <c r="BB185" s="52">
        <v>1245.0658316400002</v>
      </c>
      <c r="BC185" s="26">
        <v>729.56234826000002</v>
      </c>
      <c r="BD185" s="26">
        <v>942.08171433000007</v>
      </c>
      <c r="BE185" s="26">
        <v>1225.1938000599998</v>
      </c>
      <c r="BF185" s="26">
        <v>994.66714953999997</v>
      </c>
      <c r="BG185" s="26">
        <v>924.41446121000001</v>
      </c>
      <c r="BH185" s="26">
        <v>1127.25603815</v>
      </c>
      <c r="BI185" s="26">
        <v>1052.71837043</v>
      </c>
      <c r="BJ185" s="26">
        <v>1048.8910974099999</v>
      </c>
      <c r="BK185" s="26">
        <v>1219.5989604000001</v>
      </c>
      <c r="BL185" s="26">
        <v>1175.2773338</v>
      </c>
      <c r="BM185" s="76">
        <v>2436.21250663</v>
      </c>
      <c r="BN185" s="460">
        <f>SUM(BB185:BM185)</f>
        <v>14120.93961186</v>
      </c>
      <c r="BO185" s="26">
        <v>1549.1230235399998</v>
      </c>
      <c r="BP185" s="26">
        <v>995.90339767</v>
      </c>
      <c r="BQ185" s="26">
        <v>832.69680930999994</v>
      </c>
      <c r="BR185" s="26">
        <v>1103.16771943</v>
      </c>
      <c r="BS185" s="26">
        <v>983.54292969000005</v>
      </c>
      <c r="BT185" s="26">
        <v>920.62933267999995</v>
      </c>
      <c r="BU185" s="26">
        <v>1256.24933106</v>
      </c>
      <c r="BV185" s="26">
        <v>1148.88194856</v>
      </c>
      <c r="BW185" s="98">
        <v>1207.00140784</v>
      </c>
      <c r="BX185" s="98">
        <v>1488.12670368</v>
      </c>
      <c r="BY185" s="98">
        <v>1318.18928729</v>
      </c>
      <c r="BZ185" s="98">
        <v>2468.8930167399999</v>
      </c>
      <c r="CA185" s="138">
        <v>1184.9927853900001</v>
      </c>
      <c r="CB185" s="98">
        <v>796.86278252</v>
      </c>
      <c r="CC185" s="98">
        <v>1273.2687363099999</v>
      </c>
      <c r="CD185" s="98">
        <v>1362.7696635299999</v>
      </c>
      <c r="CE185" s="98">
        <v>1063.31140615</v>
      </c>
      <c r="CF185" s="98">
        <v>961.89268373000004</v>
      </c>
      <c r="CG185" s="98">
        <v>957.61743136000007</v>
      </c>
      <c r="CH185" s="98">
        <v>875.80243636</v>
      </c>
      <c r="CI185" s="244">
        <v>1053.7487433700001</v>
      </c>
      <c r="CJ185" s="80">
        <f>SUM($BB185:$BJ185)</f>
        <v>9289.850811029999</v>
      </c>
      <c r="CK185" s="80">
        <f>SUM($BO185:$BW185)</f>
        <v>9997.1958997800011</v>
      </c>
      <c r="CL185" s="27">
        <f>SUM($CA185:$CI185)</f>
        <v>9530.2666687200017</v>
      </c>
      <c r="CM185" s="361">
        <f t="shared" si="154"/>
        <v>-4.6706019942079458</v>
      </c>
      <c r="CS185" s="234"/>
      <c r="CT185" s="234"/>
      <c r="CU185" s="234"/>
      <c r="CV185" s="234"/>
      <c r="CW185" s="234"/>
      <c r="CX185" s="234"/>
      <c r="CY185" s="234"/>
      <c r="CZ185" s="234"/>
      <c r="DA185" s="234"/>
      <c r="DB185" s="234"/>
      <c r="DC185" s="234"/>
      <c r="DD185" s="234"/>
      <c r="DE185" s="234"/>
      <c r="DF185" s="234"/>
      <c r="DG185" s="234"/>
      <c r="DH185" s="234"/>
      <c r="DI185" s="234"/>
      <c r="DJ185" s="234"/>
    </row>
    <row r="186" spans="1:114" ht="20.100000000000001" customHeight="1" thickBot="1" x14ac:dyDescent="0.3">
      <c r="A186" s="559"/>
      <c r="B186" s="59" t="s">
        <v>38</v>
      </c>
      <c r="C186" s="13"/>
      <c r="D186" s="52">
        <v>396.73854664999999</v>
      </c>
      <c r="E186" s="26">
        <v>484.24358182999998</v>
      </c>
      <c r="F186" s="26">
        <v>443.60782525999997</v>
      </c>
      <c r="G186" s="26">
        <v>589.20915510999998</v>
      </c>
      <c r="H186" s="26">
        <v>430.23088910000001</v>
      </c>
      <c r="I186" s="26">
        <v>577.66144919999999</v>
      </c>
      <c r="J186" s="26">
        <v>492.23584545</v>
      </c>
      <c r="K186" s="26">
        <v>529.23962714000004</v>
      </c>
      <c r="L186" s="26">
        <v>545.50029086999996</v>
      </c>
      <c r="M186" s="26">
        <v>538.86138100999995</v>
      </c>
      <c r="N186" s="26">
        <v>471.44019954999999</v>
      </c>
      <c r="O186" s="76">
        <v>538.76555922</v>
      </c>
      <c r="P186" s="80">
        <v>6037.7343503899992</v>
      </c>
      <c r="Q186" s="46">
        <v>348.61899149999999</v>
      </c>
      <c r="R186" s="32">
        <v>427.88603235000005</v>
      </c>
      <c r="S186" s="32">
        <v>416.50288325000002</v>
      </c>
      <c r="T186" s="32">
        <v>430.85775226999999</v>
      </c>
      <c r="U186" s="32">
        <v>460.02645914999999</v>
      </c>
      <c r="V186" s="32">
        <v>400.60129128</v>
      </c>
      <c r="W186" s="32">
        <v>325.3711672</v>
      </c>
      <c r="X186" s="32">
        <v>353.88043586000003</v>
      </c>
      <c r="Y186" s="32">
        <v>442.52661881</v>
      </c>
      <c r="Z186" s="32">
        <v>324.50446979000003</v>
      </c>
      <c r="AA186" s="32">
        <v>341.25326004999999</v>
      </c>
      <c r="AB186" s="64">
        <v>592.93442124000001</v>
      </c>
      <c r="AC186" s="24">
        <v>4864.9637827500001</v>
      </c>
      <c r="AD186" s="52">
        <v>306.33218993000003</v>
      </c>
      <c r="AE186" s="26">
        <v>494.40220363999998</v>
      </c>
      <c r="AF186" s="26">
        <v>573.91910022000002</v>
      </c>
      <c r="AG186" s="26">
        <v>434.24351868999997</v>
      </c>
      <c r="AH186" s="26">
        <v>555.32987995000008</v>
      </c>
      <c r="AI186" s="26">
        <v>489.13701679000002</v>
      </c>
      <c r="AJ186" s="26">
        <v>941.92384378999998</v>
      </c>
      <c r="AK186" s="26">
        <v>532.12648301000002</v>
      </c>
      <c r="AL186" s="26">
        <v>462.93067145999999</v>
      </c>
      <c r="AM186" s="26">
        <v>519.82317913999998</v>
      </c>
      <c r="AN186" s="26">
        <v>402.16021619999998</v>
      </c>
      <c r="AO186" s="76">
        <v>505.17372958999999</v>
      </c>
      <c r="AP186" s="32">
        <v>543.22449059000007</v>
      </c>
      <c r="AQ186" s="32">
        <v>388.41254841</v>
      </c>
      <c r="AR186" s="32">
        <v>545.91314541999998</v>
      </c>
      <c r="AS186" s="32">
        <v>771.01518458999999</v>
      </c>
      <c r="AT186" s="32">
        <v>481.51727185000004</v>
      </c>
      <c r="AU186" s="32">
        <v>505.70563585000002</v>
      </c>
      <c r="AV186" s="32">
        <v>939.46064684999999</v>
      </c>
      <c r="AW186" s="32">
        <v>488.44449160000005</v>
      </c>
      <c r="AX186" s="32">
        <v>521.46874744000002</v>
      </c>
      <c r="AY186" s="32">
        <v>650.05449463000002</v>
      </c>
      <c r="AZ186" s="32">
        <v>448.31129762</v>
      </c>
      <c r="BA186" s="32">
        <v>675.38290989999996</v>
      </c>
      <c r="BB186" s="46">
        <v>550.77190626000004</v>
      </c>
      <c r="BC186" s="26">
        <v>412.88143035000002</v>
      </c>
      <c r="BD186" s="26">
        <v>700.34005172000002</v>
      </c>
      <c r="BE186" s="26">
        <v>645.75201305999997</v>
      </c>
      <c r="BF186" s="26">
        <v>512.73065360999999</v>
      </c>
      <c r="BG186" s="26">
        <v>502.27488329000005</v>
      </c>
      <c r="BH186" s="26">
        <v>646.15304902000003</v>
      </c>
      <c r="BI186" s="26">
        <v>557.01062778999994</v>
      </c>
      <c r="BJ186" s="26">
        <v>580.37502787000005</v>
      </c>
      <c r="BK186" s="26">
        <v>655.15303026999993</v>
      </c>
      <c r="BL186" s="26">
        <v>653.60022415999993</v>
      </c>
      <c r="BM186" s="76">
        <v>658.19584351999993</v>
      </c>
      <c r="BN186" s="460">
        <f>SUM(BB186:BM186)</f>
        <v>7075.2387409200001</v>
      </c>
      <c r="BO186" s="32">
        <v>462.84860343000003</v>
      </c>
      <c r="BP186" s="32">
        <v>454.21450647</v>
      </c>
      <c r="BQ186" s="32">
        <v>459.19299187000001</v>
      </c>
      <c r="BR186" s="32">
        <v>645.53872242</v>
      </c>
      <c r="BS186" s="32">
        <v>500.34390364999996</v>
      </c>
      <c r="BT186" s="32">
        <v>512.48359143000005</v>
      </c>
      <c r="BU186" s="32">
        <v>421.94457846</v>
      </c>
      <c r="BV186" s="32">
        <v>1148.88194856</v>
      </c>
      <c r="BW186" s="247">
        <v>580.33807591999994</v>
      </c>
      <c r="BX186" s="247">
        <v>637.66129363999994</v>
      </c>
      <c r="BY186" s="247">
        <v>508.14572514999998</v>
      </c>
      <c r="BZ186" s="247">
        <v>627.36095405999993</v>
      </c>
      <c r="CA186" s="246">
        <v>634.05096199000002</v>
      </c>
      <c r="CB186" s="247">
        <v>418.23197514999998</v>
      </c>
      <c r="CC186" s="247">
        <v>507.98347672000006</v>
      </c>
      <c r="CD186" s="247">
        <v>669.31512104000001</v>
      </c>
      <c r="CE186" s="247">
        <v>590.34863399999995</v>
      </c>
      <c r="CF186" s="247">
        <v>699.39327286000002</v>
      </c>
      <c r="CG186" s="247">
        <v>680.87529882000001</v>
      </c>
      <c r="CH186" s="247">
        <v>628.15867760000003</v>
      </c>
      <c r="CI186" s="248">
        <v>628.28249871000003</v>
      </c>
      <c r="CJ186" s="24">
        <f>SUM($BB186:$BJ186)</f>
        <v>5108.2896429700004</v>
      </c>
      <c r="CK186" s="24">
        <f>SUM($BO186:$BW186)</f>
        <v>5185.7869222099998</v>
      </c>
      <c r="CL186" s="102">
        <f>SUM($CA186:$CI186)</f>
        <v>5456.6399168900007</v>
      </c>
      <c r="CM186" s="363">
        <f t="shared" si="154"/>
        <v>5.2229873448902397</v>
      </c>
      <c r="CO186" s="269"/>
      <c r="CP186" s="271"/>
    </row>
    <row r="187" spans="1:114" ht="20.100000000000001" customHeight="1" x14ac:dyDescent="0.25">
      <c r="A187" s="559"/>
      <c r="B187" s="28" t="s">
        <v>61</v>
      </c>
      <c r="C187" s="19"/>
      <c r="D187" s="45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134"/>
      <c r="P187" s="111"/>
      <c r="Q187" s="45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160"/>
      <c r="AC187" s="111"/>
      <c r="AD187" s="45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134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45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134"/>
      <c r="BN187" s="463"/>
      <c r="BO187" s="31"/>
      <c r="BP187" s="31"/>
      <c r="BQ187" s="31"/>
      <c r="BR187" s="31"/>
      <c r="BS187" s="31"/>
      <c r="BT187" s="31"/>
      <c r="BU187" s="31"/>
      <c r="BV187" s="31"/>
      <c r="BW187" s="34"/>
      <c r="BX187" s="34"/>
      <c r="BY187" s="34"/>
      <c r="BZ187" s="34"/>
      <c r="CA187" s="112"/>
      <c r="CB187" s="34"/>
      <c r="CC187" s="34"/>
      <c r="CD187" s="34"/>
      <c r="CE187" s="34"/>
      <c r="CF187" s="34"/>
      <c r="CG187" s="34"/>
      <c r="CH187" s="34"/>
      <c r="CI187" s="35"/>
      <c r="CJ187" s="111"/>
      <c r="CK187" s="111"/>
      <c r="CL187" s="249"/>
      <c r="CM187" s="351"/>
      <c r="CO187" s="271"/>
      <c r="CP187" s="271"/>
    </row>
    <row r="188" spans="1:114" ht="20.100000000000001" customHeight="1" thickBot="1" x14ac:dyDescent="0.3">
      <c r="A188" s="559"/>
      <c r="B188" s="569" t="s">
        <v>49</v>
      </c>
      <c r="C188" s="572"/>
      <c r="D188" s="101">
        <f t="shared" ref="D188:BP188" si="155">SUM(D189:D191)</f>
        <v>1502.2677022321996</v>
      </c>
      <c r="E188" s="24">
        <f t="shared" si="155"/>
        <v>1379.4326061141001</v>
      </c>
      <c r="F188" s="24">
        <f t="shared" si="155"/>
        <v>1672.2927940757995</v>
      </c>
      <c r="G188" s="24">
        <f t="shared" si="155"/>
        <v>1707.1090102767</v>
      </c>
      <c r="H188" s="24">
        <f t="shared" si="155"/>
        <v>1889.6212597772001</v>
      </c>
      <c r="I188" s="24">
        <f t="shared" si="155"/>
        <v>1983.8934780213999</v>
      </c>
      <c r="J188" s="24">
        <f t="shared" si="155"/>
        <v>2123.7476866445004</v>
      </c>
      <c r="K188" s="24">
        <f t="shared" si="155"/>
        <v>1803.1448514543999</v>
      </c>
      <c r="L188" s="24">
        <f t="shared" si="155"/>
        <v>1844.7706112156002</v>
      </c>
      <c r="M188" s="24">
        <f t="shared" si="155"/>
        <v>2002.4147525895</v>
      </c>
      <c r="N188" s="24">
        <f t="shared" si="155"/>
        <v>1925.3739303280997</v>
      </c>
      <c r="O188" s="102">
        <f t="shared" si="155"/>
        <v>2063.1770973338998</v>
      </c>
      <c r="P188" s="24">
        <f t="shared" si="155"/>
        <v>21897.2457800634</v>
      </c>
      <c r="Q188" s="101">
        <f t="shared" si="155"/>
        <v>1634.6604491155999</v>
      </c>
      <c r="R188" s="24">
        <f t="shared" si="155"/>
        <v>1409.0512390884001</v>
      </c>
      <c r="S188" s="24">
        <f t="shared" si="155"/>
        <v>1778.6993542923001</v>
      </c>
      <c r="T188" s="24">
        <f t="shared" si="155"/>
        <v>2024.7006831433</v>
      </c>
      <c r="U188" s="24">
        <f t="shared" si="155"/>
        <v>1979.1633243229999</v>
      </c>
      <c r="V188" s="24">
        <f t="shared" si="155"/>
        <v>1882.4153955347997</v>
      </c>
      <c r="W188" s="24">
        <f t="shared" si="155"/>
        <v>1786.2653875692999</v>
      </c>
      <c r="X188" s="24">
        <f t="shared" si="155"/>
        <v>1726.1593571226999</v>
      </c>
      <c r="Y188" s="24">
        <f t="shared" si="155"/>
        <v>1632.6893439887999</v>
      </c>
      <c r="Z188" s="24">
        <f t="shared" si="155"/>
        <v>1601.4262083780998</v>
      </c>
      <c r="AA188" s="24">
        <f t="shared" si="155"/>
        <v>1766.9309456143001</v>
      </c>
      <c r="AB188" s="102">
        <f t="shared" si="155"/>
        <v>2180.8714223910001</v>
      </c>
      <c r="AC188" s="24">
        <f t="shared" si="155"/>
        <v>21403.033110561606</v>
      </c>
      <c r="AD188" s="101">
        <f t="shared" si="155"/>
        <v>1437.7940273165998</v>
      </c>
      <c r="AE188" s="24">
        <f t="shared" si="155"/>
        <v>1319.1628041199988</v>
      </c>
      <c r="AF188" s="24">
        <f t="shared" si="155"/>
        <v>1515.0515295138846</v>
      </c>
      <c r="AG188" s="24">
        <f t="shared" si="155"/>
        <v>1995.2154617691986</v>
      </c>
      <c r="AH188" s="24">
        <f t="shared" si="155"/>
        <v>2345.1483234803</v>
      </c>
      <c r="AI188" s="24">
        <f t="shared" si="155"/>
        <v>1786.794264629566</v>
      </c>
      <c r="AJ188" s="24">
        <f t="shared" si="155"/>
        <v>1827.5117017954069</v>
      </c>
      <c r="AK188" s="24">
        <f t="shared" si="155"/>
        <v>1991.106228335701</v>
      </c>
      <c r="AL188" s="24">
        <f t="shared" si="155"/>
        <v>1800.5131527645008</v>
      </c>
      <c r="AM188" s="24">
        <f t="shared" si="155"/>
        <v>1904.8796101254006</v>
      </c>
      <c r="AN188" s="24">
        <f t="shared" si="155"/>
        <v>1713.5784208239882</v>
      </c>
      <c r="AO188" s="102">
        <f t="shared" si="155"/>
        <v>2060.7980908256</v>
      </c>
      <c r="AP188" s="24">
        <f t="shared" si="155"/>
        <v>1451.5736799480001</v>
      </c>
      <c r="AQ188" s="24">
        <f t="shared" si="155"/>
        <v>1533.7511592633998</v>
      </c>
      <c r="AR188" s="24">
        <f t="shared" si="155"/>
        <v>1801.0440049882</v>
      </c>
      <c r="AS188" s="24">
        <f t="shared" si="155"/>
        <v>2137.8448222026</v>
      </c>
      <c r="AT188" s="24">
        <f t="shared" si="155"/>
        <v>2449.8769562764001</v>
      </c>
      <c r="AU188" s="24">
        <f t="shared" si="155"/>
        <v>1792.4504300976</v>
      </c>
      <c r="AV188" s="24">
        <f t="shared" si="155"/>
        <v>1681.8079821298002</v>
      </c>
      <c r="AW188" s="24">
        <f t="shared" si="155"/>
        <v>1608.0592558464</v>
      </c>
      <c r="AX188" s="24">
        <f t="shared" si="155"/>
        <v>1369.9558485563998</v>
      </c>
      <c r="AY188" s="24">
        <f t="shared" si="155"/>
        <v>1828.1088452396</v>
      </c>
      <c r="AZ188" s="24">
        <f t="shared" si="155"/>
        <v>1507.6500002185999</v>
      </c>
      <c r="BA188" s="24">
        <f t="shared" si="155"/>
        <v>1775.7282372592003</v>
      </c>
      <c r="BB188" s="101">
        <f t="shared" si="155"/>
        <v>1515.3906941530001</v>
      </c>
      <c r="BC188" s="24">
        <f t="shared" si="155"/>
        <v>1287.4050975702</v>
      </c>
      <c r="BD188" s="24">
        <f t="shared" si="155"/>
        <v>1357.3383149718002</v>
      </c>
      <c r="BE188" s="24">
        <f t="shared" si="155"/>
        <v>1840.7359498276003</v>
      </c>
      <c r="BF188" s="24">
        <f t="shared" si="155"/>
        <v>2125.1300686980003</v>
      </c>
      <c r="BG188" s="24">
        <f t="shared" si="155"/>
        <v>1861.4861774348001</v>
      </c>
      <c r="BH188" s="24">
        <f t="shared" si="155"/>
        <v>1760.7215781288</v>
      </c>
      <c r="BI188" s="24">
        <f t="shared" si="155"/>
        <v>1489.4435113068</v>
      </c>
      <c r="BJ188" s="24">
        <f t="shared" si="155"/>
        <v>1550.5693688464</v>
      </c>
      <c r="BK188" s="24">
        <f t="shared" si="155"/>
        <v>1783.878949895</v>
      </c>
      <c r="BL188" s="24">
        <f t="shared" si="155"/>
        <v>1548.4286410880002</v>
      </c>
      <c r="BM188" s="102">
        <f t="shared" si="155"/>
        <v>1825.7597996554002</v>
      </c>
      <c r="BN188" s="23">
        <f t="shared" ref="BN188:BN194" si="156">SUM(BB188:BM188)</f>
        <v>19946.288151575802</v>
      </c>
      <c r="BO188" s="24">
        <f t="shared" si="155"/>
        <v>1478.6863823508002</v>
      </c>
      <c r="BP188" s="24">
        <f t="shared" si="155"/>
        <v>1084.2701532389999</v>
      </c>
      <c r="BQ188" s="24">
        <f t="shared" ref="BQ188:BY188" si="157">SUM(BQ189:BQ191)</f>
        <v>1226.8960677008001</v>
      </c>
      <c r="BR188" s="24">
        <f t="shared" si="157"/>
        <v>1670.5855569354003</v>
      </c>
      <c r="BS188" s="24">
        <f t="shared" si="157"/>
        <v>1789.5599278690001</v>
      </c>
      <c r="BT188" s="24">
        <f t="shared" si="157"/>
        <v>1617.3762813292001</v>
      </c>
      <c r="BU188" s="24">
        <f t="shared" si="157"/>
        <v>1684.8758392998</v>
      </c>
      <c r="BV188" s="24">
        <f t="shared" si="157"/>
        <v>1353.8236978322002</v>
      </c>
      <c r="BW188" s="24">
        <f t="shared" si="157"/>
        <v>1309.1938111853997</v>
      </c>
      <c r="BX188" s="24">
        <f t="shared" si="157"/>
        <v>1515.7251406934001</v>
      </c>
      <c r="BY188" s="24">
        <f t="shared" si="157"/>
        <v>1403.0250107552001</v>
      </c>
      <c r="BZ188" s="24">
        <f t="shared" ref="BZ188:CI188" si="158">SUM(BZ189:BZ191)</f>
        <v>1786.4062881140003</v>
      </c>
      <c r="CA188" s="101">
        <f t="shared" si="158"/>
        <v>1120.024865631</v>
      </c>
      <c r="CB188" s="24">
        <f t="shared" si="158"/>
        <v>910.10763817120005</v>
      </c>
      <c r="CC188" s="24">
        <f t="shared" si="158"/>
        <v>1082.5931793852001</v>
      </c>
      <c r="CD188" s="24">
        <f t="shared" si="158"/>
        <v>1341.1162657312</v>
      </c>
      <c r="CE188" s="24">
        <f t="shared" si="158"/>
        <v>1353.0383466474002</v>
      </c>
      <c r="CF188" s="24">
        <f t="shared" ref="CF188:CG188" si="159">SUM(CF189:CF191)</f>
        <v>1425.3155878388</v>
      </c>
      <c r="CG188" s="24">
        <f t="shared" si="159"/>
        <v>1106.0587566826</v>
      </c>
      <c r="CH188" s="24">
        <f t="shared" si="158"/>
        <v>1018.4416425624001</v>
      </c>
      <c r="CI188" s="102">
        <f t="shared" si="158"/>
        <v>1025.4746610919999</v>
      </c>
      <c r="CJ188" s="24">
        <f t="shared" ref="CJ188:CJ200" si="160">SUM($BB188:$BJ188)</f>
        <v>14788.2207609374</v>
      </c>
      <c r="CK188" s="24">
        <f t="shared" ref="CK188:CK200" si="161">SUM($BO188:$BW188)</f>
        <v>13215.267717741601</v>
      </c>
      <c r="CL188" s="102">
        <f t="shared" ref="CL188:CL200" si="162">SUM($CA188:$CI188)</f>
        <v>10382.170943741799</v>
      </c>
      <c r="CM188" s="363">
        <f t="shared" ref="CM188:CM191" si="163">((CL188/CK188)-1)*100</f>
        <v>-21.4380581196728</v>
      </c>
      <c r="CP188" s="271"/>
    </row>
    <row r="189" spans="1:114" ht="20.100000000000001" customHeight="1" x14ac:dyDescent="0.25">
      <c r="A189" s="559"/>
      <c r="B189" s="59" t="s">
        <v>36</v>
      </c>
      <c r="C189" s="427"/>
      <c r="D189" s="52">
        <v>1088.0359861405998</v>
      </c>
      <c r="E189" s="26">
        <v>1018.8319537762001</v>
      </c>
      <c r="F189" s="26">
        <v>1305.7601651582997</v>
      </c>
      <c r="G189" s="26">
        <v>1347.0441396084</v>
      </c>
      <c r="H189" s="26">
        <v>1549.0743837835</v>
      </c>
      <c r="I189" s="26">
        <v>1606.0362878651999</v>
      </c>
      <c r="J189" s="26">
        <v>1576.1185868976002</v>
      </c>
      <c r="K189" s="26">
        <v>1375.5840237310999</v>
      </c>
      <c r="L189" s="26">
        <v>1457.526634756</v>
      </c>
      <c r="M189" s="26">
        <v>1530.6695303102999</v>
      </c>
      <c r="N189" s="26">
        <v>1533.3999999999999</v>
      </c>
      <c r="O189" s="76">
        <v>1609.2097886678</v>
      </c>
      <c r="P189" s="80">
        <v>16997.291480694999</v>
      </c>
      <c r="Q189" s="52">
        <v>1231.5889096006999</v>
      </c>
      <c r="R189" s="26">
        <v>1076.1496203191</v>
      </c>
      <c r="S189" s="26">
        <v>1334.5814281810001</v>
      </c>
      <c r="T189" s="26">
        <v>1570.8411321409001</v>
      </c>
      <c r="U189" s="26">
        <v>1548.0470430032999</v>
      </c>
      <c r="V189" s="26">
        <v>1400.6173990610998</v>
      </c>
      <c r="W189" s="26">
        <v>1390.9518927035999</v>
      </c>
      <c r="X189" s="26">
        <v>1374.2363598728998</v>
      </c>
      <c r="Y189" s="26">
        <v>1250.9783295217001</v>
      </c>
      <c r="Z189" s="26">
        <v>1301.4808979021998</v>
      </c>
      <c r="AA189" s="26">
        <v>1439.5131210635002</v>
      </c>
      <c r="AB189" s="76">
        <v>1843.1891593176001</v>
      </c>
      <c r="AC189" s="80">
        <v>16762.175292687603</v>
      </c>
      <c r="AD189" s="52">
        <v>1110.5513491161998</v>
      </c>
      <c r="AE189" s="26">
        <v>1089.9296180029221</v>
      </c>
      <c r="AF189" s="26">
        <v>1246.9153900486974</v>
      </c>
      <c r="AG189" s="26">
        <v>1713.2450975126653</v>
      </c>
      <c r="AH189" s="26">
        <v>1946.0909078962</v>
      </c>
      <c r="AI189" s="26">
        <v>1521.5647201322161</v>
      </c>
      <c r="AJ189" s="26">
        <v>1543.5618108661552</v>
      </c>
      <c r="AK189" s="26">
        <v>1704.6613173444007</v>
      </c>
      <c r="AL189" s="26">
        <v>1560.7415646462007</v>
      </c>
      <c r="AM189" s="26">
        <v>1585.6084531803006</v>
      </c>
      <c r="AN189" s="26">
        <v>1499.3043447710879</v>
      </c>
      <c r="AO189" s="76">
        <v>1752.4505742268</v>
      </c>
      <c r="AP189" s="26">
        <v>1251.8367895572001</v>
      </c>
      <c r="AQ189" s="26">
        <v>1332.7641014435999</v>
      </c>
      <c r="AR189" s="26">
        <v>1580.8948404312</v>
      </c>
      <c r="AS189" s="26">
        <v>1777.4551091751998</v>
      </c>
      <c r="AT189" s="26">
        <v>2205.4193970858</v>
      </c>
      <c r="AU189" s="26">
        <v>1573.9652285811999</v>
      </c>
      <c r="AV189" s="26">
        <v>1486.7358790480002</v>
      </c>
      <c r="AW189" s="26">
        <v>1372.2863545790001</v>
      </c>
      <c r="AX189" s="26">
        <v>1185.9387544269998</v>
      </c>
      <c r="AY189" s="26">
        <v>1562.874042527</v>
      </c>
      <c r="AZ189" s="26">
        <v>1295.9005724028</v>
      </c>
      <c r="BA189" s="26">
        <v>1582.4123359548003</v>
      </c>
      <c r="BB189" s="52">
        <v>1389.2516402982001</v>
      </c>
      <c r="BC189" s="26">
        <v>1180.8111817082001</v>
      </c>
      <c r="BD189" s="26">
        <v>1187.7064309950001</v>
      </c>
      <c r="BE189" s="26">
        <v>1660.1766403446002</v>
      </c>
      <c r="BF189" s="26">
        <v>2006.0092441046004</v>
      </c>
      <c r="BG189" s="26">
        <v>1679.7536683508001</v>
      </c>
      <c r="BH189" s="26">
        <v>1593.276735554</v>
      </c>
      <c r="BI189" s="26">
        <v>1345.6444663928</v>
      </c>
      <c r="BJ189" s="26">
        <v>1379.8668959824001</v>
      </c>
      <c r="BK189" s="26">
        <v>1590.4410676378</v>
      </c>
      <c r="BL189" s="26">
        <v>1352.2878273870001</v>
      </c>
      <c r="BM189" s="76">
        <v>1621.8675554340002</v>
      </c>
      <c r="BN189" s="460">
        <f t="shared" si="156"/>
        <v>17987.093354189401</v>
      </c>
      <c r="BO189" s="26">
        <v>1330.3090499258001</v>
      </c>
      <c r="BP189" s="26">
        <v>1000.7737105044</v>
      </c>
      <c r="BQ189" s="26">
        <v>1106.5547081344</v>
      </c>
      <c r="BR189" s="26">
        <v>1572.2847796572003</v>
      </c>
      <c r="BS189" s="26">
        <v>1685.6495112660002</v>
      </c>
      <c r="BT189" s="26">
        <v>1517.4318636232001</v>
      </c>
      <c r="BU189" s="26">
        <v>1568.8315835276001</v>
      </c>
      <c r="BV189" s="26">
        <v>1250.8630487780001</v>
      </c>
      <c r="BW189" s="98">
        <v>1168.3477400503998</v>
      </c>
      <c r="BX189" s="98">
        <v>1361.7052215984002</v>
      </c>
      <c r="BY189" s="98">
        <v>1276.2302862638001</v>
      </c>
      <c r="BZ189" s="98">
        <v>1657.7586379032002</v>
      </c>
      <c r="CA189" s="138">
        <v>1030.1203341086</v>
      </c>
      <c r="CB189" s="98">
        <v>831.0143061248001</v>
      </c>
      <c r="CC189" s="98">
        <v>995.44216474080008</v>
      </c>
      <c r="CD189" s="98">
        <v>1238.5508087917999</v>
      </c>
      <c r="CE189" s="98">
        <v>1289.4736509942002</v>
      </c>
      <c r="CF189" s="98">
        <v>1228.8313052568001</v>
      </c>
      <c r="CG189" s="98">
        <v>1031.2450194466001</v>
      </c>
      <c r="CH189" s="98">
        <v>916.05240255900014</v>
      </c>
      <c r="CI189" s="244">
        <v>944.65489027000001</v>
      </c>
      <c r="CJ189" s="111">
        <f t="shared" si="160"/>
        <v>13422.496903730602</v>
      </c>
      <c r="CK189" s="111">
        <f t="shared" si="161"/>
        <v>12201.045995467002</v>
      </c>
      <c r="CL189" s="249">
        <f t="shared" si="162"/>
        <v>9505.3848822925993</v>
      </c>
      <c r="CM189" s="364">
        <f t="shared" si="163"/>
        <v>-22.093688640923979</v>
      </c>
      <c r="CO189" s="272"/>
      <c r="CP189" s="271"/>
    </row>
    <row r="190" spans="1:114" ht="20.100000000000001" customHeight="1" x14ac:dyDescent="0.25">
      <c r="A190" s="559"/>
      <c r="B190" s="59" t="s">
        <v>37</v>
      </c>
      <c r="C190" s="427"/>
      <c r="D190" s="66">
        <v>3.0134349616999998</v>
      </c>
      <c r="E190" s="67">
        <v>2.2900869676999998</v>
      </c>
      <c r="F190" s="67">
        <v>1.4624139652999999</v>
      </c>
      <c r="G190" s="67">
        <v>1.5828659506</v>
      </c>
      <c r="H190" s="67">
        <v>3.2103187123999994</v>
      </c>
      <c r="I190" s="26">
        <v>3.8849472428</v>
      </c>
      <c r="J190" s="67">
        <v>2.9320372803999999</v>
      </c>
      <c r="K190" s="67">
        <v>1.7257090608999999</v>
      </c>
      <c r="L190" s="26">
        <v>8.0060738416999992</v>
      </c>
      <c r="M190" s="67">
        <v>2.1686324873</v>
      </c>
      <c r="N190" s="67">
        <v>1.6539303281</v>
      </c>
      <c r="O190" s="242">
        <v>1.6373454918999999</v>
      </c>
      <c r="P190" s="80">
        <v>33.567796290800004</v>
      </c>
      <c r="Q190" s="52">
        <v>4.6394710013000005</v>
      </c>
      <c r="R190" s="67">
        <v>1.0081049741999999</v>
      </c>
      <c r="S190" s="26">
        <v>4.6328161149999998</v>
      </c>
      <c r="T190" s="67">
        <v>1.8933723412000001</v>
      </c>
      <c r="U190" s="67">
        <v>1.0729407505999999</v>
      </c>
      <c r="V190" s="67">
        <v>2.1707802928</v>
      </c>
      <c r="W190" s="26">
        <v>5.5961158382000002</v>
      </c>
      <c r="X190" s="67">
        <v>1.6470873911999999</v>
      </c>
      <c r="Y190" s="67">
        <v>1.8448844209999997</v>
      </c>
      <c r="Z190" s="67">
        <v>1.1209373555</v>
      </c>
      <c r="AA190" s="67">
        <v>2.7629000541999997</v>
      </c>
      <c r="AB190" s="76">
        <v>5.1606691537999998</v>
      </c>
      <c r="AC190" s="80">
        <v>33.550079689</v>
      </c>
      <c r="AD190" s="52">
        <v>9.917449253800001</v>
      </c>
      <c r="AE190" s="26">
        <v>8.2195162492923011</v>
      </c>
      <c r="AF190" s="26">
        <v>6.6736694638709713</v>
      </c>
      <c r="AG190" s="26">
        <v>1.0635083609333325</v>
      </c>
      <c r="AH190" s="26">
        <v>2.2196715137999998</v>
      </c>
      <c r="AI190" s="26">
        <v>4.8563640894666653</v>
      </c>
      <c r="AJ190" s="26">
        <v>0.84995597179354854</v>
      </c>
      <c r="AK190" s="26">
        <v>7.9850802798000045</v>
      </c>
      <c r="AL190" s="26">
        <v>0.64354615080000022</v>
      </c>
      <c r="AM190" s="26">
        <v>3.0791980284000013</v>
      </c>
      <c r="AN190" s="26">
        <v>1.6155617928333346</v>
      </c>
      <c r="AO190" s="76">
        <v>2.0401124127999997</v>
      </c>
      <c r="AP190" s="26">
        <v>0.64011469479999994</v>
      </c>
      <c r="AQ190" s="26">
        <v>3.8294852400000003E-2</v>
      </c>
      <c r="AR190" s="26">
        <v>3.4579627319999999</v>
      </c>
      <c r="AS190" s="26">
        <v>0.77938024080000001</v>
      </c>
      <c r="AT190" s="26">
        <v>0.1593802322</v>
      </c>
      <c r="AU190" s="26">
        <v>2.1971800018000001</v>
      </c>
      <c r="AV190" s="26">
        <v>1.0517044734000001</v>
      </c>
      <c r="AW190" s="26">
        <v>1.2147294236000001</v>
      </c>
      <c r="AX190" s="26">
        <v>0.62921058760000015</v>
      </c>
      <c r="AY190" s="26">
        <v>0.86548305060000008</v>
      </c>
      <c r="AZ190" s="26">
        <v>3.5402471972000007</v>
      </c>
      <c r="BA190" s="26">
        <v>2.4970349922000006</v>
      </c>
      <c r="BB190" s="52">
        <v>2.7700462537999999</v>
      </c>
      <c r="BC190" s="26">
        <v>12.8333133754</v>
      </c>
      <c r="BD190" s="26">
        <v>2.8292116958000002</v>
      </c>
      <c r="BE190" s="26">
        <v>4.5473432858000002</v>
      </c>
      <c r="BF190" s="26">
        <v>6.1654096336000004</v>
      </c>
      <c r="BG190" s="26">
        <v>2.4229201696000002</v>
      </c>
      <c r="BH190" s="26">
        <v>6.7097589342000008</v>
      </c>
      <c r="BI190" s="26">
        <v>6.3032099522000005</v>
      </c>
      <c r="BJ190" s="26">
        <v>7.5934968564000007</v>
      </c>
      <c r="BK190" s="26">
        <v>3.5757967461999995</v>
      </c>
      <c r="BL190" s="26">
        <v>5.8872102912000006</v>
      </c>
      <c r="BM190" s="76">
        <v>4.0101292084000004</v>
      </c>
      <c r="BN190" s="460">
        <f t="shared" si="156"/>
        <v>65.647846402599995</v>
      </c>
      <c r="BO190" s="26">
        <v>4.4336196464000004</v>
      </c>
      <c r="BP190" s="26">
        <v>3.0194043725999999</v>
      </c>
      <c r="BQ190" s="26">
        <v>4.2772132241999996</v>
      </c>
      <c r="BR190" s="26">
        <v>11.550044937200001</v>
      </c>
      <c r="BS190" s="26">
        <v>17.384449966799998</v>
      </c>
      <c r="BT190" s="26">
        <v>3.5236652052000004</v>
      </c>
      <c r="BU190" s="26">
        <v>3.7258685072000004</v>
      </c>
      <c r="BV190" s="26">
        <v>1.9651368659999999</v>
      </c>
      <c r="BW190" s="98">
        <v>13.273991886399999</v>
      </c>
      <c r="BX190" s="98">
        <v>4.0039877934000003</v>
      </c>
      <c r="BY190" s="98">
        <v>7.5920717600000005</v>
      </c>
      <c r="BZ190" s="98">
        <v>9.5701284755999989</v>
      </c>
      <c r="CA190" s="138">
        <v>1.6565512908000002</v>
      </c>
      <c r="CB190" s="98">
        <v>15.517212298</v>
      </c>
      <c r="CC190" s="98">
        <v>8.4054678596000016</v>
      </c>
      <c r="CD190" s="98">
        <v>10.244704517600001</v>
      </c>
      <c r="CE190" s="98">
        <v>3.9930704464000004</v>
      </c>
      <c r="CF190" s="98">
        <v>5.5539926512000006</v>
      </c>
      <c r="CG190" s="98">
        <v>11.9808663142</v>
      </c>
      <c r="CH190" s="98">
        <v>12.494584891600001</v>
      </c>
      <c r="CI190" s="244">
        <v>5.6424136608</v>
      </c>
      <c r="CJ190" s="80">
        <f t="shared" si="160"/>
        <v>52.174710156800003</v>
      </c>
      <c r="CK190" s="80">
        <f t="shared" si="161"/>
        <v>63.153394612</v>
      </c>
      <c r="CL190" s="27">
        <f t="shared" si="162"/>
        <v>75.488863930199997</v>
      </c>
      <c r="CM190" s="361">
        <f t="shared" si="163"/>
        <v>19.532551486719441</v>
      </c>
      <c r="CN190" s="273"/>
      <c r="CP190" s="271"/>
    </row>
    <row r="191" spans="1:114" ht="20.100000000000001" customHeight="1" thickBot="1" x14ac:dyDescent="0.3">
      <c r="A191" s="559"/>
      <c r="B191" s="59" t="s">
        <v>38</v>
      </c>
      <c r="C191" s="427"/>
      <c r="D191" s="52">
        <v>411.21828112989999</v>
      </c>
      <c r="E191" s="26">
        <v>358.31056537019998</v>
      </c>
      <c r="F191" s="26">
        <v>365.07021495219999</v>
      </c>
      <c r="G191" s="26">
        <v>358.48200471769997</v>
      </c>
      <c r="H191" s="26">
        <v>337.33655728129997</v>
      </c>
      <c r="I191" s="26">
        <v>373.97224291340001</v>
      </c>
      <c r="J191" s="26">
        <v>544.69706246650003</v>
      </c>
      <c r="K191" s="26">
        <v>425.83511866240002</v>
      </c>
      <c r="L191" s="26">
        <v>379.23790261789998</v>
      </c>
      <c r="M191" s="26">
        <v>469.57658979189995</v>
      </c>
      <c r="N191" s="26">
        <v>390.32</v>
      </c>
      <c r="O191" s="76">
        <v>452.32996317419997</v>
      </c>
      <c r="P191" s="80">
        <v>4866.3865030775996</v>
      </c>
      <c r="Q191" s="46">
        <v>398.43206851360003</v>
      </c>
      <c r="R191" s="32">
        <v>331.89351379509998</v>
      </c>
      <c r="S191" s="32">
        <v>439.48510999629997</v>
      </c>
      <c r="T191" s="32">
        <v>451.96617866119999</v>
      </c>
      <c r="U191" s="32">
        <v>430.0433405691</v>
      </c>
      <c r="V191" s="32">
        <v>479.62721618090001</v>
      </c>
      <c r="W191" s="32">
        <v>389.71737902749999</v>
      </c>
      <c r="X191" s="32">
        <v>350.27590985860002</v>
      </c>
      <c r="Y191" s="32">
        <v>379.86613004610001</v>
      </c>
      <c r="Z191" s="32">
        <v>298.82437312039997</v>
      </c>
      <c r="AA191" s="32">
        <v>324.65492449660002</v>
      </c>
      <c r="AB191" s="47">
        <v>332.52159391960004</v>
      </c>
      <c r="AC191" s="80">
        <v>4607.3077381849998</v>
      </c>
      <c r="AD191" s="52">
        <v>317.32522894660002</v>
      </c>
      <c r="AE191" s="26">
        <v>221.01366986778442</v>
      </c>
      <c r="AF191" s="26">
        <v>261.46247000131626</v>
      </c>
      <c r="AG191" s="26">
        <v>280.90685589559979</v>
      </c>
      <c r="AH191" s="26">
        <v>396.8377440703</v>
      </c>
      <c r="AI191" s="26">
        <v>260.37318040788324</v>
      </c>
      <c r="AJ191" s="26">
        <v>283.09993495745806</v>
      </c>
      <c r="AK191" s="26">
        <v>278.45983071150016</v>
      </c>
      <c r="AL191" s="26">
        <v>239.12804196750008</v>
      </c>
      <c r="AM191" s="26">
        <v>316.19195891670012</v>
      </c>
      <c r="AN191" s="26">
        <v>212.65851426006685</v>
      </c>
      <c r="AO191" s="76">
        <v>306.30740418600004</v>
      </c>
      <c r="AP191" s="32">
        <v>199.09677569600001</v>
      </c>
      <c r="AQ191" s="32">
        <v>200.9487629674</v>
      </c>
      <c r="AR191" s="32">
        <v>216.69120182500001</v>
      </c>
      <c r="AS191" s="32">
        <v>359.6103327866</v>
      </c>
      <c r="AT191" s="32">
        <v>244.2981789584</v>
      </c>
      <c r="AU191" s="32">
        <v>216.28802151460002</v>
      </c>
      <c r="AV191" s="32">
        <v>194.02039860840003</v>
      </c>
      <c r="AW191" s="32">
        <v>234.55817184379998</v>
      </c>
      <c r="AX191" s="32">
        <v>183.38788354179999</v>
      </c>
      <c r="AY191" s="32">
        <v>264.36931966200001</v>
      </c>
      <c r="AZ191" s="32">
        <v>208.20918061860002</v>
      </c>
      <c r="BA191" s="32">
        <v>190.81886631219999</v>
      </c>
      <c r="BB191" s="52">
        <v>123.36900760100002</v>
      </c>
      <c r="BC191" s="26">
        <v>93.760602486600007</v>
      </c>
      <c r="BD191" s="26">
        <v>166.80267228100001</v>
      </c>
      <c r="BE191" s="26">
        <v>176.01196619720002</v>
      </c>
      <c r="BF191" s="26">
        <v>112.95541495980001</v>
      </c>
      <c r="BG191" s="26">
        <v>179.30958891440002</v>
      </c>
      <c r="BH191" s="26">
        <v>160.73508364060001</v>
      </c>
      <c r="BI191" s="26">
        <v>137.4958349618</v>
      </c>
      <c r="BJ191" s="26">
        <v>163.10897600760001</v>
      </c>
      <c r="BK191" s="26">
        <v>189.86208551100003</v>
      </c>
      <c r="BL191" s="26">
        <v>190.25360340980001</v>
      </c>
      <c r="BM191" s="76">
        <v>199.88211501300003</v>
      </c>
      <c r="BN191" s="460">
        <f t="shared" si="156"/>
        <v>1893.5469509838001</v>
      </c>
      <c r="BO191" s="32">
        <v>143.94371277860003</v>
      </c>
      <c r="BP191" s="32">
        <v>80.477038362000002</v>
      </c>
      <c r="BQ191" s="32">
        <v>116.0641463422</v>
      </c>
      <c r="BR191" s="32">
        <v>86.750732341000003</v>
      </c>
      <c r="BS191" s="32">
        <v>86.525966636199996</v>
      </c>
      <c r="BT191" s="32">
        <v>96.420752500800006</v>
      </c>
      <c r="BU191" s="32">
        <v>112.318387265</v>
      </c>
      <c r="BV191" s="32">
        <v>100.9955121882</v>
      </c>
      <c r="BW191" s="247">
        <v>127.57207924860002</v>
      </c>
      <c r="BX191" s="247">
        <v>150.01593130160001</v>
      </c>
      <c r="BY191" s="247">
        <v>119.20265273140001</v>
      </c>
      <c r="BZ191" s="247">
        <v>119.07752173519999</v>
      </c>
      <c r="CA191" s="246">
        <v>88.24798023160001</v>
      </c>
      <c r="CB191" s="247">
        <v>63.576119748399996</v>
      </c>
      <c r="CC191" s="247">
        <v>78.745546784799998</v>
      </c>
      <c r="CD191" s="247">
        <v>92.320752421800009</v>
      </c>
      <c r="CE191" s="98">
        <v>59.571625206800007</v>
      </c>
      <c r="CF191" s="98">
        <v>190.9302899308</v>
      </c>
      <c r="CG191" s="98">
        <v>62.832870921800001</v>
      </c>
      <c r="CH191" s="98">
        <v>89.894655111800006</v>
      </c>
      <c r="CI191" s="244">
        <v>75.177357161199993</v>
      </c>
      <c r="CJ191" s="24">
        <f t="shared" si="160"/>
        <v>1313.5491470500001</v>
      </c>
      <c r="CK191" s="24">
        <f t="shared" si="161"/>
        <v>951.06832766260004</v>
      </c>
      <c r="CL191" s="102">
        <f t="shared" si="162"/>
        <v>801.29719751900006</v>
      </c>
      <c r="CM191" s="363">
        <f t="shared" si="163"/>
        <v>-15.747672989141181</v>
      </c>
      <c r="CP191" s="271"/>
    </row>
    <row r="192" spans="1:114" ht="20.100000000000001" customHeight="1" thickBot="1" x14ac:dyDescent="0.3">
      <c r="A192" s="559"/>
      <c r="B192" s="330"/>
      <c r="C192" s="323" t="s">
        <v>115</v>
      </c>
      <c r="D192" s="324">
        <f t="shared" ref="D192:BP192" si="164">+D193+D197</f>
        <v>132696</v>
      </c>
      <c r="E192" s="325">
        <f t="shared" si="164"/>
        <v>122503</v>
      </c>
      <c r="F192" s="325">
        <f t="shared" si="164"/>
        <v>155205</v>
      </c>
      <c r="G192" s="325">
        <f t="shared" si="164"/>
        <v>145615</v>
      </c>
      <c r="H192" s="325">
        <f t="shared" si="164"/>
        <v>141467</v>
      </c>
      <c r="I192" s="325">
        <f t="shared" si="164"/>
        <v>153551</v>
      </c>
      <c r="J192" s="325">
        <f t="shared" si="164"/>
        <v>158375</v>
      </c>
      <c r="K192" s="325">
        <f t="shared" si="164"/>
        <v>148322</v>
      </c>
      <c r="L192" s="325">
        <f t="shared" si="164"/>
        <v>156509</v>
      </c>
      <c r="M192" s="325">
        <f t="shared" si="164"/>
        <v>163449</v>
      </c>
      <c r="N192" s="325">
        <f t="shared" si="164"/>
        <v>154371</v>
      </c>
      <c r="O192" s="326">
        <f t="shared" si="164"/>
        <v>174154</v>
      </c>
      <c r="P192" s="325">
        <f t="shared" si="164"/>
        <v>1806217</v>
      </c>
      <c r="Q192" s="324">
        <f t="shared" si="164"/>
        <v>128639</v>
      </c>
      <c r="R192" s="325">
        <f t="shared" si="164"/>
        <v>125318</v>
      </c>
      <c r="S192" s="325">
        <f t="shared" si="164"/>
        <v>169518</v>
      </c>
      <c r="T192" s="325">
        <f t="shared" si="164"/>
        <v>152599</v>
      </c>
      <c r="U192" s="325">
        <f t="shared" si="164"/>
        <v>152686</v>
      </c>
      <c r="V192" s="325">
        <f t="shared" si="164"/>
        <v>150019</v>
      </c>
      <c r="W192" s="325">
        <f t="shared" si="164"/>
        <v>153071</v>
      </c>
      <c r="X192" s="325">
        <f t="shared" si="164"/>
        <v>156962</v>
      </c>
      <c r="Y192" s="325">
        <f t="shared" si="164"/>
        <v>158652</v>
      </c>
      <c r="Z192" s="325">
        <f t="shared" si="164"/>
        <v>159006</v>
      </c>
      <c r="AA192" s="325">
        <f t="shared" si="164"/>
        <v>163952</v>
      </c>
      <c r="AB192" s="326">
        <f t="shared" si="164"/>
        <v>185404</v>
      </c>
      <c r="AC192" s="325">
        <f t="shared" si="164"/>
        <v>1855826</v>
      </c>
      <c r="AD192" s="324">
        <f t="shared" si="164"/>
        <v>142108</v>
      </c>
      <c r="AE192" s="325">
        <f t="shared" si="164"/>
        <v>140285</v>
      </c>
      <c r="AF192" s="325">
        <f t="shared" si="164"/>
        <v>160568</v>
      </c>
      <c r="AG192" s="325">
        <f t="shared" si="164"/>
        <v>144759</v>
      </c>
      <c r="AH192" s="325">
        <f t="shared" si="164"/>
        <v>169549</v>
      </c>
      <c r="AI192" s="325">
        <f t="shared" si="164"/>
        <v>161327</v>
      </c>
      <c r="AJ192" s="325">
        <f t="shared" si="164"/>
        <v>154975</v>
      </c>
      <c r="AK192" s="325">
        <f t="shared" si="164"/>
        <v>173374</v>
      </c>
      <c r="AL192" s="325">
        <f t="shared" si="164"/>
        <v>162818</v>
      </c>
      <c r="AM192" s="325">
        <f t="shared" si="164"/>
        <v>163295</v>
      </c>
      <c r="AN192" s="325">
        <f t="shared" si="164"/>
        <v>166484</v>
      </c>
      <c r="AO192" s="326">
        <f t="shared" si="164"/>
        <v>184433</v>
      </c>
      <c r="AP192" s="325">
        <f t="shared" si="164"/>
        <v>145730</v>
      </c>
      <c r="AQ192" s="325">
        <f t="shared" si="164"/>
        <v>142341</v>
      </c>
      <c r="AR192" s="325">
        <f t="shared" si="164"/>
        <v>166294</v>
      </c>
      <c r="AS192" s="325">
        <f t="shared" si="164"/>
        <v>142793</v>
      </c>
      <c r="AT192" s="325">
        <f t="shared" si="164"/>
        <v>177985</v>
      </c>
      <c r="AU192" s="325">
        <f t="shared" si="164"/>
        <v>151648</v>
      </c>
      <c r="AV192" s="325">
        <f t="shared" si="164"/>
        <v>173125</v>
      </c>
      <c r="AW192" s="325">
        <f t="shared" si="164"/>
        <v>175827</v>
      </c>
      <c r="AX192" s="325">
        <f t="shared" si="164"/>
        <v>153542</v>
      </c>
      <c r="AY192" s="325">
        <f t="shared" si="164"/>
        <v>188654</v>
      </c>
      <c r="AZ192" s="325">
        <f t="shared" si="164"/>
        <v>167720</v>
      </c>
      <c r="BA192" s="325">
        <f t="shared" si="164"/>
        <v>183354</v>
      </c>
      <c r="BB192" s="324">
        <f t="shared" si="164"/>
        <v>160349</v>
      </c>
      <c r="BC192" s="325">
        <f t="shared" si="164"/>
        <v>141025</v>
      </c>
      <c r="BD192" s="325">
        <f t="shared" si="164"/>
        <v>157417</v>
      </c>
      <c r="BE192" s="325">
        <f t="shared" si="164"/>
        <v>176952</v>
      </c>
      <c r="BF192" s="325">
        <f t="shared" si="164"/>
        <v>166176</v>
      </c>
      <c r="BG192" s="325">
        <f t="shared" si="164"/>
        <v>158273</v>
      </c>
      <c r="BH192" s="325">
        <f t="shared" si="164"/>
        <v>185320</v>
      </c>
      <c r="BI192" s="325">
        <f t="shared" si="164"/>
        <v>170461</v>
      </c>
      <c r="BJ192" s="325">
        <f t="shared" si="164"/>
        <v>171688</v>
      </c>
      <c r="BK192" s="325">
        <f t="shared" si="164"/>
        <v>193672</v>
      </c>
      <c r="BL192" s="325">
        <f t="shared" si="164"/>
        <v>175029</v>
      </c>
      <c r="BM192" s="326">
        <f t="shared" si="164"/>
        <v>192787</v>
      </c>
      <c r="BN192" s="449">
        <f t="shared" si="156"/>
        <v>2049149</v>
      </c>
      <c r="BO192" s="325">
        <f t="shared" si="164"/>
        <v>164558</v>
      </c>
      <c r="BP192" s="325">
        <f t="shared" si="164"/>
        <v>154770</v>
      </c>
      <c r="BQ192" s="325">
        <f t="shared" ref="BQ192:BY192" si="165">+BQ193+BQ197</f>
        <v>161460</v>
      </c>
      <c r="BR192" s="325">
        <f t="shared" si="165"/>
        <v>168780</v>
      </c>
      <c r="BS192" s="325">
        <f t="shared" si="165"/>
        <v>171089</v>
      </c>
      <c r="BT192" s="325">
        <f t="shared" si="165"/>
        <v>165206</v>
      </c>
      <c r="BU192" s="325">
        <f t="shared" si="165"/>
        <v>203381</v>
      </c>
      <c r="BV192" s="325">
        <f t="shared" si="165"/>
        <v>176800</v>
      </c>
      <c r="BW192" s="325">
        <f t="shared" si="165"/>
        <v>181615</v>
      </c>
      <c r="BX192" s="325">
        <f t="shared" si="165"/>
        <v>194323</v>
      </c>
      <c r="BY192" s="325">
        <f t="shared" si="165"/>
        <v>166412</v>
      </c>
      <c r="BZ192" s="325">
        <f t="shared" ref="BZ192:CI192" si="166">+BZ193+BZ197</f>
        <v>208098</v>
      </c>
      <c r="CA192" s="324">
        <f t="shared" si="166"/>
        <v>151271</v>
      </c>
      <c r="CB192" s="325">
        <f t="shared" si="166"/>
        <v>144557</v>
      </c>
      <c r="CC192" s="325">
        <f t="shared" si="166"/>
        <v>179014</v>
      </c>
      <c r="CD192" s="325">
        <f t="shared" si="166"/>
        <v>166654</v>
      </c>
      <c r="CE192" s="325">
        <f t="shared" si="166"/>
        <v>160733</v>
      </c>
      <c r="CF192" s="325">
        <f t="shared" ref="CF192:CG192" si="167">+CF193+CF197</f>
        <v>174771</v>
      </c>
      <c r="CG192" s="325">
        <f t="shared" si="167"/>
        <v>170182</v>
      </c>
      <c r="CH192" s="325">
        <f t="shared" si="166"/>
        <v>164895</v>
      </c>
      <c r="CI192" s="326">
        <f t="shared" si="166"/>
        <v>172088</v>
      </c>
      <c r="CJ192" s="325">
        <f t="shared" si="160"/>
        <v>1487661</v>
      </c>
      <c r="CK192" s="325">
        <f t="shared" si="161"/>
        <v>1547659</v>
      </c>
      <c r="CL192" s="326">
        <f t="shared" si="162"/>
        <v>1484165</v>
      </c>
      <c r="CM192" s="139"/>
      <c r="CP192" s="271"/>
    </row>
    <row r="193" spans="1:114" s="38" customFormat="1" ht="20.100000000000001" customHeight="1" thickBot="1" x14ac:dyDescent="0.3">
      <c r="A193" s="559"/>
      <c r="B193" s="341" t="s">
        <v>41</v>
      </c>
      <c r="C193" s="428"/>
      <c r="D193" s="101">
        <f t="shared" ref="D193:BP193" si="168">SUM(D194:D196)</f>
        <v>106884</v>
      </c>
      <c r="E193" s="24">
        <f t="shared" si="168"/>
        <v>97442</v>
      </c>
      <c r="F193" s="24">
        <f t="shared" si="168"/>
        <v>123920</v>
      </c>
      <c r="G193" s="24">
        <f t="shared" si="168"/>
        <v>115946</v>
      </c>
      <c r="H193" s="24">
        <f t="shared" si="168"/>
        <v>112405</v>
      </c>
      <c r="I193" s="24">
        <f t="shared" si="168"/>
        <v>121893</v>
      </c>
      <c r="J193" s="24">
        <f t="shared" si="168"/>
        <v>126039</v>
      </c>
      <c r="K193" s="24">
        <f t="shared" si="168"/>
        <v>118331</v>
      </c>
      <c r="L193" s="24">
        <f t="shared" si="168"/>
        <v>125542</v>
      </c>
      <c r="M193" s="24">
        <f t="shared" si="168"/>
        <v>130587</v>
      </c>
      <c r="N193" s="24">
        <f t="shared" si="168"/>
        <v>123174</v>
      </c>
      <c r="O193" s="102">
        <f t="shared" si="168"/>
        <v>141286</v>
      </c>
      <c r="P193" s="24">
        <f t="shared" si="168"/>
        <v>1443449</v>
      </c>
      <c r="Q193" s="101">
        <f t="shared" si="168"/>
        <v>103511</v>
      </c>
      <c r="R193" s="24">
        <f t="shared" si="168"/>
        <v>100396</v>
      </c>
      <c r="S193" s="24">
        <f t="shared" si="168"/>
        <v>136452</v>
      </c>
      <c r="T193" s="24">
        <f t="shared" si="168"/>
        <v>122604</v>
      </c>
      <c r="U193" s="24">
        <f t="shared" si="168"/>
        <v>121924</v>
      </c>
      <c r="V193" s="24">
        <f t="shared" si="168"/>
        <v>119941</v>
      </c>
      <c r="W193" s="24">
        <f t="shared" si="168"/>
        <v>123088</v>
      </c>
      <c r="X193" s="24">
        <f t="shared" si="168"/>
        <v>126454</v>
      </c>
      <c r="Y193" s="24">
        <f t="shared" si="168"/>
        <v>128858</v>
      </c>
      <c r="Z193" s="24">
        <f t="shared" si="168"/>
        <v>128859</v>
      </c>
      <c r="AA193" s="24">
        <f t="shared" si="168"/>
        <v>133573</v>
      </c>
      <c r="AB193" s="102">
        <f t="shared" si="168"/>
        <v>151527</v>
      </c>
      <c r="AC193" s="24">
        <f t="shared" si="168"/>
        <v>1497187</v>
      </c>
      <c r="AD193" s="101">
        <f t="shared" si="168"/>
        <v>116583</v>
      </c>
      <c r="AE193" s="24">
        <f t="shared" si="168"/>
        <v>114583</v>
      </c>
      <c r="AF193" s="24">
        <f t="shared" si="168"/>
        <v>132073</v>
      </c>
      <c r="AG193" s="24">
        <f t="shared" si="168"/>
        <v>118688</v>
      </c>
      <c r="AH193" s="24">
        <f t="shared" si="168"/>
        <v>139607</v>
      </c>
      <c r="AI193" s="24">
        <f t="shared" si="168"/>
        <v>133088</v>
      </c>
      <c r="AJ193" s="24">
        <f t="shared" si="168"/>
        <v>126275</v>
      </c>
      <c r="AK193" s="24">
        <f t="shared" si="168"/>
        <v>142434</v>
      </c>
      <c r="AL193" s="24">
        <f t="shared" si="168"/>
        <v>134056</v>
      </c>
      <c r="AM193" s="24">
        <f t="shared" si="168"/>
        <v>134194</v>
      </c>
      <c r="AN193" s="24">
        <f t="shared" si="168"/>
        <v>137267</v>
      </c>
      <c r="AO193" s="102">
        <f t="shared" si="168"/>
        <v>153678</v>
      </c>
      <c r="AP193" s="24">
        <f t="shared" si="168"/>
        <v>120689</v>
      </c>
      <c r="AQ193" s="24">
        <f t="shared" si="168"/>
        <v>117258</v>
      </c>
      <c r="AR193" s="24">
        <f t="shared" si="168"/>
        <v>137477</v>
      </c>
      <c r="AS193" s="24">
        <f t="shared" si="168"/>
        <v>117515</v>
      </c>
      <c r="AT193" s="24">
        <f t="shared" si="168"/>
        <v>147394</v>
      </c>
      <c r="AU193" s="24">
        <f t="shared" si="168"/>
        <v>125905</v>
      </c>
      <c r="AV193" s="24">
        <f t="shared" si="168"/>
        <v>144976</v>
      </c>
      <c r="AW193" s="24">
        <f t="shared" si="168"/>
        <v>148470</v>
      </c>
      <c r="AX193" s="24">
        <f t="shared" si="168"/>
        <v>130351</v>
      </c>
      <c r="AY193" s="24">
        <f t="shared" si="168"/>
        <v>159682</v>
      </c>
      <c r="AZ193" s="24">
        <f t="shared" si="168"/>
        <v>142305</v>
      </c>
      <c r="BA193" s="24">
        <f t="shared" si="168"/>
        <v>157312</v>
      </c>
      <c r="BB193" s="101">
        <f t="shared" si="168"/>
        <v>136584</v>
      </c>
      <c r="BC193" s="24">
        <f t="shared" si="168"/>
        <v>118964</v>
      </c>
      <c r="BD193" s="24">
        <f t="shared" si="168"/>
        <v>133517</v>
      </c>
      <c r="BE193" s="24">
        <f t="shared" si="168"/>
        <v>149776</v>
      </c>
      <c r="BF193" s="24">
        <f t="shared" si="168"/>
        <v>140021</v>
      </c>
      <c r="BG193" s="24">
        <f t="shared" si="168"/>
        <v>134197</v>
      </c>
      <c r="BH193" s="24">
        <f t="shared" si="168"/>
        <v>158305</v>
      </c>
      <c r="BI193" s="24">
        <f t="shared" si="168"/>
        <v>145669</v>
      </c>
      <c r="BJ193" s="24">
        <f t="shared" si="168"/>
        <v>147494</v>
      </c>
      <c r="BK193" s="24">
        <f t="shared" si="168"/>
        <v>166514</v>
      </c>
      <c r="BL193" s="24">
        <f t="shared" si="168"/>
        <v>150938</v>
      </c>
      <c r="BM193" s="102">
        <f t="shared" si="168"/>
        <v>167298</v>
      </c>
      <c r="BN193" s="23">
        <f t="shared" si="156"/>
        <v>1749277</v>
      </c>
      <c r="BO193" s="24">
        <f t="shared" si="168"/>
        <v>142201</v>
      </c>
      <c r="BP193" s="24">
        <f t="shared" si="168"/>
        <v>133560</v>
      </c>
      <c r="BQ193" s="24">
        <f t="shared" ref="BQ193:BY193" si="169">SUM(BQ194:BQ196)</f>
        <v>139924</v>
      </c>
      <c r="BR193" s="24">
        <f t="shared" si="169"/>
        <v>145700</v>
      </c>
      <c r="BS193" s="24">
        <f t="shared" si="169"/>
        <v>147355</v>
      </c>
      <c r="BT193" s="24">
        <f t="shared" si="169"/>
        <v>142160</v>
      </c>
      <c r="BU193" s="24">
        <f t="shared" si="169"/>
        <v>178323</v>
      </c>
      <c r="BV193" s="24">
        <f t="shared" si="169"/>
        <v>154711</v>
      </c>
      <c r="BW193" s="24">
        <f t="shared" si="169"/>
        <v>157848</v>
      </c>
      <c r="BX193" s="24">
        <f t="shared" si="169"/>
        <v>169043</v>
      </c>
      <c r="BY193" s="24">
        <f t="shared" si="169"/>
        <v>144803</v>
      </c>
      <c r="BZ193" s="24">
        <f t="shared" ref="BZ193:CI193" si="170">SUM(BZ194:BZ196)</f>
        <v>182956</v>
      </c>
      <c r="CA193" s="101">
        <f t="shared" si="170"/>
        <v>132608</v>
      </c>
      <c r="CB193" s="24">
        <f t="shared" si="170"/>
        <v>126610</v>
      </c>
      <c r="CC193" s="24">
        <f t="shared" si="170"/>
        <v>157286</v>
      </c>
      <c r="CD193" s="24">
        <f t="shared" si="170"/>
        <v>146642</v>
      </c>
      <c r="CE193" s="24">
        <f t="shared" si="170"/>
        <v>141581</v>
      </c>
      <c r="CF193" s="24">
        <f t="shared" ref="CF193:CG193" si="171">SUM(CF194:CF196)</f>
        <v>154489</v>
      </c>
      <c r="CG193" s="24">
        <f t="shared" si="171"/>
        <v>150729</v>
      </c>
      <c r="CH193" s="24">
        <f t="shared" si="170"/>
        <v>146170</v>
      </c>
      <c r="CI193" s="102">
        <f t="shared" si="170"/>
        <v>153002</v>
      </c>
      <c r="CJ193" s="376">
        <f t="shared" si="160"/>
        <v>1264527</v>
      </c>
      <c r="CK193" s="376">
        <f t="shared" si="161"/>
        <v>1341782</v>
      </c>
      <c r="CL193" s="377">
        <f t="shared" si="162"/>
        <v>1309117</v>
      </c>
      <c r="CM193" s="372">
        <f t="shared" ref="CM193:CM200" si="172">((CL193/CK193)-1)*100</f>
        <v>-2.4344491131942481</v>
      </c>
      <c r="CN193" s="234"/>
      <c r="CO193" s="269"/>
      <c r="CP193" s="271"/>
      <c r="CQ193" s="237"/>
      <c r="CR193" s="237"/>
      <c r="CS193" s="212"/>
      <c r="CT193" s="222"/>
      <c r="CU193" s="222"/>
      <c r="CV193" s="212"/>
      <c r="CW193" s="212"/>
      <c r="CX193" s="212"/>
      <c r="CY193" s="212"/>
      <c r="CZ193" s="212"/>
      <c r="DA193" s="212"/>
      <c r="DB193" s="212"/>
      <c r="DC193" s="212"/>
      <c r="DD193" s="212"/>
      <c r="DE193" s="212"/>
      <c r="DF193" s="212"/>
      <c r="DG193" s="212"/>
      <c r="DH193" s="212"/>
      <c r="DI193" s="212"/>
      <c r="DJ193" s="212"/>
    </row>
    <row r="194" spans="1:114" ht="20.100000000000001" customHeight="1" x14ac:dyDescent="0.25">
      <c r="A194" s="559"/>
      <c r="B194" s="594" t="s">
        <v>36</v>
      </c>
      <c r="C194" s="595"/>
      <c r="D194" s="52">
        <v>88171</v>
      </c>
      <c r="E194" s="26">
        <v>80826</v>
      </c>
      <c r="F194" s="26">
        <v>102719</v>
      </c>
      <c r="G194" s="26">
        <v>94713</v>
      </c>
      <c r="H194" s="26">
        <v>91557</v>
      </c>
      <c r="I194" s="26">
        <v>99336</v>
      </c>
      <c r="J194" s="26">
        <v>103069</v>
      </c>
      <c r="K194" s="26">
        <v>97140</v>
      </c>
      <c r="L194" s="26">
        <v>103346</v>
      </c>
      <c r="M194" s="26">
        <v>107101</v>
      </c>
      <c r="N194" s="26">
        <v>101442</v>
      </c>
      <c r="O194" s="76">
        <v>111440</v>
      </c>
      <c r="P194" s="111">
        <v>1180860</v>
      </c>
      <c r="Q194" s="45">
        <v>85764</v>
      </c>
      <c r="R194" s="31">
        <v>86295</v>
      </c>
      <c r="S194" s="31">
        <v>114113</v>
      </c>
      <c r="T194" s="31">
        <v>102328</v>
      </c>
      <c r="U194" s="31">
        <v>101617</v>
      </c>
      <c r="V194" s="31">
        <v>103860</v>
      </c>
      <c r="W194" s="31">
        <v>105952</v>
      </c>
      <c r="X194" s="31">
        <v>107669</v>
      </c>
      <c r="Y194" s="31">
        <v>109558</v>
      </c>
      <c r="Z194" s="31">
        <v>109052</v>
      </c>
      <c r="AA194" s="31">
        <v>112015</v>
      </c>
      <c r="AB194" s="160">
        <v>121327</v>
      </c>
      <c r="AC194" s="434">
        <v>1259550</v>
      </c>
      <c r="AD194" s="45">
        <v>99047</v>
      </c>
      <c r="AE194" s="31">
        <v>99587</v>
      </c>
      <c r="AF194" s="31">
        <v>113039</v>
      </c>
      <c r="AG194" s="31">
        <v>102942</v>
      </c>
      <c r="AH194" s="31">
        <v>118340</v>
      </c>
      <c r="AI194" s="31">
        <v>111859</v>
      </c>
      <c r="AJ194" s="31">
        <v>108746</v>
      </c>
      <c r="AK194" s="31">
        <v>120455</v>
      </c>
      <c r="AL194" s="31">
        <v>112707</v>
      </c>
      <c r="AM194" s="31">
        <v>112833</v>
      </c>
      <c r="AN194" s="31">
        <v>116177</v>
      </c>
      <c r="AO194" s="134">
        <v>124106</v>
      </c>
      <c r="AP194" s="31">
        <v>102357</v>
      </c>
      <c r="AQ194" s="31">
        <v>103115</v>
      </c>
      <c r="AR194" s="31">
        <v>118766</v>
      </c>
      <c r="AS194" s="31">
        <v>101983</v>
      </c>
      <c r="AT194" s="31">
        <v>125863</v>
      </c>
      <c r="AU194" s="31">
        <v>107371</v>
      </c>
      <c r="AV194" s="31">
        <v>124163</v>
      </c>
      <c r="AW194" s="31">
        <v>126649</v>
      </c>
      <c r="AX194" s="31">
        <v>110414</v>
      </c>
      <c r="AY194" s="31">
        <v>136470</v>
      </c>
      <c r="AZ194" s="31">
        <v>120948</v>
      </c>
      <c r="BA194" s="31">
        <v>128882</v>
      </c>
      <c r="BB194" s="52">
        <v>115761</v>
      </c>
      <c r="BC194" s="26">
        <v>106303</v>
      </c>
      <c r="BD194" s="26">
        <v>116876</v>
      </c>
      <c r="BE194" s="26">
        <v>129897</v>
      </c>
      <c r="BF194" s="26">
        <v>122104</v>
      </c>
      <c r="BG194" s="26">
        <v>115511</v>
      </c>
      <c r="BH194" s="26">
        <v>135844</v>
      </c>
      <c r="BI194" s="26">
        <v>125259</v>
      </c>
      <c r="BJ194" s="26">
        <v>126269</v>
      </c>
      <c r="BK194" s="26">
        <v>142410</v>
      </c>
      <c r="BL194" s="26">
        <v>128591</v>
      </c>
      <c r="BM194" s="76">
        <v>138334</v>
      </c>
      <c r="BN194" s="460">
        <f t="shared" si="156"/>
        <v>1503159</v>
      </c>
      <c r="BO194" s="26">
        <v>120808</v>
      </c>
      <c r="BP194" s="26">
        <v>117788</v>
      </c>
      <c r="BQ194" s="26">
        <v>122930</v>
      </c>
      <c r="BR194" s="26">
        <v>126593</v>
      </c>
      <c r="BS194" s="26">
        <v>128101</v>
      </c>
      <c r="BT194" s="26">
        <v>123457</v>
      </c>
      <c r="BU194" s="26">
        <v>158196</v>
      </c>
      <c r="BV194" s="26">
        <v>125659</v>
      </c>
      <c r="BW194" s="98">
        <v>136954</v>
      </c>
      <c r="BX194" s="98">
        <v>146078</v>
      </c>
      <c r="BY194" s="98">
        <v>125378</v>
      </c>
      <c r="BZ194" s="98">
        <v>151485</v>
      </c>
      <c r="CA194" s="138">
        <v>115208</v>
      </c>
      <c r="CB194" s="98">
        <v>113660</v>
      </c>
      <c r="CC194" s="98">
        <v>138690</v>
      </c>
      <c r="CD194" s="98">
        <v>128353</v>
      </c>
      <c r="CE194" s="98">
        <v>122461</v>
      </c>
      <c r="CF194" s="98">
        <v>136349</v>
      </c>
      <c r="CG194" s="98">
        <v>133073</v>
      </c>
      <c r="CH194" s="98">
        <v>127736</v>
      </c>
      <c r="CI194" s="244">
        <v>133100</v>
      </c>
      <c r="CJ194" s="80">
        <f t="shared" si="160"/>
        <v>1093824</v>
      </c>
      <c r="CK194" s="80">
        <f t="shared" si="161"/>
        <v>1160486</v>
      </c>
      <c r="CL194" s="27">
        <f t="shared" si="162"/>
        <v>1148630</v>
      </c>
      <c r="CM194" s="361">
        <f t="shared" si="172"/>
        <v>-1.0216409331952336</v>
      </c>
      <c r="CO194" s="237"/>
      <c r="CP194" s="271"/>
    </row>
    <row r="195" spans="1:114" ht="20.100000000000001" customHeight="1" x14ac:dyDescent="0.25">
      <c r="A195" s="559"/>
      <c r="B195" s="59" t="s">
        <v>37</v>
      </c>
      <c r="C195" s="427"/>
      <c r="D195" s="52">
        <v>13410</v>
      </c>
      <c r="E195" s="26">
        <v>11749</v>
      </c>
      <c r="F195" s="26">
        <v>14875</v>
      </c>
      <c r="G195" s="26">
        <v>15383</v>
      </c>
      <c r="H195" s="26">
        <v>15031</v>
      </c>
      <c r="I195" s="26">
        <v>16540</v>
      </c>
      <c r="J195" s="26">
        <v>16530</v>
      </c>
      <c r="K195" s="26">
        <v>15444</v>
      </c>
      <c r="L195" s="26">
        <v>16440</v>
      </c>
      <c r="M195" s="26">
        <v>17504</v>
      </c>
      <c r="N195" s="26">
        <v>16065</v>
      </c>
      <c r="O195" s="76">
        <v>22818</v>
      </c>
      <c r="P195" s="80">
        <v>191789</v>
      </c>
      <c r="Q195" s="52">
        <v>12680</v>
      </c>
      <c r="R195" s="26">
        <v>9414</v>
      </c>
      <c r="S195" s="26">
        <v>16675</v>
      </c>
      <c r="T195" s="26">
        <v>15222</v>
      </c>
      <c r="U195" s="26">
        <v>15551</v>
      </c>
      <c r="V195" s="26">
        <v>11233</v>
      </c>
      <c r="W195" s="26">
        <v>12716</v>
      </c>
      <c r="X195" s="26">
        <v>14356</v>
      </c>
      <c r="Y195" s="26">
        <v>15106</v>
      </c>
      <c r="Z195" s="26">
        <v>15549</v>
      </c>
      <c r="AA195" s="26">
        <v>17449</v>
      </c>
      <c r="AB195" s="161">
        <v>25219</v>
      </c>
      <c r="AC195" s="435">
        <v>181170</v>
      </c>
      <c r="AD195" s="52">
        <v>13855</v>
      </c>
      <c r="AE195" s="26">
        <v>11154</v>
      </c>
      <c r="AF195" s="26">
        <v>14655</v>
      </c>
      <c r="AG195" s="26">
        <v>12214</v>
      </c>
      <c r="AH195" s="26">
        <v>16968</v>
      </c>
      <c r="AI195" s="26">
        <v>17438</v>
      </c>
      <c r="AJ195" s="26">
        <v>13595</v>
      </c>
      <c r="AK195" s="26">
        <v>17760</v>
      </c>
      <c r="AL195" s="26">
        <v>17433</v>
      </c>
      <c r="AM195" s="26">
        <v>17457</v>
      </c>
      <c r="AN195" s="26">
        <v>17388</v>
      </c>
      <c r="AO195" s="76">
        <v>25045</v>
      </c>
      <c r="AP195" s="26">
        <v>14905</v>
      </c>
      <c r="AQ195" s="26">
        <v>10518</v>
      </c>
      <c r="AR195" s="26">
        <v>14239</v>
      </c>
      <c r="AS195" s="26">
        <v>11435</v>
      </c>
      <c r="AT195" s="26">
        <v>17006</v>
      </c>
      <c r="AU195" s="26">
        <v>14865</v>
      </c>
      <c r="AV195" s="26">
        <v>16410</v>
      </c>
      <c r="AW195" s="26">
        <v>17363</v>
      </c>
      <c r="AX195" s="26">
        <v>15691</v>
      </c>
      <c r="AY195" s="26">
        <v>18613</v>
      </c>
      <c r="AZ195" s="26">
        <v>17095</v>
      </c>
      <c r="BA195" s="26">
        <v>23828</v>
      </c>
      <c r="BB195" s="52">
        <v>16858</v>
      </c>
      <c r="BC195" s="26">
        <v>9346</v>
      </c>
      <c r="BD195" s="26">
        <v>12907</v>
      </c>
      <c r="BE195" s="26">
        <v>15559</v>
      </c>
      <c r="BF195" s="26">
        <v>13864</v>
      </c>
      <c r="BG195" s="26">
        <v>14510</v>
      </c>
      <c r="BH195" s="26">
        <v>17163</v>
      </c>
      <c r="BI195" s="26">
        <v>15653</v>
      </c>
      <c r="BJ195" s="26">
        <v>16449</v>
      </c>
      <c r="BK195" s="26">
        <v>18861</v>
      </c>
      <c r="BL195" s="26">
        <v>17578</v>
      </c>
      <c r="BM195" s="76">
        <v>23807</v>
      </c>
      <c r="BN195" s="460">
        <f t="shared" ref="BN195:BN196" si="173">SUM(BB195:BM195)</f>
        <v>192555</v>
      </c>
      <c r="BO195" s="26">
        <v>17260</v>
      </c>
      <c r="BP195" s="26">
        <v>11634</v>
      </c>
      <c r="BQ195" s="26">
        <v>13016</v>
      </c>
      <c r="BR195" s="26">
        <v>14698</v>
      </c>
      <c r="BS195" s="26">
        <v>14875</v>
      </c>
      <c r="BT195" s="26">
        <v>14369</v>
      </c>
      <c r="BU195" s="26">
        <v>15586</v>
      </c>
      <c r="BV195" s="26">
        <v>14526</v>
      </c>
      <c r="BW195" s="98">
        <v>16191</v>
      </c>
      <c r="BX195" s="98">
        <v>17858</v>
      </c>
      <c r="BY195" s="98">
        <v>15126</v>
      </c>
      <c r="BZ195" s="98">
        <v>25601</v>
      </c>
      <c r="CA195" s="138">
        <v>13521</v>
      </c>
      <c r="CB195" s="98">
        <v>8915</v>
      </c>
      <c r="CC195" s="98">
        <v>13778</v>
      </c>
      <c r="CD195" s="98">
        <v>13528</v>
      </c>
      <c r="CE195" s="98">
        <v>14331</v>
      </c>
      <c r="CF195" s="98">
        <v>12486</v>
      </c>
      <c r="CG195" s="98">
        <v>12296</v>
      </c>
      <c r="CH195" s="98">
        <v>12899</v>
      </c>
      <c r="CI195" s="244">
        <v>14437</v>
      </c>
      <c r="CJ195" s="80">
        <f t="shared" si="160"/>
        <v>132309</v>
      </c>
      <c r="CK195" s="80">
        <f t="shared" si="161"/>
        <v>132155</v>
      </c>
      <c r="CL195" s="27">
        <f t="shared" si="162"/>
        <v>116191</v>
      </c>
      <c r="CM195" s="361">
        <f t="shared" si="172"/>
        <v>-12.07975483333964</v>
      </c>
      <c r="CN195" s="270"/>
      <c r="CO195" s="269"/>
      <c r="CP195" s="271"/>
    </row>
    <row r="196" spans="1:114" ht="20.100000000000001" customHeight="1" thickBot="1" x14ac:dyDescent="0.3">
      <c r="A196" s="559"/>
      <c r="B196" s="68" t="s">
        <v>38</v>
      </c>
      <c r="C196" s="429"/>
      <c r="D196" s="52">
        <v>5303</v>
      </c>
      <c r="E196" s="26">
        <v>4867</v>
      </c>
      <c r="F196" s="26">
        <v>6326</v>
      </c>
      <c r="G196" s="26">
        <v>5850</v>
      </c>
      <c r="H196" s="26">
        <v>5817</v>
      </c>
      <c r="I196" s="26">
        <v>6017</v>
      </c>
      <c r="J196" s="26">
        <v>6440</v>
      </c>
      <c r="K196" s="26">
        <v>5747</v>
      </c>
      <c r="L196" s="26">
        <v>5756</v>
      </c>
      <c r="M196" s="26">
        <v>5982</v>
      </c>
      <c r="N196" s="26">
        <v>5667</v>
      </c>
      <c r="O196" s="76">
        <v>7028</v>
      </c>
      <c r="P196" s="24">
        <v>70800</v>
      </c>
      <c r="Q196" s="46">
        <v>5067</v>
      </c>
      <c r="R196" s="32">
        <v>4687</v>
      </c>
      <c r="S196" s="32">
        <v>5664</v>
      </c>
      <c r="T196" s="32">
        <v>5054</v>
      </c>
      <c r="U196" s="32">
        <v>4756</v>
      </c>
      <c r="V196" s="32">
        <v>4848</v>
      </c>
      <c r="W196" s="32">
        <v>4420</v>
      </c>
      <c r="X196" s="32">
        <v>4429</v>
      </c>
      <c r="Y196" s="32">
        <v>4194</v>
      </c>
      <c r="Z196" s="32">
        <v>4258</v>
      </c>
      <c r="AA196" s="32">
        <v>4109</v>
      </c>
      <c r="AB196" s="64">
        <v>4981</v>
      </c>
      <c r="AC196" s="320">
        <v>56467</v>
      </c>
      <c r="AD196" s="52">
        <v>3681</v>
      </c>
      <c r="AE196" s="26">
        <v>3842</v>
      </c>
      <c r="AF196" s="26">
        <v>4379</v>
      </c>
      <c r="AG196" s="26">
        <v>3532</v>
      </c>
      <c r="AH196" s="26">
        <v>4299</v>
      </c>
      <c r="AI196" s="26">
        <v>3791</v>
      </c>
      <c r="AJ196" s="26">
        <v>3934</v>
      </c>
      <c r="AK196" s="26">
        <v>4219</v>
      </c>
      <c r="AL196" s="26">
        <v>3916</v>
      </c>
      <c r="AM196" s="26">
        <v>3904</v>
      </c>
      <c r="AN196" s="26">
        <v>3702</v>
      </c>
      <c r="AO196" s="76">
        <v>4527</v>
      </c>
      <c r="AP196" s="32">
        <v>3427</v>
      </c>
      <c r="AQ196" s="32">
        <v>3625</v>
      </c>
      <c r="AR196" s="32">
        <v>4472</v>
      </c>
      <c r="AS196" s="32">
        <v>4097</v>
      </c>
      <c r="AT196" s="32">
        <v>4525</v>
      </c>
      <c r="AU196" s="32">
        <v>3669</v>
      </c>
      <c r="AV196" s="32">
        <v>4403</v>
      </c>
      <c r="AW196" s="32">
        <v>4458</v>
      </c>
      <c r="AX196" s="32">
        <v>4246</v>
      </c>
      <c r="AY196" s="32">
        <v>4599</v>
      </c>
      <c r="AZ196" s="32">
        <v>4262</v>
      </c>
      <c r="BA196" s="32">
        <v>4602</v>
      </c>
      <c r="BB196" s="52">
        <v>3965</v>
      </c>
      <c r="BC196" s="26">
        <v>3315</v>
      </c>
      <c r="BD196" s="26">
        <v>3734</v>
      </c>
      <c r="BE196" s="26">
        <v>4320</v>
      </c>
      <c r="BF196" s="26">
        <v>4053</v>
      </c>
      <c r="BG196" s="26">
        <v>4176</v>
      </c>
      <c r="BH196" s="26">
        <v>5298</v>
      </c>
      <c r="BI196" s="26">
        <v>4757</v>
      </c>
      <c r="BJ196" s="26">
        <v>4776</v>
      </c>
      <c r="BK196" s="26">
        <v>5243</v>
      </c>
      <c r="BL196" s="26">
        <v>4769</v>
      </c>
      <c r="BM196" s="76">
        <v>5157</v>
      </c>
      <c r="BN196" s="460">
        <f t="shared" si="173"/>
        <v>53563</v>
      </c>
      <c r="BO196" s="26">
        <v>4133</v>
      </c>
      <c r="BP196" s="26">
        <v>4138</v>
      </c>
      <c r="BQ196" s="26">
        <v>3978</v>
      </c>
      <c r="BR196" s="26">
        <v>4409</v>
      </c>
      <c r="BS196" s="26">
        <v>4379</v>
      </c>
      <c r="BT196" s="26">
        <v>4334</v>
      </c>
      <c r="BU196" s="26">
        <v>4541</v>
      </c>
      <c r="BV196" s="26">
        <v>14526</v>
      </c>
      <c r="BW196" s="98">
        <v>4703</v>
      </c>
      <c r="BX196" s="98">
        <v>5107</v>
      </c>
      <c r="BY196" s="98">
        <v>4299</v>
      </c>
      <c r="BZ196" s="98">
        <v>5870</v>
      </c>
      <c r="CA196" s="138">
        <v>3879</v>
      </c>
      <c r="CB196" s="98">
        <v>4035</v>
      </c>
      <c r="CC196" s="98">
        <v>4818</v>
      </c>
      <c r="CD196" s="98">
        <v>4761</v>
      </c>
      <c r="CE196" s="98">
        <v>4789</v>
      </c>
      <c r="CF196" s="98">
        <v>5654</v>
      </c>
      <c r="CG196" s="98">
        <v>5360</v>
      </c>
      <c r="CH196" s="98">
        <v>5535</v>
      </c>
      <c r="CI196" s="244">
        <v>5465</v>
      </c>
      <c r="CJ196" s="24">
        <f t="shared" si="160"/>
        <v>38394</v>
      </c>
      <c r="CK196" s="24">
        <f t="shared" si="161"/>
        <v>49141</v>
      </c>
      <c r="CL196" s="102">
        <f t="shared" si="162"/>
        <v>44296</v>
      </c>
      <c r="CM196" s="363">
        <f t="shared" si="172"/>
        <v>-9.8593842209153237</v>
      </c>
      <c r="CO196" s="269"/>
      <c r="CP196" s="271"/>
    </row>
    <row r="197" spans="1:114" s="38" customFormat="1" ht="20.100000000000001" customHeight="1" thickBot="1" x14ac:dyDescent="0.3">
      <c r="A197" s="559"/>
      <c r="B197" s="341" t="s">
        <v>39</v>
      </c>
      <c r="C197" s="430"/>
      <c r="D197" s="139">
        <f t="shared" ref="D197:BP197" si="174">SUM(D198:D200)</f>
        <v>25812</v>
      </c>
      <c r="E197" s="376">
        <f t="shared" si="174"/>
        <v>25061</v>
      </c>
      <c r="F197" s="376">
        <f t="shared" si="174"/>
        <v>31285</v>
      </c>
      <c r="G197" s="376">
        <f t="shared" si="174"/>
        <v>29669</v>
      </c>
      <c r="H197" s="376">
        <f t="shared" si="174"/>
        <v>29062</v>
      </c>
      <c r="I197" s="376">
        <f t="shared" si="174"/>
        <v>31658</v>
      </c>
      <c r="J197" s="376">
        <f t="shared" si="174"/>
        <v>32336</v>
      </c>
      <c r="K197" s="376">
        <f t="shared" si="174"/>
        <v>29991</v>
      </c>
      <c r="L197" s="376">
        <f t="shared" si="174"/>
        <v>30967</v>
      </c>
      <c r="M197" s="376">
        <f t="shared" si="174"/>
        <v>32862</v>
      </c>
      <c r="N197" s="376">
        <f t="shared" si="174"/>
        <v>31197</v>
      </c>
      <c r="O197" s="377">
        <f t="shared" si="174"/>
        <v>32868</v>
      </c>
      <c r="P197" s="376">
        <f t="shared" si="174"/>
        <v>362768</v>
      </c>
      <c r="Q197" s="139">
        <f t="shared" si="174"/>
        <v>25128</v>
      </c>
      <c r="R197" s="376">
        <f t="shared" si="174"/>
        <v>24922</v>
      </c>
      <c r="S197" s="376">
        <f t="shared" si="174"/>
        <v>33066</v>
      </c>
      <c r="T197" s="376">
        <f t="shared" si="174"/>
        <v>29995</v>
      </c>
      <c r="U197" s="376">
        <f t="shared" si="174"/>
        <v>30762</v>
      </c>
      <c r="V197" s="376">
        <f t="shared" si="174"/>
        <v>30078</v>
      </c>
      <c r="W197" s="376">
        <f t="shared" si="174"/>
        <v>29983</v>
      </c>
      <c r="X197" s="376">
        <f t="shared" si="174"/>
        <v>30508</v>
      </c>
      <c r="Y197" s="376">
        <f t="shared" si="174"/>
        <v>29794</v>
      </c>
      <c r="Z197" s="376">
        <f t="shared" si="174"/>
        <v>30147</v>
      </c>
      <c r="AA197" s="376">
        <f t="shared" si="174"/>
        <v>30379</v>
      </c>
      <c r="AB197" s="377">
        <f t="shared" si="174"/>
        <v>33877</v>
      </c>
      <c r="AC197" s="376">
        <f t="shared" si="174"/>
        <v>358639</v>
      </c>
      <c r="AD197" s="139">
        <f t="shared" si="174"/>
        <v>25525</v>
      </c>
      <c r="AE197" s="376">
        <f t="shared" si="174"/>
        <v>25702</v>
      </c>
      <c r="AF197" s="376">
        <f t="shared" si="174"/>
        <v>28495</v>
      </c>
      <c r="AG197" s="376">
        <f t="shared" si="174"/>
        <v>26071</v>
      </c>
      <c r="AH197" s="376">
        <f t="shared" si="174"/>
        <v>29942</v>
      </c>
      <c r="AI197" s="376">
        <f t="shared" si="174"/>
        <v>28239</v>
      </c>
      <c r="AJ197" s="376">
        <f t="shared" si="174"/>
        <v>28700</v>
      </c>
      <c r="AK197" s="376">
        <f t="shared" si="174"/>
        <v>30940</v>
      </c>
      <c r="AL197" s="376">
        <f t="shared" si="174"/>
        <v>28762</v>
      </c>
      <c r="AM197" s="376">
        <f t="shared" si="174"/>
        <v>29101</v>
      </c>
      <c r="AN197" s="376">
        <f t="shared" si="174"/>
        <v>29217</v>
      </c>
      <c r="AO197" s="377">
        <f t="shared" si="174"/>
        <v>30755</v>
      </c>
      <c r="AP197" s="376">
        <f t="shared" si="174"/>
        <v>25041</v>
      </c>
      <c r="AQ197" s="376">
        <f t="shared" si="174"/>
        <v>25083</v>
      </c>
      <c r="AR197" s="376">
        <f t="shared" si="174"/>
        <v>28817</v>
      </c>
      <c r="AS197" s="376">
        <f t="shared" si="174"/>
        <v>25278</v>
      </c>
      <c r="AT197" s="376">
        <f t="shared" si="174"/>
        <v>30591</v>
      </c>
      <c r="AU197" s="376">
        <f t="shared" si="174"/>
        <v>25743</v>
      </c>
      <c r="AV197" s="376">
        <f t="shared" si="174"/>
        <v>28149</v>
      </c>
      <c r="AW197" s="376">
        <f t="shared" si="174"/>
        <v>27357</v>
      </c>
      <c r="AX197" s="376">
        <f t="shared" si="174"/>
        <v>23191</v>
      </c>
      <c r="AY197" s="376">
        <f t="shared" si="174"/>
        <v>28972</v>
      </c>
      <c r="AZ197" s="376">
        <f t="shared" si="174"/>
        <v>25415</v>
      </c>
      <c r="BA197" s="376">
        <f t="shared" si="174"/>
        <v>26042</v>
      </c>
      <c r="BB197" s="139">
        <f t="shared" si="174"/>
        <v>23765</v>
      </c>
      <c r="BC197" s="376">
        <f t="shared" si="174"/>
        <v>22061</v>
      </c>
      <c r="BD197" s="376">
        <f t="shared" si="174"/>
        <v>23900</v>
      </c>
      <c r="BE197" s="376">
        <f t="shared" si="174"/>
        <v>27176</v>
      </c>
      <c r="BF197" s="376">
        <f t="shared" si="174"/>
        <v>26155</v>
      </c>
      <c r="BG197" s="376">
        <f t="shared" si="174"/>
        <v>24076</v>
      </c>
      <c r="BH197" s="376">
        <f t="shared" si="174"/>
        <v>27015</v>
      </c>
      <c r="BI197" s="376">
        <f t="shared" si="174"/>
        <v>24792</v>
      </c>
      <c r="BJ197" s="376">
        <f t="shared" si="174"/>
        <v>24194</v>
      </c>
      <c r="BK197" s="376">
        <f t="shared" si="174"/>
        <v>27158</v>
      </c>
      <c r="BL197" s="376">
        <f t="shared" si="174"/>
        <v>24091</v>
      </c>
      <c r="BM197" s="377">
        <f t="shared" si="174"/>
        <v>25489</v>
      </c>
      <c r="BN197" s="276">
        <f>SUM(BB197:BM197)</f>
        <v>299872</v>
      </c>
      <c r="BO197" s="376">
        <f t="shared" si="174"/>
        <v>22357</v>
      </c>
      <c r="BP197" s="376">
        <f t="shared" si="174"/>
        <v>21210</v>
      </c>
      <c r="BQ197" s="376">
        <f t="shared" ref="BQ197:BY197" si="175">SUM(BQ198:BQ200)</f>
        <v>21536</v>
      </c>
      <c r="BR197" s="376">
        <f t="shared" si="175"/>
        <v>23080</v>
      </c>
      <c r="BS197" s="376">
        <f t="shared" si="175"/>
        <v>23734</v>
      </c>
      <c r="BT197" s="376">
        <f t="shared" si="175"/>
        <v>23046</v>
      </c>
      <c r="BU197" s="376">
        <f t="shared" si="175"/>
        <v>25058</v>
      </c>
      <c r="BV197" s="376">
        <f t="shared" si="175"/>
        <v>22089</v>
      </c>
      <c r="BW197" s="376">
        <f t="shared" si="175"/>
        <v>23767</v>
      </c>
      <c r="BX197" s="376">
        <f t="shared" si="175"/>
        <v>25280</v>
      </c>
      <c r="BY197" s="376">
        <f t="shared" si="175"/>
        <v>21609</v>
      </c>
      <c r="BZ197" s="376">
        <f t="shared" ref="BZ197:CI197" si="176">SUM(BZ198:BZ200)</f>
        <v>25142</v>
      </c>
      <c r="CA197" s="139">
        <f t="shared" si="176"/>
        <v>18663</v>
      </c>
      <c r="CB197" s="376">
        <f t="shared" si="176"/>
        <v>17947</v>
      </c>
      <c r="CC197" s="376">
        <f t="shared" si="176"/>
        <v>21728</v>
      </c>
      <c r="CD197" s="376">
        <f t="shared" si="176"/>
        <v>20012</v>
      </c>
      <c r="CE197" s="376">
        <f t="shared" si="176"/>
        <v>19152</v>
      </c>
      <c r="CF197" s="376">
        <f t="shared" ref="CF197:CG197" si="177">SUM(CF198:CF200)</f>
        <v>20282</v>
      </c>
      <c r="CG197" s="376">
        <f t="shared" si="177"/>
        <v>19453</v>
      </c>
      <c r="CH197" s="376">
        <f t="shared" si="176"/>
        <v>18725</v>
      </c>
      <c r="CI197" s="377">
        <f t="shared" si="176"/>
        <v>19086</v>
      </c>
      <c r="CJ197" s="24">
        <f t="shared" si="160"/>
        <v>223134</v>
      </c>
      <c r="CK197" s="376">
        <f t="shared" si="161"/>
        <v>205877</v>
      </c>
      <c r="CL197" s="377">
        <f t="shared" si="162"/>
        <v>175048</v>
      </c>
      <c r="CM197" s="372">
        <f t="shared" si="172"/>
        <v>-14.974475050637025</v>
      </c>
      <c r="CN197" s="234"/>
      <c r="CO197" s="271"/>
      <c r="CP197" s="271"/>
      <c r="CQ197" s="237"/>
      <c r="CR197" s="237"/>
      <c r="CS197" s="212"/>
      <c r="CT197" s="222"/>
      <c r="CU197" s="222"/>
      <c r="CV197" s="212"/>
      <c r="CW197" s="212"/>
      <c r="CX197" s="212"/>
      <c r="CY197" s="212"/>
      <c r="CZ197" s="212"/>
      <c r="DA197" s="212"/>
      <c r="DB197" s="212"/>
      <c r="DC197" s="212"/>
      <c r="DD197" s="212"/>
      <c r="DE197" s="212"/>
      <c r="DF197" s="212"/>
      <c r="DG197" s="212"/>
      <c r="DH197" s="212"/>
      <c r="DI197" s="212"/>
      <c r="DJ197" s="212"/>
    </row>
    <row r="198" spans="1:114" ht="20.100000000000001" customHeight="1" x14ac:dyDescent="0.25">
      <c r="A198" s="559"/>
      <c r="B198" s="594" t="s">
        <v>36</v>
      </c>
      <c r="C198" s="595"/>
      <c r="D198" s="45">
        <v>23602</v>
      </c>
      <c r="E198" s="31">
        <v>22892</v>
      </c>
      <c r="F198" s="31">
        <v>28816</v>
      </c>
      <c r="G198" s="31">
        <v>27152</v>
      </c>
      <c r="H198" s="31">
        <v>26738</v>
      </c>
      <c r="I198" s="31">
        <v>29334</v>
      </c>
      <c r="J198" s="31">
        <v>29844</v>
      </c>
      <c r="K198" s="31">
        <v>27742</v>
      </c>
      <c r="L198" s="31">
        <v>28353</v>
      </c>
      <c r="M198" s="31">
        <v>30352</v>
      </c>
      <c r="N198" s="31">
        <v>28854</v>
      </c>
      <c r="O198" s="134">
        <v>30245</v>
      </c>
      <c r="P198" s="111">
        <v>333924</v>
      </c>
      <c r="Q198" s="45">
        <v>23107</v>
      </c>
      <c r="R198" s="31">
        <v>22936</v>
      </c>
      <c r="S198" s="31">
        <v>30645</v>
      </c>
      <c r="T198" s="31">
        <v>27668</v>
      </c>
      <c r="U198" s="31">
        <v>28497</v>
      </c>
      <c r="V198" s="31">
        <v>27704</v>
      </c>
      <c r="W198" s="31">
        <v>27936</v>
      </c>
      <c r="X198" s="31">
        <v>28595</v>
      </c>
      <c r="Y198" s="31">
        <v>27992</v>
      </c>
      <c r="Z198" s="31">
        <v>28277</v>
      </c>
      <c r="AA198" s="31">
        <v>28549</v>
      </c>
      <c r="AB198" s="134">
        <v>31824</v>
      </c>
      <c r="AC198" s="434">
        <v>333730</v>
      </c>
      <c r="AD198" s="52">
        <v>23969</v>
      </c>
      <c r="AE198" s="26">
        <v>24301</v>
      </c>
      <c r="AF198" s="26">
        <v>26754</v>
      </c>
      <c r="AG198" s="26">
        <v>24692</v>
      </c>
      <c r="AH198" s="26">
        <v>28466</v>
      </c>
      <c r="AI198" s="26">
        <v>26825</v>
      </c>
      <c r="AJ198" s="26">
        <v>27356</v>
      </c>
      <c r="AK198" s="26">
        <v>29431</v>
      </c>
      <c r="AL198" s="26">
        <v>27469</v>
      </c>
      <c r="AM198" s="26">
        <v>27642</v>
      </c>
      <c r="AN198" s="26">
        <v>27949</v>
      </c>
      <c r="AO198" s="76">
        <v>29370</v>
      </c>
      <c r="AP198" s="31">
        <v>23846</v>
      </c>
      <c r="AQ198" s="31">
        <v>24008</v>
      </c>
      <c r="AR198" s="31">
        <v>27585</v>
      </c>
      <c r="AS198" s="31">
        <v>23947</v>
      </c>
      <c r="AT198" s="31">
        <v>29187</v>
      </c>
      <c r="AU198" s="31">
        <v>24693</v>
      </c>
      <c r="AV198" s="31">
        <v>27098</v>
      </c>
      <c r="AW198" s="31">
        <v>26127</v>
      </c>
      <c r="AX198" s="31">
        <v>22157</v>
      </c>
      <c r="AY198" s="31">
        <v>27689</v>
      </c>
      <c r="AZ198" s="31">
        <v>24218</v>
      </c>
      <c r="BA198" s="31">
        <v>24954</v>
      </c>
      <c r="BB198" s="52">
        <v>22888</v>
      </c>
      <c r="BC198" s="26">
        <v>21298</v>
      </c>
      <c r="BD198" s="26">
        <v>22891</v>
      </c>
      <c r="BE198" s="26">
        <v>26254</v>
      </c>
      <c r="BF198" s="26">
        <v>25268</v>
      </c>
      <c r="BG198" s="26">
        <v>23303</v>
      </c>
      <c r="BH198" s="26">
        <v>26114</v>
      </c>
      <c r="BI198" s="26">
        <v>23999</v>
      </c>
      <c r="BJ198" s="26">
        <v>23258</v>
      </c>
      <c r="BK198" s="26">
        <v>25857</v>
      </c>
      <c r="BL198" s="26">
        <v>22988</v>
      </c>
      <c r="BM198" s="76">
        <v>24268</v>
      </c>
      <c r="BN198" s="460">
        <f>SUM(BB198:BM198)</f>
        <v>288386</v>
      </c>
      <c r="BO198" s="26">
        <v>21386</v>
      </c>
      <c r="BP198" s="26">
        <v>20430</v>
      </c>
      <c r="BQ198" s="26">
        <v>20739</v>
      </c>
      <c r="BR198" s="26">
        <v>22302</v>
      </c>
      <c r="BS198" s="26">
        <v>22921</v>
      </c>
      <c r="BT198" s="26">
        <v>22326</v>
      </c>
      <c r="BU198" s="26">
        <v>24340</v>
      </c>
      <c r="BV198" s="26">
        <v>21372</v>
      </c>
      <c r="BW198" s="98">
        <v>22768</v>
      </c>
      <c r="BX198" s="98">
        <v>24279</v>
      </c>
      <c r="BY198" s="98">
        <v>20929</v>
      </c>
      <c r="BZ198" s="98">
        <v>24343</v>
      </c>
      <c r="CA198" s="138">
        <v>18113</v>
      </c>
      <c r="CB198" s="98">
        <v>17371</v>
      </c>
      <c r="CC198" s="98">
        <v>21109</v>
      </c>
      <c r="CD198" s="98">
        <v>19259</v>
      </c>
      <c r="CE198" s="98">
        <v>18476</v>
      </c>
      <c r="CF198" s="98">
        <v>19718</v>
      </c>
      <c r="CG198" s="98">
        <v>18816</v>
      </c>
      <c r="CH198" s="98">
        <v>17972</v>
      </c>
      <c r="CI198" s="244">
        <v>18417</v>
      </c>
      <c r="CJ198" s="111">
        <f t="shared" si="160"/>
        <v>215273</v>
      </c>
      <c r="CK198" s="111">
        <f t="shared" si="161"/>
        <v>198584</v>
      </c>
      <c r="CL198" s="249">
        <f t="shared" si="162"/>
        <v>169251</v>
      </c>
      <c r="CM198" s="361">
        <f t="shared" si="172"/>
        <v>-14.771079241026463</v>
      </c>
      <c r="CP198" s="271"/>
    </row>
    <row r="199" spans="1:114" ht="20.100000000000001" customHeight="1" x14ac:dyDescent="0.25">
      <c r="A199" s="559"/>
      <c r="B199" s="573" t="s">
        <v>37</v>
      </c>
      <c r="C199" s="574"/>
      <c r="D199" s="52">
        <v>21</v>
      </c>
      <c r="E199" s="26">
        <v>16</v>
      </c>
      <c r="F199" s="26">
        <v>11</v>
      </c>
      <c r="G199" s="26">
        <v>18</v>
      </c>
      <c r="H199" s="26">
        <v>25</v>
      </c>
      <c r="I199" s="26">
        <v>25</v>
      </c>
      <c r="J199" s="26">
        <v>27</v>
      </c>
      <c r="K199" s="26">
        <v>24</v>
      </c>
      <c r="L199" s="26">
        <v>284</v>
      </c>
      <c r="M199" s="26">
        <v>19</v>
      </c>
      <c r="N199" s="26">
        <v>23</v>
      </c>
      <c r="O199" s="76">
        <v>26</v>
      </c>
      <c r="P199" s="80">
        <v>519</v>
      </c>
      <c r="Q199" s="52">
        <v>14</v>
      </c>
      <c r="R199" s="26">
        <v>13</v>
      </c>
      <c r="S199" s="26">
        <v>24</v>
      </c>
      <c r="T199" s="26">
        <v>15</v>
      </c>
      <c r="U199" s="26">
        <v>12</v>
      </c>
      <c r="V199" s="26">
        <v>13</v>
      </c>
      <c r="W199" s="26">
        <v>12</v>
      </c>
      <c r="X199" s="26">
        <v>21</v>
      </c>
      <c r="Y199" s="26">
        <v>20</v>
      </c>
      <c r="Z199" s="26">
        <v>12</v>
      </c>
      <c r="AA199" s="26">
        <v>14</v>
      </c>
      <c r="AB199" s="76">
        <v>35</v>
      </c>
      <c r="AC199" s="435">
        <v>205</v>
      </c>
      <c r="AD199" s="52">
        <v>8</v>
      </c>
      <c r="AE199" s="26">
        <v>24</v>
      </c>
      <c r="AF199" s="26">
        <v>19</v>
      </c>
      <c r="AG199" s="26">
        <v>21</v>
      </c>
      <c r="AH199" s="26">
        <v>36</v>
      </c>
      <c r="AI199" s="26">
        <v>19</v>
      </c>
      <c r="AJ199" s="26">
        <v>17</v>
      </c>
      <c r="AK199" s="26">
        <v>36</v>
      </c>
      <c r="AL199" s="26">
        <v>22</v>
      </c>
      <c r="AM199" s="26">
        <v>24</v>
      </c>
      <c r="AN199" s="26">
        <v>22</v>
      </c>
      <c r="AO199" s="76">
        <v>45</v>
      </c>
      <c r="AP199" s="26">
        <v>17</v>
      </c>
      <c r="AQ199" s="26">
        <v>8</v>
      </c>
      <c r="AR199" s="26">
        <v>37</v>
      </c>
      <c r="AS199" s="26">
        <v>18</v>
      </c>
      <c r="AT199" s="26">
        <v>11</v>
      </c>
      <c r="AU199" s="26">
        <v>26</v>
      </c>
      <c r="AV199" s="26">
        <v>18</v>
      </c>
      <c r="AW199" s="26">
        <v>15</v>
      </c>
      <c r="AX199" s="26">
        <v>17</v>
      </c>
      <c r="AY199" s="26">
        <v>23</v>
      </c>
      <c r="AZ199" s="26">
        <v>23</v>
      </c>
      <c r="BA199" s="26">
        <v>28</v>
      </c>
      <c r="BB199" s="52">
        <v>30</v>
      </c>
      <c r="BC199" s="26">
        <v>25</v>
      </c>
      <c r="BD199" s="26">
        <v>39</v>
      </c>
      <c r="BE199" s="26">
        <v>34</v>
      </c>
      <c r="BF199" s="26">
        <v>63</v>
      </c>
      <c r="BG199" s="26">
        <v>35</v>
      </c>
      <c r="BH199" s="26">
        <v>33</v>
      </c>
      <c r="BI199" s="26">
        <v>25</v>
      </c>
      <c r="BJ199" s="26">
        <v>41</v>
      </c>
      <c r="BK199" s="26">
        <v>40</v>
      </c>
      <c r="BL199" s="26">
        <v>53</v>
      </c>
      <c r="BM199" s="76">
        <v>49</v>
      </c>
      <c r="BN199" s="460">
        <f t="shared" ref="BN199:BN200" si="178">SUM(BB199:BM199)</f>
        <v>467</v>
      </c>
      <c r="BO199" s="26">
        <v>53</v>
      </c>
      <c r="BP199" s="26">
        <v>50</v>
      </c>
      <c r="BQ199" s="26">
        <v>65</v>
      </c>
      <c r="BR199" s="26">
        <v>68</v>
      </c>
      <c r="BS199" s="26">
        <v>99</v>
      </c>
      <c r="BT199" s="26">
        <v>61</v>
      </c>
      <c r="BU199" s="26">
        <v>29</v>
      </c>
      <c r="BV199" s="26">
        <v>26</v>
      </c>
      <c r="BW199" s="98">
        <v>32</v>
      </c>
      <c r="BX199" s="98">
        <v>43</v>
      </c>
      <c r="BY199" s="98">
        <v>33</v>
      </c>
      <c r="BZ199" s="98">
        <v>51</v>
      </c>
      <c r="CA199" s="138">
        <v>20</v>
      </c>
      <c r="CB199" s="98">
        <v>34</v>
      </c>
      <c r="CC199" s="98">
        <v>34</v>
      </c>
      <c r="CD199" s="98">
        <v>36</v>
      </c>
      <c r="CE199" s="98">
        <v>37</v>
      </c>
      <c r="CF199" s="98">
        <v>34</v>
      </c>
      <c r="CG199" s="98">
        <v>41</v>
      </c>
      <c r="CH199" s="98">
        <v>30</v>
      </c>
      <c r="CI199" s="244">
        <v>23</v>
      </c>
      <c r="CJ199" s="80">
        <f t="shared" si="160"/>
        <v>325</v>
      </c>
      <c r="CK199" s="80">
        <f t="shared" si="161"/>
        <v>483</v>
      </c>
      <c r="CL199" s="27">
        <f t="shared" si="162"/>
        <v>289</v>
      </c>
      <c r="CM199" s="361">
        <f t="shared" si="172"/>
        <v>-40.165631469979303</v>
      </c>
      <c r="CP199" s="271"/>
    </row>
    <row r="200" spans="1:114" ht="20.100000000000001" customHeight="1" thickBot="1" x14ac:dyDescent="0.3">
      <c r="A200" s="559"/>
      <c r="B200" s="575" t="s">
        <v>38</v>
      </c>
      <c r="C200" s="576"/>
      <c r="D200" s="46">
        <v>2189</v>
      </c>
      <c r="E200" s="32">
        <v>2153</v>
      </c>
      <c r="F200" s="32">
        <v>2458</v>
      </c>
      <c r="G200" s="32">
        <v>2499</v>
      </c>
      <c r="H200" s="32">
        <v>2299</v>
      </c>
      <c r="I200" s="32">
        <v>2299</v>
      </c>
      <c r="J200" s="32">
        <v>2465</v>
      </c>
      <c r="K200" s="32">
        <v>2225</v>
      </c>
      <c r="L200" s="32">
        <v>2330</v>
      </c>
      <c r="M200" s="32">
        <v>2491</v>
      </c>
      <c r="N200" s="32">
        <v>2320</v>
      </c>
      <c r="O200" s="47">
        <v>2597</v>
      </c>
      <c r="P200" s="24">
        <v>28325</v>
      </c>
      <c r="Q200" s="46">
        <v>2007</v>
      </c>
      <c r="R200" s="32">
        <v>1973</v>
      </c>
      <c r="S200" s="32">
        <v>2397</v>
      </c>
      <c r="T200" s="32">
        <v>2312</v>
      </c>
      <c r="U200" s="32">
        <v>2253</v>
      </c>
      <c r="V200" s="32">
        <v>2361</v>
      </c>
      <c r="W200" s="32">
        <v>2035</v>
      </c>
      <c r="X200" s="32">
        <v>1892</v>
      </c>
      <c r="Y200" s="32">
        <v>1782</v>
      </c>
      <c r="Z200" s="32">
        <v>1858</v>
      </c>
      <c r="AA200" s="32">
        <v>1816</v>
      </c>
      <c r="AB200" s="47">
        <v>2018</v>
      </c>
      <c r="AC200" s="320">
        <v>24704</v>
      </c>
      <c r="AD200" s="46">
        <v>1548</v>
      </c>
      <c r="AE200" s="32">
        <v>1377</v>
      </c>
      <c r="AF200" s="32">
        <v>1722</v>
      </c>
      <c r="AG200" s="32">
        <v>1358</v>
      </c>
      <c r="AH200" s="32">
        <v>1440</v>
      </c>
      <c r="AI200" s="32">
        <v>1395</v>
      </c>
      <c r="AJ200" s="32">
        <v>1327</v>
      </c>
      <c r="AK200" s="32">
        <v>1473</v>
      </c>
      <c r="AL200" s="32">
        <v>1271</v>
      </c>
      <c r="AM200" s="32">
        <v>1435</v>
      </c>
      <c r="AN200" s="32">
        <v>1246</v>
      </c>
      <c r="AO200" s="47">
        <v>1340</v>
      </c>
      <c r="AP200" s="32">
        <v>1178</v>
      </c>
      <c r="AQ200" s="32">
        <v>1067</v>
      </c>
      <c r="AR200" s="32">
        <v>1195</v>
      </c>
      <c r="AS200" s="32">
        <v>1313</v>
      </c>
      <c r="AT200" s="32">
        <v>1393</v>
      </c>
      <c r="AU200" s="32">
        <v>1024</v>
      </c>
      <c r="AV200" s="32">
        <v>1033</v>
      </c>
      <c r="AW200" s="32">
        <v>1215</v>
      </c>
      <c r="AX200" s="32">
        <v>1017</v>
      </c>
      <c r="AY200" s="32">
        <v>1260</v>
      </c>
      <c r="AZ200" s="32">
        <v>1174</v>
      </c>
      <c r="BA200" s="32">
        <v>1060</v>
      </c>
      <c r="BB200" s="46">
        <v>847</v>
      </c>
      <c r="BC200" s="32">
        <v>738</v>
      </c>
      <c r="BD200" s="32">
        <v>970</v>
      </c>
      <c r="BE200" s="32">
        <v>888</v>
      </c>
      <c r="BF200" s="32">
        <v>824</v>
      </c>
      <c r="BG200" s="32">
        <v>738</v>
      </c>
      <c r="BH200" s="32">
        <v>868</v>
      </c>
      <c r="BI200" s="32">
        <v>768</v>
      </c>
      <c r="BJ200" s="32">
        <v>895</v>
      </c>
      <c r="BK200" s="32">
        <v>1261</v>
      </c>
      <c r="BL200" s="32">
        <v>1050</v>
      </c>
      <c r="BM200" s="47">
        <v>1172</v>
      </c>
      <c r="BN200" s="454">
        <f t="shared" si="178"/>
        <v>11019</v>
      </c>
      <c r="BO200" s="32">
        <v>918</v>
      </c>
      <c r="BP200" s="32">
        <v>730</v>
      </c>
      <c r="BQ200" s="32">
        <v>732</v>
      </c>
      <c r="BR200" s="32">
        <v>710</v>
      </c>
      <c r="BS200" s="32">
        <v>714</v>
      </c>
      <c r="BT200" s="32">
        <v>659</v>
      </c>
      <c r="BU200" s="32">
        <v>689</v>
      </c>
      <c r="BV200" s="32">
        <v>691</v>
      </c>
      <c r="BW200" s="247">
        <v>967</v>
      </c>
      <c r="BX200" s="247">
        <v>958</v>
      </c>
      <c r="BY200" s="247">
        <v>647</v>
      </c>
      <c r="BZ200" s="247">
        <v>748</v>
      </c>
      <c r="CA200" s="246">
        <v>530</v>
      </c>
      <c r="CB200" s="247">
        <v>542</v>
      </c>
      <c r="CC200" s="247">
        <v>585</v>
      </c>
      <c r="CD200" s="247">
        <v>717</v>
      </c>
      <c r="CE200" s="247">
        <v>639</v>
      </c>
      <c r="CF200" s="247">
        <v>530</v>
      </c>
      <c r="CG200" s="247">
        <v>596</v>
      </c>
      <c r="CH200" s="247">
        <v>723</v>
      </c>
      <c r="CI200" s="248">
        <v>646</v>
      </c>
      <c r="CJ200" s="24">
        <f t="shared" si="160"/>
        <v>7536</v>
      </c>
      <c r="CK200" s="24">
        <f t="shared" si="161"/>
        <v>6810</v>
      </c>
      <c r="CL200" s="102">
        <f t="shared" si="162"/>
        <v>5508</v>
      </c>
      <c r="CM200" s="363">
        <f t="shared" si="172"/>
        <v>-19.118942731277532</v>
      </c>
      <c r="CO200" s="269"/>
      <c r="CP200" s="271"/>
    </row>
    <row r="201" spans="1:114" s="18" customFormat="1" ht="20.100000000000001" customHeight="1" thickBot="1" x14ac:dyDescent="0.3">
      <c r="A201" s="559"/>
      <c r="B201" s="304" t="s">
        <v>110</v>
      </c>
      <c r="C201" s="304"/>
      <c r="D201" s="304"/>
      <c r="E201" s="304"/>
      <c r="F201" s="304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73"/>
      <c r="AC201" s="104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104"/>
      <c r="BC201" s="104"/>
      <c r="BD201" s="104"/>
      <c r="BE201" s="104"/>
      <c r="BF201" s="73"/>
      <c r="BG201" s="73"/>
      <c r="BH201" s="73"/>
      <c r="BI201" s="73"/>
      <c r="BJ201" s="73"/>
      <c r="BK201" s="73"/>
      <c r="BL201" s="73"/>
      <c r="BM201" s="73"/>
      <c r="BN201" s="73"/>
      <c r="BO201" s="117"/>
      <c r="BP201" s="73"/>
      <c r="BQ201" s="117"/>
      <c r="BR201" s="73"/>
      <c r="BS201" s="73"/>
      <c r="BT201" s="73"/>
      <c r="BU201" s="73"/>
      <c r="BV201" s="73"/>
      <c r="BW201" s="73"/>
      <c r="BX201" s="73"/>
      <c r="BY201" s="73"/>
      <c r="BZ201" s="73"/>
      <c r="CA201" s="117"/>
      <c r="CB201" s="117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104"/>
      <c r="CN201" s="234"/>
      <c r="CO201" s="237"/>
      <c r="CP201" s="271"/>
      <c r="CQ201" s="236"/>
      <c r="CR201" s="236"/>
      <c r="CS201" s="211"/>
      <c r="CT201" s="221"/>
      <c r="CU201" s="221"/>
      <c r="CV201" s="211"/>
      <c r="CW201" s="211"/>
      <c r="CX201" s="211"/>
      <c r="CY201" s="211"/>
      <c r="CZ201" s="211"/>
      <c r="DA201" s="211"/>
      <c r="DB201" s="211"/>
      <c r="DC201" s="211"/>
      <c r="DD201" s="211"/>
      <c r="DE201" s="211"/>
      <c r="DF201" s="211"/>
      <c r="DG201" s="211"/>
      <c r="DH201" s="211"/>
      <c r="DI201" s="211"/>
      <c r="DJ201" s="211"/>
    </row>
    <row r="202" spans="1:114" s="18" customFormat="1" ht="20.100000000000001" customHeight="1" thickBot="1" x14ac:dyDescent="0.3">
      <c r="A202" s="559"/>
      <c r="B202" s="331"/>
      <c r="C202" s="323" t="s">
        <v>111</v>
      </c>
      <c r="D202" s="324">
        <f t="shared" ref="D202:BP202" si="179">+D204+D206</f>
        <v>1148.9487471256</v>
      </c>
      <c r="E202" s="325">
        <f t="shared" si="179"/>
        <v>1110.2434435773</v>
      </c>
      <c r="F202" s="325">
        <f t="shared" si="179"/>
        <v>1357.5473744653</v>
      </c>
      <c r="G202" s="325">
        <f t="shared" si="179"/>
        <v>1613.3045900202001</v>
      </c>
      <c r="H202" s="325">
        <f t="shared" si="179"/>
        <v>1415.7563066791001</v>
      </c>
      <c r="I202" s="325">
        <f t="shared" si="179"/>
        <v>1549.3612228033001</v>
      </c>
      <c r="J202" s="325">
        <f t="shared" si="179"/>
        <v>1739.6655567715002</v>
      </c>
      <c r="K202" s="325">
        <f t="shared" si="179"/>
        <v>1907.3531320444999</v>
      </c>
      <c r="L202" s="325">
        <f t="shared" si="179"/>
        <v>2010.0567397428999</v>
      </c>
      <c r="M202" s="325">
        <f t="shared" si="179"/>
        <v>2101.3309282722003</v>
      </c>
      <c r="N202" s="325">
        <f t="shared" si="179"/>
        <v>1922.2046622517</v>
      </c>
      <c r="O202" s="326">
        <f t="shared" si="179"/>
        <v>2457.3482563031002</v>
      </c>
      <c r="P202" s="325">
        <f t="shared" si="179"/>
        <v>20333.120960056702</v>
      </c>
      <c r="Q202" s="324">
        <f t="shared" si="179"/>
        <v>1718.0422804029999</v>
      </c>
      <c r="R202" s="325">
        <f t="shared" si="179"/>
        <v>1714.1851782351002</v>
      </c>
      <c r="S202" s="325">
        <f t="shared" si="179"/>
        <v>2112.7381939326997</v>
      </c>
      <c r="T202" s="325">
        <f t="shared" si="179"/>
        <v>2169.5337336384996</v>
      </c>
      <c r="U202" s="325">
        <f t="shared" si="179"/>
        <v>2051.802546505</v>
      </c>
      <c r="V202" s="325">
        <f t="shared" si="179"/>
        <v>2174.2001325081997</v>
      </c>
      <c r="W202" s="325">
        <f t="shared" si="179"/>
        <v>2898.4793736651995</v>
      </c>
      <c r="X202" s="325">
        <f t="shared" si="179"/>
        <v>2809.0900639600995</v>
      </c>
      <c r="Y202" s="325">
        <f t="shared" si="179"/>
        <v>2455.0620706999998</v>
      </c>
      <c r="Z202" s="325">
        <f t="shared" si="179"/>
        <v>3208.8363175916002</v>
      </c>
      <c r="AA202" s="325">
        <f t="shared" si="179"/>
        <v>2910.5380055162004</v>
      </c>
      <c r="AB202" s="326">
        <f t="shared" si="179"/>
        <v>3636.7612812646003</v>
      </c>
      <c r="AC202" s="325">
        <f t="shared" si="179"/>
        <v>29859.2691779202</v>
      </c>
      <c r="AD202" s="324">
        <f t="shared" si="179"/>
        <v>2957.9232177792001</v>
      </c>
      <c r="AE202" s="325">
        <f t="shared" si="179"/>
        <v>2680.0641721439692</v>
      </c>
      <c r="AF202" s="325">
        <f t="shared" si="179"/>
        <v>3065.3967195074065</v>
      </c>
      <c r="AG202" s="325">
        <f t="shared" si="179"/>
        <v>3545.5667569109328</v>
      </c>
      <c r="AH202" s="325">
        <f t="shared" si="179"/>
        <v>3594.1101126697999</v>
      </c>
      <c r="AI202" s="325">
        <f t="shared" si="179"/>
        <v>3476.2072606298498</v>
      </c>
      <c r="AJ202" s="325">
        <f t="shared" si="179"/>
        <v>4513.3054873109168</v>
      </c>
      <c r="AK202" s="325">
        <f t="shared" si="179"/>
        <v>4526.7128670970014</v>
      </c>
      <c r="AL202" s="325">
        <f t="shared" si="179"/>
        <v>5056.4878108197008</v>
      </c>
      <c r="AM202" s="325">
        <f t="shared" si="179"/>
        <v>4663.5441656817002</v>
      </c>
      <c r="AN202" s="325">
        <f t="shared" si="179"/>
        <v>5094.757601082154</v>
      </c>
      <c r="AO202" s="326">
        <f t="shared" si="179"/>
        <v>5794.5400712851997</v>
      </c>
      <c r="AP202" s="325">
        <f t="shared" si="179"/>
        <v>4774.1607963691995</v>
      </c>
      <c r="AQ202" s="325">
        <f t="shared" si="179"/>
        <v>4499.4166113110005</v>
      </c>
      <c r="AR202" s="325">
        <f t="shared" si="179"/>
        <v>5628.8926879787996</v>
      </c>
      <c r="AS202" s="325">
        <f t="shared" si="179"/>
        <v>5610.0075505049999</v>
      </c>
      <c r="AT202" s="325">
        <f t="shared" si="179"/>
        <v>6823.8819191331995</v>
      </c>
      <c r="AU202" s="325">
        <f t="shared" si="179"/>
        <v>6032.0197394533998</v>
      </c>
      <c r="AV202" s="325">
        <f t="shared" si="179"/>
        <v>7045.291253415</v>
      </c>
      <c r="AW202" s="325">
        <f t="shared" si="179"/>
        <v>6463.9902978170003</v>
      </c>
      <c r="AX202" s="325">
        <f t="shared" si="179"/>
        <v>6292.7535506046006</v>
      </c>
      <c r="AY202" s="325">
        <f t="shared" si="179"/>
        <v>8093.0927806352001</v>
      </c>
      <c r="AZ202" s="325">
        <f t="shared" si="179"/>
        <v>7056.8861033548019</v>
      </c>
      <c r="BA202" s="325">
        <f t="shared" si="179"/>
        <v>7958.2039528801997</v>
      </c>
      <c r="BB202" s="324">
        <f t="shared" si="179"/>
        <v>7345.6441082212004</v>
      </c>
      <c r="BC202" s="325">
        <f t="shared" si="179"/>
        <v>6620.7492103532004</v>
      </c>
      <c r="BD202" s="325">
        <f t="shared" si="179"/>
        <v>7805.4990905513996</v>
      </c>
      <c r="BE202" s="325">
        <f t="shared" si="179"/>
        <v>8876.8489934535992</v>
      </c>
      <c r="BF202" s="325">
        <f t="shared" si="179"/>
        <v>8225.1718034816004</v>
      </c>
      <c r="BG202" s="325">
        <f t="shared" si="179"/>
        <v>8344.6720058044011</v>
      </c>
      <c r="BH202" s="325">
        <f t="shared" si="179"/>
        <v>9396.6478618448</v>
      </c>
      <c r="BI202" s="325">
        <f t="shared" si="179"/>
        <v>8420.5095363778</v>
      </c>
      <c r="BJ202" s="325">
        <f t="shared" si="179"/>
        <v>8336.0015789934005</v>
      </c>
      <c r="BK202" s="325">
        <f t="shared" si="179"/>
        <v>8918.1768335209981</v>
      </c>
      <c r="BL202" s="325">
        <f t="shared" si="179"/>
        <v>8772.3988558456003</v>
      </c>
      <c r="BM202" s="325">
        <f t="shared" si="179"/>
        <v>10210.334648956399</v>
      </c>
      <c r="BN202" s="449">
        <f>SUM(BB202:BM202)</f>
        <v>101272.6545274044</v>
      </c>
      <c r="BO202" s="325">
        <f t="shared" si="179"/>
        <v>9494.6403903310002</v>
      </c>
      <c r="BP202" s="325">
        <f t="shared" si="179"/>
        <v>8380.1248284232006</v>
      </c>
      <c r="BQ202" s="325">
        <f t="shared" ref="BQ202:BY202" si="180">+BQ204+BQ206</f>
        <v>8275.1571174902001</v>
      </c>
      <c r="BR202" s="325">
        <f t="shared" si="180"/>
        <v>9800.0490107175992</v>
      </c>
      <c r="BS202" s="325">
        <f t="shared" si="180"/>
        <v>10205.7170220098</v>
      </c>
      <c r="BT202" s="325">
        <f t="shared" si="180"/>
        <v>9239.2444846609997</v>
      </c>
      <c r="BU202" s="325">
        <f t="shared" si="180"/>
        <v>11122.413784881201</v>
      </c>
      <c r="BV202" s="325">
        <f t="shared" si="180"/>
        <v>9545.7439213580001</v>
      </c>
      <c r="BW202" s="325">
        <f t="shared" si="180"/>
        <v>11385.6012058508</v>
      </c>
      <c r="BX202" s="325">
        <f t="shared" si="180"/>
        <v>11815.485656547</v>
      </c>
      <c r="BY202" s="325">
        <f t="shared" si="180"/>
        <v>10726.8938755286</v>
      </c>
      <c r="BZ202" s="325">
        <f t="shared" ref="BZ202:CI202" si="181">+BZ204+BZ206</f>
        <v>14957.3296811624</v>
      </c>
      <c r="CA202" s="324">
        <f t="shared" si="181"/>
        <v>11170.279958187999</v>
      </c>
      <c r="CB202" s="325">
        <f t="shared" si="181"/>
        <v>10221.0603266866</v>
      </c>
      <c r="CC202" s="325">
        <f t="shared" si="181"/>
        <v>11374.769059807</v>
      </c>
      <c r="CD202" s="325">
        <f t="shared" si="181"/>
        <v>11617.0440558264</v>
      </c>
      <c r="CE202" s="325">
        <f t="shared" si="181"/>
        <v>11398.696467574002</v>
      </c>
      <c r="CF202" s="325">
        <f t="shared" ref="CF202:CG202" si="182">+CF204+CF206</f>
        <v>12664.330652037001</v>
      </c>
      <c r="CG202" s="325">
        <f t="shared" si="182"/>
        <v>12985.378455226599</v>
      </c>
      <c r="CH202" s="325">
        <f t="shared" si="181"/>
        <v>11335.435346825401</v>
      </c>
      <c r="CI202" s="326">
        <f t="shared" si="181"/>
        <v>12901.3503360792</v>
      </c>
      <c r="CJ202" s="325">
        <f>SUM($BB202:$BJ202)</f>
        <v>73371.744189081408</v>
      </c>
      <c r="CK202" s="325">
        <f>SUM($BO202:$BW202)</f>
        <v>87448.691765722819</v>
      </c>
      <c r="CL202" s="326">
        <f>SUM($CA202:$CI202)</f>
        <v>105668.34465825019</v>
      </c>
      <c r="CM202" s="408"/>
      <c r="CN202" s="234"/>
      <c r="CO202" s="237"/>
      <c r="CP202" s="271"/>
      <c r="CQ202" s="236"/>
      <c r="CR202" s="236"/>
      <c r="CS202" s="211"/>
      <c r="CT202" s="221"/>
      <c r="CU202" s="221"/>
      <c r="CV202" s="211"/>
      <c r="CW202" s="211"/>
      <c r="CX202" s="211"/>
      <c r="CY202" s="211"/>
      <c r="CZ202" s="211"/>
      <c r="DA202" s="211"/>
      <c r="DB202" s="211"/>
      <c r="DC202" s="211"/>
      <c r="DD202" s="211"/>
      <c r="DE202" s="211"/>
      <c r="DF202" s="211"/>
      <c r="DG202" s="211"/>
      <c r="DH202" s="211"/>
      <c r="DI202" s="211"/>
      <c r="DJ202" s="211"/>
    </row>
    <row r="203" spans="1:114" s="18" customFormat="1" ht="20.100000000000001" customHeight="1" x14ac:dyDescent="0.25">
      <c r="A203" s="559"/>
      <c r="B203" s="48" t="s">
        <v>58</v>
      </c>
      <c r="C203" s="424"/>
      <c r="D203" s="71"/>
      <c r="E203" s="72"/>
      <c r="F203" s="72"/>
      <c r="G203" s="73"/>
      <c r="H203" s="73"/>
      <c r="I203" s="73"/>
      <c r="J203" s="73"/>
      <c r="K203" s="73"/>
      <c r="L203" s="73"/>
      <c r="M203" s="73"/>
      <c r="N203" s="73"/>
      <c r="O203" s="321"/>
      <c r="P203" s="73"/>
      <c r="Q203" s="140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321"/>
      <c r="AC203" s="73"/>
      <c r="AD203" s="140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321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140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4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140"/>
      <c r="CB203" s="73"/>
      <c r="CC203" s="73"/>
      <c r="CD203" s="73"/>
      <c r="CE203" s="104"/>
      <c r="CF203" s="73"/>
      <c r="CG203" s="73"/>
      <c r="CH203" s="73"/>
      <c r="CI203" s="321"/>
      <c r="CJ203" s="73"/>
      <c r="CK203" s="73"/>
      <c r="CL203" s="321"/>
      <c r="CM203" s="74"/>
      <c r="CN203" s="270"/>
      <c r="CO203" s="269"/>
      <c r="CP203" s="271"/>
      <c r="CQ203" s="236"/>
      <c r="CR203" s="236"/>
      <c r="CS203" s="211"/>
      <c r="CT203" s="221"/>
      <c r="CU203" s="221"/>
      <c r="CV203" s="211"/>
      <c r="CW203" s="211"/>
      <c r="CX203" s="211"/>
      <c r="CY203" s="211"/>
      <c r="CZ203" s="211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</row>
    <row r="204" spans="1:114" s="38" customFormat="1" ht="20.100000000000001" customHeight="1" thickBot="1" x14ac:dyDescent="0.3">
      <c r="A204" s="559"/>
      <c r="B204" s="569" t="s">
        <v>49</v>
      </c>
      <c r="C204" s="572"/>
      <c r="D204" s="52">
        <v>818.39923996000005</v>
      </c>
      <c r="E204" s="26">
        <v>779.01158310000005</v>
      </c>
      <c r="F204" s="26">
        <v>898.54334613000003</v>
      </c>
      <c r="G204" s="26">
        <v>1199.4822054400001</v>
      </c>
      <c r="H204" s="26">
        <v>1006.3237718900001</v>
      </c>
      <c r="I204" s="26">
        <v>1001.9448884400001</v>
      </c>
      <c r="J204" s="26">
        <v>1277.2966601500002</v>
      </c>
      <c r="K204" s="26">
        <v>1093.7016309000001</v>
      </c>
      <c r="L204" s="26">
        <v>1502.0288812900001</v>
      </c>
      <c r="M204" s="26">
        <v>1469.35745782</v>
      </c>
      <c r="N204" s="26">
        <v>1355.1551292899999</v>
      </c>
      <c r="O204" s="76">
        <v>1876.4265719700002</v>
      </c>
      <c r="P204" s="80">
        <v>14277.671366380002</v>
      </c>
      <c r="Q204" s="46">
        <v>1254.25055621</v>
      </c>
      <c r="R204" s="32">
        <v>1294.4937248800002</v>
      </c>
      <c r="S204" s="32">
        <v>1516.1419785399999</v>
      </c>
      <c r="T204" s="32">
        <v>1581.6129229299997</v>
      </c>
      <c r="U204" s="32">
        <v>1506.5524490400001</v>
      </c>
      <c r="V204" s="32">
        <v>1647.1739813299998</v>
      </c>
      <c r="W204" s="32">
        <v>2323.6459987599997</v>
      </c>
      <c r="X204" s="32">
        <v>2206.2336913499998</v>
      </c>
      <c r="Y204" s="32">
        <v>1920.1192336300001</v>
      </c>
      <c r="Z204" s="75">
        <v>2514.53911436</v>
      </c>
      <c r="AA204" s="75">
        <v>2181.0007877100002</v>
      </c>
      <c r="AB204" s="432">
        <v>2676.4104654400003</v>
      </c>
      <c r="AC204" s="80">
        <v>22622.174904179999</v>
      </c>
      <c r="AD204" s="142">
        <v>2255.7766975300001</v>
      </c>
      <c r="AE204" s="141">
        <v>2027.8911969400001</v>
      </c>
      <c r="AF204" s="141">
        <v>2287.6141270799999</v>
      </c>
      <c r="AG204" s="141">
        <v>2836.3517890399999</v>
      </c>
      <c r="AH204" s="141">
        <v>2776.4833014400001</v>
      </c>
      <c r="AI204" s="141">
        <v>2581.9836005100001</v>
      </c>
      <c r="AJ204" s="141">
        <v>3477.1060745500004</v>
      </c>
      <c r="AK204" s="141">
        <v>3445.5637708000004</v>
      </c>
      <c r="AL204" s="141">
        <v>3878.0236310699997</v>
      </c>
      <c r="AM204" s="141">
        <v>3607.0551967500001</v>
      </c>
      <c r="AN204" s="141">
        <v>4082.8942403299998</v>
      </c>
      <c r="AO204" s="143">
        <v>4446.7060003199995</v>
      </c>
      <c r="AP204" s="32">
        <v>3797.5529644099997</v>
      </c>
      <c r="AQ204" s="32">
        <v>3596.4868420100001</v>
      </c>
      <c r="AR204" s="32">
        <v>4526.7083998199996</v>
      </c>
      <c r="AS204" s="32">
        <v>4507.00833091</v>
      </c>
      <c r="AT204" s="32">
        <v>5423.2859259899997</v>
      </c>
      <c r="AU204" s="32">
        <v>4903.1830711499997</v>
      </c>
      <c r="AV204" s="32">
        <v>5799.5616870399999</v>
      </c>
      <c r="AW204" s="32">
        <v>5202.5975218800004</v>
      </c>
      <c r="AX204" s="32">
        <v>5101.50025018</v>
      </c>
      <c r="AY204" s="32">
        <v>6753.9500758499998</v>
      </c>
      <c r="AZ204" s="32">
        <v>5810.4135583000016</v>
      </c>
      <c r="BA204" s="32">
        <v>6547.2016350599997</v>
      </c>
      <c r="BB204" s="46">
        <v>6117.8396760900005</v>
      </c>
      <c r="BC204" s="32">
        <v>5400.3664530699998</v>
      </c>
      <c r="BD204" s="32">
        <v>6298.5226292799998</v>
      </c>
      <c r="BE204" s="32">
        <v>7376.0376740699994</v>
      </c>
      <c r="BF204" s="32">
        <v>6619.4079974800006</v>
      </c>
      <c r="BG204" s="32">
        <v>6578.709778970001</v>
      </c>
      <c r="BH204" s="32">
        <v>7713.04140895</v>
      </c>
      <c r="BI204" s="32">
        <v>6733.2823820000003</v>
      </c>
      <c r="BJ204" s="32">
        <v>6526.9503842999993</v>
      </c>
      <c r="BK204" s="32">
        <v>7440.8836137899989</v>
      </c>
      <c r="BL204" s="32">
        <v>7264.4445155000003</v>
      </c>
      <c r="BM204" s="32">
        <v>8603.2205570499991</v>
      </c>
      <c r="BN204" s="454">
        <f>SUM(BB204:BM204)</f>
        <v>82672.707070549979</v>
      </c>
      <c r="BO204" s="32">
        <v>8027.0276458800008</v>
      </c>
      <c r="BP204" s="32">
        <v>6866.8796536700002</v>
      </c>
      <c r="BQ204" s="32">
        <v>6794.5974695200002</v>
      </c>
      <c r="BR204" s="32">
        <v>8205.2407132099997</v>
      </c>
      <c r="BS204" s="32">
        <v>8250.9854765199998</v>
      </c>
      <c r="BT204" s="32">
        <v>7706.2756798600003</v>
      </c>
      <c r="BU204" s="32">
        <v>9506.5634645900009</v>
      </c>
      <c r="BV204" s="32">
        <v>7973.1634086100003</v>
      </c>
      <c r="BW204" s="247">
        <v>9790.75991092</v>
      </c>
      <c r="BX204" s="247">
        <v>10060.724428040001</v>
      </c>
      <c r="BY204" s="247">
        <v>9088.2199435999992</v>
      </c>
      <c r="BZ204" s="247">
        <v>12925.777945780001</v>
      </c>
      <c r="CA204" s="246">
        <v>9676.1721070499989</v>
      </c>
      <c r="CB204" s="247">
        <v>8825.0421714500008</v>
      </c>
      <c r="CC204" s="247">
        <v>9804.1320560599997</v>
      </c>
      <c r="CD204" s="247">
        <v>9654.2468529199996</v>
      </c>
      <c r="CE204" s="247">
        <v>9725.3174534000009</v>
      </c>
      <c r="CF204" s="247">
        <v>11018.002514310001</v>
      </c>
      <c r="CG204" s="247">
        <v>11605.665878579999</v>
      </c>
      <c r="CH204" s="247">
        <v>9964.4861006400006</v>
      </c>
      <c r="CI204" s="248">
        <v>11701.639800520001</v>
      </c>
      <c r="CJ204" s="378">
        <f>SUM($BB204:$BJ204)</f>
        <v>59364.158384209994</v>
      </c>
      <c r="CK204" s="378">
        <f>SUM($BO204:$BW204)</f>
        <v>73121.493422779997</v>
      </c>
      <c r="CL204" s="403">
        <f>SUM($CA204:$CI204)</f>
        <v>91974.704934930007</v>
      </c>
      <c r="CM204" s="363">
        <f t="shared" ref="CM204" si="183">((CL204/CK204)-1)*100</f>
        <v>25.783405985902029</v>
      </c>
      <c r="CN204" s="234"/>
      <c r="CO204" s="269"/>
      <c r="CP204" s="271"/>
      <c r="CQ204" s="237"/>
      <c r="CR204" s="237"/>
      <c r="CS204" s="212"/>
      <c r="CT204" s="222"/>
      <c r="CU204" s="222"/>
      <c r="CV204" s="212"/>
      <c r="CW204" s="212"/>
      <c r="CX204" s="212"/>
      <c r="CY204" s="212"/>
      <c r="CZ204" s="212"/>
      <c r="DA204" s="212"/>
      <c r="DB204" s="212"/>
      <c r="DC204" s="212"/>
      <c r="DD204" s="212"/>
      <c r="DE204" s="212"/>
      <c r="DF204" s="212"/>
      <c r="DG204" s="212"/>
      <c r="DH204" s="212"/>
      <c r="DI204" s="212"/>
      <c r="DJ204" s="212"/>
    </row>
    <row r="205" spans="1:114" s="38" customFormat="1" ht="20.100000000000001" customHeight="1" x14ac:dyDescent="0.25">
      <c r="A205" s="559"/>
      <c r="B205" s="28" t="s">
        <v>59</v>
      </c>
      <c r="C205" s="19"/>
      <c r="D205" s="85">
        <v>47.424606480000001</v>
      </c>
      <c r="E205" s="86">
        <v>47.522505090000003</v>
      </c>
      <c r="F205" s="86">
        <v>65.854236489999991</v>
      </c>
      <c r="G205" s="86">
        <v>59.371934659999994</v>
      </c>
      <c r="H205" s="86">
        <v>58.742114030000003</v>
      </c>
      <c r="I205" s="86">
        <v>78.538928889999994</v>
      </c>
      <c r="J205" s="86">
        <v>66.337000950000004</v>
      </c>
      <c r="K205" s="86">
        <v>116.73622684999999</v>
      </c>
      <c r="L205" s="86">
        <v>72.887784569999994</v>
      </c>
      <c r="M205" s="86">
        <v>90.67051226000001</v>
      </c>
      <c r="N205" s="86">
        <v>81.355743610000005</v>
      </c>
      <c r="O205" s="97">
        <v>83.346009229999993</v>
      </c>
      <c r="P205" s="379"/>
      <c r="Q205" s="85">
        <v>66.541136899999998</v>
      </c>
      <c r="R205" s="86">
        <v>60.213981830000002</v>
      </c>
      <c r="S205" s="86">
        <v>85.594865909999996</v>
      </c>
      <c r="T205" s="86">
        <v>84.35018805</v>
      </c>
      <c r="U205" s="86">
        <v>78.228134499999996</v>
      </c>
      <c r="V205" s="86">
        <v>75.613508060000001</v>
      </c>
      <c r="W205" s="86">
        <v>82.472507159999992</v>
      </c>
      <c r="X205" s="86">
        <v>86.49302333</v>
      </c>
      <c r="Y205" s="86">
        <v>76.749330999999998</v>
      </c>
      <c r="Z205" s="86">
        <v>99.612224279999992</v>
      </c>
      <c r="AA205" s="86">
        <v>104.66818046</v>
      </c>
      <c r="AB205" s="103">
        <v>138.37908009</v>
      </c>
      <c r="AC205" s="379"/>
      <c r="AD205" s="85"/>
      <c r="AE205" s="86"/>
      <c r="AF205" s="86"/>
      <c r="AG205" s="86"/>
      <c r="AH205" s="86"/>
      <c r="AI205" s="86"/>
      <c r="AJ205" s="86"/>
      <c r="AK205" s="86">
        <v>157.37250310000002</v>
      </c>
      <c r="AL205" s="86">
        <v>171.53772631000001</v>
      </c>
      <c r="AM205" s="86">
        <v>153.78296491</v>
      </c>
      <c r="AN205" s="86">
        <v>147.48761453</v>
      </c>
      <c r="AO205" s="103">
        <v>196.47726982</v>
      </c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5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457"/>
      <c r="BO205" s="86"/>
      <c r="BP205" s="86"/>
      <c r="BQ205" s="86"/>
      <c r="BR205" s="86"/>
      <c r="BS205" s="86"/>
      <c r="BT205" s="86"/>
      <c r="BU205" s="86"/>
      <c r="BV205" s="86"/>
      <c r="BW205" s="387"/>
      <c r="BX205" s="387"/>
      <c r="BY205" s="387"/>
      <c r="BZ205" s="387"/>
      <c r="CA205" s="441"/>
      <c r="CB205" s="387"/>
      <c r="CC205" s="387"/>
      <c r="CD205" s="387"/>
      <c r="CE205" s="387"/>
      <c r="CF205" s="387"/>
      <c r="CG205" s="387"/>
      <c r="CH205" s="387"/>
      <c r="CI205" s="446"/>
      <c r="CJ205" s="379"/>
      <c r="CK205" s="379"/>
      <c r="CL205" s="119"/>
      <c r="CM205" s="352"/>
      <c r="CN205" s="234"/>
      <c r="CO205" s="271"/>
      <c r="CP205" s="271"/>
      <c r="CQ205" s="237"/>
      <c r="CR205" s="237"/>
      <c r="CS205" s="212"/>
      <c r="CT205" s="222"/>
      <c r="CU205" s="222"/>
      <c r="CV205" s="212"/>
      <c r="CW205" s="212"/>
      <c r="CX205" s="212"/>
      <c r="CY205" s="212"/>
      <c r="CZ205" s="212"/>
      <c r="DA205" s="212"/>
      <c r="DB205" s="212"/>
      <c r="DC205" s="212"/>
      <c r="DD205" s="212"/>
      <c r="DE205" s="212"/>
      <c r="DF205" s="212"/>
      <c r="DG205" s="212"/>
      <c r="DH205" s="212"/>
      <c r="DI205" s="212"/>
      <c r="DJ205" s="212"/>
    </row>
    <row r="206" spans="1:114" ht="20.100000000000001" customHeight="1" thickBot="1" x14ac:dyDescent="0.3">
      <c r="A206" s="559"/>
      <c r="B206" s="569" t="s">
        <v>49</v>
      </c>
      <c r="C206" s="571"/>
      <c r="D206" s="52">
        <v>330.54950716560001</v>
      </c>
      <c r="E206" s="26">
        <v>331.23186047730002</v>
      </c>
      <c r="F206" s="26">
        <v>459.00402833529989</v>
      </c>
      <c r="G206" s="26">
        <v>413.82238458019992</v>
      </c>
      <c r="H206" s="26">
        <v>409.43253478910003</v>
      </c>
      <c r="I206" s="26">
        <v>547.41633436329994</v>
      </c>
      <c r="J206" s="26">
        <v>462.36889662150003</v>
      </c>
      <c r="K206" s="26">
        <v>813.65150114449989</v>
      </c>
      <c r="L206" s="26">
        <v>508.02785845289992</v>
      </c>
      <c r="M206" s="26">
        <v>631.97347045219999</v>
      </c>
      <c r="N206" s="26">
        <v>567.04953296170004</v>
      </c>
      <c r="O206" s="76">
        <v>580.92168433309996</v>
      </c>
      <c r="P206" s="80">
        <v>6055.4495936766989</v>
      </c>
      <c r="Q206" s="52">
        <v>463.79172419299999</v>
      </c>
      <c r="R206" s="26">
        <v>419.69145335510001</v>
      </c>
      <c r="S206" s="26">
        <v>596.59621539269995</v>
      </c>
      <c r="T206" s="26">
        <v>587.92081070849997</v>
      </c>
      <c r="U206" s="26">
        <v>545.25009746499995</v>
      </c>
      <c r="V206" s="26">
        <v>527.02615117819994</v>
      </c>
      <c r="W206" s="26">
        <v>574.83337490519989</v>
      </c>
      <c r="X206" s="26">
        <v>602.85637261009992</v>
      </c>
      <c r="Y206" s="26">
        <v>534.94283707</v>
      </c>
      <c r="Z206" s="77">
        <v>694.29720323159995</v>
      </c>
      <c r="AA206" s="77">
        <v>729.53721780620003</v>
      </c>
      <c r="AB206" s="433">
        <v>960.35081582460009</v>
      </c>
      <c r="AC206" s="80">
        <v>7237.0942737402002</v>
      </c>
      <c r="AD206" s="105">
        <v>702.14652024920008</v>
      </c>
      <c r="AE206" s="137">
        <v>652.17297520396903</v>
      </c>
      <c r="AF206" s="137">
        <v>777.78259242740683</v>
      </c>
      <c r="AG206" s="137">
        <v>709.2149678709327</v>
      </c>
      <c r="AH206" s="137">
        <v>817.62681122979996</v>
      </c>
      <c r="AI206" s="137">
        <v>894.22366011984968</v>
      </c>
      <c r="AJ206" s="137">
        <v>1036.1994127609164</v>
      </c>
      <c r="AK206" s="137">
        <v>1081.1490962970006</v>
      </c>
      <c r="AL206" s="137">
        <v>1178.4641797497006</v>
      </c>
      <c r="AM206" s="137">
        <v>1056.4889689317004</v>
      </c>
      <c r="AN206" s="137">
        <v>1011.8633607521542</v>
      </c>
      <c r="AO206" s="106">
        <v>1347.8340709652</v>
      </c>
      <c r="AP206" s="32">
        <v>976.60783195919998</v>
      </c>
      <c r="AQ206" s="32">
        <v>902.92976930099996</v>
      </c>
      <c r="AR206" s="32">
        <v>1102.1842881588</v>
      </c>
      <c r="AS206" s="32">
        <v>1102.9992195950001</v>
      </c>
      <c r="AT206" s="32">
        <v>1400.5959931432001</v>
      </c>
      <c r="AU206" s="32">
        <v>1128.8366683034001</v>
      </c>
      <c r="AV206" s="32">
        <v>1245.7295663750001</v>
      </c>
      <c r="AW206" s="32">
        <v>1261.3927759369999</v>
      </c>
      <c r="AX206" s="32">
        <v>1191.2533004246002</v>
      </c>
      <c r="AY206" s="32">
        <v>1339.1427047852001</v>
      </c>
      <c r="AZ206" s="32">
        <v>1246.4725450548001</v>
      </c>
      <c r="BA206" s="32">
        <v>1411.0023178202</v>
      </c>
      <c r="BB206" s="46">
        <v>1227.8044321312002</v>
      </c>
      <c r="BC206" s="32">
        <v>1220.3827572832001</v>
      </c>
      <c r="BD206" s="32">
        <v>1506.9764612714</v>
      </c>
      <c r="BE206" s="32">
        <v>1500.8113193836</v>
      </c>
      <c r="BF206" s="32">
        <v>1605.7638060016</v>
      </c>
      <c r="BG206" s="32">
        <v>1765.9622268343999</v>
      </c>
      <c r="BH206" s="32">
        <v>1683.6064528948002</v>
      </c>
      <c r="BI206" s="32">
        <v>1687.2271543777999</v>
      </c>
      <c r="BJ206" s="32">
        <v>1809.0511946934002</v>
      </c>
      <c r="BK206" s="32">
        <v>1477.2932197309999</v>
      </c>
      <c r="BL206" s="32">
        <v>1507.9543403456</v>
      </c>
      <c r="BM206" s="32">
        <v>1607.1140919064003</v>
      </c>
      <c r="BN206" s="454">
        <f>SUM(BB206:BM206)</f>
        <v>18599.947456854403</v>
      </c>
      <c r="BO206" s="26">
        <v>1467.612744451</v>
      </c>
      <c r="BP206" s="26">
        <v>1513.2451747532002</v>
      </c>
      <c r="BQ206" s="26">
        <v>1480.5596479702001</v>
      </c>
      <c r="BR206" s="26">
        <v>1594.8082975075999</v>
      </c>
      <c r="BS206" s="26">
        <v>1954.7315454898001</v>
      </c>
      <c r="BT206" s="26">
        <v>1532.968804801</v>
      </c>
      <c r="BU206" s="26">
        <v>1615.8503202912002</v>
      </c>
      <c r="BV206" s="26">
        <v>1572.580512748</v>
      </c>
      <c r="BW206" s="98">
        <v>1594.8412949308001</v>
      </c>
      <c r="BX206" s="98">
        <v>1754.7612285069999</v>
      </c>
      <c r="BY206" s="98">
        <v>1638.6739319285998</v>
      </c>
      <c r="BZ206" s="98">
        <v>2031.5517353824002</v>
      </c>
      <c r="CA206" s="138">
        <v>1494.1078511380001</v>
      </c>
      <c r="CB206" s="98">
        <v>1396.0181552366</v>
      </c>
      <c r="CC206" s="98">
        <v>1570.6370037470001</v>
      </c>
      <c r="CD206" s="98">
        <v>1962.7972029064001</v>
      </c>
      <c r="CE206" s="247">
        <v>1673.3790141740001</v>
      </c>
      <c r="CF206" s="247">
        <v>1646.328137727</v>
      </c>
      <c r="CG206" s="247">
        <v>1379.7125766466002</v>
      </c>
      <c r="CH206" s="247">
        <v>1370.9492461853999</v>
      </c>
      <c r="CI206" s="248">
        <v>1199.7105355592</v>
      </c>
      <c r="CJ206" s="378">
        <f>SUM($BB206:$BJ206)</f>
        <v>14007.585804871402</v>
      </c>
      <c r="CK206" s="378">
        <f>SUM($BO206:$BW206)</f>
        <v>14327.1983429428</v>
      </c>
      <c r="CL206" s="403">
        <f>SUM($CA206:$CI206)</f>
        <v>13693.639723320201</v>
      </c>
      <c r="CM206" s="363">
        <f t="shared" ref="CM206:CM209" si="184">((CL206/CK206)-1)*100</f>
        <v>-4.4220691614468617</v>
      </c>
      <c r="CP206" s="271"/>
    </row>
    <row r="207" spans="1:114" ht="20.100000000000001" customHeight="1" thickBot="1" x14ac:dyDescent="0.3">
      <c r="A207" s="559"/>
      <c r="B207" s="330"/>
      <c r="C207" s="323" t="s">
        <v>115</v>
      </c>
      <c r="D207" s="324">
        <f t="shared" ref="D207:BP207" si="185">+D208+D209</f>
        <v>5427</v>
      </c>
      <c r="E207" s="325">
        <f t="shared" si="185"/>
        <v>5176</v>
      </c>
      <c r="F207" s="325">
        <f t="shared" si="185"/>
        <v>6628</v>
      </c>
      <c r="G207" s="325">
        <f t="shared" si="185"/>
        <v>6979</v>
      </c>
      <c r="H207" s="325">
        <f t="shared" si="185"/>
        <v>6450</v>
      </c>
      <c r="I207" s="325">
        <f t="shared" si="185"/>
        <v>9525</v>
      </c>
      <c r="J207" s="325">
        <f t="shared" si="185"/>
        <v>8971</v>
      </c>
      <c r="K207" s="325">
        <f t="shared" si="185"/>
        <v>9588</v>
      </c>
      <c r="L207" s="325">
        <f t="shared" si="185"/>
        <v>10775</v>
      </c>
      <c r="M207" s="325">
        <f t="shared" si="185"/>
        <v>11377</v>
      </c>
      <c r="N207" s="325">
        <f t="shared" si="185"/>
        <v>11288</v>
      </c>
      <c r="O207" s="326">
        <f t="shared" si="185"/>
        <v>13349</v>
      </c>
      <c r="P207" s="325">
        <f t="shared" si="185"/>
        <v>105533</v>
      </c>
      <c r="Q207" s="324">
        <f t="shared" si="185"/>
        <v>10998</v>
      </c>
      <c r="R207" s="325">
        <f t="shared" si="185"/>
        <v>10975</v>
      </c>
      <c r="S207" s="325">
        <f t="shared" si="185"/>
        <v>14718</v>
      </c>
      <c r="T207" s="325">
        <f t="shared" si="185"/>
        <v>13435</v>
      </c>
      <c r="U207" s="325">
        <f t="shared" si="185"/>
        <v>14383</v>
      </c>
      <c r="V207" s="325">
        <f t="shared" si="185"/>
        <v>15710</v>
      </c>
      <c r="W207" s="325">
        <f t="shared" si="185"/>
        <v>17549</v>
      </c>
      <c r="X207" s="325">
        <f t="shared" si="185"/>
        <v>17871</v>
      </c>
      <c r="Y207" s="325">
        <f t="shared" si="185"/>
        <v>18986</v>
      </c>
      <c r="Z207" s="325">
        <f t="shared" si="185"/>
        <v>19963</v>
      </c>
      <c r="AA207" s="325">
        <f t="shared" si="185"/>
        <v>20760</v>
      </c>
      <c r="AB207" s="326">
        <f t="shared" si="185"/>
        <v>25468</v>
      </c>
      <c r="AC207" s="325">
        <f t="shared" si="185"/>
        <v>200816</v>
      </c>
      <c r="AD207" s="324">
        <f t="shared" si="185"/>
        <v>19585</v>
      </c>
      <c r="AE207" s="325">
        <f t="shared" si="185"/>
        <v>20670</v>
      </c>
      <c r="AF207" s="325">
        <f t="shared" si="185"/>
        <v>23260</v>
      </c>
      <c r="AG207" s="325">
        <f t="shared" si="185"/>
        <v>23338</v>
      </c>
      <c r="AH207" s="325">
        <f t="shared" si="185"/>
        <v>25881</v>
      </c>
      <c r="AI207" s="325">
        <f t="shared" si="185"/>
        <v>26475</v>
      </c>
      <c r="AJ207" s="325">
        <f t="shared" si="185"/>
        <v>27761</v>
      </c>
      <c r="AK207" s="325">
        <f t="shared" si="185"/>
        <v>33350</v>
      </c>
      <c r="AL207" s="325">
        <f t="shared" si="185"/>
        <v>34229</v>
      </c>
      <c r="AM207" s="325">
        <f t="shared" si="185"/>
        <v>36168</v>
      </c>
      <c r="AN207" s="325">
        <f t="shared" si="185"/>
        <v>37826</v>
      </c>
      <c r="AO207" s="326">
        <f t="shared" si="185"/>
        <v>44519</v>
      </c>
      <c r="AP207" s="325">
        <f t="shared" si="185"/>
        <v>36082</v>
      </c>
      <c r="AQ207" s="325">
        <f t="shared" si="185"/>
        <v>37106</v>
      </c>
      <c r="AR207" s="325">
        <f t="shared" si="185"/>
        <v>42780</v>
      </c>
      <c r="AS207" s="325">
        <f t="shared" si="185"/>
        <v>38964</v>
      </c>
      <c r="AT207" s="325">
        <f t="shared" si="185"/>
        <v>48205</v>
      </c>
      <c r="AU207" s="325">
        <f t="shared" si="185"/>
        <v>46107</v>
      </c>
      <c r="AV207" s="325">
        <f t="shared" si="185"/>
        <v>52047</v>
      </c>
      <c r="AW207" s="325">
        <f t="shared" si="185"/>
        <v>56265</v>
      </c>
      <c r="AX207" s="325">
        <f t="shared" si="185"/>
        <v>51346</v>
      </c>
      <c r="AY207" s="325">
        <f t="shared" si="185"/>
        <v>60828</v>
      </c>
      <c r="AZ207" s="325">
        <f t="shared" si="185"/>
        <v>64678</v>
      </c>
      <c r="BA207" s="325">
        <f t="shared" si="185"/>
        <v>82308</v>
      </c>
      <c r="BB207" s="324">
        <f t="shared" si="185"/>
        <v>70681</v>
      </c>
      <c r="BC207" s="325">
        <f t="shared" si="185"/>
        <v>59530</v>
      </c>
      <c r="BD207" s="325">
        <f t="shared" si="185"/>
        <v>67595</v>
      </c>
      <c r="BE207" s="325">
        <f t="shared" si="185"/>
        <v>74162</v>
      </c>
      <c r="BF207" s="325">
        <f t="shared" si="185"/>
        <v>73027</v>
      </c>
      <c r="BG207" s="325">
        <f t="shared" si="185"/>
        <v>74349</v>
      </c>
      <c r="BH207" s="325">
        <f t="shared" si="185"/>
        <v>81448</v>
      </c>
      <c r="BI207" s="325">
        <f t="shared" si="185"/>
        <v>80285</v>
      </c>
      <c r="BJ207" s="325">
        <f t="shared" si="185"/>
        <v>80867</v>
      </c>
      <c r="BK207" s="325">
        <f t="shared" si="185"/>
        <v>88704</v>
      </c>
      <c r="BL207" s="325">
        <f t="shared" si="185"/>
        <v>86640</v>
      </c>
      <c r="BM207" s="325">
        <f t="shared" si="185"/>
        <v>106995</v>
      </c>
      <c r="BN207" s="449">
        <f>SUM(BB207:BM207)</f>
        <v>944283</v>
      </c>
      <c r="BO207" s="325">
        <f t="shared" si="185"/>
        <v>87229</v>
      </c>
      <c r="BP207" s="325">
        <f t="shared" si="185"/>
        <v>92303</v>
      </c>
      <c r="BQ207" s="325">
        <f t="shared" ref="BQ207:BY207" si="186">+BQ208+BQ209</f>
        <v>89858</v>
      </c>
      <c r="BR207" s="325">
        <f t="shared" si="186"/>
        <v>97830</v>
      </c>
      <c r="BS207" s="325">
        <f t="shared" si="186"/>
        <v>102942</v>
      </c>
      <c r="BT207" s="325">
        <f t="shared" si="186"/>
        <v>102857</v>
      </c>
      <c r="BU207" s="325">
        <f t="shared" si="186"/>
        <v>112863</v>
      </c>
      <c r="BV207" s="325">
        <f t="shared" si="186"/>
        <v>107750</v>
      </c>
      <c r="BW207" s="325">
        <f t="shared" si="186"/>
        <v>115501</v>
      </c>
      <c r="BX207" s="325">
        <f t="shared" si="186"/>
        <v>124322</v>
      </c>
      <c r="BY207" s="325">
        <f t="shared" si="186"/>
        <v>113891</v>
      </c>
      <c r="BZ207" s="325">
        <f t="shared" ref="BZ207:CI207" si="187">+BZ208+BZ209</f>
        <v>159115</v>
      </c>
      <c r="CA207" s="324">
        <f t="shared" si="187"/>
        <v>120007</v>
      </c>
      <c r="CB207" s="325">
        <f t="shared" si="187"/>
        <v>115297</v>
      </c>
      <c r="CC207" s="325">
        <f t="shared" si="187"/>
        <v>138261</v>
      </c>
      <c r="CD207" s="325">
        <f t="shared" si="187"/>
        <v>138781</v>
      </c>
      <c r="CE207" s="325">
        <f t="shared" si="187"/>
        <v>144001</v>
      </c>
      <c r="CF207" s="325">
        <f t="shared" ref="CF207:CG207" si="188">+CF208+CF209</f>
        <v>156617</v>
      </c>
      <c r="CG207" s="325">
        <f t="shared" si="188"/>
        <v>159037</v>
      </c>
      <c r="CH207" s="325">
        <f t="shared" si="187"/>
        <v>164054</v>
      </c>
      <c r="CI207" s="326">
        <f t="shared" si="187"/>
        <v>168527</v>
      </c>
      <c r="CJ207" s="325">
        <f>SUM($BB207:$BJ207)</f>
        <v>661944</v>
      </c>
      <c r="CK207" s="325">
        <f>SUM($BO207:$BW207)</f>
        <v>909133</v>
      </c>
      <c r="CL207" s="326">
        <f>SUM($CA207:$CI207)</f>
        <v>1304582</v>
      </c>
      <c r="CM207" s="139"/>
      <c r="CO207" s="269"/>
      <c r="CP207" s="271"/>
    </row>
    <row r="208" spans="1:114" ht="20.100000000000001" customHeight="1" thickBot="1" x14ac:dyDescent="0.3">
      <c r="A208" s="559"/>
      <c r="B208" s="573" t="s">
        <v>41</v>
      </c>
      <c r="C208" s="574"/>
      <c r="D208" s="46">
        <v>3871</v>
      </c>
      <c r="E208" s="32">
        <v>3575</v>
      </c>
      <c r="F208" s="32">
        <v>4628</v>
      </c>
      <c r="G208" s="32">
        <v>5036</v>
      </c>
      <c r="H208" s="32">
        <v>4990</v>
      </c>
      <c r="I208" s="32">
        <v>7212</v>
      </c>
      <c r="J208" s="32">
        <v>6303</v>
      </c>
      <c r="K208" s="32">
        <v>6617</v>
      </c>
      <c r="L208" s="32">
        <v>7390</v>
      </c>
      <c r="M208" s="32">
        <v>7978</v>
      </c>
      <c r="N208" s="32">
        <v>7988</v>
      </c>
      <c r="O208" s="47">
        <v>9470</v>
      </c>
      <c r="P208" s="80">
        <v>75058</v>
      </c>
      <c r="Q208" s="46">
        <v>7742</v>
      </c>
      <c r="R208" s="32">
        <v>7844</v>
      </c>
      <c r="S208" s="32">
        <v>10564</v>
      </c>
      <c r="T208" s="32">
        <v>9647</v>
      </c>
      <c r="U208" s="32">
        <v>10508</v>
      </c>
      <c r="V208" s="32">
        <v>11439</v>
      </c>
      <c r="W208" s="32">
        <v>13000</v>
      </c>
      <c r="X208" s="32">
        <v>13180</v>
      </c>
      <c r="Y208" s="32">
        <v>14008</v>
      </c>
      <c r="Z208" s="32">
        <v>14951</v>
      </c>
      <c r="AA208" s="32">
        <v>15524</v>
      </c>
      <c r="AB208" s="47">
        <v>19253</v>
      </c>
      <c r="AC208" s="24">
        <v>147660</v>
      </c>
      <c r="AD208" s="45">
        <v>14784</v>
      </c>
      <c r="AE208" s="31">
        <v>15784</v>
      </c>
      <c r="AF208" s="31">
        <v>17705</v>
      </c>
      <c r="AG208" s="31">
        <v>18057</v>
      </c>
      <c r="AH208" s="31">
        <v>19964</v>
      </c>
      <c r="AI208" s="31">
        <v>20480</v>
      </c>
      <c r="AJ208" s="31">
        <v>21574</v>
      </c>
      <c r="AK208" s="31">
        <v>25457</v>
      </c>
      <c r="AL208" s="31">
        <v>26586</v>
      </c>
      <c r="AM208" s="31">
        <v>28192</v>
      </c>
      <c r="AN208" s="31">
        <v>29608</v>
      </c>
      <c r="AO208" s="134">
        <v>35582</v>
      </c>
      <c r="AP208" s="33">
        <v>28570</v>
      </c>
      <c r="AQ208" s="33">
        <v>29728</v>
      </c>
      <c r="AR208" s="33">
        <v>34245</v>
      </c>
      <c r="AS208" s="33">
        <v>31219</v>
      </c>
      <c r="AT208" s="33">
        <v>38938</v>
      </c>
      <c r="AU208" s="33">
        <v>37255</v>
      </c>
      <c r="AV208" s="33">
        <v>42184</v>
      </c>
      <c r="AW208" s="33">
        <v>45454</v>
      </c>
      <c r="AX208" s="33">
        <v>42132</v>
      </c>
      <c r="AY208" s="33">
        <v>49946</v>
      </c>
      <c r="AZ208" s="33">
        <v>54255</v>
      </c>
      <c r="BA208" s="33">
        <v>70686</v>
      </c>
      <c r="BB208" s="157">
        <v>59880</v>
      </c>
      <c r="BC208" s="33">
        <v>50056</v>
      </c>
      <c r="BD208" s="33">
        <v>57056</v>
      </c>
      <c r="BE208" s="33">
        <v>62643</v>
      </c>
      <c r="BF208" s="33">
        <v>61708</v>
      </c>
      <c r="BG208" s="33">
        <v>63267</v>
      </c>
      <c r="BH208" s="33">
        <v>69312</v>
      </c>
      <c r="BI208" s="33">
        <v>68222</v>
      </c>
      <c r="BJ208" s="33">
        <v>69235</v>
      </c>
      <c r="BK208" s="33">
        <v>75553</v>
      </c>
      <c r="BL208" s="33">
        <v>74489</v>
      </c>
      <c r="BM208" s="33">
        <v>93487</v>
      </c>
      <c r="BN208" s="464">
        <f>SUM(BB208:BM208)</f>
        <v>804908</v>
      </c>
      <c r="BO208" s="33">
        <v>75201</v>
      </c>
      <c r="BP208" s="33">
        <v>79921</v>
      </c>
      <c r="BQ208" s="33">
        <v>77445</v>
      </c>
      <c r="BR208" s="33">
        <v>83957</v>
      </c>
      <c r="BS208" s="33">
        <v>88549</v>
      </c>
      <c r="BT208" s="33">
        <v>89379</v>
      </c>
      <c r="BU208" s="33">
        <v>97805</v>
      </c>
      <c r="BV208" s="33">
        <v>93515</v>
      </c>
      <c r="BW208" s="114">
        <v>101307</v>
      </c>
      <c r="BX208" s="114">
        <v>108275</v>
      </c>
      <c r="BY208" s="114">
        <v>99606</v>
      </c>
      <c r="BZ208" s="114">
        <v>141352</v>
      </c>
      <c r="CA208" s="113">
        <v>105544</v>
      </c>
      <c r="CB208" s="114">
        <v>101891</v>
      </c>
      <c r="CC208" s="114">
        <v>122184</v>
      </c>
      <c r="CD208" s="114">
        <v>122624</v>
      </c>
      <c r="CE208" s="114">
        <v>127887</v>
      </c>
      <c r="CF208" s="114">
        <v>140011</v>
      </c>
      <c r="CG208" s="114">
        <v>141504</v>
      </c>
      <c r="CH208" s="114">
        <v>147207</v>
      </c>
      <c r="CI208" s="115">
        <v>153813</v>
      </c>
      <c r="CJ208" s="376">
        <f>SUM($BB208:$BJ208)</f>
        <v>561379</v>
      </c>
      <c r="CK208" s="376">
        <f>SUM($BO208:$BW208)</f>
        <v>787079</v>
      </c>
      <c r="CL208" s="377">
        <f>SUM($CA208:$CI208)</f>
        <v>1162665</v>
      </c>
      <c r="CM208" s="372">
        <f t="shared" si="184"/>
        <v>47.718971030862221</v>
      </c>
      <c r="CO208" s="237"/>
      <c r="CP208" s="271"/>
    </row>
    <row r="209" spans="1:94" ht="20.100000000000001" customHeight="1" thickBot="1" x14ac:dyDescent="0.3">
      <c r="A209" s="559"/>
      <c r="B209" s="341" t="s">
        <v>39</v>
      </c>
      <c r="C209" s="425"/>
      <c r="D209" s="46">
        <v>1556</v>
      </c>
      <c r="E209" s="32">
        <v>1601</v>
      </c>
      <c r="F209" s="32">
        <v>2000</v>
      </c>
      <c r="G209" s="32">
        <v>1943</v>
      </c>
      <c r="H209" s="32">
        <v>1460</v>
      </c>
      <c r="I209" s="32">
        <v>2313</v>
      </c>
      <c r="J209" s="32">
        <v>2668</v>
      </c>
      <c r="K209" s="32">
        <v>2971</v>
      </c>
      <c r="L209" s="32">
        <v>3385</v>
      </c>
      <c r="M209" s="32">
        <v>3399</v>
      </c>
      <c r="N209" s="32">
        <v>3300</v>
      </c>
      <c r="O209" s="158">
        <v>3879</v>
      </c>
      <c r="P209" s="376">
        <v>30475</v>
      </c>
      <c r="Q209" s="157">
        <v>3256</v>
      </c>
      <c r="R209" s="33">
        <v>3131</v>
      </c>
      <c r="S209" s="33">
        <v>4154</v>
      </c>
      <c r="T209" s="33">
        <v>3788</v>
      </c>
      <c r="U209" s="33">
        <v>3875</v>
      </c>
      <c r="V209" s="33">
        <v>4271</v>
      </c>
      <c r="W209" s="33">
        <v>4549</v>
      </c>
      <c r="X209" s="33">
        <v>4691</v>
      </c>
      <c r="Y209" s="33">
        <v>4978</v>
      </c>
      <c r="Z209" s="33">
        <v>5012</v>
      </c>
      <c r="AA209" s="33">
        <v>5236</v>
      </c>
      <c r="AB209" s="158">
        <v>6215</v>
      </c>
      <c r="AC209" s="376">
        <v>53156</v>
      </c>
      <c r="AD209" s="157">
        <v>4801</v>
      </c>
      <c r="AE209" s="33">
        <v>4886</v>
      </c>
      <c r="AF209" s="33">
        <v>5555</v>
      </c>
      <c r="AG209" s="33">
        <v>5281</v>
      </c>
      <c r="AH209" s="33">
        <v>5917</v>
      </c>
      <c r="AI209" s="33">
        <v>5995</v>
      </c>
      <c r="AJ209" s="33">
        <v>6187</v>
      </c>
      <c r="AK209" s="33">
        <v>7893</v>
      </c>
      <c r="AL209" s="33">
        <v>7643</v>
      </c>
      <c r="AM209" s="33">
        <v>7976</v>
      </c>
      <c r="AN209" s="33">
        <v>8218</v>
      </c>
      <c r="AO209" s="158">
        <v>8937</v>
      </c>
      <c r="AP209" s="33">
        <v>7512</v>
      </c>
      <c r="AQ209" s="33">
        <v>7378</v>
      </c>
      <c r="AR209" s="33">
        <v>8535</v>
      </c>
      <c r="AS209" s="33">
        <v>7745</v>
      </c>
      <c r="AT209" s="33">
        <v>9267</v>
      </c>
      <c r="AU209" s="33">
        <v>8852</v>
      </c>
      <c r="AV209" s="33">
        <v>9863</v>
      </c>
      <c r="AW209" s="33">
        <v>10811</v>
      </c>
      <c r="AX209" s="33">
        <v>9214</v>
      </c>
      <c r="AY209" s="33">
        <v>10882</v>
      </c>
      <c r="AZ209" s="33">
        <v>10423</v>
      </c>
      <c r="BA209" s="33">
        <v>11622</v>
      </c>
      <c r="BB209" s="157">
        <v>10801</v>
      </c>
      <c r="BC209" s="33">
        <v>9474</v>
      </c>
      <c r="BD209" s="32">
        <v>10539</v>
      </c>
      <c r="BE209" s="32">
        <v>11519</v>
      </c>
      <c r="BF209" s="32">
        <v>11319</v>
      </c>
      <c r="BG209" s="32">
        <v>11082</v>
      </c>
      <c r="BH209" s="32">
        <v>12136</v>
      </c>
      <c r="BI209" s="32">
        <v>12063</v>
      </c>
      <c r="BJ209" s="32">
        <v>11632</v>
      </c>
      <c r="BK209" s="32">
        <v>13151</v>
      </c>
      <c r="BL209" s="32">
        <v>12151</v>
      </c>
      <c r="BM209" s="32">
        <v>13508</v>
      </c>
      <c r="BN209" s="464">
        <f>SUM(BB209:BM209)</f>
        <v>139375</v>
      </c>
      <c r="BO209" s="32">
        <v>12028</v>
      </c>
      <c r="BP209" s="32">
        <v>12382</v>
      </c>
      <c r="BQ209" s="32">
        <v>12413</v>
      </c>
      <c r="BR209" s="32">
        <v>13873</v>
      </c>
      <c r="BS209" s="32">
        <v>14393</v>
      </c>
      <c r="BT209" s="32">
        <v>13478</v>
      </c>
      <c r="BU209" s="32">
        <v>15058</v>
      </c>
      <c r="BV209" s="32">
        <v>14235</v>
      </c>
      <c r="BW209" s="247">
        <v>14194</v>
      </c>
      <c r="BX209" s="247">
        <v>16047</v>
      </c>
      <c r="BY209" s="247">
        <v>14285</v>
      </c>
      <c r="BZ209" s="247">
        <v>17763</v>
      </c>
      <c r="CA209" s="246">
        <v>14463</v>
      </c>
      <c r="CB209" s="247">
        <v>13406</v>
      </c>
      <c r="CC209" s="247">
        <v>16077</v>
      </c>
      <c r="CD209" s="247">
        <v>16157</v>
      </c>
      <c r="CE209" s="114">
        <v>16114</v>
      </c>
      <c r="CF209" s="114">
        <v>16606</v>
      </c>
      <c r="CG209" s="114">
        <v>17533</v>
      </c>
      <c r="CH209" s="114">
        <v>16847</v>
      </c>
      <c r="CI209" s="115">
        <v>14714</v>
      </c>
      <c r="CJ209" s="376">
        <f>SUM($BB209:$BJ209)</f>
        <v>100565</v>
      </c>
      <c r="CK209" s="376">
        <f>SUM($BO209:$BW209)</f>
        <v>122054</v>
      </c>
      <c r="CL209" s="377">
        <f>SUM($CA209:$CI209)</f>
        <v>141917</v>
      </c>
      <c r="CM209" s="363">
        <f t="shared" si="184"/>
        <v>16.273944319727327</v>
      </c>
      <c r="CN209" s="270"/>
      <c r="CO209" s="269"/>
      <c r="CP209" s="271"/>
    </row>
    <row r="210" spans="1:94" ht="20.100000000000001" customHeight="1" thickBot="1" x14ac:dyDescent="0.3">
      <c r="A210" s="559"/>
      <c r="B210" s="304" t="s">
        <v>158</v>
      </c>
      <c r="C210" s="304"/>
      <c r="D210" s="304"/>
      <c r="E210" s="304"/>
      <c r="F210" s="304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73"/>
      <c r="AC210" s="104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104"/>
      <c r="BC210" s="104"/>
      <c r="BD210" s="104"/>
      <c r="BE210" s="104"/>
      <c r="BF210" s="73"/>
      <c r="BG210" s="73"/>
      <c r="BH210" s="73"/>
      <c r="BI210" s="73"/>
      <c r="BJ210" s="73"/>
      <c r="BK210" s="73"/>
      <c r="BL210" s="73"/>
      <c r="BM210" s="73"/>
      <c r="BN210" s="117"/>
      <c r="BO210" s="117"/>
      <c r="BP210" s="73"/>
      <c r="BQ210" s="117"/>
      <c r="BR210" s="73"/>
      <c r="BS210" s="73"/>
      <c r="BT210" s="73"/>
      <c r="BU210" s="73"/>
      <c r="BV210" s="73"/>
      <c r="BW210" s="73"/>
      <c r="BX210" s="73"/>
      <c r="BY210" s="73"/>
      <c r="BZ210" s="73"/>
      <c r="CA210" s="117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104"/>
      <c r="CN210" s="270"/>
      <c r="CO210" s="269"/>
      <c r="CP210" s="271"/>
    </row>
    <row r="211" spans="1:94" ht="20.100000000000001" customHeight="1" thickBot="1" x14ac:dyDescent="0.35">
      <c r="A211" s="559"/>
      <c r="B211" s="329"/>
      <c r="C211" s="323" t="s">
        <v>111</v>
      </c>
      <c r="D211" s="324">
        <f t="shared" ref="D211:BP211" si="189">+D213+D215</f>
        <v>0</v>
      </c>
      <c r="E211" s="325">
        <f t="shared" si="189"/>
        <v>0</v>
      </c>
      <c r="F211" s="325">
        <f t="shared" si="189"/>
        <v>0</v>
      </c>
      <c r="G211" s="325">
        <f t="shared" si="189"/>
        <v>0</v>
      </c>
      <c r="H211" s="325">
        <f t="shared" si="189"/>
        <v>0</v>
      </c>
      <c r="I211" s="325">
        <f t="shared" si="189"/>
        <v>0</v>
      </c>
      <c r="J211" s="325">
        <f t="shared" si="189"/>
        <v>0</v>
      </c>
      <c r="K211" s="325">
        <f t="shared" si="189"/>
        <v>0</v>
      </c>
      <c r="L211" s="325">
        <f t="shared" si="189"/>
        <v>0</v>
      </c>
      <c r="M211" s="325">
        <f t="shared" si="189"/>
        <v>0</v>
      </c>
      <c r="N211" s="325">
        <f t="shared" si="189"/>
        <v>0</v>
      </c>
      <c r="O211" s="326">
        <f t="shared" si="189"/>
        <v>0</v>
      </c>
      <c r="P211" s="325">
        <f t="shared" si="189"/>
        <v>0</v>
      </c>
      <c r="Q211" s="324">
        <f t="shared" si="189"/>
        <v>0</v>
      </c>
      <c r="R211" s="325">
        <f t="shared" si="189"/>
        <v>0</v>
      </c>
      <c r="S211" s="325">
        <f t="shared" si="189"/>
        <v>0</v>
      </c>
      <c r="T211" s="325">
        <f t="shared" si="189"/>
        <v>0</v>
      </c>
      <c r="U211" s="325">
        <f t="shared" si="189"/>
        <v>0</v>
      </c>
      <c r="V211" s="325">
        <f t="shared" si="189"/>
        <v>0</v>
      </c>
      <c r="W211" s="325">
        <f t="shared" si="189"/>
        <v>0</v>
      </c>
      <c r="X211" s="325">
        <f t="shared" si="189"/>
        <v>0</v>
      </c>
      <c r="Y211" s="325">
        <f t="shared" si="189"/>
        <v>0</v>
      </c>
      <c r="Z211" s="325">
        <f t="shared" si="189"/>
        <v>0</v>
      </c>
      <c r="AA211" s="325">
        <f t="shared" si="189"/>
        <v>0</v>
      </c>
      <c r="AB211" s="326">
        <f t="shared" si="189"/>
        <v>0</v>
      </c>
      <c r="AC211" s="325">
        <f t="shared" si="189"/>
        <v>0</v>
      </c>
      <c r="AD211" s="324">
        <f t="shared" si="189"/>
        <v>0</v>
      </c>
      <c r="AE211" s="325">
        <f t="shared" si="189"/>
        <v>0</v>
      </c>
      <c r="AF211" s="325">
        <f t="shared" si="189"/>
        <v>0</v>
      </c>
      <c r="AG211" s="325">
        <f t="shared" si="189"/>
        <v>0</v>
      </c>
      <c r="AH211" s="325">
        <f t="shared" si="189"/>
        <v>0</v>
      </c>
      <c r="AI211" s="325">
        <f t="shared" si="189"/>
        <v>0</v>
      </c>
      <c r="AJ211" s="325">
        <f t="shared" si="189"/>
        <v>0</v>
      </c>
      <c r="AK211" s="325">
        <f t="shared" si="189"/>
        <v>0</v>
      </c>
      <c r="AL211" s="325">
        <f t="shared" si="189"/>
        <v>0</v>
      </c>
      <c r="AM211" s="325">
        <f t="shared" si="189"/>
        <v>0</v>
      </c>
      <c r="AN211" s="325">
        <f t="shared" si="189"/>
        <v>0</v>
      </c>
      <c r="AO211" s="326">
        <f t="shared" si="189"/>
        <v>0</v>
      </c>
      <c r="AP211" s="325">
        <f t="shared" si="189"/>
        <v>251.50507481721036</v>
      </c>
      <c r="AQ211" s="325">
        <f t="shared" si="189"/>
        <v>212.02165120371961</v>
      </c>
      <c r="AR211" s="325">
        <f t="shared" si="189"/>
        <v>212.50746382742182</v>
      </c>
      <c r="AS211" s="325">
        <f t="shared" si="189"/>
        <v>216.66751702914826</v>
      </c>
      <c r="AT211" s="325">
        <f t="shared" si="189"/>
        <v>224.67756645868516</v>
      </c>
      <c r="AU211" s="325">
        <f t="shared" si="189"/>
        <v>220.39061789698292</v>
      </c>
      <c r="AV211" s="325">
        <f t="shared" si="189"/>
        <v>239.40778703493908</v>
      </c>
      <c r="AW211" s="325">
        <f t="shared" si="189"/>
        <v>234.5642231452621</v>
      </c>
      <c r="AX211" s="325">
        <f t="shared" si="189"/>
        <v>230.37407627536908</v>
      </c>
      <c r="AY211" s="325">
        <f t="shared" si="189"/>
        <v>233.67759015492882</v>
      </c>
      <c r="AZ211" s="325">
        <f t="shared" si="189"/>
        <v>228.02132440471956</v>
      </c>
      <c r="BA211" s="325">
        <f t="shared" si="189"/>
        <v>314.51258865246547</v>
      </c>
      <c r="BB211" s="324">
        <f t="shared" si="189"/>
        <v>252.09377313857135</v>
      </c>
      <c r="BC211" s="325">
        <f t="shared" si="189"/>
        <v>225.51338800449886</v>
      </c>
      <c r="BD211" s="325">
        <f t="shared" si="189"/>
        <v>243.62441599021031</v>
      </c>
      <c r="BE211" s="325">
        <f t="shared" si="189"/>
        <v>246.23630201363918</v>
      </c>
      <c r="BF211" s="325">
        <f t="shared" si="189"/>
        <v>244.8772771393582</v>
      </c>
      <c r="BG211" s="325">
        <f t="shared" si="189"/>
        <v>254.92814610091372</v>
      </c>
      <c r="BH211" s="325">
        <f t="shared" si="189"/>
        <v>263.87501332497351</v>
      </c>
      <c r="BI211" s="325">
        <f t="shared" si="189"/>
        <v>258.64167971099425</v>
      </c>
      <c r="BJ211" s="325">
        <f t="shared" si="189"/>
        <v>259.80253207592989</v>
      </c>
      <c r="BK211" s="325">
        <f t="shared" si="189"/>
        <v>258.65309332706317</v>
      </c>
      <c r="BL211" s="325">
        <f t="shared" si="189"/>
        <v>270.50683966073211</v>
      </c>
      <c r="BM211" s="325">
        <f t="shared" si="189"/>
        <v>353.78392941530916</v>
      </c>
      <c r="BN211" s="449">
        <f>SUM(BB211:BM211)</f>
        <v>3132.5363899021936</v>
      </c>
      <c r="BO211" s="325">
        <f t="shared" si="189"/>
        <v>282.12056552647016</v>
      </c>
      <c r="BP211" s="325">
        <f t="shared" si="189"/>
        <v>252.09117530533553</v>
      </c>
      <c r="BQ211" s="325">
        <f t="shared" ref="BQ211:BY211" si="190">+BQ213+BQ215</f>
        <v>272.43808780336315</v>
      </c>
      <c r="BR211" s="325">
        <f t="shared" si="190"/>
        <v>274.97371918706438</v>
      </c>
      <c r="BS211" s="325">
        <f t="shared" si="190"/>
        <v>277.21764324424026</v>
      </c>
      <c r="BT211" s="325">
        <f t="shared" si="190"/>
        <v>291.21305014454964</v>
      </c>
      <c r="BU211" s="325">
        <f t="shared" si="190"/>
        <v>290.50068906213443</v>
      </c>
      <c r="BV211" s="325">
        <f t="shared" si="190"/>
        <v>300.91605053887702</v>
      </c>
      <c r="BW211" s="325">
        <f t="shared" si="190"/>
        <v>288.39091948350017</v>
      </c>
      <c r="BX211" s="325">
        <f t="shared" si="190"/>
        <v>338.78274221936294</v>
      </c>
      <c r="BY211" s="325">
        <f t="shared" si="190"/>
        <v>305.15261693739149</v>
      </c>
      <c r="BZ211" s="325">
        <f t="shared" ref="BZ211:CI211" si="191">+BZ213+BZ215</f>
        <v>412.3685157586404</v>
      </c>
      <c r="CA211" s="324">
        <f t="shared" si="191"/>
        <v>332.77395808911001</v>
      </c>
      <c r="CB211" s="325">
        <f t="shared" si="191"/>
        <v>289.19117004947395</v>
      </c>
      <c r="CC211" s="325">
        <f t="shared" si="191"/>
        <v>317.78166955973336</v>
      </c>
      <c r="CD211" s="325">
        <f t="shared" si="191"/>
        <v>272.74118575092524</v>
      </c>
      <c r="CE211" s="325">
        <f t="shared" si="191"/>
        <v>316.76015891019756</v>
      </c>
      <c r="CF211" s="325">
        <f t="shared" ref="CF211:CG211" si="192">+CF213+CF215</f>
        <v>308.07469183088097</v>
      </c>
      <c r="CG211" s="325">
        <f t="shared" si="192"/>
        <v>322.3711633442</v>
      </c>
      <c r="CH211" s="325">
        <f t="shared" si="191"/>
        <v>319.92840263155801</v>
      </c>
      <c r="CI211" s="326">
        <f t="shared" si="191"/>
        <v>322.17941695193218</v>
      </c>
      <c r="CJ211" s="325">
        <f>SUM($BB211:$BJ211)</f>
        <v>2249.5925274990891</v>
      </c>
      <c r="CK211" s="325">
        <f>SUM($BO211:$BW211)</f>
        <v>2529.8619002955343</v>
      </c>
      <c r="CL211" s="326">
        <f>SUM($CA211:$CI211)</f>
        <v>2801.8018171180115</v>
      </c>
      <c r="CM211" s="408"/>
      <c r="CN211" s="270"/>
      <c r="CO211" s="269"/>
      <c r="CP211" s="271"/>
    </row>
    <row r="212" spans="1:94" ht="20.100000000000001" customHeight="1" x14ac:dyDescent="0.25">
      <c r="A212" s="559"/>
      <c r="B212" s="48" t="s">
        <v>162</v>
      </c>
      <c r="C212" s="424"/>
      <c r="D212" s="71"/>
      <c r="E212" s="72"/>
      <c r="F212" s="72"/>
      <c r="G212" s="73"/>
      <c r="H212" s="73"/>
      <c r="I212" s="73"/>
      <c r="J212" s="73"/>
      <c r="K212" s="73"/>
      <c r="L212" s="73"/>
      <c r="M212" s="73"/>
      <c r="N212" s="73"/>
      <c r="O212" s="321"/>
      <c r="P212" s="104"/>
      <c r="Q212" s="140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321"/>
      <c r="AC212" s="73"/>
      <c r="AD212" s="140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321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140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4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140"/>
      <c r="CB212" s="73"/>
      <c r="CC212" s="73"/>
      <c r="CD212" s="73"/>
      <c r="CE212" s="73"/>
      <c r="CF212" s="73"/>
      <c r="CG212" s="73"/>
      <c r="CH212" s="73"/>
      <c r="CI212" s="321"/>
      <c r="CJ212" s="73"/>
      <c r="CK212" s="73"/>
      <c r="CL212" s="321"/>
      <c r="CM212" s="74"/>
      <c r="CN212" s="270"/>
      <c r="CO212" s="269"/>
      <c r="CP212" s="271"/>
    </row>
    <row r="213" spans="1:94" ht="20.100000000000001" customHeight="1" thickBot="1" x14ac:dyDescent="0.3">
      <c r="A213" s="559"/>
      <c r="B213" s="569" t="s">
        <v>49</v>
      </c>
      <c r="C213" s="572"/>
      <c r="D213" s="52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76">
        <v>0</v>
      </c>
      <c r="P213" s="80">
        <v>0</v>
      </c>
      <c r="Q213" s="52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76">
        <v>0</v>
      </c>
      <c r="AC213" s="80">
        <v>0</v>
      </c>
      <c r="AD213" s="52">
        <v>0</v>
      </c>
      <c r="AE213" s="26">
        <v>0</v>
      </c>
      <c r="AF213" s="26"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76">
        <v>0</v>
      </c>
      <c r="AP213" s="26">
        <v>93.253023835764367</v>
      </c>
      <c r="AQ213" s="26">
        <v>68.646290669317295</v>
      </c>
      <c r="AR213" s="26">
        <v>69.475903579888481</v>
      </c>
      <c r="AS213" s="26">
        <v>68.804584977844812</v>
      </c>
      <c r="AT213" s="26">
        <v>73.407156953601259</v>
      </c>
      <c r="AU213" s="26">
        <v>76.26130516595417</v>
      </c>
      <c r="AV213" s="26">
        <v>76.936403057251709</v>
      </c>
      <c r="AW213" s="26">
        <v>78.095995559158666</v>
      </c>
      <c r="AX213" s="26">
        <v>76.604844965841508</v>
      </c>
      <c r="AY213" s="26">
        <v>76.76977093144032</v>
      </c>
      <c r="AZ213" s="26">
        <v>78.21369758448391</v>
      </c>
      <c r="BA213" s="26">
        <v>120.95491039098958</v>
      </c>
      <c r="BB213" s="52">
        <v>89.243172711419632</v>
      </c>
      <c r="BC213" s="26">
        <v>79.62596359799079</v>
      </c>
      <c r="BD213" s="26">
        <v>83.498308784399953</v>
      </c>
      <c r="BE213" s="26">
        <v>83.876636605383993</v>
      </c>
      <c r="BF213" s="26">
        <v>86.452561774897248</v>
      </c>
      <c r="BG213" s="26">
        <v>93.552830481261992</v>
      </c>
      <c r="BH213" s="26">
        <v>90.424157490707998</v>
      </c>
      <c r="BI213" s="26">
        <v>93.284759967348279</v>
      </c>
      <c r="BJ213" s="26">
        <v>93.306714038641317</v>
      </c>
      <c r="BK213" s="26">
        <v>90.362532425903439</v>
      </c>
      <c r="BL213" s="26">
        <v>94.180049962844748</v>
      </c>
      <c r="BM213" s="26">
        <v>142.88238266352639</v>
      </c>
      <c r="BN213" s="460">
        <f>SUM(BB213:BM213)</f>
        <v>1120.6900705043256</v>
      </c>
      <c r="BO213" s="26">
        <v>112.69527983919772</v>
      </c>
      <c r="BP213" s="26">
        <v>103.17546874122519</v>
      </c>
      <c r="BQ213" s="26">
        <v>104.56380974691255</v>
      </c>
      <c r="BR213" s="26">
        <v>107.13575288499429</v>
      </c>
      <c r="BS213" s="26">
        <v>106.68408938351958</v>
      </c>
      <c r="BT213" s="26">
        <v>116.80838183547721</v>
      </c>
      <c r="BU213" s="26">
        <v>112.24832613336662</v>
      </c>
      <c r="BV213" s="26">
        <v>120.69072481718391</v>
      </c>
      <c r="BW213" s="26">
        <v>112.8827950102266</v>
      </c>
      <c r="BX213" s="26">
        <v>157.08051290095491</v>
      </c>
      <c r="BY213" s="26">
        <v>119.26721123838458</v>
      </c>
      <c r="BZ213" s="26">
        <v>185.25374684205991</v>
      </c>
      <c r="CA213" s="52">
        <f>148697609.832271/1000000</f>
        <v>148.69760983227101</v>
      </c>
      <c r="CB213" s="26">
        <f>128054657.947365/1000000</f>
        <v>128.054657947365</v>
      </c>
      <c r="CC213" s="26">
        <v>135.96746749261607</v>
      </c>
      <c r="CD213" s="26">
        <v>123.18868149279997</v>
      </c>
      <c r="CE213" s="26">
        <v>135.33760777807456</v>
      </c>
      <c r="CF213" s="26">
        <f>131022971.697604/1000000</f>
        <v>131.02297169760399</v>
      </c>
      <c r="CG213" s="26">
        <f>136103379.8082/1000000</f>
        <v>136.1033798082</v>
      </c>
      <c r="CH213" s="26">
        <f>135160201.544443/1000000</f>
        <v>135.160201544443</v>
      </c>
      <c r="CI213" s="76">
        <v>131.08936724542551</v>
      </c>
      <c r="CJ213" s="378">
        <f>SUM($BB213:$BJ213)</f>
        <v>793.2651054520511</v>
      </c>
      <c r="CK213" s="378">
        <f>SUM($BO213:$BW213)</f>
        <v>996.88462839210365</v>
      </c>
      <c r="CL213" s="403">
        <f>SUM($CA213:$CI213)</f>
        <v>1204.6219448387992</v>
      </c>
      <c r="CM213" s="363">
        <f t="shared" ref="CM213" si="193">((CL213/CK213)-1)*100</f>
        <v>20.838651788799222</v>
      </c>
      <c r="CN213" s="270"/>
      <c r="CO213" s="269"/>
      <c r="CP213" s="271"/>
    </row>
    <row r="214" spans="1:94" ht="20.100000000000001" customHeight="1" x14ac:dyDescent="0.25">
      <c r="A214" s="559"/>
      <c r="B214" s="28" t="s">
        <v>163</v>
      </c>
      <c r="C214" s="19"/>
      <c r="D214" s="85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97"/>
      <c r="P214" s="379"/>
      <c r="Q214" s="85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103"/>
      <c r="AC214" s="379"/>
      <c r="AD214" s="85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103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5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457"/>
      <c r="BO214" s="86"/>
      <c r="BP214" s="86"/>
      <c r="BQ214" s="86"/>
      <c r="BR214" s="86"/>
      <c r="BS214" s="86"/>
      <c r="BT214" s="86"/>
      <c r="BU214" s="86"/>
      <c r="BV214" s="86"/>
      <c r="BW214" s="387"/>
      <c r="BX214" s="387"/>
      <c r="BY214" s="387"/>
      <c r="BZ214" s="387"/>
      <c r="CA214" s="441"/>
      <c r="CB214" s="387"/>
      <c r="CC214" s="387"/>
      <c r="CD214" s="387"/>
      <c r="CE214" s="387"/>
      <c r="CF214" s="387"/>
      <c r="CG214" s="387"/>
      <c r="CH214" s="387"/>
      <c r="CI214" s="446"/>
      <c r="CJ214" s="379"/>
      <c r="CK214" s="379"/>
      <c r="CL214" s="119"/>
      <c r="CM214" s="352"/>
      <c r="CN214" s="270"/>
      <c r="CO214" s="269"/>
      <c r="CP214" s="271"/>
    </row>
    <row r="215" spans="1:94" ht="20.100000000000001" customHeight="1" thickBot="1" x14ac:dyDescent="0.3">
      <c r="A215" s="559"/>
      <c r="B215" s="569" t="s">
        <v>49</v>
      </c>
      <c r="C215" s="571"/>
      <c r="D215" s="52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76">
        <v>0</v>
      </c>
      <c r="P215" s="80">
        <v>0</v>
      </c>
      <c r="Q215" s="52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76">
        <v>0</v>
      </c>
      <c r="AC215" s="80">
        <v>0</v>
      </c>
      <c r="AD215" s="52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76">
        <v>0</v>
      </c>
      <c r="AP215" s="26">
        <v>158.25205098144599</v>
      </c>
      <c r="AQ215" s="26">
        <v>143.37536053440232</v>
      </c>
      <c r="AR215" s="26">
        <v>143.03156024753332</v>
      </c>
      <c r="AS215" s="26">
        <v>147.86293205130346</v>
      </c>
      <c r="AT215" s="26">
        <v>151.2704095050839</v>
      </c>
      <c r="AU215" s="26">
        <v>144.12931273102873</v>
      </c>
      <c r="AV215" s="26">
        <v>162.47138397768737</v>
      </c>
      <c r="AW215" s="26">
        <v>156.46822758610344</v>
      </c>
      <c r="AX215" s="26">
        <v>153.76923130952758</v>
      </c>
      <c r="AY215" s="26">
        <v>156.9078192234885</v>
      </c>
      <c r="AZ215" s="26">
        <v>149.80762682023567</v>
      </c>
      <c r="BA215" s="26">
        <v>193.55767826147587</v>
      </c>
      <c r="BB215" s="52">
        <v>162.85060042715173</v>
      </c>
      <c r="BC215" s="26">
        <v>145.88742440650807</v>
      </c>
      <c r="BD215" s="26">
        <v>160.12610720581037</v>
      </c>
      <c r="BE215" s="26">
        <v>162.35966540825518</v>
      </c>
      <c r="BF215" s="26">
        <v>158.42471536446095</v>
      </c>
      <c r="BG215" s="26">
        <v>161.37531561965173</v>
      </c>
      <c r="BH215" s="26">
        <v>173.45085583426552</v>
      </c>
      <c r="BI215" s="26">
        <v>165.35691974364596</v>
      </c>
      <c r="BJ215" s="26">
        <v>166.49581803728856</v>
      </c>
      <c r="BK215" s="26">
        <v>168.29056090115975</v>
      </c>
      <c r="BL215" s="26">
        <v>176.32678969788736</v>
      </c>
      <c r="BM215" s="26">
        <v>210.90154675178277</v>
      </c>
      <c r="BN215" s="460">
        <f>SUM(BB215:BM215)</f>
        <v>2011.8463193978675</v>
      </c>
      <c r="BO215" s="26">
        <v>169.42528568727244</v>
      </c>
      <c r="BP215" s="26">
        <v>148.91570656411034</v>
      </c>
      <c r="BQ215" s="26">
        <v>167.87427805645061</v>
      </c>
      <c r="BR215" s="26">
        <v>167.8379663020701</v>
      </c>
      <c r="BS215" s="26">
        <v>170.5335538607207</v>
      </c>
      <c r="BT215" s="26">
        <v>174.40466830907243</v>
      </c>
      <c r="BU215" s="26">
        <v>178.25236292876781</v>
      </c>
      <c r="BV215" s="26">
        <v>180.22532572169311</v>
      </c>
      <c r="BW215" s="26">
        <v>175.50812447327357</v>
      </c>
      <c r="BX215" s="26">
        <v>181.70222931840803</v>
      </c>
      <c r="BY215" s="26">
        <v>185.8854056990069</v>
      </c>
      <c r="BZ215" s="26">
        <v>227.11476891658049</v>
      </c>
      <c r="CA215" s="52">
        <f>184076348.256839/1000000</f>
        <v>184.076348256839</v>
      </c>
      <c r="CB215" s="468">
        <f>161136512.102109/1000000</f>
        <v>161.13651210210898</v>
      </c>
      <c r="CC215" s="468">
        <v>181.81420206711726</v>
      </c>
      <c r="CD215" s="468">
        <v>149.55250425812528</v>
      </c>
      <c r="CE215" s="468">
        <v>181.422551132123</v>
      </c>
      <c r="CF215" s="26">
        <f>177051720.133277/1000000</f>
        <v>177.051720133277</v>
      </c>
      <c r="CG215" s="26">
        <f>186267783.536/1000000</f>
        <v>186.26778353600002</v>
      </c>
      <c r="CH215" s="26">
        <f>184768201.087115/1000000</f>
        <v>184.76820108711499</v>
      </c>
      <c r="CI215" s="76">
        <v>191.09004970650668</v>
      </c>
      <c r="CJ215" s="378">
        <f>SUM($BB215:$BJ215)</f>
        <v>1456.3274220470378</v>
      </c>
      <c r="CK215" s="378">
        <f>SUM($BO215:$BW215)</f>
        <v>1532.9772719034311</v>
      </c>
      <c r="CL215" s="403">
        <f>SUM($CA215:$CI215)</f>
        <v>1597.1798722792121</v>
      </c>
      <c r="CM215" s="363">
        <f t="shared" ref="CM215" si="194">((CL215/CK215)-1)*100</f>
        <v>4.1880986465026693</v>
      </c>
      <c r="CN215" s="270"/>
      <c r="CO215" s="269"/>
      <c r="CP215" s="271"/>
    </row>
    <row r="216" spans="1:94" ht="20.100000000000001" customHeight="1" thickBot="1" x14ac:dyDescent="0.3">
      <c r="A216" s="559"/>
      <c r="B216" s="330"/>
      <c r="C216" s="323" t="s">
        <v>115</v>
      </c>
      <c r="D216" s="324">
        <f t="shared" ref="D216:BP216" si="195">+D217+D218</f>
        <v>0</v>
      </c>
      <c r="E216" s="325">
        <f t="shared" si="195"/>
        <v>0</v>
      </c>
      <c r="F216" s="325">
        <f t="shared" si="195"/>
        <v>0</v>
      </c>
      <c r="G216" s="325">
        <f t="shared" si="195"/>
        <v>0</v>
      </c>
      <c r="H216" s="325">
        <f t="shared" si="195"/>
        <v>0</v>
      </c>
      <c r="I216" s="325">
        <f t="shared" si="195"/>
        <v>0</v>
      </c>
      <c r="J216" s="325">
        <f t="shared" si="195"/>
        <v>0</v>
      </c>
      <c r="K216" s="325">
        <f t="shared" si="195"/>
        <v>0</v>
      </c>
      <c r="L216" s="325">
        <f t="shared" si="195"/>
        <v>0</v>
      </c>
      <c r="M216" s="325">
        <f t="shared" si="195"/>
        <v>0</v>
      </c>
      <c r="N216" s="325">
        <f t="shared" si="195"/>
        <v>0</v>
      </c>
      <c r="O216" s="326">
        <f t="shared" si="195"/>
        <v>0</v>
      </c>
      <c r="P216" s="325">
        <f t="shared" si="195"/>
        <v>0</v>
      </c>
      <c r="Q216" s="324">
        <f t="shared" si="195"/>
        <v>0</v>
      </c>
      <c r="R216" s="325">
        <f t="shared" si="195"/>
        <v>0</v>
      </c>
      <c r="S216" s="325">
        <f t="shared" si="195"/>
        <v>0</v>
      </c>
      <c r="T216" s="325">
        <f t="shared" si="195"/>
        <v>0</v>
      </c>
      <c r="U216" s="325">
        <f t="shared" si="195"/>
        <v>0</v>
      </c>
      <c r="V216" s="325">
        <f t="shared" si="195"/>
        <v>0</v>
      </c>
      <c r="W216" s="325">
        <f t="shared" si="195"/>
        <v>0</v>
      </c>
      <c r="X216" s="325">
        <f t="shared" si="195"/>
        <v>0</v>
      </c>
      <c r="Y216" s="325">
        <f t="shared" si="195"/>
        <v>0</v>
      </c>
      <c r="Z216" s="325">
        <f t="shared" si="195"/>
        <v>0</v>
      </c>
      <c r="AA216" s="325">
        <f t="shared" si="195"/>
        <v>0</v>
      </c>
      <c r="AB216" s="326">
        <f t="shared" si="195"/>
        <v>0</v>
      </c>
      <c r="AC216" s="325">
        <f t="shared" si="195"/>
        <v>0</v>
      </c>
      <c r="AD216" s="324">
        <f t="shared" si="195"/>
        <v>0</v>
      </c>
      <c r="AE216" s="325">
        <f t="shared" si="195"/>
        <v>0</v>
      </c>
      <c r="AF216" s="325">
        <f t="shared" si="195"/>
        <v>0</v>
      </c>
      <c r="AG216" s="325">
        <f t="shared" si="195"/>
        <v>0</v>
      </c>
      <c r="AH216" s="325">
        <f t="shared" si="195"/>
        <v>0</v>
      </c>
      <c r="AI216" s="325">
        <f t="shared" si="195"/>
        <v>0</v>
      </c>
      <c r="AJ216" s="325">
        <f t="shared" si="195"/>
        <v>0</v>
      </c>
      <c r="AK216" s="325">
        <f t="shared" si="195"/>
        <v>0</v>
      </c>
      <c r="AL216" s="325">
        <f t="shared" si="195"/>
        <v>0</v>
      </c>
      <c r="AM216" s="325">
        <f t="shared" si="195"/>
        <v>0</v>
      </c>
      <c r="AN216" s="325">
        <f t="shared" si="195"/>
        <v>0</v>
      </c>
      <c r="AO216" s="326">
        <f t="shared" si="195"/>
        <v>0</v>
      </c>
      <c r="AP216" s="325">
        <f t="shared" si="195"/>
        <v>716127</v>
      </c>
      <c r="AQ216" s="325">
        <f t="shared" si="195"/>
        <v>663334.58333333337</v>
      </c>
      <c r="AR216" s="325">
        <f t="shared" si="195"/>
        <v>665957</v>
      </c>
      <c r="AS216" s="325">
        <f t="shared" si="195"/>
        <v>685519.81967916666</v>
      </c>
      <c r="AT216" s="325">
        <f t="shared" si="195"/>
        <v>696588.20240094792</v>
      </c>
      <c r="AU216" s="325">
        <f t="shared" si="195"/>
        <v>708793.55228772201</v>
      </c>
      <c r="AV216" s="325">
        <f t="shared" si="195"/>
        <v>730302.7363458334</v>
      </c>
      <c r="AW216" s="325">
        <f t="shared" si="195"/>
        <v>733182</v>
      </c>
      <c r="AX216" s="325">
        <f t="shared" si="195"/>
        <v>730165</v>
      </c>
      <c r="AY216" s="325">
        <f t="shared" si="195"/>
        <v>726201</v>
      </c>
      <c r="AZ216" s="325">
        <f t="shared" si="195"/>
        <v>728987</v>
      </c>
      <c r="BA216" s="325">
        <f t="shared" si="195"/>
        <v>888689</v>
      </c>
      <c r="BB216" s="324">
        <f t="shared" si="195"/>
        <v>758035</v>
      </c>
      <c r="BC216" s="325">
        <f t="shared" si="195"/>
        <v>682553</v>
      </c>
      <c r="BD216" s="325">
        <f t="shared" si="195"/>
        <v>725491</v>
      </c>
      <c r="BE216" s="325">
        <f t="shared" si="195"/>
        <v>740548</v>
      </c>
      <c r="BF216" s="325">
        <f t="shared" si="195"/>
        <v>734767.33333333337</v>
      </c>
      <c r="BG216" s="325">
        <f t="shared" si="195"/>
        <v>767264</v>
      </c>
      <c r="BH216" s="325">
        <f t="shared" si="195"/>
        <v>779352</v>
      </c>
      <c r="BI216" s="325">
        <f t="shared" si="195"/>
        <v>764827</v>
      </c>
      <c r="BJ216" s="325">
        <f t="shared" si="195"/>
        <v>779365</v>
      </c>
      <c r="BK216" s="325">
        <f t="shared" si="195"/>
        <v>746717</v>
      </c>
      <c r="BL216" s="325">
        <f t="shared" si="195"/>
        <v>772296</v>
      </c>
      <c r="BM216" s="325">
        <f t="shared" si="195"/>
        <v>922488</v>
      </c>
      <c r="BN216" s="449">
        <f>SUM(BB216:BM216)</f>
        <v>9173703.333333334</v>
      </c>
      <c r="BO216" s="325">
        <f t="shared" si="195"/>
        <v>737525</v>
      </c>
      <c r="BP216" s="325">
        <f t="shared" si="195"/>
        <v>685974</v>
      </c>
      <c r="BQ216" s="325">
        <f t="shared" ref="BQ216:BY216" si="196">+BQ217+BQ218</f>
        <v>740013</v>
      </c>
      <c r="BR216" s="325">
        <f t="shared" si="196"/>
        <v>743469</v>
      </c>
      <c r="BS216" s="325">
        <f t="shared" si="196"/>
        <v>737500</v>
      </c>
      <c r="BT216" s="325">
        <f t="shared" si="196"/>
        <v>791746</v>
      </c>
      <c r="BU216" s="325">
        <f t="shared" si="196"/>
        <v>782144</v>
      </c>
      <c r="BV216" s="325">
        <f t="shared" si="196"/>
        <v>815148</v>
      </c>
      <c r="BW216" s="325">
        <f t="shared" si="196"/>
        <v>775216</v>
      </c>
      <c r="BX216" s="325">
        <f t="shared" si="196"/>
        <v>623523</v>
      </c>
      <c r="BY216" s="325">
        <f t="shared" si="196"/>
        <v>813605</v>
      </c>
      <c r="BZ216" s="325">
        <f t="shared" ref="BZ216:CI216" si="197">+BZ217+BZ218</f>
        <v>990504</v>
      </c>
      <c r="CA216" s="324">
        <f t="shared" si="197"/>
        <v>871738</v>
      </c>
      <c r="CB216" s="325">
        <f t="shared" si="197"/>
        <v>790638</v>
      </c>
      <c r="CC216" s="325">
        <f t="shared" si="197"/>
        <v>878226</v>
      </c>
      <c r="CD216" s="325">
        <f t="shared" si="197"/>
        <v>773975</v>
      </c>
      <c r="CE216" s="325">
        <f t="shared" si="197"/>
        <v>879008</v>
      </c>
      <c r="CF216" s="325">
        <f t="shared" ref="CF216:CG216" si="198">+CF217+CF218</f>
        <v>859748</v>
      </c>
      <c r="CG216" s="325">
        <f t="shared" si="198"/>
        <v>883557</v>
      </c>
      <c r="CH216" s="325">
        <f t="shared" si="197"/>
        <v>901525</v>
      </c>
      <c r="CI216" s="326">
        <f t="shared" si="197"/>
        <v>882030.61820076301</v>
      </c>
      <c r="CJ216" s="325">
        <f>SUM($BB216:$BJ216)</f>
        <v>6732202.333333334</v>
      </c>
      <c r="CK216" s="325">
        <f>SUM($BO216:$BW216)</f>
        <v>6808735</v>
      </c>
      <c r="CL216" s="326">
        <f>SUM($CA216:$CI216)</f>
        <v>7720445.6182007631</v>
      </c>
      <c r="CM216" s="139"/>
      <c r="CN216" s="270"/>
      <c r="CO216" s="269"/>
      <c r="CP216" s="271"/>
    </row>
    <row r="217" spans="1:94" ht="20.100000000000001" customHeight="1" thickBot="1" x14ac:dyDescent="0.3">
      <c r="A217" s="559"/>
      <c r="B217" s="573" t="s">
        <v>160</v>
      </c>
      <c r="C217" s="574"/>
      <c r="D217" s="157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158">
        <v>0</v>
      </c>
      <c r="P217" s="376">
        <v>0</v>
      </c>
      <c r="Q217" s="157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158">
        <v>0</v>
      </c>
      <c r="AC217" s="376">
        <v>0</v>
      </c>
      <c r="AD217" s="157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158">
        <v>0</v>
      </c>
      <c r="AP217" s="33">
        <v>360703</v>
      </c>
      <c r="AQ217" s="33">
        <v>339051</v>
      </c>
      <c r="AR217" s="33">
        <v>341159</v>
      </c>
      <c r="AS217" s="33">
        <v>348213</v>
      </c>
      <c r="AT217" s="33">
        <v>357071.40370677656</v>
      </c>
      <c r="AU217" s="33">
        <v>374560.02327110281</v>
      </c>
      <c r="AV217" s="33">
        <v>372802</v>
      </c>
      <c r="AW217" s="33">
        <v>379101</v>
      </c>
      <c r="AX217" s="33">
        <v>375240</v>
      </c>
      <c r="AY217" s="33">
        <v>372725</v>
      </c>
      <c r="AZ217" s="33">
        <v>380296</v>
      </c>
      <c r="BA217" s="33">
        <v>479068</v>
      </c>
      <c r="BB217" s="157">
        <v>404894</v>
      </c>
      <c r="BC217" s="33">
        <v>374350</v>
      </c>
      <c r="BD217" s="33">
        <v>379695</v>
      </c>
      <c r="BE217" s="33">
        <v>389686</v>
      </c>
      <c r="BF217" s="33">
        <v>392405.33333333337</v>
      </c>
      <c r="BG217" s="33">
        <v>422764</v>
      </c>
      <c r="BH217" s="33">
        <v>413366</v>
      </c>
      <c r="BI217" s="33">
        <v>414979</v>
      </c>
      <c r="BJ217" s="33">
        <v>416726</v>
      </c>
      <c r="BK217" s="33">
        <v>399070</v>
      </c>
      <c r="BL217" s="33">
        <v>416396</v>
      </c>
      <c r="BM217" s="33">
        <v>514823</v>
      </c>
      <c r="BN217" s="464">
        <f>SUM(BB217:BM217)</f>
        <v>4939154.333333334</v>
      </c>
      <c r="BO217" s="33">
        <v>422060</v>
      </c>
      <c r="BP217" s="33">
        <v>402986</v>
      </c>
      <c r="BQ217" s="33">
        <v>416337</v>
      </c>
      <c r="BR217" s="33">
        <v>432954</v>
      </c>
      <c r="BS217" s="33">
        <v>421915</v>
      </c>
      <c r="BT217" s="33">
        <v>462383</v>
      </c>
      <c r="BU217" s="33">
        <v>446320</v>
      </c>
      <c r="BV217" s="33">
        <v>474605</v>
      </c>
      <c r="BW217" s="33">
        <v>451860</v>
      </c>
      <c r="BX217" s="33">
        <v>289397</v>
      </c>
      <c r="BY217" s="33">
        <v>474801</v>
      </c>
      <c r="BZ217" s="33">
        <v>598959</v>
      </c>
      <c r="CA217" s="157">
        <v>529896</v>
      </c>
      <c r="CB217" s="33">
        <v>481691</v>
      </c>
      <c r="CC217" s="33">
        <v>530215</v>
      </c>
      <c r="CD217" s="33">
        <v>475513.00000000006</v>
      </c>
      <c r="CE217" s="33">
        <v>520559</v>
      </c>
      <c r="CF217" s="33">
        <v>516761.99999999994</v>
      </c>
      <c r="CG217" s="33">
        <v>524447</v>
      </c>
      <c r="CH217" s="33">
        <v>535315</v>
      </c>
      <c r="CI217" s="158">
        <v>517655</v>
      </c>
      <c r="CJ217" s="376">
        <f>SUM($BB217:$BJ217)</f>
        <v>3608865.3333333335</v>
      </c>
      <c r="CK217" s="376">
        <f>SUM($BO217:$BW217)</f>
        <v>3931420</v>
      </c>
      <c r="CL217" s="377">
        <f>SUM($CA217:$CI217)</f>
        <v>4632053</v>
      </c>
      <c r="CM217" s="372">
        <f t="shared" ref="CM217:CM218" si="199">((CL217/CK217)-1)*100</f>
        <v>17.821372430317805</v>
      </c>
      <c r="CN217" s="270"/>
      <c r="CO217" s="269"/>
      <c r="CP217" s="271"/>
    </row>
    <row r="218" spans="1:94" ht="20.100000000000001" customHeight="1" thickBot="1" x14ac:dyDescent="0.3">
      <c r="A218" s="559"/>
      <c r="B218" s="341" t="s">
        <v>161</v>
      </c>
      <c r="C218" s="425"/>
      <c r="D218" s="157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158">
        <v>0</v>
      </c>
      <c r="P218" s="376">
        <v>0</v>
      </c>
      <c r="Q218" s="157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158">
        <v>0</v>
      </c>
      <c r="AC218" s="376">
        <v>0</v>
      </c>
      <c r="AD218" s="157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158">
        <v>0</v>
      </c>
      <c r="AP218" s="33">
        <v>355424</v>
      </c>
      <c r="AQ218" s="33">
        <v>324283.58333333337</v>
      </c>
      <c r="AR218" s="33">
        <v>324798</v>
      </c>
      <c r="AS218" s="33">
        <v>337306.81967916666</v>
      </c>
      <c r="AT218" s="33">
        <v>339516.7986941713</v>
      </c>
      <c r="AU218" s="33">
        <v>334233.52901661914</v>
      </c>
      <c r="AV218" s="33">
        <v>357500.73634583334</v>
      </c>
      <c r="AW218" s="33">
        <v>354081</v>
      </c>
      <c r="AX218" s="33">
        <v>354925</v>
      </c>
      <c r="AY218" s="33">
        <v>353476</v>
      </c>
      <c r="AZ218" s="33">
        <v>348691</v>
      </c>
      <c r="BA218" s="33">
        <v>409621</v>
      </c>
      <c r="BB218" s="157">
        <v>353141</v>
      </c>
      <c r="BC218" s="33">
        <v>308203</v>
      </c>
      <c r="BD218" s="33">
        <v>345796</v>
      </c>
      <c r="BE218" s="33">
        <v>350862</v>
      </c>
      <c r="BF218" s="33">
        <v>342362</v>
      </c>
      <c r="BG218" s="33">
        <v>344500</v>
      </c>
      <c r="BH218" s="33">
        <v>365986</v>
      </c>
      <c r="BI218" s="33">
        <v>349848</v>
      </c>
      <c r="BJ218" s="33">
        <v>362639</v>
      </c>
      <c r="BK218" s="33">
        <v>347647</v>
      </c>
      <c r="BL218" s="33">
        <v>355900</v>
      </c>
      <c r="BM218" s="33">
        <v>407665</v>
      </c>
      <c r="BN218" s="464">
        <f>SUM(BB218:BM218)</f>
        <v>4234549</v>
      </c>
      <c r="BO218" s="33">
        <v>315465</v>
      </c>
      <c r="BP218" s="33">
        <v>282988</v>
      </c>
      <c r="BQ218" s="33">
        <v>323676</v>
      </c>
      <c r="BR218" s="33">
        <v>310515</v>
      </c>
      <c r="BS218" s="33">
        <v>315585</v>
      </c>
      <c r="BT218" s="33">
        <v>329363</v>
      </c>
      <c r="BU218" s="33">
        <v>335824</v>
      </c>
      <c r="BV218" s="33">
        <v>340543</v>
      </c>
      <c r="BW218" s="33">
        <v>323356</v>
      </c>
      <c r="BX218" s="33">
        <v>334126</v>
      </c>
      <c r="BY218" s="33">
        <v>338804</v>
      </c>
      <c r="BZ218" s="33">
        <v>391545</v>
      </c>
      <c r="CA218" s="157">
        <v>341842</v>
      </c>
      <c r="CB218" s="33">
        <v>308947</v>
      </c>
      <c r="CC218" s="33">
        <v>348011</v>
      </c>
      <c r="CD218" s="33">
        <v>298462</v>
      </c>
      <c r="CE218" s="33">
        <v>358449</v>
      </c>
      <c r="CF218" s="33">
        <v>342986</v>
      </c>
      <c r="CG218" s="33">
        <v>359110</v>
      </c>
      <c r="CH218" s="33">
        <v>366210</v>
      </c>
      <c r="CI218" s="158">
        <v>364375.61820076301</v>
      </c>
      <c r="CJ218" s="376">
        <f>SUM($BB218:$BJ218)</f>
        <v>3123337</v>
      </c>
      <c r="CK218" s="376">
        <f>SUM($BO218:$BW218)</f>
        <v>2877315</v>
      </c>
      <c r="CL218" s="377">
        <f>SUM($CA218:$CI218)</f>
        <v>3088392.6182007631</v>
      </c>
      <c r="CM218" s="363">
        <f t="shared" si="199"/>
        <v>7.3359231853572959</v>
      </c>
      <c r="CN218" s="270"/>
      <c r="CO218" s="269"/>
      <c r="CP218" s="271"/>
    </row>
    <row r="219" spans="1:94" ht="20.100000000000001" customHeight="1" thickBot="1" x14ac:dyDescent="0.3">
      <c r="A219" s="559"/>
      <c r="B219" s="304" t="s">
        <v>194</v>
      </c>
      <c r="C219" s="304"/>
      <c r="D219" s="305"/>
      <c r="E219" s="305"/>
      <c r="F219" s="305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408"/>
      <c r="BP219" s="73"/>
      <c r="BQ219" s="408"/>
      <c r="BR219" s="73"/>
      <c r="BS219" s="73"/>
      <c r="BT219" s="73"/>
      <c r="BU219" s="73"/>
      <c r="BV219" s="73"/>
      <c r="BW219" s="73"/>
      <c r="BX219" s="73"/>
      <c r="BY219" s="73"/>
      <c r="BZ219" s="73"/>
      <c r="CA219" s="117"/>
      <c r="CB219" s="73"/>
      <c r="CC219" s="73"/>
      <c r="CD219" s="73"/>
      <c r="CE219" s="73"/>
      <c r="CF219" s="73"/>
      <c r="CG219" s="73"/>
      <c r="CH219" s="73"/>
      <c r="CI219" s="117"/>
      <c r="CJ219" s="73"/>
      <c r="CK219" s="73"/>
      <c r="CL219" s="73"/>
      <c r="CM219" s="104"/>
      <c r="CN219" s="270"/>
      <c r="CO219" s="269"/>
      <c r="CP219" s="271"/>
    </row>
    <row r="220" spans="1:94" ht="20.100000000000001" customHeight="1" thickBot="1" x14ac:dyDescent="0.35">
      <c r="A220" s="559"/>
      <c r="B220" s="329"/>
      <c r="C220" s="323" t="s">
        <v>111</v>
      </c>
      <c r="D220" s="324">
        <f t="shared" ref="D220:BP220" si="200">+D222</f>
        <v>0</v>
      </c>
      <c r="E220" s="325">
        <f t="shared" si="200"/>
        <v>0</v>
      </c>
      <c r="F220" s="325">
        <f t="shared" si="200"/>
        <v>0</v>
      </c>
      <c r="G220" s="325">
        <f t="shared" si="200"/>
        <v>0</v>
      </c>
      <c r="H220" s="325">
        <f t="shared" si="200"/>
        <v>0</v>
      </c>
      <c r="I220" s="325">
        <f t="shared" si="200"/>
        <v>0</v>
      </c>
      <c r="J220" s="325">
        <f t="shared" si="200"/>
        <v>0</v>
      </c>
      <c r="K220" s="325">
        <f t="shared" si="200"/>
        <v>0</v>
      </c>
      <c r="L220" s="325">
        <f t="shared" si="200"/>
        <v>0</v>
      </c>
      <c r="M220" s="325">
        <f t="shared" si="200"/>
        <v>0</v>
      </c>
      <c r="N220" s="325">
        <f t="shared" si="200"/>
        <v>0</v>
      </c>
      <c r="O220" s="326">
        <f t="shared" si="200"/>
        <v>0</v>
      </c>
      <c r="P220" s="325">
        <f t="shared" si="200"/>
        <v>0</v>
      </c>
      <c r="Q220" s="324">
        <f t="shared" si="200"/>
        <v>0</v>
      </c>
      <c r="R220" s="325">
        <f t="shared" si="200"/>
        <v>0</v>
      </c>
      <c r="S220" s="325">
        <f t="shared" si="200"/>
        <v>0</v>
      </c>
      <c r="T220" s="325">
        <f t="shared" si="200"/>
        <v>0</v>
      </c>
      <c r="U220" s="325">
        <f t="shared" si="200"/>
        <v>0</v>
      </c>
      <c r="V220" s="325">
        <f t="shared" si="200"/>
        <v>0</v>
      </c>
      <c r="W220" s="325">
        <f t="shared" si="200"/>
        <v>0</v>
      </c>
      <c r="X220" s="325">
        <f t="shared" si="200"/>
        <v>0</v>
      </c>
      <c r="Y220" s="325">
        <f t="shared" si="200"/>
        <v>0</v>
      </c>
      <c r="Z220" s="325">
        <f t="shared" si="200"/>
        <v>0</v>
      </c>
      <c r="AA220" s="325">
        <f t="shared" si="200"/>
        <v>0</v>
      </c>
      <c r="AB220" s="326">
        <f t="shared" si="200"/>
        <v>0</v>
      </c>
      <c r="AC220" s="325">
        <f t="shared" si="200"/>
        <v>0</v>
      </c>
      <c r="AD220" s="324">
        <f t="shared" si="200"/>
        <v>0</v>
      </c>
      <c r="AE220" s="325">
        <f t="shared" si="200"/>
        <v>0</v>
      </c>
      <c r="AF220" s="325">
        <f t="shared" si="200"/>
        <v>0</v>
      </c>
      <c r="AG220" s="325">
        <f t="shared" si="200"/>
        <v>0</v>
      </c>
      <c r="AH220" s="325">
        <f t="shared" si="200"/>
        <v>0</v>
      </c>
      <c r="AI220" s="325">
        <f t="shared" si="200"/>
        <v>0</v>
      </c>
      <c r="AJ220" s="325">
        <f t="shared" si="200"/>
        <v>0</v>
      </c>
      <c r="AK220" s="325">
        <f t="shared" si="200"/>
        <v>0</v>
      </c>
      <c r="AL220" s="325">
        <f t="shared" si="200"/>
        <v>0</v>
      </c>
      <c r="AM220" s="325">
        <f t="shared" si="200"/>
        <v>0</v>
      </c>
      <c r="AN220" s="325">
        <f t="shared" si="200"/>
        <v>0</v>
      </c>
      <c r="AO220" s="326">
        <f t="shared" si="200"/>
        <v>0</v>
      </c>
      <c r="AP220" s="325">
        <f t="shared" si="200"/>
        <v>0</v>
      </c>
      <c r="AQ220" s="325">
        <f t="shared" si="200"/>
        <v>0</v>
      </c>
      <c r="AR220" s="325">
        <f t="shared" si="200"/>
        <v>0</v>
      </c>
      <c r="AS220" s="325">
        <f t="shared" si="200"/>
        <v>0</v>
      </c>
      <c r="AT220" s="325">
        <f t="shared" si="200"/>
        <v>0</v>
      </c>
      <c r="AU220" s="325">
        <f t="shared" si="200"/>
        <v>0</v>
      </c>
      <c r="AV220" s="325">
        <f t="shared" si="200"/>
        <v>0</v>
      </c>
      <c r="AW220" s="325">
        <f t="shared" si="200"/>
        <v>0</v>
      </c>
      <c r="AX220" s="325">
        <f t="shared" si="200"/>
        <v>0</v>
      </c>
      <c r="AY220" s="325">
        <f t="shared" si="200"/>
        <v>0</v>
      </c>
      <c r="AZ220" s="325">
        <f t="shared" si="200"/>
        <v>0</v>
      </c>
      <c r="BA220" s="325">
        <f t="shared" si="200"/>
        <v>0</v>
      </c>
      <c r="BB220" s="324">
        <f t="shared" si="200"/>
        <v>0.23830793000000003</v>
      </c>
      <c r="BC220" s="325">
        <f t="shared" si="200"/>
        <v>0.86766840000000001</v>
      </c>
      <c r="BD220" s="325">
        <f t="shared" si="200"/>
        <v>2.0478699600000003</v>
      </c>
      <c r="BE220" s="325">
        <f t="shared" si="200"/>
        <v>3.0550886399999997</v>
      </c>
      <c r="BF220" s="325">
        <f t="shared" si="200"/>
        <v>3.5981488899999996</v>
      </c>
      <c r="BG220" s="325">
        <f t="shared" si="200"/>
        <v>4.1100268600000005</v>
      </c>
      <c r="BH220" s="325">
        <f t="shared" si="200"/>
        <v>8.3021315399999995</v>
      </c>
      <c r="BI220" s="325">
        <f t="shared" si="200"/>
        <v>6.63667958</v>
      </c>
      <c r="BJ220" s="325">
        <f t="shared" si="200"/>
        <v>7.6254183900000001</v>
      </c>
      <c r="BK220" s="325">
        <f t="shared" si="200"/>
        <v>9.0107550400000012</v>
      </c>
      <c r="BL220" s="325">
        <f t="shared" si="200"/>
        <v>10.870871390000001</v>
      </c>
      <c r="BM220" s="326">
        <f t="shared" si="200"/>
        <v>13.580000559999998</v>
      </c>
      <c r="BN220" s="449">
        <f>SUM(BB220:BM220)</f>
        <v>69.942967179999997</v>
      </c>
      <c r="BO220" s="325">
        <f t="shared" si="200"/>
        <v>12.577949929999999</v>
      </c>
      <c r="BP220" s="325">
        <f t="shared" si="200"/>
        <v>14.582328929999999</v>
      </c>
      <c r="BQ220" s="325">
        <f t="shared" ref="BQ220:BY220" si="201">+BQ222</f>
        <v>13.912135390000003</v>
      </c>
      <c r="BR220" s="325">
        <f t="shared" si="201"/>
        <v>16.371159540000001</v>
      </c>
      <c r="BS220" s="325">
        <f t="shared" si="201"/>
        <v>19.907945829999999</v>
      </c>
      <c r="BT220" s="325">
        <f t="shared" si="201"/>
        <v>24.946220629999999</v>
      </c>
      <c r="BU220" s="325">
        <f t="shared" si="201"/>
        <v>27.144495630000005</v>
      </c>
      <c r="BV220" s="325">
        <f t="shared" si="201"/>
        <v>27.160718230000004</v>
      </c>
      <c r="BW220" s="325">
        <f t="shared" si="201"/>
        <v>27.356971520000002</v>
      </c>
      <c r="BX220" s="325">
        <f t="shared" si="201"/>
        <v>33.042042590000001</v>
      </c>
      <c r="BY220" s="325">
        <f t="shared" si="201"/>
        <v>38.332092370000005</v>
      </c>
      <c r="BZ220" s="325">
        <f t="shared" ref="BZ220:CI220" si="202">+BZ222</f>
        <v>48.688201340000006</v>
      </c>
      <c r="CA220" s="324">
        <f t="shared" si="202"/>
        <v>45.272466600000001</v>
      </c>
      <c r="CB220" s="325">
        <f t="shared" si="202"/>
        <v>45.627572929999999</v>
      </c>
      <c r="CC220" s="325">
        <f t="shared" si="202"/>
        <v>57.96909316</v>
      </c>
      <c r="CD220" s="325">
        <f t="shared" si="202"/>
        <v>66.877982869999997</v>
      </c>
      <c r="CE220" s="325">
        <f t="shared" si="202"/>
        <v>59.757440350100005</v>
      </c>
      <c r="CF220" s="325">
        <f t="shared" ref="CF220:CG220" si="203">+CF222</f>
        <v>62.813596409999995</v>
      </c>
      <c r="CG220" s="325">
        <f t="shared" si="203"/>
        <v>68.960874929999989</v>
      </c>
      <c r="CH220" s="325">
        <f t="shared" si="202"/>
        <v>71.724351569999996</v>
      </c>
      <c r="CI220" s="326">
        <f t="shared" si="202"/>
        <v>77.052546300000003</v>
      </c>
      <c r="CJ220" s="325">
        <f>SUM($BB220:$BJ220)</f>
        <v>36.481340189999997</v>
      </c>
      <c r="CK220" s="325">
        <f>SUM($BO220:$BW220)</f>
        <v>183.95992563000001</v>
      </c>
      <c r="CL220" s="326">
        <f>SUM($CA220:$CI220)</f>
        <v>556.05592512010003</v>
      </c>
      <c r="CM220" s="408"/>
      <c r="CN220" s="270"/>
      <c r="CO220" s="269"/>
      <c r="CP220" s="271"/>
    </row>
    <row r="221" spans="1:94" ht="20.100000000000001" customHeight="1" x14ac:dyDescent="0.25">
      <c r="A221" s="559"/>
      <c r="B221" s="48" t="s">
        <v>164</v>
      </c>
      <c r="C221" s="70"/>
      <c r="D221" s="71"/>
      <c r="E221" s="72"/>
      <c r="F221" s="72"/>
      <c r="G221" s="73"/>
      <c r="H221" s="73"/>
      <c r="I221" s="73"/>
      <c r="J221" s="73"/>
      <c r="K221" s="73"/>
      <c r="L221" s="73"/>
      <c r="M221" s="73"/>
      <c r="N221" s="73"/>
      <c r="O221" s="321"/>
      <c r="P221" s="104"/>
      <c r="Q221" s="140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321"/>
      <c r="AC221" s="73"/>
      <c r="AD221" s="140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321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140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321"/>
      <c r="BN221" s="74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140"/>
      <c r="CB221" s="73"/>
      <c r="CC221" s="73"/>
      <c r="CD221" s="73"/>
      <c r="CE221" s="73"/>
      <c r="CF221" s="73"/>
      <c r="CG221" s="73"/>
      <c r="CH221" s="73"/>
      <c r="CI221" s="321"/>
      <c r="CJ221" s="73"/>
      <c r="CK221" s="73"/>
      <c r="CL221" s="321"/>
      <c r="CM221" s="74"/>
      <c r="CN221" s="270"/>
      <c r="CO221" s="269"/>
      <c r="CP221" s="271"/>
    </row>
    <row r="222" spans="1:94" ht="20.100000000000001" customHeight="1" thickBot="1" x14ac:dyDescent="0.3">
      <c r="A222" s="559"/>
      <c r="B222" s="569" t="s">
        <v>49</v>
      </c>
      <c r="C222" s="570"/>
      <c r="D222" s="52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76">
        <v>0</v>
      </c>
      <c r="P222" s="80">
        <v>0</v>
      </c>
      <c r="Q222" s="52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76">
        <v>0</v>
      </c>
      <c r="AC222" s="80">
        <v>0</v>
      </c>
      <c r="AD222" s="52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76">
        <v>0</v>
      </c>
      <c r="AP222" s="26">
        <v>0</v>
      </c>
      <c r="AQ222" s="26">
        <v>0</v>
      </c>
      <c r="AR222" s="26">
        <v>0</v>
      </c>
      <c r="AS222" s="26">
        <v>0</v>
      </c>
      <c r="AT222" s="26">
        <v>0</v>
      </c>
      <c r="AU222" s="26">
        <v>0</v>
      </c>
      <c r="AV222" s="26">
        <v>0</v>
      </c>
      <c r="AW222" s="26">
        <v>0</v>
      </c>
      <c r="AX222" s="26">
        <v>0</v>
      </c>
      <c r="AY222" s="26">
        <v>0</v>
      </c>
      <c r="AZ222" s="26">
        <v>0</v>
      </c>
      <c r="BA222" s="26">
        <v>0</v>
      </c>
      <c r="BB222" s="52">
        <v>0.23830793000000003</v>
      </c>
      <c r="BC222" s="26">
        <v>0.86766840000000001</v>
      </c>
      <c r="BD222" s="26">
        <v>2.0478699600000003</v>
      </c>
      <c r="BE222" s="26">
        <v>3.0550886399999997</v>
      </c>
      <c r="BF222" s="26">
        <v>3.5981488899999996</v>
      </c>
      <c r="BG222" s="26">
        <v>4.1100268600000005</v>
      </c>
      <c r="BH222" s="26">
        <v>8.3021315399999995</v>
      </c>
      <c r="BI222" s="26">
        <v>6.63667958</v>
      </c>
      <c r="BJ222" s="26">
        <v>7.6254183900000001</v>
      </c>
      <c r="BK222" s="26">
        <v>9.0107550400000012</v>
      </c>
      <c r="BL222" s="26">
        <v>10.870871390000001</v>
      </c>
      <c r="BM222" s="76">
        <v>13.580000559999998</v>
      </c>
      <c r="BN222" s="460">
        <f>SUM(BB222:BM222)</f>
        <v>69.942967179999997</v>
      </c>
      <c r="BO222" s="26">
        <v>12.577949929999999</v>
      </c>
      <c r="BP222" s="26">
        <v>14.582328929999999</v>
      </c>
      <c r="BQ222" s="26">
        <v>13.912135390000003</v>
      </c>
      <c r="BR222" s="26">
        <v>16.371159540000001</v>
      </c>
      <c r="BS222" s="26">
        <v>19.907945829999999</v>
      </c>
      <c r="BT222" s="26">
        <v>24.946220629999999</v>
      </c>
      <c r="BU222" s="26">
        <v>27.144495630000005</v>
      </c>
      <c r="BV222" s="26">
        <v>27.160718230000004</v>
      </c>
      <c r="BW222" s="26">
        <v>27.356971520000002</v>
      </c>
      <c r="BX222" s="26">
        <v>33.042042590000001</v>
      </c>
      <c r="BY222" s="26">
        <v>38.332092370000005</v>
      </c>
      <c r="BZ222" s="26">
        <f>48688201.34/1000000</f>
        <v>48.688201340000006</v>
      </c>
      <c r="CA222" s="52">
        <f>45272466.6/1000000</f>
        <v>45.272466600000001</v>
      </c>
      <c r="CB222" s="26">
        <f>45627572.93/1000000</f>
        <v>45.627572929999999</v>
      </c>
      <c r="CC222" s="26">
        <f>57969093.16/1000000</f>
        <v>57.96909316</v>
      </c>
      <c r="CD222" s="26">
        <f>66877982.87/1000000</f>
        <v>66.877982869999997</v>
      </c>
      <c r="CE222" s="26">
        <f>59757440.3501/1000000</f>
        <v>59.757440350100005</v>
      </c>
      <c r="CF222" s="26">
        <f>62813596.41/1000000</f>
        <v>62.813596409999995</v>
      </c>
      <c r="CG222" s="26">
        <f>(68959336.13+1234.7+304.1)/1000000</f>
        <v>68.960874929999989</v>
      </c>
      <c r="CH222" s="26">
        <f>(71723825.07+229+297.5)/1000000</f>
        <v>71.724351569999996</v>
      </c>
      <c r="CI222" s="76">
        <f>+(77050769.8+1691+85.5)/1000000</f>
        <v>77.052546300000003</v>
      </c>
      <c r="CJ222" s="378">
        <f>SUM($BB222:$BJ222)</f>
        <v>36.481340189999997</v>
      </c>
      <c r="CK222" s="378">
        <f>SUM($BO222:$BW222)</f>
        <v>183.95992563000001</v>
      </c>
      <c r="CL222" s="403">
        <f>SUM($CA222:$CI222)</f>
        <v>556.05592512010003</v>
      </c>
      <c r="CM222" s="363">
        <f t="shared" ref="CM222" si="204">((CL222/CK222)-1)*100</f>
        <v>202.27014020352425</v>
      </c>
      <c r="CN222" s="270"/>
      <c r="CO222" s="269"/>
      <c r="CP222" s="271"/>
    </row>
    <row r="223" spans="1:94" ht="20.100000000000001" customHeight="1" thickBot="1" x14ac:dyDescent="0.3">
      <c r="A223" s="559"/>
      <c r="B223" s="330"/>
      <c r="C223" s="327" t="s">
        <v>115</v>
      </c>
      <c r="D223" s="324">
        <f t="shared" ref="D223:BP223" si="205">+D224</f>
        <v>0</v>
      </c>
      <c r="E223" s="325">
        <f t="shared" si="205"/>
        <v>0</v>
      </c>
      <c r="F223" s="325">
        <f t="shared" si="205"/>
        <v>0</v>
      </c>
      <c r="G223" s="325">
        <f t="shared" si="205"/>
        <v>0</v>
      </c>
      <c r="H223" s="325">
        <f t="shared" si="205"/>
        <v>0</v>
      </c>
      <c r="I223" s="325">
        <f t="shared" si="205"/>
        <v>0</v>
      </c>
      <c r="J223" s="325">
        <f t="shared" si="205"/>
        <v>0</v>
      </c>
      <c r="K223" s="325">
        <f t="shared" si="205"/>
        <v>0</v>
      </c>
      <c r="L223" s="325">
        <f t="shared" si="205"/>
        <v>0</v>
      </c>
      <c r="M223" s="325">
        <f t="shared" si="205"/>
        <v>0</v>
      </c>
      <c r="N223" s="325">
        <f t="shared" si="205"/>
        <v>0</v>
      </c>
      <c r="O223" s="326">
        <f t="shared" si="205"/>
        <v>0</v>
      </c>
      <c r="P223" s="325">
        <f t="shared" si="205"/>
        <v>0</v>
      </c>
      <c r="Q223" s="324">
        <f t="shared" si="205"/>
        <v>0</v>
      </c>
      <c r="R223" s="325">
        <f t="shared" si="205"/>
        <v>0</v>
      </c>
      <c r="S223" s="325">
        <f t="shared" si="205"/>
        <v>0</v>
      </c>
      <c r="T223" s="325">
        <f t="shared" si="205"/>
        <v>0</v>
      </c>
      <c r="U223" s="325">
        <f t="shared" si="205"/>
        <v>0</v>
      </c>
      <c r="V223" s="325">
        <f t="shared" si="205"/>
        <v>0</v>
      </c>
      <c r="W223" s="325">
        <f t="shared" si="205"/>
        <v>0</v>
      </c>
      <c r="X223" s="325">
        <f t="shared" si="205"/>
        <v>0</v>
      </c>
      <c r="Y223" s="325">
        <f t="shared" si="205"/>
        <v>0</v>
      </c>
      <c r="Z223" s="325">
        <f t="shared" si="205"/>
        <v>0</v>
      </c>
      <c r="AA223" s="325">
        <f t="shared" si="205"/>
        <v>0</v>
      </c>
      <c r="AB223" s="326">
        <f t="shared" si="205"/>
        <v>0</v>
      </c>
      <c r="AC223" s="325">
        <f t="shared" si="205"/>
        <v>0</v>
      </c>
      <c r="AD223" s="324">
        <f t="shared" si="205"/>
        <v>0</v>
      </c>
      <c r="AE223" s="325">
        <f t="shared" si="205"/>
        <v>0</v>
      </c>
      <c r="AF223" s="325">
        <f t="shared" si="205"/>
        <v>0</v>
      </c>
      <c r="AG223" s="325">
        <f t="shared" si="205"/>
        <v>0</v>
      </c>
      <c r="AH223" s="325">
        <f t="shared" si="205"/>
        <v>0</v>
      </c>
      <c r="AI223" s="325">
        <f t="shared" si="205"/>
        <v>0</v>
      </c>
      <c r="AJ223" s="325">
        <f t="shared" si="205"/>
        <v>0</v>
      </c>
      <c r="AK223" s="325">
        <f t="shared" si="205"/>
        <v>0</v>
      </c>
      <c r="AL223" s="325">
        <f t="shared" si="205"/>
        <v>0</v>
      </c>
      <c r="AM223" s="325">
        <f t="shared" si="205"/>
        <v>0</v>
      </c>
      <c r="AN223" s="325">
        <f t="shared" si="205"/>
        <v>0</v>
      </c>
      <c r="AO223" s="326">
        <f t="shared" si="205"/>
        <v>0</v>
      </c>
      <c r="AP223" s="325">
        <f t="shared" si="205"/>
        <v>0</v>
      </c>
      <c r="AQ223" s="325">
        <f t="shared" si="205"/>
        <v>0</v>
      </c>
      <c r="AR223" s="325">
        <f t="shared" si="205"/>
        <v>0</v>
      </c>
      <c r="AS223" s="325">
        <f t="shared" si="205"/>
        <v>0</v>
      </c>
      <c r="AT223" s="325">
        <f t="shared" si="205"/>
        <v>0</v>
      </c>
      <c r="AU223" s="325">
        <f t="shared" si="205"/>
        <v>0</v>
      </c>
      <c r="AV223" s="325">
        <f t="shared" si="205"/>
        <v>0</v>
      </c>
      <c r="AW223" s="325">
        <f t="shared" si="205"/>
        <v>0</v>
      </c>
      <c r="AX223" s="325">
        <f t="shared" si="205"/>
        <v>0</v>
      </c>
      <c r="AY223" s="325">
        <f t="shared" si="205"/>
        <v>0</v>
      </c>
      <c r="AZ223" s="325">
        <f t="shared" si="205"/>
        <v>0</v>
      </c>
      <c r="BA223" s="325">
        <f t="shared" si="205"/>
        <v>0</v>
      </c>
      <c r="BB223" s="324">
        <f t="shared" si="205"/>
        <v>1851</v>
      </c>
      <c r="BC223" s="325">
        <f t="shared" si="205"/>
        <v>5548</v>
      </c>
      <c r="BD223" s="325">
        <f t="shared" si="205"/>
        <v>28249</v>
      </c>
      <c r="BE223" s="325">
        <f t="shared" si="205"/>
        <v>55551</v>
      </c>
      <c r="BF223" s="325">
        <f t="shared" si="205"/>
        <v>23036</v>
      </c>
      <c r="BG223" s="325">
        <f t="shared" si="205"/>
        <v>22484</v>
      </c>
      <c r="BH223" s="325">
        <f t="shared" si="205"/>
        <v>91398</v>
      </c>
      <c r="BI223" s="325">
        <f t="shared" si="205"/>
        <v>39372</v>
      </c>
      <c r="BJ223" s="325">
        <f t="shared" si="205"/>
        <v>64237</v>
      </c>
      <c r="BK223" s="325">
        <f t="shared" si="205"/>
        <v>65057</v>
      </c>
      <c r="BL223" s="325">
        <f t="shared" si="205"/>
        <v>80705</v>
      </c>
      <c r="BM223" s="326">
        <f t="shared" si="205"/>
        <v>87811</v>
      </c>
      <c r="BN223" s="449">
        <f>SUM(BB223:BM223)</f>
        <v>565299</v>
      </c>
      <c r="BO223" s="325">
        <f t="shared" si="205"/>
        <v>120208</v>
      </c>
      <c r="BP223" s="325">
        <f t="shared" si="205"/>
        <v>92212</v>
      </c>
      <c r="BQ223" s="325">
        <f t="shared" ref="BQ223:BY223" si="206">+BQ224</f>
        <v>107141</v>
      </c>
      <c r="BR223" s="325">
        <f t="shared" si="206"/>
        <v>139837</v>
      </c>
      <c r="BS223" s="325">
        <f t="shared" si="206"/>
        <v>171790</v>
      </c>
      <c r="BT223" s="325">
        <f t="shared" si="206"/>
        <v>197190</v>
      </c>
      <c r="BU223" s="325">
        <f t="shared" si="206"/>
        <v>179401</v>
      </c>
      <c r="BV223" s="325">
        <f t="shared" si="206"/>
        <v>144190</v>
      </c>
      <c r="BW223" s="325">
        <f t="shared" si="206"/>
        <v>175828</v>
      </c>
      <c r="BX223" s="325">
        <f t="shared" si="206"/>
        <v>224749</v>
      </c>
      <c r="BY223" s="325">
        <f t="shared" si="206"/>
        <v>264639</v>
      </c>
      <c r="BZ223" s="325">
        <f t="shared" ref="BZ223:CI223" si="207">+BZ224</f>
        <v>295169</v>
      </c>
      <c r="CA223" s="324">
        <f t="shared" si="207"/>
        <v>349664</v>
      </c>
      <c r="CB223" s="325">
        <f t="shared" si="207"/>
        <v>307599</v>
      </c>
      <c r="CC223" s="325">
        <f t="shared" si="207"/>
        <v>821745</v>
      </c>
      <c r="CD223" s="325">
        <f t="shared" si="207"/>
        <v>1900502</v>
      </c>
      <c r="CE223" s="325">
        <f t="shared" si="207"/>
        <v>1789248</v>
      </c>
      <c r="CF223" s="325">
        <f t="shared" si="207"/>
        <v>1741151</v>
      </c>
      <c r="CG223" s="325">
        <f t="shared" si="207"/>
        <v>2024416</v>
      </c>
      <c r="CH223" s="325">
        <f t="shared" si="207"/>
        <v>2350117</v>
      </c>
      <c r="CI223" s="326">
        <f t="shared" si="207"/>
        <v>2304645</v>
      </c>
      <c r="CJ223" s="325">
        <f>SUM($BB223:$BJ223)</f>
        <v>331726</v>
      </c>
      <c r="CK223" s="325">
        <f>SUM($BO223:$BW223)</f>
        <v>1327797</v>
      </c>
      <c r="CL223" s="326">
        <f>SUM($CA223:$CI223)</f>
        <v>13589087</v>
      </c>
      <c r="CM223" s="139"/>
      <c r="CN223" s="270"/>
      <c r="CO223" s="269"/>
      <c r="CP223" s="271"/>
    </row>
    <row r="224" spans="1:94" ht="20.100000000000001" customHeight="1" thickBot="1" x14ac:dyDescent="0.3">
      <c r="A224" s="559"/>
      <c r="B224" s="579" t="s">
        <v>41</v>
      </c>
      <c r="C224" s="580"/>
      <c r="D224" s="157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158">
        <v>0</v>
      </c>
      <c r="P224" s="376">
        <v>0</v>
      </c>
      <c r="Q224" s="157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158">
        <v>0</v>
      </c>
      <c r="AC224" s="376">
        <v>0</v>
      </c>
      <c r="AD224" s="157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158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157">
        <v>1851</v>
      </c>
      <c r="BC224" s="33">
        <v>5548</v>
      </c>
      <c r="BD224" s="33">
        <v>28249</v>
      </c>
      <c r="BE224" s="33">
        <v>55551</v>
      </c>
      <c r="BF224" s="33">
        <v>23036</v>
      </c>
      <c r="BG224" s="33">
        <v>22484</v>
      </c>
      <c r="BH224" s="33">
        <v>91398</v>
      </c>
      <c r="BI224" s="33">
        <v>39372</v>
      </c>
      <c r="BJ224" s="33">
        <v>64237</v>
      </c>
      <c r="BK224" s="33">
        <v>65057</v>
      </c>
      <c r="BL224" s="33">
        <v>80705</v>
      </c>
      <c r="BM224" s="158">
        <v>87811</v>
      </c>
      <c r="BN224" s="454">
        <f>SUM(BB224:BM224)</f>
        <v>565299</v>
      </c>
      <c r="BO224" s="33">
        <v>120208</v>
      </c>
      <c r="BP224" s="33">
        <v>92212</v>
      </c>
      <c r="BQ224" s="33">
        <v>107141</v>
      </c>
      <c r="BR224" s="33">
        <v>139837</v>
      </c>
      <c r="BS224" s="33">
        <v>171790</v>
      </c>
      <c r="BT224" s="33">
        <v>197190</v>
      </c>
      <c r="BU224" s="33">
        <v>179401</v>
      </c>
      <c r="BV224" s="33">
        <v>144190</v>
      </c>
      <c r="BW224" s="33">
        <v>175828</v>
      </c>
      <c r="BX224" s="33">
        <v>224749</v>
      </c>
      <c r="BY224" s="33">
        <v>264639</v>
      </c>
      <c r="BZ224" s="33">
        <v>295169</v>
      </c>
      <c r="CA224" s="157">
        <v>349664</v>
      </c>
      <c r="CB224" s="33">
        <v>307599</v>
      </c>
      <c r="CC224" s="33">
        <v>821745</v>
      </c>
      <c r="CD224" s="33">
        <v>1900502</v>
      </c>
      <c r="CE224" s="33">
        <v>1789248</v>
      </c>
      <c r="CF224" s="33">
        <v>1741151</v>
      </c>
      <c r="CG224" s="33">
        <f>2024359+36+21</f>
        <v>2024416</v>
      </c>
      <c r="CH224" s="33">
        <f>2350087+17+13</f>
        <v>2350117</v>
      </c>
      <c r="CI224" s="158">
        <f>2304508+125+12</f>
        <v>2304645</v>
      </c>
      <c r="CJ224" s="376">
        <f>SUM($BB224:$BJ224)</f>
        <v>331726</v>
      </c>
      <c r="CK224" s="376">
        <f>SUM($BO224:$BW224)</f>
        <v>1327797</v>
      </c>
      <c r="CL224" s="377">
        <f>SUM($CA224:$CI224)</f>
        <v>13589087</v>
      </c>
      <c r="CM224" s="372">
        <f t="shared" ref="CM224" si="208">((CL224/CK224)-1)*100</f>
        <v>923.43106664648292</v>
      </c>
      <c r="CN224" s="270"/>
      <c r="CO224" s="269"/>
      <c r="CP224" s="271"/>
    </row>
    <row r="225" spans="1:114" ht="20.100000000000001" customHeight="1" x14ac:dyDescent="0.25">
      <c r="A225" s="559"/>
      <c r="B225" s="554" t="s">
        <v>197</v>
      </c>
      <c r="C225" s="483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11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11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111"/>
      <c r="CK225" s="111"/>
      <c r="CL225" s="111"/>
      <c r="CM225" s="555"/>
      <c r="CN225" s="270"/>
      <c r="CO225" s="269"/>
      <c r="CP225" s="271"/>
    </row>
    <row r="226" spans="1:114" ht="20.100000000000001" customHeight="1" x14ac:dyDescent="0.25">
      <c r="A226" s="559"/>
      <c r="B226" s="354"/>
      <c r="C226" s="482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80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80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80"/>
      <c r="CK226" s="80"/>
      <c r="CL226" s="80"/>
      <c r="CM226" s="553"/>
      <c r="CN226" s="270"/>
      <c r="CO226" s="269"/>
      <c r="CP226" s="271"/>
    </row>
    <row r="227" spans="1:114" ht="20.100000000000001" customHeight="1" thickBot="1" x14ac:dyDescent="0.3">
      <c r="A227" s="559"/>
      <c r="B227" s="165" t="s">
        <v>159</v>
      </c>
      <c r="C227" s="166"/>
      <c r="D227" s="166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408"/>
      <c r="AT227" s="408"/>
      <c r="AU227" s="408"/>
      <c r="AV227" s="408"/>
      <c r="AW227" s="408"/>
      <c r="AX227" s="408"/>
      <c r="AY227" s="408"/>
      <c r="AZ227" s="408"/>
      <c r="BA227" s="408"/>
      <c r="BB227" s="408"/>
      <c r="BC227" s="408"/>
      <c r="BD227" s="408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408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408"/>
      <c r="CC227" s="73"/>
      <c r="CD227" s="73"/>
      <c r="CE227" s="73"/>
      <c r="CF227" s="73"/>
      <c r="CG227" s="73"/>
      <c r="CH227" s="73"/>
      <c r="CI227" s="73"/>
      <c r="CJ227" s="73"/>
      <c r="CK227" s="81"/>
      <c r="CL227" s="81"/>
      <c r="CM227" s="81"/>
      <c r="CO227" s="269"/>
      <c r="CP227" s="271"/>
    </row>
    <row r="228" spans="1:114" ht="17.25" customHeight="1" x14ac:dyDescent="0.25">
      <c r="A228" s="559"/>
      <c r="B228" s="131"/>
      <c r="C228" s="167"/>
      <c r="D228" s="591"/>
      <c r="E228" s="592"/>
      <c r="F228" s="592"/>
      <c r="G228" s="592"/>
      <c r="H228" s="592"/>
      <c r="I228" s="592"/>
      <c r="J228" s="592"/>
      <c r="K228" s="592"/>
      <c r="L228" s="592"/>
      <c r="M228" s="592"/>
      <c r="N228" s="592"/>
      <c r="O228" s="592"/>
      <c r="P228" s="586" t="s">
        <v>76</v>
      </c>
      <c r="Q228" s="588"/>
      <c r="R228" s="589"/>
      <c r="S228" s="589"/>
      <c r="T228" s="589"/>
      <c r="U228" s="589"/>
      <c r="V228" s="589"/>
      <c r="W228" s="589"/>
      <c r="X228" s="589"/>
      <c r="Y228" s="589"/>
      <c r="Z228" s="589"/>
      <c r="AA228" s="589"/>
      <c r="AB228" s="590"/>
      <c r="AC228" s="586" t="s">
        <v>75</v>
      </c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4"/>
      <c r="AQ228" s="265"/>
      <c r="AR228" s="265"/>
      <c r="AS228" s="265"/>
      <c r="AT228" s="265"/>
      <c r="AU228" s="265"/>
      <c r="AV228" s="265"/>
      <c r="AW228" s="265"/>
      <c r="AX228" s="265"/>
      <c r="AY228" s="265"/>
      <c r="AZ228" s="265"/>
      <c r="BA228" s="420"/>
      <c r="BB228" s="265"/>
      <c r="BC228" s="265"/>
      <c r="BD228" s="265"/>
      <c r="BE228" s="265"/>
      <c r="BF228" s="265"/>
      <c r="BG228" s="265"/>
      <c r="BH228" s="265"/>
      <c r="BI228" s="265"/>
      <c r="BJ228" s="265"/>
      <c r="BK228" s="265"/>
      <c r="BL228" s="265"/>
      <c r="BM228" s="265"/>
      <c r="BN228" s="567" t="s">
        <v>171</v>
      </c>
      <c r="BO228" s="264"/>
      <c r="BP228" s="265"/>
      <c r="BQ228" s="265"/>
      <c r="BR228" s="265"/>
      <c r="BS228" s="265"/>
      <c r="BT228" s="265"/>
      <c r="BU228" s="265"/>
      <c r="BV228" s="265"/>
      <c r="BW228" s="391"/>
      <c r="BX228" s="391"/>
      <c r="BY228" s="391"/>
      <c r="BZ228" s="380"/>
      <c r="CA228" s="391"/>
      <c r="CB228" s="391"/>
      <c r="CC228" s="391"/>
      <c r="CD228" s="391"/>
      <c r="CE228" s="391"/>
      <c r="CF228" s="391"/>
      <c r="CG228" s="391"/>
      <c r="CH228" s="391"/>
      <c r="CI228" s="380"/>
      <c r="CJ228" s="80"/>
      <c r="CK228" s="81"/>
      <c r="CL228" s="81"/>
      <c r="CM228" s="81"/>
      <c r="CO228" s="271"/>
      <c r="CP228" s="271"/>
    </row>
    <row r="229" spans="1:114" s="40" customFormat="1" ht="20.100000000000001" customHeight="1" thickBot="1" x14ac:dyDescent="0.3">
      <c r="A229" s="559"/>
      <c r="B229" s="577" t="s">
        <v>47</v>
      </c>
      <c r="C229" s="578"/>
      <c r="D229" s="132" t="s">
        <v>2</v>
      </c>
      <c r="E229" s="133" t="s">
        <v>3</v>
      </c>
      <c r="F229" s="133" t="s">
        <v>4</v>
      </c>
      <c r="G229" s="133" t="s">
        <v>5</v>
      </c>
      <c r="H229" s="133" t="s">
        <v>6</v>
      </c>
      <c r="I229" s="133" t="s">
        <v>7</v>
      </c>
      <c r="J229" s="133" t="s">
        <v>43</v>
      </c>
      <c r="K229" s="133" t="s">
        <v>44</v>
      </c>
      <c r="L229" s="133" t="s">
        <v>45</v>
      </c>
      <c r="M229" s="133" t="s">
        <v>65</v>
      </c>
      <c r="N229" s="133" t="s">
        <v>66</v>
      </c>
      <c r="O229" s="133" t="s">
        <v>67</v>
      </c>
      <c r="P229" s="587"/>
      <c r="Q229" s="266" t="s">
        <v>2</v>
      </c>
      <c r="R229" s="267" t="s">
        <v>3</v>
      </c>
      <c r="S229" s="267" t="s">
        <v>4</v>
      </c>
      <c r="T229" s="267" t="s">
        <v>5</v>
      </c>
      <c r="U229" s="267" t="s">
        <v>6</v>
      </c>
      <c r="V229" s="267" t="s">
        <v>7</v>
      </c>
      <c r="W229" s="267" t="s">
        <v>43</v>
      </c>
      <c r="X229" s="267" t="s">
        <v>44</v>
      </c>
      <c r="Y229" s="267" t="s">
        <v>45</v>
      </c>
      <c r="Z229" s="267" t="s">
        <v>65</v>
      </c>
      <c r="AA229" s="267" t="s">
        <v>66</v>
      </c>
      <c r="AB229" s="421" t="s">
        <v>67</v>
      </c>
      <c r="AC229" s="587"/>
      <c r="AD229" s="267" t="s">
        <v>2</v>
      </c>
      <c r="AE229" s="267" t="s">
        <v>3</v>
      </c>
      <c r="AF229" s="267" t="s">
        <v>4</v>
      </c>
      <c r="AG229" s="267" t="s">
        <v>5</v>
      </c>
      <c r="AH229" s="267" t="s">
        <v>6</v>
      </c>
      <c r="AI229" s="267" t="s">
        <v>7</v>
      </c>
      <c r="AJ229" s="267" t="s">
        <v>43</v>
      </c>
      <c r="AK229" s="267" t="s">
        <v>44</v>
      </c>
      <c r="AL229" s="267" t="s">
        <v>45</v>
      </c>
      <c r="AM229" s="267" t="s">
        <v>65</v>
      </c>
      <c r="AN229" s="267" t="s">
        <v>66</v>
      </c>
      <c r="AO229" s="267" t="s">
        <v>67</v>
      </c>
      <c r="AP229" s="266" t="s">
        <v>2</v>
      </c>
      <c r="AQ229" s="267" t="s">
        <v>3</v>
      </c>
      <c r="AR229" s="267" t="s">
        <v>4</v>
      </c>
      <c r="AS229" s="267" t="s">
        <v>5</v>
      </c>
      <c r="AT229" s="267" t="s">
        <v>6</v>
      </c>
      <c r="AU229" s="267" t="s">
        <v>7</v>
      </c>
      <c r="AV229" s="267" t="s">
        <v>43</v>
      </c>
      <c r="AW229" s="267" t="s">
        <v>44</v>
      </c>
      <c r="AX229" s="267" t="s">
        <v>45</v>
      </c>
      <c r="AY229" s="267" t="s">
        <v>65</v>
      </c>
      <c r="AZ229" s="267" t="s">
        <v>66</v>
      </c>
      <c r="BA229" s="421" t="s">
        <v>67</v>
      </c>
      <c r="BB229" s="267" t="s">
        <v>2</v>
      </c>
      <c r="BC229" s="267" t="s">
        <v>3</v>
      </c>
      <c r="BD229" s="267" t="s">
        <v>4</v>
      </c>
      <c r="BE229" s="267" t="s">
        <v>5</v>
      </c>
      <c r="BF229" s="267" t="s">
        <v>6</v>
      </c>
      <c r="BG229" s="267" t="s">
        <v>7</v>
      </c>
      <c r="BH229" s="267" t="s">
        <v>43</v>
      </c>
      <c r="BI229" s="267" t="s">
        <v>44</v>
      </c>
      <c r="BJ229" s="267" t="s">
        <v>45</v>
      </c>
      <c r="BK229" s="267" t="s">
        <v>65</v>
      </c>
      <c r="BL229" s="267" t="s">
        <v>66</v>
      </c>
      <c r="BM229" s="267" t="s">
        <v>67</v>
      </c>
      <c r="BN229" s="568"/>
      <c r="BO229" s="266" t="s">
        <v>2</v>
      </c>
      <c r="BP229" s="267" t="s">
        <v>3</v>
      </c>
      <c r="BQ229" s="267" t="s">
        <v>4</v>
      </c>
      <c r="BR229" s="267" t="s">
        <v>5</v>
      </c>
      <c r="BS229" s="267" t="s">
        <v>6</v>
      </c>
      <c r="BT229" s="267" t="s">
        <v>7</v>
      </c>
      <c r="BU229" s="267" t="s">
        <v>43</v>
      </c>
      <c r="BV229" s="267" t="s">
        <v>44</v>
      </c>
      <c r="BW229" s="392" t="s">
        <v>45</v>
      </c>
      <c r="BX229" s="392" t="s">
        <v>65</v>
      </c>
      <c r="BY229" s="392" t="s">
        <v>66</v>
      </c>
      <c r="BZ229" s="381" t="s">
        <v>67</v>
      </c>
      <c r="CA229" s="392" t="s">
        <v>2</v>
      </c>
      <c r="CB229" s="392" t="s">
        <v>3</v>
      </c>
      <c r="CC229" s="392" t="s">
        <v>4</v>
      </c>
      <c r="CD229" s="392" t="s">
        <v>5</v>
      </c>
      <c r="CE229" s="392" t="s">
        <v>6</v>
      </c>
      <c r="CF229" s="392" t="s">
        <v>7</v>
      </c>
      <c r="CG229" s="392" t="str">
        <f>+CG11</f>
        <v>Jul</v>
      </c>
      <c r="CH229" s="392" t="str">
        <f>+CH11</f>
        <v>Ago</v>
      </c>
      <c r="CI229" s="381" t="str">
        <f>+CI11</f>
        <v>Sep</v>
      </c>
      <c r="CJ229" s="80"/>
      <c r="CK229" s="146"/>
      <c r="CL229" s="146"/>
      <c r="CM229" s="146"/>
      <c r="CN229" s="238"/>
      <c r="CO229" s="238"/>
      <c r="CP229" s="271"/>
      <c r="CQ229" s="238"/>
      <c r="CR229" s="238"/>
      <c r="CS229" s="213"/>
      <c r="CT229" s="223"/>
      <c r="CU229" s="223"/>
      <c r="CV229" s="213"/>
      <c r="CW229" s="213"/>
      <c r="CX229" s="213"/>
      <c r="CY229" s="213"/>
      <c r="CZ229" s="213"/>
      <c r="DA229" s="213"/>
      <c r="DB229" s="213"/>
      <c r="DC229" s="213"/>
      <c r="DD229" s="213"/>
      <c r="DE229" s="213"/>
      <c r="DF229" s="213"/>
      <c r="DG229" s="213"/>
      <c r="DH229" s="213"/>
      <c r="DI229" s="213"/>
      <c r="DJ229" s="213"/>
    </row>
    <row r="230" spans="1:114" s="43" customFormat="1" ht="20.100000000000001" customHeight="1" x14ac:dyDescent="0.25">
      <c r="A230" s="559"/>
      <c r="B230" s="48" t="s">
        <v>52</v>
      </c>
      <c r="C230" s="70"/>
      <c r="D230" s="409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118"/>
      <c r="Q230" s="69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422"/>
      <c r="AC230" s="118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69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422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465"/>
      <c r="BO230" s="69"/>
      <c r="BP230" s="30"/>
      <c r="BQ230" s="30"/>
      <c r="BR230" s="30"/>
      <c r="BS230" s="30"/>
      <c r="BT230" s="30"/>
      <c r="BU230" s="30"/>
      <c r="BV230" s="30"/>
      <c r="BW230" s="111"/>
      <c r="BX230" s="111"/>
      <c r="BY230" s="111"/>
      <c r="BZ230" s="249"/>
      <c r="CA230" s="111"/>
      <c r="CB230" s="111"/>
      <c r="CC230" s="111"/>
      <c r="CD230" s="111"/>
      <c r="CE230" s="111"/>
      <c r="CF230" s="111"/>
      <c r="CG230" s="111"/>
      <c r="CH230" s="111"/>
      <c r="CI230" s="249"/>
      <c r="CJ230" s="80"/>
      <c r="CK230" s="147"/>
      <c r="CL230" s="147"/>
      <c r="CM230" s="147"/>
      <c r="CN230" s="239"/>
      <c r="CO230" s="239"/>
      <c r="CP230" s="271"/>
      <c r="CQ230" s="239"/>
      <c r="CR230" s="239"/>
      <c r="CS230" s="214"/>
      <c r="CT230" s="224"/>
      <c r="CU230" s="224"/>
      <c r="CV230" s="214"/>
      <c r="CW230" s="214"/>
      <c r="CX230" s="214"/>
      <c r="CY230" s="214"/>
      <c r="CZ230" s="214"/>
      <c r="DA230" s="214"/>
      <c r="DB230" s="214"/>
      <c r="DC230" s="214"/>
      <c r="DD230" s="214"/>
      <c r="DE230" s="214"/>
      <c r="DF230" s="214"/>
      <c r="DG230" s="214"/>
      <c r="DH230" s="214"/>
      <c r="DI230" s="214"/>
      <c r="DJ230" s="214"/>
    </row>
    <row r="231" spans="1:114" ht="20.100000000000001" customHeight="1" thickBot="1" x14ac:dyDescent="0.25">
      <c r="A231" s="559"/>
      <c r="B231" s="569" t="s">
        <v>62</v>
      </c>
      <c r="C231" s="570"/>
      <c r="D231" s="246">
        <f t="shared" ref="D231:BP231" si="209">+(D183+D204+D211+D220)/(D193+D208+D216+D223)*1000000</f>
        <v>42099.765450679435</v>
      </c>
      <c r="E231" s="247">
        <f t="shared" si="209"/>
        <v>42222.656682241606</v>
      </c>
      <c r="F231" s="247">
        <f t="shared" si="209"/>
        <v>37408.563243224322</v>
      </c>
      <c r="G231" s="247">
        <f t="shared" si="209"/>
        <v>42842.677895554712</v>
      </c>
      <c r="H231" s="247">
        <f t="shared" si="209"/>
        <v>39587.026600195917</v>
      </c>
      <c r="I231" s="247">
        <f t="shared" si="209"/>
        <v>37650.885543859644</v>
      </c>
      <c r="J231" s="247">
        <f t="shared" si="209"/>
        <v>40698.923447204972</v>
      </c>
      <c r="K231" s="247">
        <f t="shared" si="209"/>
        <v>39874.646616752572</v>
      </c>
      <c r="L231" s="247">
        <f t="shared" si="209"/>
        <v>44589.353258131974</v>
      </c>
      <c r="M231" s="247">
        <f t="shared" si="209"/>
        <v>44297.872126871865</v>
      </c>
      <c r="N231" s="247">
        <f t="shared" si="209"/>
        <v>43817.799011070289</v>
      </c>
      <c r="O231" s="247">
        <f t="shared" si="209"/>
        <v>47638.603916394706</v>
      </c>
      <c r="P231" s="411">
        <f t="shared" si="209"/>
        <v>42009.12304005184</v>
      </c>
      <c r="Q231" s="246">
        <f t="shared" si="209"/>
        <v>46712.045855392666</v>
      </c>
      <c r="R231" s="247">
        <f t="shared" si="209"/>
        <v>46367.793679046568</v>
      </c>
      <c r="S231" s="247">
        <f t="shared" si="209"/>
        <v>42720.715769099967</v>
      </c>
      <c r="T231" s="247">
        <f t="shared" si="209"/>
        <v>44761.394614180608</v>
      </c>
      <c r="U231" s="247">
        <f t="shared" si="209"/>
        <v>43009.910070375743</v>
      </c>
      <c r="V231" s="247">
        <f t="shared" si="209"/>
        <v>44028.71550235957</v>
      </c>
      <c r="W231" s="247">
        <f t="shared" si="209"/>
        <v>47370.003175518781</v>
      </c>
      <c r="X231" s="247">
        <f t="shared" si="209"/>
        <v>47897.000311457101</v>
      </c>
      <c r="Y231" s="247">
        <f t="shared" si="209"/>
        <v>46287.539341130854</v>
      </c>
      <c r="Z231" s="247">
        <f t="shared" si="209"/>
        <v>49392.491988943751</v>
      </c>
      <c r="AA231" s="247">
        <f t="shared" si="209"/>
        <v>46334.831838467573</v>
      </c>
      <c r="AB231" s="248">
        <f t="shared" si="209"/>
        <v>52387.611335402275</v>
      </c>
      <c r="AC231" s="411">
        <f t="shared" si="209"/>
        <v>46571.008437684475</v>
      </c>
      <c r="AD231" s="247">
        <f t="shared" si="209"/>
        <v>52388.783071852144</v>
      </c>
      <c r="AE231" s="247">
        <f t="shared" si="209"/>
        <v>53783.510942493122</v>
      </c>
      <c r="AF231" s="247">
        <f t="shared" si="209"/>
        <v>52146.31908451175</v>
      </c>
      <c r="AG231" s="247">
        <f t="shared" si="209"/>
        <v>58993.435549307105</v>
      </c>
      <c r="AH231" s="247">
        <f t="shared" si="209"/>
        <v>53194.822906355163</v>
      </c>
      <c r="AI231" s="247">
        <f t="shared" si="209"/>
        <v>51693.368872160878</v>
      </c>
      <c r="AJ231" s="247">
        <f t="shared" si="209"/>
        <v>67160.318050511007</v>
      </c>
      <c r="AK231" s="247">
        <f t="shared" si="209"/>
        <v>54522.885163350031</v>
      </c>
      <c r="AL231" s="247">
        <f t="shared" si="209"/>
        <v>59617.548249461535</v>
      </c>
      <c r="AM231" s="247">
        <f t="shared" si="209"/>
        <v>55461.500211779348</v>
      </c>
      <c r="AN231" s="247">
        <f t="shared" si="209"/>
        <v>55342.642267625466</v>
      </c>
      <c r="AO231" s="247">
        <f t="shared" si="209"/>
        <v>59700.645841752084</v>
      </c>
      <c r="AP231" s="246">
        <f t="shared" si="209"/>
        <v>11233.08671081715</v>
      </c>
      <c r="AQ231" s="247">
        <f t="shared" si="209"/>
        <v>10429.99266078998</v>
      </c>
      <c r="AR231" s="247">
        <f t="shared" si="209"/>
        <v>12366.489378147739</v>
      </c>
      <c r="AS231" s="247">
        <f t="shared" si="209"/>
        <v>12492.941199199186</v>
      </c>
      <c r="AT231" s="247">
        <f t="shared" si="209"/>
        <v>13234.379144200835</v>
      </c>
      <c r="AU231" s="247">
        <f t="shared" si="209"/>
        <v>11676.325611581944</v>
      </c>
      <c r="AV231" s="247">
        <f t="shared" si="209"/>
        <v>13702.565370323808</v>
      </c>
      <c r="AW231" s="247">
        <f t="shared" si="209"/>
        <v>12782.170618392358</v>
      </c>
      <c r="AX231" s="247">
        <f t="shared" si="209"/>
        <v>11974.85708039609</v>
      </c>
      <c r="AY231" s="247">
        <f t="shared" si="209"/>
        <v>14641.496765386548</v>
      </c>
      <c r="AZ231" s="247">
        <f t="shared" si="209"/>
        <v>13041.507512330245</v>
      </c>
      <c r="BA231" s="248">
        <f t="shared" si="209"/>
        <v>13085.249273755731</v>
      </c>
      <c r="BB231" s="247">
        <f t="shared" si="209"/>
        <v>13624.736276079439</v>
      </c>
      <c r="BC231" s="247">
        <f t="shared" si="209"/>
        <v>12332.902501484037</v>
      </c>
      <c r="BD231" s="247">
        <f t="shared" si="209"/>
        <v>12995.67710206278</v>
      </c>
      <c r="BE231" s="247">
        <f t="shared" si="209"/>
        <v>14358.270396684678</v>
      </c>
      <c r="BF231" s="247">
        <f t="shared" si="209"/>
        <v>13471.231819792098</v>
      </c>
      <c r="BG231" s="247">
        <f t="shared" si="209"/>
        <v>12561.894538043414</v>
      </c>
      <c r="BH231" s="247">
        <f t="shared" si="209"/>
        <v>13149.312887773371</v>
      </c>
      <c r="BI231" s="247">
        <f t="shared" si="209"/>
        <v>12751.834852410882</v>
      </c>
      <c r="BJ231" s="247">
        <f t="shared" si="209"/>
        <v>12047.158490769325</v>
      </c>
      <c r="BK231" s="247">
        <f t="shared" si="209"/>
        <v>13755.621894666334</v>
      </c>
      <c r="BL231" s="247">
        <f t="shared" si="209"/>
        <v>12725.571969385746</v>
      </c>
      <c r="BM231" s="247">
        <f t="shared" si="209"/>
        <v>13672.621779973082</v>
      </c>
      <c r="BN231" s="411">
        <f t="shared" si="209"/>
        <v>13135.638719033226</v>
      </c>
      <c r="BO231" s="246">
        <f t="shared" si="209"/>
        <v>14033.930621109415</v>
      </c>
      <c r="BP231" s="247">
        <f t="shared" si="209"/>
        <v>12855.893805567128</v>
      </c>
      <c r="BQ231" s="247">
        <f t="shared" ref="BQ231:BY231" si="210">+(BQ183+BQ204+BQ211+BQ220)/(BQ193+BQ208+BQ216+BQ223)*1000000</f>
        <v>12111.505393893192</v>
      </c>
      <c r="BR231" s="247">
        <f t="shared" si="210"/>
        <v>13986.120025281221</v>
      </c>
      <c r="BS231" s="247">
        <f t="shared" si="210"/>
        <v>13112.15746662508</v>
      </c>
      <c r="BT231" s="247">
        <f t="shared" si="210"/>
        <v>11332.357619848461</v>
      </c>
      <c r="BU231" s="247">
        <f t="shared" si="210"/>
        <v>14642.900058805628</v>
      </c>
      <c r="BV231" s="247">
        <f t="shared" si="210"/>
        <v>12381.618917787278</v>
      </c>
      <c r="BW231" s="247">
        <f t="shared" si="210"/>
        <v>13938.5208064653</v>
      </c>
      <c r="BX231" s="247">
        <f t="shared" si="210"/>
        <v>15957.755004708079</v>
      </c>
      <c r="BY231" s="247">
        <f t="shared" si="210"/>
        <v>11903.969727054178</v>
      </c>
      <c r="BZ231" s="248">
        <f t="shared" ref="BZ231:CA231" si="211">+(BZ183+BZ204+BZ211+BZ220)/(BZ193+BZ208+BZ216+BZ223)*1000000</f>
        <v>13814.022021998171</v>
      </c>
      <c r="CA231" s="247">
        <f t="shared" si="211"/>
        <v>11407.980249561928</v>
      </c>
      <c r="CB231" s="247">
        <f t="shared" ref="CB231:CC231" si="212">+(CB183+CB204+CB211+CB220)/(CB193+CB208+CB216+CB223)*1000000</f>
        <v>10844.856875102299</v>
      </c>
      <c r="CC231" s="247">
        <f t="shared" si="212"/>
        <v>8484.6190777748525</v>
      </c>
      <c r="CD231" s="247">
        <f t="shared" ref="CD231:CF231" si="213">+(CD183+CD204+CD211+CD220)/(CD193+CD208+CD216+CD223)*1000000</f>
        <v>5940.2474257436606</v>
      </c>
      <c r="CE231" s="247">
        <f t="shared" si="213"/>
        <v>5618.2020462440641</v>
      </c>
      <c r="CF231" s="247">
        <f t="shared" si="213"/>
        <v>6228.5839386249972</v>
      </c>
      <c r="CG231" s="247">
        <f>+(CG183+CG204+CG211+CG220)/(CG193+CG208+CG216+CG223)*1000000</f>
        <v>5728.3566305025988</v>
      </c>
      <c r="CH231" s="247">
        <f>+(CH183+CH204+CH211+CH220)/(CH193+CH208+CH216+CH223)*1000000</f>
        <v>4593.0699493547299</v>
      </c>
      <c r="CI231" s="248">
        <f>+(CI183+CI204+CI211+CI220)/(CI193+CI208+CI216+CI223)*1000000</f>
        <v>5248.3717696614267</v>
      </c>
      <c r="CJ231" s="98"/>
      <c r="CK231" s="81"/>
      <c r="CL231" s="81"/>
      <c r="CM231" s="81"/>
      <c r="CP231" s="271"/>
    </row>
    <row r="232" spans="1:114" ht="20.100000000000001" customHeight="1" x14ac:dyDescent="0.25">
      <c r="A232" s="559"/>
      <c r="B232" s="28" t="s">
        <v>53</v>
      </c>
      <c r="C232" s="29"/>
      <c r="D232" s="52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5"/>
      <c r="Q232" s="52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76"/>
      <c r="AC232" s="25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412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423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466"/>
      <c r="BO232" s="412"/>
      <c r="BP232" s="37"/>
      <c r="BQ232" s="37"/>
      <c r="BR232" s="37"/>
      <c r="BS232" s="37"/>
      <c r="BT232" s="37"/>
      <c r="BU232" s="37"/>
      <c r="BV232" s="37"/>
      <c r="BW232" s="80"/>
      <c r="BX232" s="80"/>
      <c r="BY232" s="80"/>
      <c r="BZ232" s="27"/>
      <c r="CA232" s="80"/>
      <c r="CB232" s="80"/>
      <c r="CC232" s="80"/>
      <c r="CD232" s="80"/>
      <c r="CE232" s="80"/>
      <c r="CF232" s="80"/>
      <c r="CG232" s="80"/>
      <c r="CH232" s="80"/>
      <c r="CI232" s="27"/>
      <c r="CJ232" s="80"/>
      <c r="CK232" s="81"/>
      <c r="CL232" s="81"/>
      <c r="CM232" s="81"/>
      <c r="CP232" s="271"/>
    </row>
    <row r="233" spans="1:114" ht="20.100000000000001" customHeight="1" thickBot="1" x14ac:dyDescent="0.25">
      <c r="A233" s="559"/>
      <c r="B233" s="569" t="s">
        <v>62</v>
      </c>
      <c r="C233" s="570"/>
      <c r="D233" s="246">
        <f t="shared" ref="D233:BP233" si="214">+(D188+D206)/(D197+D209)*1000000</f>
        <v>66969.351410325908</v>
      </c>
      <c r="E233" s="247">
        <f t="shared" si="214"/>
        <v>64161.14569767459</v>
      </c>
      <c r="F233" s="247">
        <f t="shared" si="214"/>
        <v>64031.750710863744</v>
      </c>
      <c r="G233" s="247">
        <f t="shared" si="214"/>
        <v>67092.603911707571</v>
      </c>
      <c r="H233" s="247">
        <f t="shared" si="214"/>
        <v>75324.480524418454</v>
      </c>
      <c r="I233" s="247">
        <f t="shared" si="214"/>
        <v>74513.844525763154</v>
      </c>
      <c r="J233" s="247">
        <f t="shared" si="214"/>
        <v>73880.601738829864</v>
      </c>
      <c r="K233" s="247">
        <f t="shared" si="214"/>
        <v>79388.275972298405</v>
      </c>
      <c r="L233" s="247">
        <f t="shared" si="214"/>
        <v>68490.873010843628</v>
      </c>
      <c r="M233" s="247">
        <f t="shared" si="214"/>
        <v>72650.732827051106</v>
      </c>
      <c r="N233" s="247">
        <f t="shared" si="214"/>
        <v>72250.441003269836</v>
      </c>
      <c r="O233" s="247">
        <f t="shared" si="214"/>
        <v>71954.139975154423</v>
      </c>
      <c r="P233" s="411">
        <f t="shared" si="214"/>
        <v>71082.499558136056</v>
      </c>
      <c r="Q233" s="246">
        <f t="shared" si="214"/>
        <v>73930.81219379227</v>
      </c>
      <c r="R233" s="247">
        <f t="shared" si="214"/>
        <v>65188.845843350093</v>
      </c>
      <c r="S233" s="247">
        <f t="shared" si="214"/>
        <v>63817.720840542715</v>
      </c>
      <c r="T233" s="247">
        <f t="shared" si="214"/>
        <v>77335.390399070544</v>
      </c>
      <c r="U233" s="247">
        <f t="shared" si="214"/>
        <v>72881.988099084789</v>
      </c>
      <c r="V233" s="247">
        <f t="shared" si="214"/>
        <v>70145.900803895303</v>
      </c>
      <c r="W233" s="247">
        <f t="shared" si="214"/>
        <v>68374.225717435998</v>
      </c>
      <c r="X233" s="247">
        <f t="shared" si="214"/>
        <v>66167.099341822206</v>
      </c>
      <c r="Y233" s="247">
        <f t="shared" si="214"/>
        <v>62338.438429161382</v>
      </c>
      <c r="Z233" s="247">
        <f t="shared" si="214"/>
        <v>65295.469484618436</v>
      </c>
      <c r="AA233" s="247">
        <f t="shared" si="214"/>
        <v>70095.975387350831</v>
      </c>
      <c r="AB233" s="248">
        <f t="shared" si="214"/>
        <v>78350.350150044891</v>
      </c>
      <c r="AC233" s="411">
        <f t="shared" si="214"/>
        <v>69549.478221692363</v>
      </c>
      <c r="AD233" s="247">
        <f t="shared" si="214"/>
        <v>70564.550140664782</v>
      </c>
      <c r="AE233" s="247">
        <f t="shared" si="214"/>
        <v>64448.011616449847</v>
      </c>
      <c r="AF233" s="247">
        <f t="shared" si="214"/>
        <v>67337.272303708989</v>
      </c>
      <c r="AG233" s="247">
        <f t="shared" si="214"/>
        <v>86260.220389134076</v>
      </c>
      <c r="AH233" s="247">
        <f t="shared" si="214"/>
        <v>88200.316091081724</v>
      </c>
      <c r="AI233" s="247">
        <f t="shared" si="214"/>
        <v>78314.480479915175</v>
      </c>
      <c r="AJ233" s="247">
        <f t="shared" si="214"/>
        <v>82085.335929037261</v>
      </c>
      <c r="AK233" s="247">
        <f t="shared" si="214"/>
        <v>79114.550115435355</v>
      </c>
      <c r="AL233" s="247">
        <f t="shared" si="214"/>
        <v>81828.796388248898</v>
      </c>
      <c r="AM233" s="247">
        <f t="shared" si="214"/>
        <v>79870.771072554431</v>
      </c>
      <c r="AN233" s="247">
        <f t="shared" si="214"/>
        <v>72804.642221881732</v>
      </c>
      <c r="AO233" s="247">
        <f t="shared" si="214"/>
        <v>85877.057386647182</v>
      </c>
      <c r="AP233" s="246">
        <f t="shared" si="214"/>
        <v>74591.635545332232</v>
      </c>
      <c r="AQ233" s="247">
        <f t="shared" si="214"/>
        <v>75064.875652764866</v>
      </c>
      <c r="AR233" s="247">
        <f t="shared" si="214"/>
        <v>77726.180476199399</v>
      </c>
      <c r="AS233" s="247">
        <f t="shared" si="214"/>
        <v>98138.995300172595</v>
      </c>
      <c r="AT233" s="247">
        <f t="shared" si="214"/>
        <v>96604.770671373364</v>
      </c>
      <c r="AU233" s="247">
        <f t="shared" si="214"/>
        <v>84442.465628009828</v>
      </c>
      <c r="AV233" s="247">
        <f t="shared" si="214"/>
        <v>77016.140916152799</v>
      </c>
      <c r="AW233" s="247">
        <f t="shared" si="214"/>
        <v>75179.522945488367</v>
      </c>
      <c r="AX233" s="247">
        <f t="shared" si="214"/>
        <v>79037.467951890139</v>
      </c>
      <c r="AY233" s="247">
        <f t="shared" si="214"/>
        <v>79471.359211742863</v>
      </c>
      <c r="AZ233" s="247">
        <f t="shared" si="214"/>
        <v>76849.225550348783</v>
      </c>
      <c r="BA233" s="248">
        <f t="shared" si="214"/>
        <v>84609.456114045242</v>
      </c>
      <c r="BB233" s="247">
        <f t="shared" si="214"/>
        <v>79361.081012677212</v>
      </c>
      <c r="BC233" s="247">
        <f t="shared" si="214"/>
        <v>79523.952904816862</v>
      </c>
      <c r="BD233" s="247">
        <f t="shared" si="214"/>
        <v>83170.672093940011</v>
      </c>
      <c r="BE233" s="247">
        <f t="shared" si="214"/>
        <v>86356.047789409495</v>
      </c>
      <c r="BF233" s="247">
        <f t="shared" si="214"/>
        <v>99559.531267001119</v>
      </c>
      <c r="BG233" s="247">
        <f t="shared" si="214"/>
        <v>103175.61875730133</v>
      </c>
      <c r="BH233" s="247">
        <f t="shared" si="214"/>
        <v>87975.480345932432</v>
      </c>
      <c r="BI233" s="247">
        <f t="shared" si="214"/>
        <v>86193.750255992403</v>
      </c>
      <c r="BJ233" s="247">
        <f t="shared" si="214"/>
        <v>93776.044312504891</v>
      </c>
      <c r="BK233" s="247">
        <f t="shared" si="214"/>
        <v>80904.318381155579</v>
      </c>
      <c r="BL233" s="247">
        <f t="shared" si="214"/>
        <v>84332.6246187738</v>
      </c>
      <c r="BM233" s="247">
        <f t="shared" si="214"/>
        <v>88029.178951247537</v>
      </c>
      <c r="BN233" s="411">
        <f t="shared" si="214"/>
        <v>87755.262092695455</v>
      </c>
      <c r="BO233" s="246">
        <f t="shared" si="214"/>
        <v>85685.593334355101</v>
      </c>
      <c r="BP233" s="247">
        <f t="shared" si="214"/>
        <v>77325.414622296972</v>
      </c>
      <c r="BQ233" s="247">
        <f t="shared" ref="BQ233:BY233" si="215">+(BQ188+BQ206)/(BQ197+BQ209)*1000000</f>
        <v>79750.676475625209</v>
      </c>
      <c r="BR233" s="247">
        <f t="shared" si="215"/>
        <v>88366.136834438352</v>
      </c>
      <c r="BS233" s="247">
        <f t="shared" si="215"/>
        <v>98205.772113169151</v>
      </c>
      <c r="BT233" s="247">
        <f t="shared" si="215"/>
        <v>86254.109246802109</v>
      </c>
      <c r="BU233" s="247">
        <f t="shared" si="215"/>
        <v>82279.543314163922</v>
      </c>
      <c r="BV233" s="247">
        <f t="shared" si="215"/>
        <v>80563.930475173431</v>
      </c>
      <c r="BW233" s="247">
        <f t="shared" si="215"/>
        <v>76500.490137672881</v>
      </c>
      <c r="BX233" s="247">
        <f t="shared" si="215"/>
        <v>79136.796021980786</v>
      </c>
      <c r="BY233" s="247">
        <f t="shared" si="215"/>
        <v>84741.152913684738</v>
      </c>
      <c r="BZ233" s="248">
        <f t="shared" ref="BZ233:CA233" si="216">+(BZ188+BZ206)/(BZ197+BZ209)*1000000</f>
        <v>88986.319158522325</v>
      </c>
      <c r="CA233" s="247">
        <f t="shared" si="216"/>
        <v>78914.831756596031</v>
      </c>
      <c r="CB233" s="247">
        <f t="shared" ref="CB233:CC233" si="217">+(CB188+CB206)/(CB197+CB209)*1000000</f>
        <v>73553.592747354327</v>
      </c>
      <c r="CC233" s="247">
        <f t="shared" si="217"/>
        <v>70181.991353847377</v>
      </c>
      <c r="CD233" s="247">
        <f t="shared" ref="CD233:CF233" si="218">+(CD188+CD206)/(CD197+CD209)*1000000</f>
        <v>91346.552811457324</v>
      </c>
      <c r="CE233" s="247">
        <f t="shared" si="218"/>
        <v>85816.859321198892</v>
      </c>
      <c r="CF233" s="247">
        <f t="shared" si="218"/>
        <v>83269.456884780957</v>
      </c>
      <c r="CG233" s="247">
        <f t="shared" ref="CG233:CH233" si="219">+(CG188+CG206)/(CG197+CG209)*1000000</f>
        <v>67208.43922914617</v>
      </c>
      <c r="CH233" s="247">
        <f t="shared" si="219"/>
        <v>67170.552365562806</v>
      </c>
      <c r="CI233" s="248">
        <f t="shared" ref="CI233" si="220">+(CI188+CI206)/(CI197+CI209)*1000000</f>
        <v>65833.8815577278</v>
      </c>
      <c r="CJ233" s="98"/>
      <c r="CK233" s="81"/>
      <c r="CL233" s="81"/>
      <c r="CM233" s="81"/>
      <c r="CP233" s="271"/>
    </row>
    <row r="234" spans="1:114" ht="20.100000000000001" customHeight="1" x14ac:dyDescent="0.25">
      <c r="B234" s="215"/>
      <c r="C234" s="216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8"/>
      <c r="AD234" s="207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74"/>
      <c r="AT234" s="274"/>
      <c r="AU234" s="274"/>
      <c r="AV234" s="274"/>
      <c r="AW234" s="274"/>
      <c r="AX234" s="274"/>
      <c r="AY234" s="274"/>
      <c r="AZ234" s="274"/>
      <c r="BA234" s="274"/>
      <c r="BB234" s="274"/>
      <c r="BC234" s="274"/>
      <c r="BD234" s="274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05"/>
      <c r="BO234" s="205"/>
      <c r="BP234" s="205"/>
      <c r="BQ234" s="205"/>
      <c r="BR234" s="205"/>
      <c r="BS234" s="205"/>
      <c r="BT234" s="205"/>
      <c r="BU234" s="205"/>
      <c r="BV234" s="205"/>
      <c r="BW234" s="205"/>
      <c r="BX234" s="205"/>
      <c r="BY234" s="205"/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</row>
    <row r="235" spans="1:114" ht="20.100000000000001" customHeight="1" x14ac:dyDescent="0.25">
      <c r="B235" s="215"/>
      <c r="C235" s="216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8"/>
      <c r="AD235" s="207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05"/>
      <c r="BO235" s="205"/>
      <c r="BP235" s="205"/>
      <c r="BQ235" s="205"/>
      <c r="BR235" s="205"/>
      <c r="BS235" s="205"/>
      <c r="BT235" s="205"/>
      <c r="BU235" s="205"/>
      <c r="BV235" s="205"/>
      <c r="BW235" s="205"/>
      <c r="BX235" s="205"/>
      <c r="BY235" s="205"/>
      <c r="BZ235" s="205"/>
      <c r="CA235" s="205"/>
      <c r="CB235" s="205"/>
      <c r="CC235" s="205"/>
      <c r="CD235" s="205"/>
      <c r="CE235" s="205"/>
      <c r="CF235" s="205"/>
      <c r="CG235" s="205"/>
      <c r="CH235" s="205"/>
      <c r="CI235" s="205"/>
      <c r="CJ235" s="205"/>
      <c r="CK235" s="205"/>
      <c r="CL235" s="205"/>
      <c r="CM235" s="205"/>
    </row>
    <row r="236" spans="1:114" ht="20.100000000000001" customHeight="1" x14ac:dyDescent="0.25">
      <c r="B236" s="215"/>
      <c r="C236" s="216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8"/>
      <c r="AD236" s="207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05"/>
      <c r="BO236" s="205"/>
      <c r="BP236" s="205"/>
      <c r="BQ236" s="205"/>
      <c r="BR236" s="205"/>
      <c r="BS236" s="205"/>
      <c r="BT236" s="205"/>
      <c r="BU236" s="205"/>
      <c r="BV236" s="205"/>
      <c r="BW236" s="205"/>
      <c r="BX236" s="205"/>
      <c r="BY236" s="205"/>
      <c r="BZ236" s="205"/>
      <c r="CA236" s="205"/>
      <c r="CB236" s="205"/>
      <c r="CC236" s="205"/>
      <c r="CD236" s="205"/>
      <c r="CE236" s="205"/>
      <c r="CF236" s="205"/>
      <c r="CG236" s="205"/>
      <c r="CH236" s="205"/>
      <c r="CI236" s="205"/>
      <c r="CJ236" s="205"/>
      <c r="CK236" s="205"/>
      <c r="CL236" s="205"/>
      <c r="CM236" s="205"/>
    </row>
    <row r="237" spans="1:114" ht="20.100000000000001" customHeight="1" x14ac:dyDescent="0.2">
      <c r="B237" s="383" t="s">
        <v>172</v>
      </c>
      <c r="C237" s="383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8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05" t="s">
        <v>147</v>
      </c>
      <c r="BN237" s="205"/>
      <c r="BO237" s="384">
        <f t="shared" ref="BO237:CH237" si="221">+BO47+BO48+BO79+BO29+BO76</f>
        <v>3.1219999999999999</v>
      </c>
      <c r="BP237" s="384">
        <f t="shared" si="221"/>
        <v>2.5954999999999999</v>
      </c>
      <c r="BQ237" s="384">
        <f t="shared" si="221"/>
        <v>1.7664500000000001</v>
      </c>
      <c r="BR237" s="384">
        <f t="shared" si="221"/>
        <v>1.19</v>
      </c>
      <c r="BS237" s="384">
        <f t="shared" si="221"/>
        <v>0.59928000000000003</v>
      </c>
      <c r="BT237" s="384">
        <f t="shared" si="221"/>
        <v>0.375</v>
      </c>
      <c r="BU237" s="384">
        <f t="shared" si="221"/>
        <v>0.83199999999999996</v>
      </c>
      <c r="BV237" s="384">
        <f t="shared" si="221"/>
        <v>0.78200000000000003</v>
      </c>
      <c r="BW237" s="384">
        <f t="shared" si="221"/>
        <v>0.78300000000000003</v>
      </c>
      <c r="BX237" s="384">
        <f t="shared" si="221"/>
        <v>0.78400000000000003</v>
      </c>
      <c r="BY237" s="384">
        <f t="shared" si="221"/>
        <v>0.217</v>
      </c>
      <c r="BZ237" s="384">
        <f t="shared" si="221"/>
        <v>2.8071681583999997</v>
      </c>
      <c r="CA237" s="384">
        <f t="shared" si="221"/>
        <v>1.1879082852</v>
      </c>
      <c r="CB237" s="384">
        <f t="shared" si="221"/>
        <v>1.2166076293999999</v>
      </c>
      <c r="CC237" s="384">
        <f t="shared" si="221"/>
        <v>18.181407200999999</v>
      </c>
      <c r="CD237" s="384">
        <f t="shared" si="221"/>
        <v>11.9633462224</v>
      </c>
      <c r="CE237" s="384">
        <f t="shared" si="221"/>
        <v>176.55444711519999</v>
      </c>
      <c r="CF237" s="384">
        <f t="shared" si="221"/>
        <v>41.379251540200002</v>
      </c>
      <c r="CG237" s="384">
        <f t="shared" si="221"/>
        <v>59.612889138600003</v>
      </c>
      <c r="CH237" s="384">
        <f t="shared" si="221"/>
        <v>141.30161945339998</v>
      </c>
      <c r="CI237" s="384">
        <f t="shared" ref="CI237" si="222">+CI47+CI48+CI79+CI29+CI76</f>
        <v>91.462457577000009</v>
      </c>
      <c r="CJ237" s="205"/>
      <c r="CK237" s="205"/>
      <c r="CL237" s="205"/>
      <c r="CM237" s="205"/>
    </row>
    <row r="238" spans="1:114" ht="20.100000000000001" customHeight="1" x14ac:dyDescent="0.2">
      <c r="B238" s="383" t="s">
        <v>173</v>
      </c>
      <c r="C238" s="383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8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 t="s">
        <v>146</v>
      </c>
      <c r="BN238" s="205"/>
      <c r="BO238" s="229">
        <f t="shared" ref="BO238:CH238" si="223">+BO30+BO32+BO66+BO68+BO31+BO67</f>
        <v>0</v>
      </c>
      <c r="BP238" s="229">
        <f t="shared" si="223"/>
        <v>0</v>
      </c>
      <c r="BQ238" s="229">
        <f t="shared" si="223"/>
        <v>0</v>
      </c>
      <c r="BR238" s="229">
        <f t="shared" si="223"/>
        <v>40.519954799999994</v>
      </c>
      <c r="BS238" s="229">
        <f t="shared" si="223"/>
        <v>52</v>
      </c>
      <c r="BT238" s="229">
        <f t="shared" si="223"/>
        <v>0</v>
      </c>
      <c r="BU238" s="229">
        <f t="shared" si="223"/>
        <v>704.97600000000011</v>
      </c>
      <c r="BV238" s="229">
        <f t="shared" si="223"/>
        <v>888.12000000000012</v>
      </c>
      <c r="BW238" s="229">
        <f t="shared" si="223"/>
        <v>164.64</v>
      </c>
      <c r="BX238" s="229">
        <f t="shared" si="223"/>
        <v>0</v>
      </c>
      <c r="BY238" s="229">
        <f t="shared" si="223"/>
        <v>17.952162875200003</v>
      </c>
      <c r="BZ238" s="229">
        <f t="shared" si="223"/>
        <v>280.04999999</v>
      </c>
      <c r="CA238" s="229">
        <f t="shared" si="223"/>
        <v>30.004000000000001</v>
      </c>
      <c r="CB238" s="229">
        <f t="shared" si="223"/>
        <v>0</v>
      </c>
      <c r="CC238" s="229">
        <f t="shared" si="223"/>
        <v>0</v>
      </c>
      <c r="CD238" s="229">
        <f t="shared" si="223"/>
        <v>0</v>
      </c>
      <c r="CE238" s="229">
        <f t="shared" si="223"/>
        <v>0</v>
      </c>
      <c r="CF238" s="229">
        <f t="shared" si="223"/>
        <v>18.873070104</v>
      </c>
      <c r="CG238" s="229">
        <f t="shared" si="223"/>
        <v>31.742034576000002</v>
      </c>
      <c r="CH238" s="229">
        <f t="shared" si="223"/>
        <v>38.779908456800001</v>
      </c>
      <c r="CI238" s="229">
        <f t="shared" ref="CI238" si="224">+CI30+CI32+CI66+CI68+CI31+CI67</f>
        <v>25.582630783600003</v>
      </c>
      <c r="CJ238" s="205"/>
      <c r="CK238" s="205"/>
      <c r="CL238" s="205"/>
      <c r="CM238" s="205"/>
    </row>
    <row r="239" spans="1:114" ht="20.100000000000001" customHeight="1" x14ac:dyDescent="0.2">
      <c r="B239" s="383" t="s">
        <v>174</v>
      </c>
      <c r="C239" s="383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8"/>
      <c r="AD239" s="207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29" t="s">
        <v>145</v>
      </c>
      <c r="BN239" s="229"/>
      <c r="BO239" s="229">
        <f t="shared" ref="BO239:CH239" si="225">+BO21+BO56+BO82+BO85</f>
        <v>0</v>
      </c>
      <c r="BP239" s="229">
        <f t="shared" si="225"/>
        <v>0</v>
      </c>
      <c r="BQ239" s="229">
        <f t="shared" si="225"/>
        <v>0</v>
      </c>
      <c r="BR239" s="229">
        <f t="shared" si="225"/>
        <v>0</v>
      </c>
      <c r="BS239" s="229">
        <f t="shared" si="225"/>
        <v>1.08938</v>
      </c>
      <c r="BT239" s="229">
        <f t="shared" si="225"/>
        <v>0</v>
      </c>
      <c r="BU239" s="229">
        <f t="shared" si="225"/>
        <v>5.92</v>
      </c>
      <c r="BV239" s="229">
        <f t="shared" si="225"/>
        <v>0</v>
      </c>
      <c r="BW239" s="229">
        <f t="shared" si="225"/>
        <v>0</v>
      </c>
      <c r="BX239" s="229">
        <f t="shared" si="225"/>
        <v>0.29988199999999998</v>
      </c>
      <c r="BY239" s="229">
        <f t="shared" si="225"/>
        <v>0</v>
      </c>
      <c r="BZ239" s="229">
        <f t="shared" si="225"/>
        <v>0</v>
      </c>
      <c r="CA239" s="229">
        <f t="shared" si="225"/>
        <v>1.5</v>
      </c>
      <c r="CB239" s="229">
        <f t="shared" si="225"/>
        <v>2.0000010000000001</v>
      </c>
      <c r="CC239" s="229">
        <f t="shared" si="225"/>
        <v>2E-8</v>
      </c>
      <c r="CD239" s="229">
        <f t="shared" si="225"/>
        <v>0.25</v>
      </c>
      <c r="CE239" s="229">
        <f t="shared" si="225"/>
        <v>8</v>
      </c>
      <c r="CF239" s="229">
        <f t="shared" si="225"/>
        <v>0</v>
      </c>
      <c r="CG239" s="229">
        <f t="shared" si="225"/>
        <v>7</v>
      </c>
      <c r="CH239" s="229">
        <f t="shared" si="225"/>
        <v>0.84662099999999996</v>
      </c>
      <c r="CI239" s="229">
        <f t="shared" ref="CI239" si="226">+CI21+CI56+CI82+CI85</f>
        <v>0.62308200000000002</v>
      </c>
      <c r="CJ239" s="205"/>
      <c r="CK239" s="205"/>
      <c r="CL239" s="205"/>
      <c r="CM239" s="205"/>
    </row>
    <row r="240" spans="1:114" ht="20.100000000000001" customHeight="1" x14ac:dyDescent="0.2">
      <c r="B240" s="383" t="s">
        <v>175</v>
      </c>
      <c r="C240" s="383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8"/>
      <c r="AD240" s="207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 t="s">
        <v>143</v>
      </c>
      <c r="BN240" s="205"/>
      <c r="BO240" s="229">
        <f t="shared" ref="BO240:CH240" si="227">+BO20+BO55</f>
        <v>1052.994322</v>
      </c>
      <c r="BP240" s="229">
        <f t="shared" si="227"/>
        <v>1052.8099070000001</v>
      </c>
      <c r="BQ240" s="229">
        <f t="shared" si="227"/>
        <v>979.01097300000004</v>
      </c>
      <c r="BR240" s="229">
        <f t="shared" si="227"/>
        <v>1027.0750869999999</v>
      </c>
      <c r="BS240" s="229">
        <f t="shared" si="227"/>
        <v>1074.820293</v>
      </c>
      <c r="BT240" s="229">
        <f t="shared" si="227"/>
        <v>1049.9542980000001</v>
      </c>
      <c r="BU240" s="229">
        <f t="shared" si="227"/>
        <v>1195.027184</v>
      </c>
      <c r="BV240" s="229">
        <f t="shared" si="227"/>
        <v>1033.5204659999999</v>
      </c>
      <c r="BW240" s="229">
        <f t="shared" si="227"/>
        <v>1174.2384609999999</v>
      </c>
      <c r="BX240" s="229">
        <f t="shared" si="227"/>
        <v>1262.657913</v>
      </c>
      <c r="BY240" s="229">
        <f t="shared" si="227"/>
        <v>1194.6190590000001</v>
      </c>
      <c r="BZ240" s="229">
        <f t="shared" si="227"/>
        <v>1374.775969</v>
      </c>
      <c r="CA240" s="229">
        <f t="shared" si="227"/>
        <v>1108.948093</v>
      </c>
      <c r="CB240" s="229">
        <f t="shared" si="227"/>
        <v>1044.9414079999999</v>
      </c>
      <c r="CC240" s="229">
        <f t="shared" si="227"/>
        <v>1193.495273</v>
      </c>
      <c r="CD240" s="229">
        <f t="shared" si="227"/>
        <v>1054.235197</v>
      </c>
      <c r="CE240" s="229">
        <f t="shared" si="227"/>
        <v>1039.483502</v>
      </c>
      <c r="CF240" s="229">
        <f t="shared" si="227"/>
        <v>1062.1962940000001</v>
      </c>
      <c r="CG240" s="229">
        <f t="shared" si="227"/>
        <v>1141.535952</v>
      </c>
      <c r="CH240" s="229">
        <f t="shared" si="227"/>
        <v>1281.5901779999999</v>
      </c>
      <c r="CI240" s="229">
        <f t="shared" ref="CI240" si="228">+CI20+CI55</f>
        <v>1201.8328710000001</v>
      </c>
      <c r="CJ240" s="205"/>
      <c r="CK240" s="205"/>
      <c r="CL240" s="205"/>
      <c r="CM240" s="205"/>
    </row>
    <row r="241" spans="2:91" ht="20.100000000000001" customHeight="1" x14ac:dyDescent="0.2">
      <c r="B241" s="383" t="s">
        <v>176</v>
      </c>
      <c r="C241" s="383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8"/>
      <c r="AD241" s="207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 t="s">
        <v>144</v>
      </c>
      <c r="BN241" s="205"/>
      <c r="BO241" s="229">
        <f t="shared" ref="BO241:CH241" si="229">+BO41+BO42+BO43+BO44</f>
        <v>4333.7999999999993</v>
      </c>
      <c r="BP241" s="229">
        <f t="shared" si="229"/>
        <v>2806.54</v>
      </c>
      <c r="BQ241" s="229">
        <f t="shared" si="229"/>
        <v>2967.22</v>
      </c>
      <c r="BR241" s="229">
        <f t="shared" si="229"/>
        <v>3168.92</v>
      </c>
      <c r="BS241" s="229">
        <f t="shared" si="229"/>
        <v>3711.72</v>
      </c>
      <c r="BT241" s="229">
        <f t="shared" si="229"/>
        <v>3653.3600000000006</v>
      </c>
      <c r="BU241" s="229">
        <f t="shared" si="229"/>
        <v>3718.96</v>
      </c>
      <c r="BV241" s="229">
        <f t="shared" si="229"/>
        <v>3639.95</v>
      </c>
      <c r="BW241" s="229">
        <f t="shared" si="229"/>
        <v>2828.7513316999998</v>
      </c>
      <c r="BX241" s="229">
        <f t="shared" si="229"/>
        <v>4454.6099999999997</v>
      </c>
      <c r="BY241" s="229">
        <f t="shared" si="229"/>
        <v>3451.4500000000003</v>
      </c>
      <c r="BZ241" s="229">
        <f t="shared" si="229"/>
        <v>5895.6600000000008</v>
      </c>
      <c r="CA241" s="229">
        <f t="shared" si="229"/>
        <v>4175.38</v>
      </c>
      <c r="CB241" s="229">
        <f t="shared" si="229"/>
        <v>2767.54</v>
      </c>
      <c r="CC241" s="229">
        <f t="shared" si="229"/>
        <v>3303.2200000000003</v>
      </c>
      <c r="CD241" s="229">
        <f t="shared" si="229"/>
        <v>3613.71</v>
      </c>
      <c r="CE241" s="229">
        <f t="shared" si="229"/>
        <v>3755.64</v>
      </c>
      <c r="CF241" s="229">
        <f t="shared" si="229"/>
        <v>3970.2000000000003</v>
      </c>
      <c r="CG241" s="229">
        <f t="shared" si="229"/>
        <v>3493.4500000000003</v>
      </c>
      <c r="CH241" s="229">
        <f t="shared" si="229"/>
        <v>3404.75</v>
      </c>
      <c r="CI241" s="229">
        <f t="shared" ref="CI241" si="230">+CI41+CI42+CI43+CI44</f>
        <v>3701.9300000000003</v>
      </c>
      <c r="CJ241" s="205"/>
      <c r="CK241" s="205"/>
      <c r="CL241" s="205"/>
      <c r="CM241" s="205"/>
    </row>
    <row r="242" spans="2:91" ht="20.100000000000001" customHeight="1" x14ac:dyDescent="0.2">
      <c r="B242" s="383" t="s">
        <v>177</v>
      </c>
      <c r="C242" s="383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8"/>
      <c r="AD242" s="207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 t="s">
        <v>142</v>
      </c>
      <c r="BN242" s="205"/>
      <c r="BO242" s="229">
        <f t="shared" ref="BO242:CH242" si="231">+BO19+BO54</f>
        <v>3390.4737929700004</v>
      </c>
      <c r="BP242" s="229">
        <f t="shared" si="231"/>
        <v>2871.1034455999998</v>
      </c>
      <c r="BQ242" s="229">
        <f t="shared" si="231"/>
        <v>3123.1136898899999</v>
      </c>
      <c r="BR242" s="229">
        <f t="shared" si="231"/>
        <v>5352.9278224000009</v>
      </c>
      <c r="BS242" s="229">
        <f t="shared" si="231"/>
        <v>3756.2707541899995</v>
      </c>
      <c r="BT242" s="229">
        <f t="shared" si="231"/>
        <v>3248.7492224100001</v>
      </c>
      <c r="BU242" s="229">
        <f t="shared" si="231"/>
        <v>6328.4057542299997</v>
      </c>
      <c r="BV242" s="229">
        <f t="shared" si="231"/>
        <v>3236.4149775599999</v>
      </c>
      <c r="BW242" s="229">
        <f t="shared" si="231"/>
        <v>1846.9684792600001</v>
      </c>
      <c r="BX242" s="229">
        <f t="shared" si="231"/>
        <v>2213.7584241300001</v>
      </c>
      <c r="BY242" s="229">
        <f t="shared" si="231"/>
        <v>1695.3808072300001</v>
      </c>
      <c r="BZ242" s="229">
        <f t="shared" si="231"/>
        <v>2037.3528936900002</v>
      </c>
      <c r="CA242" s="229">
        <f t="shared" si="231"/>
        <v>2464.2855941500006</v>
      </c>
      <c r="CB242" s="229">
        <f t="shared" si="231"/>
        <v>1872.9894978</v>
      </c>
      <c r="CC242" s="229">
        <f t="shared" si="231"/>
        <v>2119.3694668500002</v>
      </c>
      <c r="CD242" s="229">
        <f t="shared" si="231"/>
        <v>5697.63090422</v>
      </c>
      <c r="CE242" s="229">
        <f t="shared" si="231"/>
        <v>2727.829946840001</v>
      </c>
      <c r="CF242" s="229">
        <f t="shared" si="231"/>
        <v>2038.8189527900001</v>
      </c>
      <c r="CG242" s="229">
        <f t="shared" si="231"/>
        <v>5197.9674052500013</v>
      </c>
      <c r="CH242" s="229">
        <f t="shared" si="231"/>
        <v>1987.1016257700001</v>
      </c>
      <c r="CI242" s="229">
        <f t="shared" ref="CI242" si="232">+CI19+CI54</f>
        <v>1997.3706903000002</v>
      </c>
      <c r="CJ242" s="205"/>
      <c r="CK242" s="205"/>
      <c r="CL242" s="205"/>
      <c r="CM242" s="205"/>
    </row>
    <row r="243" spans="2:91" ht="20.100000000000001" customHeight="1" x14ac:dyDescent="0.2">
      <c r="B243" s="383" t="s">
        <v>178</v>
      </c>
      <c r="C243" s="383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8"/>
      <c r="AD243" s="207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 t="s">
        <v>139</v>
      </c>
      <c r="BN243" s="205"/>
      <c r="BO243" s="229">
        <f t="shared" ref="BO243:CH243" si="233">+BO17+BO18+BO52+BO53</f>
        <v>6859.5769037228001</v>
      </c>
      <c r="BP243" s="229">
        <f t="shared" si="233"/>
        <v>4582.6181530740014</v>
      </c>
      <c r="BQ243" s="229">
        <f t="shared" si="233"/>
        <v>4885.6183992109991</v>
      </c>
      <c r="BR243" s="229">
        <f t="shared" si="233"/>
        <v>3910.7501467030011</v>
      </c>
      <c r="BS243" s="229">
        <f t="shared" si="233"/>
        <v>3535.4506506003995</v>
      </c>
      <c r="BT243" s="229">
        <f t="shared" si="233"/>
        <v>2740.2788537480001</v>
      </c>
      <c r="BU243" s="229">
        <f t="shared" si="233"/>
        <v>2687.6473191052005</v>
      </c>
      <c r="BV243" s="229">
        <f t="shared" si="233"/>
        <v>2736.7158316232003</v>
      </c>
      <c r="BW243" s="229">
        <f t="shared" si="233"/>
        <v>4460.5547425676014</v>
      </c>
      <c r="BX243" s="229">
        <f t="shared" si="233"/>
        <v>4891.5729757667996</v>
      </c>
      <c r="BY243" s="229">
        <f t="shared" si="233"/>
        <v>3482.7561866048004</v>
      </c>
      <c r="BZ243" s="229">
        <f t="shared" si="233"/>
        <v>5216.6364894028011</v>
      </c>
      <c r="CA243" s="229">
        <f t="shared" si="233"/>
        <v>4424.8975493047983</v>
      </c>
      <c r="CB243" s="229">
        <f t="shared" si="233"/>
        <v>4466.1600077976</v>
      </c>
      <c r="CC243" s="229">
        <f t="shared" si="233"/>
        <v>5916.9033128519986</v>
      </c>
      <c r="CD243" s="229">
        <f t="shared" si="233"/>
        <v>5322.3727806596016</v>
      </c>
      <c r="CE243" s="229">
        <f t="shared" si="233"/>
        <v>5196.4883984571989</v>
      </c>
      <c r="CF243" s="229">
        <f t="shared" si="233"/>
        <v>6411.1098343360009</v>
      </c>
      <c r="CG243" s="229">
        <f t="shared" si="233"/>
        <v>6259.0206265180004</v>
      </c>
      <c r="CH243" s="229">
        <f t="shared" si="233"/>
        <v>5648.4633926755996</v>
      </c>
      <c r="CI243" s="229">
        <f t="shared" ref="CI243" si="234">+CI17+CI18+CI52+CI53</f>
        <v>4585.5871353615994</v>
      </c>
      <c r="CJ243" s="205"/>
      <c r="CK243" s="205"/>
      <c r="CL243" s="205"/>
      <c r="CM243" s="205"/>
    </row>
    <row r="244" spans="2:91" ht="20.100000000000001" customHeight="1" x14ac:dyDescent="0.2">
      <c r="B244" s="383" t="s">
        <v>179</v>
      </c>
      <c r="C244" s="383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8"/>
      <c r="AD244" s="207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 t="s">
        <v>141</v>
      </c>
      <c r="BN244" s="205"/>
      <c r="BO244" s="229">
        <f t="shared" ref="BO244:CH244" si="235">+BO16+BO33+BO51+BO35+BO36+BO37+BO69+BO65+BO71+BO72+BO73+BO23+BO58+BO34+BO70+BO27+BO62</f>
        <v>9845.1655824104</v>
      </c>
      <c r="BP244" s="229">
        <f t="shared" si="235"/>
        <v>9170.583745846001</v>
      </c>
      <c r="BQ244" s="229">
        <f t="shared" si="235"/>
        <v>11878.170203798196</v>
      </c>
      <c r="BR244" s="229">
        <f t="shared" si="235"/>
        <v>12799.970977451796</v>
      </c>
      <c r="BS244" s="229">
        <f t="shared" si="235"/>
        <v>14338.209533116396</v>
      </c>
      <c r="BT244" s="229">
        <f t="shared" si="235"/>
        <v>12323.583872643003</v>
      </c>
      <c r="BU244" s="229">
        <f t="shared" si="235"/>
        <v>15149.665670221197</v>
      </c>
      <c r="BV244" s="229">
        <f t="shared" si="235"/>
        <v>11963.528728274596</v>
      </c>
      <c r="BW244" s="229">
        <f t="shared" si="235"/>
        <v>11208.891089718396</v>
      </c>
      <c r="BX244" s="229">
        <f t="shared" si="235"/>
        <v>13927.135650374204</v>
      </c>
      <c r="BY244" s="229">
        <f t="shared" si="235"/>
        <v>10695.304372054401</v>
      </c>
      <c r="BZ244" s="229">
        <f t="shared" si="235"/>
        <v>13850.403902481807</v>
      </c>
      <c r="CA244" s="229">
        <f t="shared" si="235"/>
        <v>11738.614360016803</v>
      </c>
      <c r="CB244" s="229">
        <f t="shared" si="235"/>
        <v>10603.260288767597</v>
      </c>
      <c r="CC244" s="229">
        <f t="shared" si="235"/>
        <v>11798.973456652997</v>
      </c>
      <c r="CD244" s="229">
        <f t="shared" si="235"/>
        <v>15640.275025244997</v>
      </c>
      <c r="CE244" s="229">
        <f t="shared" si="235"/>
        <v>12674.392616383599</v>
      </c>
      <c r="CF244" s="229">
        <f t="shared" si="235"/>
        <v>12776.406817208794</v>
      </c>
      <c r="CG244" s="229">
        <f t="shared" si="235"/>
        <v>16317.033206893606</v>
      </c>
      <c r="CH244" s="229">
        <f t="shared" si="235"/>
        <v>11346.074694733201</v>
      </c>
      <c r="CI244" s="229">
        <f t="shared" ref="CI244" si="236">+CI16+CI33+CI51+CI35+CI36+CI37+CI69+CI65+CI71+CI72+CI73+CI23+CI58+CI34+CI70+CI27+CI62</f>
        <v>9882.5528240587973</v>
      </c>
      <c r="CJ244" s="205"/>
      <c r="CK244" s="205"/>
      <c r="CL244" s="205"/>
      <c r="CM244" s="205"/>
    </row>
    <row r="245" spans="2:91" ht="20.100000000000001" customHeight="1" x14ac:dyDescent="0.2">
      <c r="B245" s="383" t="s">
        <v>180</v>
      </c>
      <c r="C245" s="383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8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7"/>
      <c r="AD245" s="207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 t="s">
        <v>140</v>
      </c>
      <c r="BN245" s="205"/>
      <c r="BO245" s="229">
        <f t="shared" ref="BO245:CH245" si="237">+BO22+BO28+BO57+BO64</f>
        <v>12964.190880851598</v>
      </c>
      <c r="BP245" s="229">
        <f t="shared" si="237"/>
        <v>10364.493823453204</v>
      </c>
      <c r="BQ245" s="229">
        <f t="shared" si="237"/>
        <v>10472.582842125599</v>
      </c>
      <c r="BR245" s="229">
        <f t="shared" si="237"/>
        <v>13151.908600921595</v>
      </c>
      <c r="BS245" s="229">
        <f t="shared" si="237"/>
        <v>13241.075117342001</v>
      </c>
      <c r="BT245" s="229">
        <f t="shared" si="237"/>
        <v>11707.749688541597</v>
      </c>
      <c r="BU245" s="229">
        <f t="shared" si="237"/>
        <v>14656.543309713194</v>
      </c>
      <c r="BV245" s="229">
        <f t="shared" si="237"/>
        <v>11245.688171367994</v>
      </c>
      <c r="BW245" s="229">
        <f t="shared" si="237"/>
        <v>13284.6145515596</v>
      </c>
      <c r="BX245" s="229">
        <f t="shared" si="237"/>
        <v>13171.345551372004</v>
      </c>
      <c r="BY245" s="229">
        <f t="shared" si="237"/>
        <v>11006.592981879203</v>
      </c>
      <c r="BZ245" s="229">
        <f t="shared" si="237"/>
        <v>16920.756149307996</v>
      </c>
      <c r="CA245" s="229">
        <f t="shared" si="237"/>
        <v>12940.746403763605</v>
      </c>
      <c r="CB245" s="229">
        <f t="shared" si="237"/>
        <v>10913.8590345952</v>
      </c>
      <c r="CC245" s="229">
        <f t="shared" si="237"/>
        <v>11259.193025132005</v>
      </c>
      <c r="CD245" s="229">
        <f t="shared" si="237"/>
        <v>13008.093457273593</v>
      </c>
      <c r="CE245" s="229">
        <f t="shared" si="237"/>
        <v>11620.775444185601</v>
      </c>
      <c r="CF245" s="229">
        <f t="shared" si="237"/>
        <v>12579.213577553195</v>
      </c>
      <c r="CG245" s="229">
        <f t="shared" si="237"/>
        <v>13609.245798002003</v>
      </c>
      <c r="CH245" s="229">
        <f t="shared" si="237"/>
        <v>11013.688348970802</v>
      </c>
      <c r="CI245" s="229">
        <f t="shared" ref="CI245" si="238">+CI22+CI28+CI57+CI64</f>
        <v>12545.735823881207</v>
      </c>
      <c r="CJ245" s="205"/>
      <c r="CK245" s="205"/>
      <c r="CL245" s="205"/>
      <c r="CM245" s="205"/>
    </row>
    <row r="246" spans="2:91" ht="20.100000000000001" customHeight="1" x14ac:dyDescent="0.2">
      <c r="B246" s="383" t="s">
        <v>181</v>
      </c>
      <c r="C246" s="383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8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7"/>
      <c r="AD246" s="207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 t="s">
        <v>165</v>
      </c>
      <c r="BN246" s="205"/>
      <c r="BO246" s="229">
        <f t="shared" ref="BO246:CH246" si="239">+BO24+BO25+BO26+BO45+BO59+BO60+BO61+BO77</f>
        <v>0</v>
      </c>
      <c r="BP246" s="229">
        <f t="shared" si="239"/>
        <v>0</v>
      </c>
      <c r="BQ246" s="229">
        <f t="shared" si="239"/>
        <v>0</v>
      </c>
      <c r="BR246" s="229">
        <f t="shared" si="239"/>
        <v>0</v>
      </c>
      <c r="BS246" s="229">
        <f t="shared" si="239"/>
        <v>0</v>
      </c>
      <c r="BT246" s="229">
        <f t="shared" si="239"/>
        <v>0</v>
      </c>
      <c r="BU246" s="229">
        <f t="shared" si="239"/>
        <v>0</v>
      </c>
      <c r="BV246" s="229">
        <f t="shared" si="239"/>
        <v>0</v>
      </c>
      <c r="BW246" s="229">
        <f t="shared" si="239"/>
        <v>0</v>
      </c>
      <c r="BX246" s="229">
        <f t="shared" si="239"/>
        <v>0</v>
      </c>
      <c r="BY246" s="229">
        <f t="shared" si="239"/>
        <v>0</v>
      </c>
      <c r="BZ246" s="229">
        <f t="shared" si="239"/>
        <v>418.43892826239994</v>
      </c>
      <c r="CA246" s="229">
        <f t="shared" si="239"/>
        <v>299.78410955440006</v>
      </c>
      <c r="CB246" s="229">
        <f t="shared" si="239"/>
        <v>266.46611803200005</v>
      </c>
      <c r="CC246" s="229">
        <f t="shared" si="239"/>
        <v>287.03975270440009</v>
      </c>
      <c r="CD246" s="229">
        <f t="shared" si="239"/>
        <v>265.10947830280003</v>
      </c>
      <c r="CE246" s="229">
        <f t="shared" si="239"/>
        <v>279.11209250960013</v>
      </c>
      <c r="CF246" s="229">
        <f t="shared" si="239"/>
        <v>308.78852545400008</v>
      </c>
      <c r="CG246" s="229">
        <f t="shared" si="239"/>
        <v>301.00348086679998</v>
      </c>
      <c r="CH246" s="229">
        <f t="shared" si="239"/>
        <v>294.2946701084</v>
      </c>
      <c r="CI246" s="229">
        <f t="shared" ref="CI246" si="240">+CI24+CI25+CI26+CI45+CI59+CI60+CI61+CI77</f>
        <v>282.66735069959998</v>
      </c>
      <c r="CJ246" s="205"/>
      <c r="CK246" s="205"/>
      <c r="CL246" s="205"/>
      <c r="CM246" s="205"/>
    </row>
    <row r="247" spans="2:91" ht="20.100000000000001" customHeight="1" thickBot="1" x14ac:dyDescent="0.25">
      <c r="B247" s="383" t="s">
        <v>189</v>
      </c>
      <c r="C247" s="383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8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7"/>
      <c r="AD247" s="207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05"/>
      <c r="BO247" s="229">
        <f t="shared" ref="BO247:CF247" si="241">+BO38+BO39+BO74+BO75</f>
        <v>0</v>
      </c>
      <c r="BP247" s="229">
        <f t="shared" si="241"/>
        <v>0</v>
      </c>
      <c r="BQ247" s="229">
        <f t="shared" si="241"/>
        <v>0</v>
      </c>
      <c r="BR247" s="229">
        <f t="shared" si="241"/>
        <v>0</v>
      </c>
      <c r="BS247" s="229">
        <f t="shared" si="241"/>
        <v>0</v>
      </c>
      <c r="BT247" s="229">
        <f t="shared" si="241"/>
        <v>0</v>
      </c>
      <c r="BU247" s="229">
        <f t="shared" si="241"/>
        <v>0</v>
      </c>
      <c r="BV247" s="229">
        <f t="shared" si="241"/>
        <v>0</v>
      </c>
      <c r="BW247" s="229">
        <f t="shared" si="241"/>
        <v>0</v>
      </c>
      <c r="BX247" s="229">
        <f t="shared" si="241"/>
        <v>0</v>
      </c>
      <c r="BY247" s="229">
        <f t="shared" si="241"/>
        <v>0</v>
      </c>
      <c r="BZ247" s="229">
        <f t="shared" si="241"/>
        <v>0</v>
      </c>
      <c r="CA247" s="229">
        <f t="shared" si="241"/>
        <v>0</v>
      </c>
      <c r="CB247" s="229">
        <f t="shared" si="241"/>
        <v>0</v>
      </c>
      <c r="CC247" s="229">
        <f t="shared" si="241"/>
        <v>0</v>
      </c>
      <c r="CD247" s="229">
        <f t="shared" si="241"/>
        <v>0</v>
      </c>
      <c r="CE247" s="229">
        <f t="shared" si="241"/>
        <v>0</v>
      </c>
      <c r="CF247" s="229">
        <f t="shared" si="241"/>
        <v>16.612965386399999</v>
      </c>
      <c r="CG247" s="229">
        <f>+CG38+CG39+CG74+CG75+CG78+CG46</f>
        <v>31.092050340399997</v>
      </c>
      <c r="CH247" s="229">
        <f>+CH38+CH39+CH74+CH75+CH78+CH46</f>
        <v>27.265099048399996</v>
      </c>
      <c r="CI247" s="229">
        <f>+CI38+CI39+CI74+CI75+CI78+CI46+CI40</f>
        <v>33.394732142800017</v>
      </c>
      <c r="CJ247" s="205"/>
      <c r="CK247" s="205"/>
      <c r="CL247" s="205"/>
      <c r="CM247" s="205"/>
    </row>
    <row r="248" spans="2:91" ht="20.100000000000001" customHeight="1" thickBot="1" x14ac:dyDescent="0.3">
      <c r="B248" s="215"/>
      <c r="C248" s="216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8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7"/>
      <c r="AD248" s="207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05"/>
      <c r="BO248" s="385">
        <f t="shared" ref="BO248:CE248" si="242">SUM(BO237:BO247)</f>
        <v>38449.323481954794</v>
      </c>
      <c r="BP248" s="385">
        <f t="shared" si="242"/>
        <v>30850.744574973207</v>
      </c>
      <c r="BQ248" s="385">
        <f t="shared" si="242"/>
        <v>34307.482558024793</v>
      </c>
      <c r="BR248" s="385">
        <f t="shared" si="242"/>
        <v>39453.262589276397</v>
      </c>
      <c r="BS248" s="385">
        <f t="shared" si="242"/>
        <v>39711.235008248797</v>
      </c>
      <c r="BT248" s="385">
        <f t="shared" si="242"/>
        <v>34724.050935342602</v>
      </c>
      <c r="BU248" s="385">
        <f t="shared" si="242"/>
        <v>44447.977237269588</v>
      </c>
      <c r="BV248" s="385">
        <f t="shared" si="242"/>
        <v>34744.720174825794</v>
      </c>
      <c r="BW248" s="385">
        <f t="shared" si="242"/>
        <v>34969.441655805596</v>
      </c>
      <c r="BX248" s="385">
        <f t="shared" si="242"/>
        <v>39922.164396643006</v>
      </c>
      <c r="BY248" s="385">
        <f t="shared" si="242"/>
        <v>31544.272569643606</v>
      </c>
      <c r="BZ248" s="385">
        <f t="shared" si="242"/>
        <v>45996.881500293413</v>
      </c>
      <c r="CA248" s="385">
        <f t="shared" si="242"/>
        <v>37185.348018074801</v>
      </c>
      <c r="CB248" s="385">
        <f t="shared" si="242"/>
        <v>31938.432963621795</v>
      </c>
      <c r="CC248" s="385">
        <f t="shared" si="242"/>
        <v>35896.375694412403</v>
      </c>
      <c r="CD248" s="385">
        <f t="shared" si="242"/>
        <v>44613.640188923389</v>
      </c>
      <c r="CE248" s="385">
        <f t="shared" si="242"/>
        <v>37478.276447491196</v>
      </c>
      <c r="CF248" s="480">
        <f>SUM(CF237:CF247)</f>
        <v>39223.599288372592</v>
      </c>
      <c r="CG248" s="481">
        <f>SUM(CG237:CG247)</f>
        <v>46448.703443585408</v>
      </c>
      <c r="CH248" s="481">
        <f>SUM(CH237:CH247)</f>
        <v>35184.15615821661</v>
      </c>
      <c r="CI248" s="481">
        <f>SUM(CI237:CI247)</f>
        <v>34348.739597804604</v>
      </c>
      <c r="CJ248" s="205"/>
      <c r="CK248" s="205"/>
      <c r="CL248" s="205"/>
      <c r="CM248" s="205"/>
    </row>
    <row r="249" spans="2:91" ht="20.100000000000001" customHeight="1" x14ac:dyDescent="0.25">
      <c r="B249" s="215"/>
      <c r="C249" s="216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8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7"/>
      <c r="AD249" s="207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05"/>
      <c r="BO249" s="205"/>
      <c r="BP249" s="205"/>
      <c r="BQ249" s="205"/>
      <c r="BR249" s="205"/>
      <c r="BS249" s="205"/>
      <c r="BT249" s="205"/>
      <c r="BU249" s="205"/>
      <c r="BV249" s="205"/>
      <c r="BW249" s="229"/>
      <c r="BX249" s="229"/>
      <c r="BY249" s="229"/>
      <c r="BZ249" s="229"/>
      <c r="CA249" s="229"/>
      <c r="CB249" s="229"/>
      <c r="CC249" s="229"/>
      <c r="CD249" s="229"/>
      <c r="CE249" s="229"/>
      <c r="CF249" s="229"/>
      <c r="CG249" s="229"/>
      <c r="CH249" s="229"/>
      <c r="CI249" s="229"/>
      <c r="CJ249" s="205"/>
      <c r="CK249" s="205"/>
      <c r="CL249" s="205"/>
      <c r="CM249" s="205"/>
    </row>
    <row r="250" spans="2:91" ht="20.100000000000001" customHeight="1" x14ac:dyDescent="0.25">
      <c r="B250" s="215"/>
      <c r="C250" s="216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8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7"/>
      <c r="AD250" s="207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05"/>
      <c r="BO250" s="229">
        <f t="shared" ref="BO250:CH250" si="243">+BO248-BO13</f>
        <v>0</v>
      </c>
      <c r="BP250" s="229">
        <f t="shared" si="243"/>
        <v>0</v>
      </c>
      <c r="BQ250" s="229">
        <f t="shared" si="243"/>
        <v>0</v>
      </c>
      <c r="BR250" s="229">
        <f t="shared" si="243"/>
        <v>0</v>
      </c>
      <c r="BS250" s="229">
        <f t="shared" si="243"/>
        <v>0</v>
      </c>
      <c r="BT250" s="229">
        <f t="shared" si="243"/>
        <v>0</v>
      </c>
      <c r="BU250" s="229">
        <f t="shared" si="243"/>
        <v>0</v>
      </c>
      <c r="BV250" s="229">
        <f t="shared" si="243"/>
        <v>0</v>
      </c>
      <c r="BW250" s="229">
        <f t="shared" si="243"/>
        <v>0</v>
      </c>
      <c r="BX250" s="229">
        <f t="shared" si="243"/>
        <v>0</v>
      </c>
      <c r="BY250" s="229">
        <f t="shared" si="243"/>
        <v>0</v>
      </c>
      <c r="BZ250" s="229">
        <f t="shared" si="243"/>
        <v>0</v>
      </c>
      <c r="CA250" s="229">
        <f t="shared" si="243"/>
        <v>0</v>
      </c>
      <c r="CB250" s="229">
        <f t="shared" si="243"/>
        <v>0</v>
      </c>
      <c r="CC250" s="229">
        <f t="shared" si="243"/>
        <v>-6.1314680351642892E-4</v>
      </c>
      <c r="CD250" s="229">
        <f t="shared" si="243"/>
        <v>0</v>
      </c>
      <c r="CE250" s="229">
        <f t="shared" si="243"/>
        <v>0</v>
      </c>
      <c r="CF250" s="229">
        <f t="shared" si="243"/>
        <v>0</v>
      </c>
      <c r="CG250" s="229">
        <f t="shared" si="243"/>
        <v>0</v>
      </c>
      <c r="CH250" s="229">
        <f t="shared" si="243"/>
        <v>0</v>
      </c>
      <c r="CI250" s="229"/>
      <c r="CJ250" s="205"/>
      <c r="CK250" s="205"/>
      <c r="CL250" s="205"/>
      <c r="CM250" s="205"/>
    </row>
    <row r="251" spans="2:91" ht="20.100000000000001" customHeight="1" x14ac:dyDescent="0.25">
      <c r="B251" s="215"/>
      <c r="C251" s="216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8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7"/>
      <c r="AD251" s="207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05"/>
      <c r="BO251" s="205"/>
      <c r="BP251" s="205"/>
      <c r="BQ251" s="205"/>
      <c r="BR251" s="205"/>
      <c r="BS251" s="205"/>
      <c r="BT251" s="205"/>
      <c r="BU251" s="205"/>
      <c r="BV251" s="205"/>
      <c r="BW251" s="205"/>
      <c r="BX251" s="205"/>
      <c r="BY251" s="205"/>
      <c r="BZ251" s="205"/>
      <c r="CA251" s="205"/>
      <c r="CB251" s="205"/>
      <c r="CC251" s="205"/>
      <c r="CD251" s="205"/>
      <c r="CE251" s="205"/>
      <c r="CF251" s="205"/>
      <c r="CG251" s="205"/>
      <c r="CH251" s="205"/>
      <c r="CI251" s="205"/>
      <c r="CJ251" s="205"/>
      <c r="CK251" s="205"/>
      <c r="CL251" s="205"/>
      <c r="CM251" s="205"/>
    </row>
    <row r="252" spans="2:91" ht="20.100000000000001" customHeight="1" x14ac:dyDescent="0.25">
      <c r="B252" s="215"/>
      <c r="C252" s="216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8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7"/>
      <c r="AD252" s="207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05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229"/>
      <c r="BY252" s="229"/>
      <c r="BZ252" s="229"/>
      <c r="CA252" s="229"/>
      <c r="CB252" s="229"/>
      <c r="CC252" s="229"/>
      <c r="CD252" s="229"/>
      <c r="CE252" s="229"/>
      <c r="CF252" s="229"/>
      <c r="CG252" s="229"/>
      <c r="CH252" s="229"/>
      <c r="CI252" s="229"/>
      <c r="CJ252" s="205"/>
      <c r="CK252" s="205"/>
      <c r="CL252" s="205"/>
      <c r="CM252" s="205"/>
    </row>
    <row r="253" spans="2:91" ht="20.100000000000001" customHeight="1" x14ac:dyDescent="0.25">
      <c r="B253" s="215"/>
      <c r="C253" s="216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8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7"/>
      <c r="AD253" s="207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05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05"/>
      <c r="CK253" s="205"/>
      <c r="CL253" s="205"/>
      <c r="CM253" s="205"/>
    </row>
    <row r="254" spans="2:91" ht="20.100000000000001" customHeight="1" x14ac:dyDescent="0.25">
      <c r="B254" s="215"/>
      <c r="C254" s="216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8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7"/>
      <c r="AD254" s="207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05"/>
      <c r="BO254" s="205"/>
      <c r="BP254" s="205"/>
      <c r="BQ254" s="205"/>
      <c r="BR254" s="205"/>
      <c r="BS254" s="205"/>
      <c r="BT254" s="205"/>
      <c r="BU254" s="205"/>
      <c r="BV254" s="205"/>
      <c r="BW254" s="205"/>
      <c r="BX254" s="205"/>
      <c r="BY254" s="205"/>
      <c r="BZ254" s="205"/>
      <c r="CA254" s="205"/>
      <c r="CB254" s="205"/>
      <c r="CC254" s="205"/>
      <c r="CD254" s="205"/>
      <c r="CE254" s="205"/>
      <c r="CF254" s="205"/>
      <c r="CG254" s="205"/>
      <c r="CH254" s="205"/>
      <c r="CI254" s="205"/>
      <c r="CJ254" s="205"/>
      <c r="CK254" s="205"/>
      <c r="CL254" s="205"/>
      <c r="CM254" s="205"/>
    </row>
    <row r="255" spans="2:91" ht="20.100000000000001" customHeight="1" x14ac:dyDescent="0.25">
      <c r="B255" s="215"/>
      <c r="C255" s="216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8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7"/>
      <c r="AD255" s="207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05"/>
      <c r="BO255" s="205"/>
      <c r="BP255" s="205"/>
      <c r="BQ255" s="205"/>
      <c r="BR255" s="205"/>
      <c r="BS255" s="205"/>
      <c r="BT255" s="205"/>
      <c r="BU255" s="205"/>
      <c r="BV255" s="205"/>
      <c r="BW255" s="205"/>
      <c r="BX255" s="205"/>
      <c r="BY255" s="205"/>
      <c r="BZ255" s="205"/>
      <c r="CA255" s="205"/>
      <c r="CB255" s="205"/>
      <c r="CC255" s="205"/>
      <c r="CD255" s="205"/>
      <c r="CE255" s="205"/>
      <c r="CF255" s="205"/>
      <c r="CG255" s="205"/>
      <c r="CH255" s="205"/>
      <c r="CI255" s="205"/>
      <c r="CJ255" s="205"/>
      <c r="CK255" s="205"/>
      <c r="CL255" s="205"/>
      <c r="CM255" s="205"/>
    </row>
    <row r="256" spans="2:91" ht="20.100000000000001" customHeight="1" x14ac:dyDescent="0.25">
      <c r="B256" s="215"/>
      <c r="C256" s="216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8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7"/>
      <c r="AD256" s="207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</row>
    <row r="257" spans="2:91" ht="20.100000000000001" customHeight="1" x14ac:dyDescent="0.25">
      <c r="B257" s="215"/>
      <c r="C257" s="216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8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7"/>
      <c r="AD257" s="207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05"/>
      <c r="BO257" s="205"/>
      <c r="BP257" s="205"/>
      <c r="BQ257" s="205"/>
      <c r="BR257" s="205"/>
      <c r="BS257" s="205"/>
      <c r="BT257" s="205"/>
      <c r="BU257" s="205"/>
      <c r="BV257" s="205"/>
      <c r="BW257" s="205"/>
      <c r="BX257" s="205"/>
      <c r="BY257" s="205"/>
      <c r="BZ257" s="205"/>
      <c r="CA257" s="205"/>
      <c r="CB257" s="205"/>
      <c r="CC257" s="205"/>
      <c r="CD257" s="205"/>
      <c r="CE257" s="205"/>
      <c r="CF257" s="205"/>
      <c r="CG257" s="205"/>
      <c r="CH257" s="205"/>
      <c r="CI257" s="205"/>
      <c r="CJ257" s="205"/>
      <c r="CK257" s="205"/>
      <c r="CL257" s="205"/>
      <c r="CM257" s="205"/>
    </row>
    <row r="258" spans="2:91" ht="20.100000000000001" customHeight="1" x14ac:dyDescent="0.25">
      <c r="B258" s="215"/>
      <c r="C258" s="216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8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7"/>
      <c r="AD258" s="207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05"/>
      <c r="BO258" s="205"/>
      <c r="BP258" s="205"/>
      <c r="BQ258" s="205"/>
      <c r="BR258" s="205"/>
      <c r="BS258" s="205"/>
      <c r="BT258" s="205"/>
      <c r="BU258" s="205"/>
      <c r="BV258" s="205"/>
      <c r="BW258" s="205"/>
      <c r="BX258" s="205"/>
      <c r="BY258" s="205"/>
      <c r="BZ258" s="205"/>
      <c r="CA258" s="205"/>
      <c r="CB258" s="205"/>
      <c r="CC258" s="205"/>
      <c r="CD258" s="205"/>
      <c r="CE258" s="205"/>
      <c r="CF258" s="205"/>
      <c r="CG258" s="205"/>
      <c r="CH258" s="205"/>
      <c r="CI258" s="205"/>
      <c r="CJ258" s="205"/>
      <c r="CK258" s="205"/>
      <c r="CL258" s="205"/>
      <c r="CM258" s="205"/>
    </row>
    <row r="259" spans="2:91" ht="20.100000000000001" customHeight="1" x14ac:dyDescent="0.25">
      <c r="B259" s="215"/>
      <c r="C259" s="216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8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7"/>
      <c r="AD259" s="207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05"/>
      <c r="BO259" s="205"/>
      <c r="BP259" s="205"/>
      <c r="BQ259" s="205"/>
      <c r="BR259" s="205"/>
      <c r="BS259" s="205"/>
      <c r="BT259" s="205"/>
      <c r="BU259" s="205"/>
      <c r="BV259" s="205"/>
      <c r="BW259" s="205"/>
      <c r="BX259" s="205"/>
      <c r="BY259" s="205"/>
      <c r="BZ259" s="205"/>
      <c r="CA259" s="205"/>
      <c r="CB259" s="205"/>
      <c r="CC259" s="205"/>
      <c r="CD259" s="205"/>
      <c r="CE259" s="205"/>
      <c r="CF259" s="205"/>
      <c r="CG259" s="205"/>
      <c r="CH259" s="205"/>
      <c r="CI259" s="205"/>
      <c r="CJ259" s="205"/>
      <c r="CK259" s="205"/>
      <c r="CL259" s="205"/>
      <c r="CM259" s="205"/>
    </row>
    <row r="260" spans="2:91" ht="20.100000000000001" customHeight="1" x14ac:dyDescent="0.25">
      <c r="B260" s="215"/>
      <c r="C260" s="216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8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7"/>
      <c r="AD260" s="207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05"/>
      <c r="BO260" s="205"/>
      <c r="BP260" s="205"/>
      <c r="BQ260" s="205"/>
      <c r="BR260" s="205"/>
      <c r="BS260" s="205"/>
      <c r="BT260" s="205"/>
      <c r="BU260" s="205"/>
      <c r="BV260" s="205"/>
      <c r="BW260" s="205"/>
      <c r="BX260" s="205"/>
      <c r="BY260" s="205"/>
      <c r="BZ260" s="205"/>
      <c r="CA260" s="205"/>
      <c r="CB260" s="205"/>
      <c r="CC260" s="205"/>
      <c r="CD260" s="205"/>
      <c r="CE260" s="205"/>
      <c r="CF260" s="205"/>
      <c r="CG260" s="205"/>
      <c r="CH260" s="205"/>
      <c r="CI260" s="205"/>
      <c r="CJ260" s="205"/>
      <c r="CK260" s="205"/>
      <c r="CL260" s="205"/>
      <c r="CM260" s="205"/>
    </row>
    <row r="261" spans="2:91" ht="20.100000000000001" customHeight="1" x14ac:dyDescent="0.25">
      <c r="B261" s="215"/>
      <c r="C261" s="216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8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7"/>
      <c r="AD261" s="207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05"/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</row>
    <row r="262" spans="2:91" ht="20.100000000000001" customHeight="1" x14ac:dyDescent="0.25">
      <c r="B262" s="215"/>
      <c r="C262" s="216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8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7"/>
      <c r="AD262" s="207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05"/>
      <c r="BO262" s="205"/>
      <c r="BP262" s="205"/>
      <c r="BQ262" s="205"/>
      <c r="BR262" s="205"/>
      <c r="BS262" s="205"/>
      <c r="BT262" s="205"/>
      <c r="BU262" s="205"/>
      <c r="BV262" s="205"/>
      <c r="BW262" s="205"/>
      <c r="BX262" s="205"/>
      <c r="BY262" s="205"/>
      <c r="BZ262" s="205"/>
      <c r="CA262" s="205"/>
      <c r="CB262" s="205"/>
      <c r="CC262" s="205"/>
      <c r="CD262" s="205"/>
      <c r="CE262" s="205"/>
      <c r="CF262" s="205"/>
      <c r="CG262" s="205"/>
      <c r="CH262" s="205"/>
      <c r="CI262" s="205"/>
      <c r="CJ262" s="205"/>
      <c r="CK262" s="205"/>
      <c r="CL262" s="205"/>
      <c r="CM262" s="205"/>
    </row>
    <row r="263" spans="2:91" ht="20.100000000000001" customHeight="1" x14ac:dyDescent="0.25">
      <c r="B263" s="215"/>
      <c r="C263" s="216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8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7"/>
      <c r="AD263" s="207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05"/>
      <c r="BO263" s="205"/>
      <c r="BP263" s="205"/>
      <c r="BQ263" s="205"/>
      <c r="BR263" s="205"/>
      <c r="BS263" s="205"/>
      <c r="BT263" s="205"/>
      <c r="BU263" s="205"/>
      <c r="BV263" s="205"/>
      <c r="BW263" s="205"/>
      <c r="BX263" s="205"/>
      <c r="BY263" s="205"/>
      <c r="BZ263" s="205"/>
      <c r="CA263" s="205"/>
      <c r="CB263" s="205"/>
      <c r="CC263" s="205"/>
      <c r="CD263" s="205"/>
      <c r="CE263" s="205"/>
      <c r="CF263" s="205"/>
      <c r="CG263" s="205"/>
      <c r="CH263" s="205"/>
      <c r="CI263" s="205"/>
      <c r="CJ263" s="205"/>
      <c r="CK263" s="205"/>
      <c r="CL263" s="205"/>
      <c r="CM263" s="205"/>
    </row>
    <row r="264" spans="2:91" ht="20.100000000000001" customHeight="1" x14ac:dyDescent="0.25">
      <c r="B264" s="215"/>
      <c r="C264" s="216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8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7"/>
      <c r="AD264" s="207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</row>
    <row r="265" spans="2:91" ht="20.100000000000001" customHeight="1" x14ac:dyDescent="0.25">
      <c r="B265" s="215"/>
      <c r="C265" s="216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8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7"/>
      <c r="AD265" s="207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05"/>
      <c r="BO265" s="205"/>
      <c r="BP265" s="205"/>
      <c r="BQ265" s="205"/>
      <c r="BR265" s="205"/>
      <c r="BS265" s="205"/>
      <c r="BT265" s="205"/>
      <c r="BU265" s="205"/>
      <c r="BV265" s="205"/>
      <c r="BW265" s="205"/>
      <c r="BX265" s="205"/>
      <c r="BY265" s="205"/>
      <c r="BZ265" s="205"/>
      <c r="CA265" s="205"/>
      <c r="CB265" s="205"/>
      <c r="CC265" s="205"/>
      <c r="CD265" s="205"/>
      <c r="CE265" s="205"/>
      <c r="CF265" s="205"/>
      <c r="CG265" s="205"/>
      <c r="CH265" s="205"/>
      <c r="CI265" s="205"/>
      <c r="CJ265" s="205"/>
      <c r="CK265" s="205"/>
      <c r="CL265" s="205"/>
      <c r="CM265" s="205"/>
    </row>
    <row r="266" spans="2:91" ht="20.100000000000001" customHeight="1" x14ac:dyDescent="0.25">
      <c r="B266" s="215"/>
      <c r="C266" s="216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8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7"/>
      <c r="AD266" s="207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05"/>
      <c r="BO266" s="205"/>
      <c r="BP266" s="205"/>
      <c r="BQ266" s="205"/>
      <c r="BR266" s="205"/>
      <c r="BS266" s="205"/>
      <c r="BT266" s="205"/>
      <c r="BU266" s="205"/>
      <c r="BV266" s="205"/>
      <c r="BW266" s="205"/>
      <c r="BX266" s="205"/>
      <c r="BY266" s="205"/>
      <c r="BZ266" s="205"/>
      <c r="CA266" s="205"/>
      <c r="CB266" s="205"/>
      <c r="CC266" s="205"/>
      <c r="CD266" s="205"/>
      <c r="CE266" s="205"/>
      <c r="CF266" s="205"/>
      <c r="CG266" s="205"/>
      <c r="CH266" s="205"/>
      <c r="CI266" s="205"/>
      <c r="CJ266" s="205"/>
      <c r="CK266" s="205"/>
      <c r="CL266" s="205"/>
      <c r="CM266" s="205"/>
    </row>
    <row r="267" spans="2:91" ht="20.100000000000001" customHeight="1" x14ac:dyDescent="0.25">
      <c r="B267" s="215"/>
      <c r="C267" s="216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8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7"/>
      <c r="AD267" s="207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05"/>
      <c r="BO267" s="205"/>
      <c r="BP267" s="205"/>
      <c r="BQ267" s="205"/>
      <c r="BR267" s="205"/>
      <c r="BS267" s="205"/>
      <c r="BT267" s="205"/>
      <c r="BU267" s="205"/>
      <c r="BV267" s="205"/>
      <c r="BW267" s="205"/>
      <c r="BX267" s="205"/>
      <c r="BY267" s="205"/>
      <c r="BZ267" s="205"/>
      <c r="CA267" s="205"/>
      <c r="CB267" s="205"/>
      <c r="CC267" s="205"/>
      <c r="CD267" s="205"/>
      <c r="CE267" s="205"/>
      <c r="CF267" s="205"/>
      <c r="CG267" s="205"/>
      <c r="CH267" s="205"/>
      <c r="CI267" s="205"/>
      <c r="CJ267" s="205"/>
      <c r="CK267" s="205"/>
      <c r="CL267" s="205"/>
      <c r="CM267" s="205"/>
    </row>
    <row r="268" spans="2:91" ht="20.100000000000001" customHeight="1" x14ac:dyDescent="0.25">
      <c r="B268" s="215"/>
      <c r="C268" s="216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8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7"/>
      <c r="AD268" s="207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</row>
    <row r="269" spans="2:91" ht="20.100000000000001" customHeight="1" x14ac:dyDescent="0.25">
      <c r="B269" s="215"/>
      <c r="C269" s="216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8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7"/>
      <c r="AD269" s="207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05"/>
      <c r="BO269" s="205"/>
      <c r="BP269" s="205"/>
      <c r="BQ269" s="205"/>
      <c r="BR269" s="205"/>
      <c r="BS269" s="205"/>
      <c r="BT269" s="205"/>
      <c r="BU269" s="205"/>
      <c r="BV269" s="205"/>
      <c r="BW269" s="205"/>
      <c r="BX269" s="205"/>
      <c r="BY269" s="205"/>
      <c r="BZ269" s="205"/>
      <c r="CA269" s="205"/>
      <c r="CB269" s="205"/>
      <c r="CC269" s="205"/>
      <c r="CD269" s="205"/>
      <c r="CE269" s="205"/>
      <c r="CF269" s="205"/>
      <c r="CG269" s="205"/>
      <c r="CH269" s="205"/>
      <c r="CI269" s="205"/>
      <c r="CJ269" s="205"/>
      <c r="CK269" s="205"/>
      <c r="CL269" s="205"/>
      <c r="CM269" s="205"/>
    </row>
    <row r="270" spans="2:91" ht="20.100000000000001" customHeight="1" x14ac:dyDescent="0.25">
      <c r="B270" s="215"/>
      <c r="C270" s="216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8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7"/>
      <c r="AD270" s="207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05"/>
      <c r="BO270" s="205"/>
      <c r="BP270" s="205"/>
      <c r="BQ270" s="205"/>
      <c r="BR270" s="205"/>
      <c r="BS270" s="205"/>
      <c r="BT270" s="205"/>
      <c r="BU270" s="205"/>
      <c r="BV270" s="205"/>
      <c r="BW270" s="205"/>
      <c r="BX270" s="205"/>
      <c r="BY270" s="205"/>
      <c r="BZ270" s="205"/>
      <c r="CA270" s="205"/>
      <c r="CB270" s="205"/>
      <c r="CC270" s="205"/>
      <c r="CD270" s="205"/>
      <c r="CE270" s="205"/>
      <c r="CF270" s="205"/>
      <c r="CG270" s="205"/>
      <c r="CH270" s="205"/>
      <c r="CI270" s="205"/>
      <c r="CJ270" s="205"/>
      <c r="CK270" s="205"/>
      <c r="CL270" s="205"/>
      <c r="CM270" s="205"/>
    </row>
    <row r="271" spans="2:91" ht="20.100000000000001" customHeight="1" x14ac:dyDescent="0.25">
      <c r="B271" s="215"/>
      <c r="C271" s="216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8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7"/>
      <c r="AD271" s="207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/>
      <c r="CL271" s="205"/>
      <c r="CM271" s="205"/>
    </row>
    <row r="272" spans="2:91" ht="20.100000000000001" customHeight="1" x14ac:dyDescent="0.25">
      <c r="B272" s="215"/>
      <c r="C272" s="216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8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7"/>
      <c r="AD272" s="207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05"/>
      <c r="BO272" s="205"/>
      <c r="BP272" s="205"/>
      <c r="BQ272" s="205"/>
      <c r="BR272" s="205"/>
      <c r="BS272" s="205"/>
      <c r="BT272" s="205"/>
      <c r="BU272" s="205"/>
      <c r="BV272" s="205"/>
      <c r="BW272" s="205"/>
      <c r="BX272" s="205"/>
      <c r="BY272" s="205"/>
      <c r="BZ272" s="205"/>
      <c r="CA272" s="205"/>
      <c r="CB272" s="205"/>
      <c r="CC272" s="205"/>
      <c r="CD272" s="205"/>
      <c r="CE272" s="205"/>
      <c r="CF272" s="205"/>
      <c r="CG272" s="205"/>
      <c r="CH272" s="205"/>
      <c r="CI272" s="205"/>
      <c r="CJ272" s="205"/>
      <c r="CK272" s="205"/>
      <c r="CL272" s="205"/>
      <c r="CM272" s="205"/>
    </row>
    <row r="273" spans="2:91" ht="20.100000000000001" customHeight="1" x14ac:dyDescent="0.25">
      <c r="B273" s="215"/>
      <c r="C273" s="216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8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7"/>
      <c r="AD273" s="207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05"/>
      <c r="BO273" s="205"/>
      <c r="BP273" s="205"/>
      <c r="BQ273" s="205"/>
      <c r="BR273" s="205"/>
      <c r="BS273" s="205"/>
      <c r="BT273" s="205"/>
      <c r="BU273" s="205"/>
      <c r="BV273" s="205"/>
      <c r="BW273" s="205"/>
      <c r="BX273" s="205"/>
      <c r="BY273" s="205"/>
      <c r="BZ273" s="205"/>
      <c r="CA273" s="205"/>
      <c r="CB273" s="205"/>
      <c r="CC273" s="205"/>
      <c r="CD273" s="205"/>
      <c r="CE273" s="205"/>
      <c r="CF273" s="205"/>
      <c r="CG273" s="205"/>
      <c r="CH273" s="205"/>
      <c r="CI273" s="205"/>
      <c r="CJ273" s="205"/>
      <c r="CK273" s="205"/>
      <c r="CL273" s="205"/>
      <c r="CM273" s="205"/>
    </row>
    <row r="274" spans="2:91" ht="20.100000000000001" customHeight="1" x14ac:dyDescent="0.25">
      <c r="B274" s="215"/>
      <c r="C274" s="216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8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7"/>
      <c r="AD274" s="207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/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5"/>
      <c r="CM274" s="205"/>
    </row>
    <row r="275" spans="2:91" ht="20.100000000000001" customHeight="1" x14ac:dyDescent="0.25">
      <c r="B275" s="215"/>
      <c r="C275" s="216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8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7"/>
      <c r="AD275" s="207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05"/>
      <c r="BO275" s="205"/>
      <c r="BP275" s="205"/>
      <c r="BQ275" s="205"/>
      <c r="BR275" s="205"/>
      <c r="BS275" s="205"/>
      <c r="BT275" s="205"/>
      <c r="BU275" s="205"/>
      <c r="BV275" s="205"/>
      <c r="BW275" s="205"/>
      <c r="BX275" s="205"/>
      <c r="BY275" s="205"/>
      <c r="BZ275" s="205"/>
      <c r="CA275" s="205"/>
      <c r="CB275" s="205"/>
      <c r="CC275" s="205"/>
      <c r="CD275" s="205"/>
      <c r="CE275" s="205"/>
      <c r="CF275" s="205"/>
      <c r="CG275" s="205"/>
      <c r="CH275" s="205"/>
      <c r="CI275" s="205"/>
      <c r="CJ275" s="205"/>
      <c r="CK275" s="205"/>
      <c r="CL275" s="205"/>
      <c r="CM275" s="205"/>
    </row>
    <row r="276" spans="2:91" ht="20.100000000000001" customHeight="1" x14ac:dyDescent="0.25">
      <c r="B276" s="215"/>
      <c r="C276" s="216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8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7"/>
      <c r="AD276" s="207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05"/>
      <c r="BO276" s="205"/>
      <c r="BP276" s="205"/>
      <c r="BQ276" s="205"/>
      <c r="BR276" s="205"/>
      <c r="BS276" s="205"/>
      <c r="BT276" s="205"/>
      <c r="BU276" s="205"/>
      <c r="BV276" s="205"/>
      <c r="BW276" s="205"/>
      <c r="BX276" s="205"/>
      <c r="BY276" s="205"/>
      <c r="BZ276" s="205"/>
      <c r="CA276" s="205"/>
      <c r="CB276" s="205"/>
      <c r="CC276" s="205"/>
      <c r="CD276" s="205"/>
      <c r="CE276" s="205"/>
      <c r="CF276" s="205"/>
      <c r="CG276" s="205"/>
      <c r="CH276" s="205"/>
      <c r="CI276" s="205"/>
      <c r="CJ276" s="205"/>
      <c r="CK276" s="205"/>
      <c r="CL276" s="205"/>
      <c r="CM276" s="205"/>
    </row>
    <row r="277" spans="2:91" ht="20.100000000000001" customHeight="1" x14ac:dyDescent="0.25">
      <c r="B277" s="215"/>
      <c r="C277" s="216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8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7"/>
      <c r="AD277" s="207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05"/>
      <c r="BO277" s="205"/>
      <c r="BP277" s="205"/>
      <c r="BQ277" s="205"/>
      <c r="BR277" s="205"/>
      <c r="BS277" s="205"/>
      <c r="BT277" s="205"/>
      <c r="BU277" s="205"/>
      <c r="BV277" s="205"/>
      <c r="BW277" s="205"/>
      <c r="BX277" s="205"/>
      <c r="BY277" s="205"/>
      <c r="BZ277" s="205"/>
      <c r="CA277" s="205"/>
      <c r="CB277" s="205"/>
      <c r="CC277" s="205"/>
      <c r="CD277" s="205"/>
      <c r="CE277" s="205"/>
      <c r="CF277" s="205"/>
      <c r="CG277" s="205"/>
      <c r="CH277" s="205"/>
      <c r="CI277" s="205"/>
      <c r="CJ277" s="205"/>
      <c r="CK277" s="205"/>
      <c r="CL277" s="205"/>
      <c r="CM277" s="205"/>
    </row>
    <row r="278" spans="2:91" ht="20.100000000000001" customHeight="1" x14ac:dyDescent="0.25">
      <c r="B278" s="215"/>
      <c r="C278" s="216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8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7"/>
      <c r="AD278" s="207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05"/>
      <c r="BO278" s="205"/>
      <c r="BP278" s="205"/>
      <c r="BQ278" s="205"/>
      <c r="BR278" s="205"/>
      <c r="BS278" s="205"/>
      <c r="BT278" s="205"/>
      <c r="BU278" s="205"/>
      <c r="BV278" s="205"/>
      <c r="BW278" s="205"/>
      <c r="BX278" s="205"/>
      <c r="BY278" s="205"/>
      <c r="BZ278" s="205"/>
      <c r="CA278" s="205"/>
      <c r="CB278" s="205"/>
      <c r="CC278" s="205"/>
      <c r="CD278" s="205"/>
      <c r="CE278" s="205"/>
      <c r="CF278" s="205"/>
      <c r="CG278" s="205"/>
      <c r="CH278" s="205"/>
      <c r="CI278" s="205"/>
      <c r="CJ278" s="205"/>
      <c r="CK278" s="205"/>
      <c r="CL278" s="205"/>
      <c r="CM278" s="205"/>
    </row>
    <row r="279" spans="2:91" ht="20.100000000000001" customHeight="1" x14ac:dyDescent="0.25">
      <c r="B279" s="215"/>
      <c r="C279" s="216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8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7"/>
      <c r="AD279" s="207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05"/>
      <c r="BO279" s="205"/>
      <c r="BP279" s="205"/>
      <c r="BQ279" s="205"/>
      <c r="BR279" s="205"/>
      <c r="BS279" s="205"/>
      <c r="BT279" s="205"/>
      <c r="BU279" s="205"/>
      <c r="BV279" s="205"/>
      <c r="BW279" s="205"/>
      <c r="BX279" s="205"/>
      <c r="BY279" s="205"/>
      <c r="BZ279" s="205"/>
      <c r="CA279" s="205"/>
      <c r="CB279" s="205"/>
      <c r="CC279" s="205"/>
      <c r="CD279" s="205"/>
      <c r="CE279" s="205"/>
      <c r="CF279" s="205"/>
      <c r="CG279" s="205"/>
      <c r="CH279" s="205"/>
      <c r="CI279" s="205"/>
      <c r="CJ279" s="205"/>
      <c r="CK279" s="205"/>
      <c r="CL279" s="205"/>
      <c r="CM279" s="205"/>
    </row>
    <row r="280" spans="2:91" ht="20.100000000000001" customHeight="1" x14ac:dyDescent="0.25">
      <c r="B280" s="215"/>
      <c r="C280" s="216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8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7"/>
      <c r="AD280" s="207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05"/>
      <c r="BO280" s="205"/>
      <c r="BP280" s="205"/>
      <c r="BQ280" s="205"/>
      <c r="BR280" s="205"/>
      <c r="BS280" s="205"/>
      <c r="BT280" s="205"/>
      <c r="BU280" s="205"/>
      <c r="BV280" s="205"/>
      <c r="BW280" s="205"/>
      <c r="BX280" s="205"/>
      <c r="BY280" s="205"/>
      <c r="BZ280" s="205"/>
      <c r="CA280" s="205"/>
      <c r="CB280" s="205"/>
      <c r="CC280" s="205"/>
      <c r="CD280" s="205"/>
      <c r="CE280" s="205"/>
      <c r="CF280" s="205"/>
      <c r="CG280" s="205"/>
      <c r="CH280" s="205"/>
      <c r="CI280" s="205"/>
      <c r="CJ280" s="205"/>
      <c r="CK280" s="205"/>
      <c r="CL280" s="205"/>
      <c r="CM280" s="205"/>
    </row>
    <row r="281" spans="2:91" ht="20.100000000000001" customHeight="1" x14ac:dyDescent="0.25">
      <c r="B281" s="215"/>
      <c r="C281" s="216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8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7"/>
      <c r="AD281" s="207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5"/>
      <c r="BU281" s="205"/>
      <c r="BV281" s="205"/>
      <c r="BW281" s="205"/>
      <c r="BX281" s="205"/>
      <c r="BY281" s="205"/>
      <c r="BZ281" s="205"/>
      <c r="CA281" s="205"/>
      <c r="CB281" s="205"/>
      <c r="CC281" s="205"/>
      <c r="CD281" s="205"/>
      <c r="CE281" s="205"/>
      <c r="CF281" s="205"/>
      <c r="CG281" s="205"/>
      <c r="CH281" s="205"/>
      <c r="CI281" s="205"/>
      <c r="CJ281" s="205"/>
      <c r="CK281" s="205"/>
      <c r="CL281" s="205"/>
      <c r="CM281" s="205"/>
    </row>
    <row r="282" spans="2:91" ht="20.100000000000001" customHeight="1" x14ac:dyDescent="0.25">
      <c r="B282" s="215"/>
      <c r="C282" s="216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8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7"/>
      <c r="AD282" s="207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05"/>
      <c r="BO282" s="205"/>
      <c r="BP282" s="205"/>
      <c r="BQ282" s="205"/>
      <c r="BR282" s="205"/>
      <c r="BS282" s="205"/>
      <c r="BT282" s="205"/>
      <c r="BU282" s="205"/>
      <c r="BV282" s="205"/>
      <c r="BW282" s="205"/>
      <c r="BX282" s="205"/>
      <c r="BY282" s="205"/>
      <c r="BZ282" s="205"/>
      <c r="CA282" s="205"/>
      <c r="CB282" s="205"/>
      <c r="CC282" s="205"/>
      <c r="CD282" s="205"/>
      <c r="CE282" s="205"/>
      <c r="CF282" s="205"/>
      <c r="CG282" s="205"/>
      <c r="CH282" s="205"/>
      <c r="CI282" s="205"/>
      <c r="CJ282" s="205"/>
      <c r="CK282" s="205"/>
      <c r="CL282" s="205"/>
      <c r="CM282" s="205"/>
    </row>
    <row r="283" spans="2:91" ht="20.100000000000001" customHeight="1" x14ac:dyDescent="0.25">
      <c r="B283" s="215"/>
      <c r="C283" s="216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8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7"/>
      <c r="AD283" s="207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05"/>
      <c r="BO283" s="205"/>
      <c r="BP283" s="205"/>
      <c r="BQ283" s="205"/>
      <c r="BR283" s="205"/>
      <c r="BS283" s="205"/>
      <c r="BT283" s="205"/>
      <c r="BU283" s="205"/>
      <c r="BV283" s="205"/>
      <c r="BW283" s="205"/>
      <c r="BX283" s="205"/>
      <c r="BY283" s="205"/>
      <c r="BZ283" s="205"/>
      <c r="CA283" s="205"/>
      <c r="CB283" s="205"/>
      <c r="CC283" s="205"/>
      <c r="CD283" s="205"/>
      <c r="CE283" s="205"/>
      <c r="CF283" s="205"/>
      <c r="CG283" s="205"/>
      <c r="CH283" s="205"/>
      <c r="CI283" s="205"/>
      <c r="CJ283" s="205"/>
      <c r="CK283" s="205"/>
      <c r="CL283" s="205"/>
      <c r="CM283" s="205"/>
    </row>
    <row r="284" spans="2:91" ht="20.100000000000001" customHeight="1" x14ac:dyDescent="0.25">
      <c r="B284" s="215"/>
      <c r="C284" s="216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8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7"/>
      <c r="AD284" s="207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05"/>
      <c r="BO284" s="205"/>
      <c r="BP284" s="205"/>
      <c r="BQ284" s="205"/>
      <c r="BR284" s="205"/>
      <c r="BS284" s="205"/>
      <c r="BT284" s="205"/>
      <c r="BU284" s="205"/>
      <c r="BV284" s="205"/>
      <c r="BW284" s="205"/>
      <c r="BX284" s="205"/>
      <c r="BY284" s="205"/>
      <c r="BZ284" s="205"/>
      <c r="CA284" s="205"/>
      <c r="CB284" s="205"/>
      <c r="CC284" s="205"/>
      <c r="CD284" s="205"/>
      <c r="CE284" s="205"/>
      <c r="CF284" s="205"/>
      <c r="CG284" s="205"/>
      <c r="CH284" s="205"/>
      <c r="CI284" s="205"/>
      <c r="CJ284" s="205"/>
      <c r="CK284" s="205"/>
      <c r="CL284" s="205"/>
      <c r="CM284" s="205"/>
    </row>
    <row r="285" spans="2:91" ht="20.100000000000001" customHeight="1" x14ac:dyDescent="0.25">
      <c r="B285" s="215"/>
      <c r="C285" s="216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8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7"/>
      <c r="AD285" s="207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05"/>
      <c r="BO285" s="205"/>
      <c r="BP285" s="205"/>
      <c r="BQ285" s="205"/>
      <c r="BR285" s="205"/>
      <c r="BS285" s="205"/>
      <c r="BT285" s="205"/>
      <c r="BU285" s="205"/>
      <c r="BV285" s="205"/>
      <c r="BW285" s="205"/>
      <c r="BX285" s="205"/>
      <c r="BY285" s="205"/>
      <c r="BZ285" s="205"/>
      <c r="CA285" s="205"/>
      <c r="CB285" s="205"/>
      <c r="CC285" s="205"/>
      <c r="CD285" s="205"/>
      <c r="CE285" s="205"/>
      <c r="CF285" s="205"/>
      <c r="CG285" s="205"/>
      <c r="CH285" s="205"/>
      <c r="CI285" s="205"/>
      <c r="CJ285" s="205"/>
      <c r="CK285" s="205"/>
      <c r="CL285" s="205"/>
      <c r="CM285" s="205"/>
    </row>
    <row r="286" spans="2:91" ht="20.100000000000001" customHeight="1" x14ac:dyDescent="0.25">
      <c r="B286" s="215"/>
      <c r="C286" s="216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8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7"/>
      <c r="AD286" s="207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05"/>
      <c r="BO286" s="205"/>
      <c r="BP286" s="205"/>
      <c r="BQ286" s="205"/>
      <c r="BR286" s="205"/>
      <c r="BS286" s="205"/>
      <c r="BT286" s="205"/>
      <c r="BU286" s="205"/>
      <c r="BV286" s="205"/>
      <c r="BW286" s="205"/>
      <c r="BX286" s="205"/>
      <c r="BY286" s="205"/>
      <c r="BZ286" s="205"/>
      <c r="CA286" s="205"/>
      <c r="CB286" s="205"/>
      <c r="CC286" s="205"/>
      <c r="CD286" s="205"/>
      <c r="CE286" s="205"/>
      <c r="CF286" s="205"/>
      <c r="CG286" s="205"/>
      <c r="CH286" s="205"/>
      <c r="CI286" s="205"/>
      <c r="CJ286" s="205"/>
      <c r="CK286" s="205"/>
      <c r="CL286" s="205"/>
      <c r="CM286" s="205"/>
    </row>
    <row r="287" spans="2:91" ht="20.100000000000001" customHeight="1" x14ac:dyDescent="0.25">
      <c r="B287" s="215"/>
      <c r="C287" s="216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8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7"/>
      <c r="AD287" s="207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05"/>
      <c r="BO287" s="205"/>
      <c r="BP287" s="205"/>
      <c r="BQ287" s="205"/>
      <c r="BR287" s="205"/>
      <c r="BS287" s="205"/>
      <c r="BT287" s="205"/>
      <c r="BU287" s="205"/>
      <c r="BV287" s="205"/>
      <c r="BW287" s="205"/>
      <c r="BX287" s="205"/>
      <c r="BY287" s="205"/>
      <c r="BZ287" s="205"/>
      <c r="CA287" s="205"/>
      <c r="CB287" s="205"/>
      <c r="CC287" s="205"/>
      <c r="CD287" s="205"/>
      <c r="CE287" s="205"/>
      <c r="CF287" s="205"/>
      <c r="CG287" s="205"/>
      <c r="CH287" s="205"/>
      <c r="CI287" s="205"/>
      <c r="CJ287" s="205"/>
      <c r="CK287" s="205"/>
      <c r="CL287" s="205"/>
      <c r="CM287" s="205"/>
    </row>
    <row r="288" spans="2:91" ht="20.100000000000001" customHeight="1" x14ac:dyDescent="0.25">
      <c r="B288" s="215"/>
      <c r="C288" s="216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8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7"/>
      <c r="AD288" s="207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05"/>
      <c r="BO288" s="205"/>
      <c r="BP288" s="205"/>
      <c r="BQ288" s="205"/>
      <c r="BR288" s="205"/>
      <c r="BS288" s="205"/>
      <c r="BT288" s="205"/>
      <c r="BU288" s="205"/>
      <c r="BV288" s="205"/>
      <c r="BW288" s="205"/>
      <c r="BX288" s="205"/>
      <c r="BY288" s="205"/>
      <c r="BZ288" s="205"/>
      <c r="CA288" s="205"/>
      <c r="CB288" s="205"/>
      <c r="CC288" s="205"/>
      <c r="CD288" s="205"/>
      <c r="CE288" s="205"/>
      <c r="CF288" s="205"/>
      <c r="CG288" s="205"/>
      <c r="CH288" s="205"/>
      <c r="CI288" s="205"/>
      <c r="CJ288" s="205"/>
      <c r="CK288" s="205"/>
      <c r="CL288" s="205"/>
      <c r="CM288" s="205"/>
    </row>
    <row r="289" spans="2:91" ht="20.100000000000001" customHeight="1" x14ac:dyDescent="0.25">
      <c r="B289" s="215"/>
      <c r="C289" s="216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8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7"/>
      <c r="AD289" s="207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05"/>
      <c r="BO289" s="205"/>
      <c r="BP289" s="205"/>
      <c r="BQ289" s="205"/>
      <c r="BR289" s="205"/>
      <c r="BS289" s="205"/>
      <c r="BT289" s="205"/>
      <c r="BU289" s="205"/>
      <c r="BV289" s="205"/>
      <c r="BW289" s="205"/>
      <c r="BX289" s="205"/>
      <c r="BY289" s="205"/>
      <c r="BZ289" s="205"/>
      <c r="CA289" s="205"/>
      <c r="CB289" s="205"/>
      <c r="CC289" s="205"/>
      <c r="CD289" s="205"/>
      <c r="CE289" s="205"/>
      <c r="CF289" s="205"/>
      <c r="CG289" s="205"/>
      <c r="CH289" s="205"/>
      <c r="CI289" s="205"/>
      <c r="CJ289" s="205"/>
      <c r="CK289" s="205"/>
      <c r="CL289" s="205"/>
      <c r="CM289" s="205"/>
    </row>
    <row r="290" spans="2:91" ht="20.100000000000001" customHeight="1" x14ac:dyDescent="0.25">
      <c r="B290" s="215"/>
      <c r="C290" s="216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8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7"/>
      <c r="AD290" s="207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05"/>
      <c r="BO290" s="205"/>
      <c r="BP290" s="205"/>
      <c r="BQ290" s="205"/>
      <c r="BR290" s="205"/>
      <c r="BS290" s="205"/>
      <c r="BT290" s="205"/>
      <c r="BU290" s="205"/>
      <c r="BV290" s="205"/>
      <c r="BW290" s="205"/>
      <c r="BX290" s="205"/>
      <c r="BY290" s="205"/>
      <c r="BZ290" s="205"/>
      <c r="CA290" s="205"/>
      <c r="CB290" s="205"/>
      <c r="CC290" s="205"/>
      <c r="CD290" s="205"/>
      <c r="CE290" s="205"/>
      <c r="CF290" s="205"/>
      <c r="CG290" s="205"/>
      <c r="CH290" s="205"/>
      <c r="CI290" s="205"/>
      <c r="CJ290" s="205"/>
      <c r="CK290" s="205"/>
      <c r="CL290" s="205"/>
      <c r="CM290" s="205"/>
    </row>
    <row r="291" spans="2:91" ht="20.100000000000001" customHeight="1" x14ac:dyDescent="0.25">
      <c r="B291" s="215"/>
      <c r="C291" s="216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8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7"/>
      <c r="AD291" s="207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05"/>
      <c r="BO291" s="205"/>
      <c r="BP291" s="205"/>
      <c r="BQ291" s="205"/>
      <c r="BR291" s="205"/>
      <c r="BS291" s="205"/>
      <c r="BT291" s="205"/>
      <c r="BU291" s="205"/>
      <c r="BV291" s="205"/>
      <c r="BW291" s="205"/>
      <c r="BX291" s="205"/>
      <c r="BY291" s="205"/>
      <c r="BZ291" s="205"/>
      <c r="CA291" s="205"/>
      <c r="CB291" s="205"/>
      <c r="CC291" s="205"/>
      <c r="CD291" s="205"/>
      <c r="CE291" s="205"/>
      <c r="CF291" s="205"/>
      <c r="CG291" s="205"/>
      <c r="CH291" s="205"/>
      <c r="CI291" s="205"/>
      <c r="CJ291" s="205"/>
      <c r="CK291" s="205"/>
      <c r="CL291" s="205"/>
      <c r="CM291" s="205"/>
    </row>
    <row r="292" spans="2:91" ht="20.100000000000001" customHeight="1" x14ac:dyDescent="0.25">
      <c r="B292" s="215"/>
      <c r="C292" s="216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8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7"/>
      <c r="AD292" s="207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05"/>
      <c r="BO292" s="205"/>
      <c r="BP292" s="205"/>
      <c r="BQ292" s="205"/>
      <c r="BR292" s="205"/>
      <c r="BS292" s="205"/>
      <c r="BT292" s="205"/>
      <c r="BU292" s="205"/>
      <c r="BV292" s="205"/>
      <c r="BW292" s="205"/>
      <c r="BX292" s="205"/>
      <c r="BY292" s="205"/>
      <c r="BZ292" s="205"/>
      <c r="CA292" s="205"/>
      <c r="CB292" s="205"/>
      <c r="CC292" s="205"/>
      <c r="CD292" s="205"/>
      <c r="CE292" s="205"/>
      <c r="CF292" s="205"/>
      <c r="CG292" s="205"/>
      <c r="CH292" s="205"/>
      <c r="CI292" s="205"/>
      <c r="CJ292" s="205"/>
      <c r="CK292" s="205"/>
      <c r="CL292" s="205"/>
      <c r="CM292" s="205"/>
    </row>
    <row r="293" spans="2:91" ht="20.100000000000001" customHeight="1" x14ac:dyDescent="0.25">
      <c r="B293" s="215"/>
      <c r="C293" s="216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8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7"/>
      <c r="AD293" s="207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</row>
    <row r="294" spans="2:91" ht="20.100000000000001" customHeight="1" x14ac:dyDescent="0.25">
      <c r="B294" s="215"/>
      <c r="C294" s="216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8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7"/>
      <c r="AD294" s="207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05"/>
      <c r="BO294" s="205"/>
      <c r="BP294" s="205"/>
      <c r="BQ294" s="205"/>
      <c r="BR294" s="205"/>
      <c r="BS294" s="205"/>
      <c r="BT294" s="205"/>
      <c r="BU294" s="205"/>
      <c r="BV294" s="205"/>
      <c r="BW294" s="205"/>
      <c r="BX294" s="205"/>
      <c r="BY294" s="205"/>
      <c r="BZ294" s="205"/>
      <c r="CA294" s="205"/>
      <c r="CB294" s="205"/>
      <c r="CC294" s="205"/>
      <c r="CD294" s="205"/>
      <c r="CE294" s="205"/>
      <c r="CF294" s="205"/>
      <c r="CG294" s="205"/>
      <c r="CH294" s="205"/>
      <c r="CI294" s="205"/>
      <c r="CJ294" s="205"/>
      <c r="CK294" s="205"/>
      <c r="CL294" s="205"/>
      <c r="CM294" s="205"/>
    </row>
    <row r="295" spans="2:91" ht="20.100000000000001" customHeight="1" x14ac:dyDescent="0.25">
      <c r="B295" s="215"/>
      <c r="C295" s="216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8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7"/>
      <c r="AD295" s="207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05"/>
      <c r="BO295" s="205"/>
      <c r="BP295" s="205"/>
      <c r="BQ295" s="205"/>
      <c r="BR295" s="205"/>
      <c r="BS295" s="205"/>
      <c r="BT295" s="205"/>
      <c r="BU295" s="205"/>
      <c r="BV295" s="205"/>
      <c r="BW295" s="205"/>
      <c r="BX295" s="205"/>
      <c r="BY295" s="205"/>
      <c r="BZ295" s="205"/>
      <c r="CA295" s="205"/>
      <c r="CB295" s="205"/>
      <c r="CC295" s="205"/>
      <c r="CD295" s="205"/>
      <c r="CE295" s="205"/>
      <c r="CF295" s="205"/>
      <c r="CG295" s="205"/>
      <c r="CH295" s="205"/>
      <c r="CI295" s="205"/>
      <c r="CJ295" s="205"/>
      <c r="CK295" s="205"/>
      <c r="CL295" s="205"/>
      <c r="CM295" s="205"/>
    </row>
    <row r="296" spans="2:91" ht="20.100000000000001" customHeight="1" x14ac:dyDescent="0.25">
      <c r="B296" s="215"/>
      <c r="C296" s="216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8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7"/>
      <c r="AD296" s="207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05"/>
      <c r="BO296" s="205"/>
      <c r="BP296" s="205"/>
      <c r="BQ296" s="205"/>
      <c r="BR296" s="205"/>
      <c r="BS296" s="205"/>
      <c r="BT296" s="205"/>
      <c r="BU296" s="205"/>
      <c r="BV296" s="205"/>
      <c r="BW296" s="205"/>
      <c r="BX296" s="205"/>
      <c r="BY296" s="205"/>
      <c r="BZ296" s="205"/>
      <c r="CA296" s="205"/>
      <c r="CB296" s="205"/>
      <c r="CC296" s="205"/>
      <c r="CD296" s="205"/>
      <c r="CE296" s="205"/>
      <c r="CF296" s="205"/>
      <c r="CG296" s="205"/>
      <c r="CH296" s="205"/>
      <c r="CI296" s="205"/>
      <c r="CJ296" s="205"/>
      <c r="CK296" s="205"/>
      <c r="CL296" s="205"/>
      <c r="CM296" s="205"/>
    </row>
    <row r="297" spans="2:91" ht="20.100000000000001" customHeight="1" x14ac:dyDescent="0.25">
      <c r="B297" s="215"/>
      <c r="C297" s="216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8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7"/>
      <c r="AD297" s="207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5"/>
      <c r="BP297" s="205"/>
      <c r="BQ297" s="205"/>
      <c r="BR297" s="205"/>
      <c r="BS297" s="205"/>
      <c r="BT297" s="205"/>
      <c r="BU297" s="205"/>
      <c r="BV297" s="205"/>
      <c r="BW297" s="205"/>
      <c r="BX297" s="205"/>
      <c r="BY297" s="205"/>
      <c r="BZ297" s="205"/>
      <c r="CA297" s="205"/>
      <c r="CB297" s="205"/>
      <c r="CC297" s="205"/>
      <c r="CD297" s="205"/>
      <c r="CE297" s="205"/>
      <c r="CF297" s="205"/>
      <c r="CG297" s="205"/>
      <c r="CH297" s="205"/>
      <c r="CI297" s="205"/>
      <c r="CJ297" s="205"/>
      <c r="CK297" s="205"/>
      <c r="CL297" s="205"/>
      <c r="CM297" s="205"/>
    </row>
    <row r="298" spans="2:91" ht="20.100000000000001" customHeight="1" x14ac:dyDescent="0.25">
      <c r="B298" s="215"/>
      <c r="C298" s="216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8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7"/>
      <c r="AD298" s="207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05"/>
      <c r="BO298" s="205"/>
      <c r="BP298" s="205"/>
      <c r="BQ298" s="205"/>
      <c r="BR298" s="205"/>
      <c r="BS298" s="205"/>
      <c r="BT298" s="205"/>
      <c r="BU298" s="205"/>
      <c r="BV298" s="205"/>
      <c r="BW298" s="205"/>
      <c r="BX298" s="205"/>
      <c r="BY298" s="205"/>
      <c r="BZ298" s="205"/>
      <c r="CA298" s="205"/>
      <c r="CB298" s="205"/>
      <c r="CC298" s="205"/>
      <c r="CD298" s="205"/>
      <c r="CE298" s="205"/>
      <c r="CF298" s="205"/>
      <c r="CG298" s="205"/>
      <c r="CH298" s="205"/>
      <c r="CI298" s="205"/>
      <c r="CJ298" s="205"/>
      <c r="CK298" s="205"/>
      <c r="CL298" s="205"/>
      <c r="CM298" s="205"/>
    </row>
    <row r="299" spans="2:91" ht="20.100000000000001" customHeight="1" x14ac:dyDescent="0.25">
      <c r="B299" s="215"/>
      <c r="C299" s="216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8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7"/>
      <c r="AD299" s="207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05"/>
      <c r="BO299" s="205"/>
      <c r="BP299" s="205"/>
      <c r="BQ299" s="205"/>
      <c r="BR299" s="205"/>
      <c r="BS299" s="205"/>
      <c r="BT299" s="205"/>
      <c r="BU299" s="205"/>
      <c r="BV299" s="205"/>
      <c r="BW299" s="205"/>
      <c r="BX299" s="205"/>
      <c r="BY299" s="205"/>
      <c r="BZ299" s="205"/>
      <c r="CA299" s="205"/>
      <c r="CB299" s="205"/>
      <c r="CC299" s="205"/>
      <c r="CD299" s="205"/>
      <c r="CE299" s="205"/>
      <c r="CF299" s="205"/>
      <c r="CG299" s="205"/>
      <c r="CH299" s="205"/>
      <c r="CI299" s="205"/>
      <c r="CJ299" s="205"/>
      <c r="CK299" s="205"/>
      <c r="CL299" s="205"/>
      <c r="CM299" s="205"/>
    </row>
    <row r="300" spans="2:91" ht="20.100000000000001" customHeight="1" x14ac:dyDescent="0.25">
      <c r="B300" s="215"/>
      <c r="C300" s="216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8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7"/>
      <c r="AD300" s="207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05"/>
      <c r="BO300" s="205"/>
      <c r="BP300" s="205"/>
      <c r="BQ300" s="205"/>
      <c r="BR300" s="205"/>
      <c r="BS300" s="205"/>
      <c r="BT300" s="205"/>
      <c r="BU300" s="205"/>
      <c r="BV300" s="205"/>
      <c r="BW300" s="205"/>
      <c r="BX300" s="205"/>
      <c r="BY300" s="205"/>
      <c r="BZ300" s="205"/>
      <c r="CA300" s="205"/>
      <c r="CB300" s="205"/>
      <c r="CC300" s="205"/>
      <c r="CD300" s="205"/>
      <c r="CE300" s="205"/>
      <c r="CF300" s="205"/>
      <c r="CG300" s="205"/>
      <c r="CH300" s="205"/>
      <c r="CI300" s="205"/>
      <c r="CJ300" s="205"/>
      <c r="CK300" s="205"/>
      <c r="CL300" s="205"/>
      <c r="CM300" s="205"/>
    </row>
    <row r="301" spans="2:91" ht="20.100000000000001" customHeight="1" x14ac:dyDescent="0.25">
      <c r="B301" s="215"/>
      <c r="C301" s="216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8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7"/>
      <c r="AD301" s="207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05"/>
      <c r="BO301" s="205"/>
      <c r="BP301" s="205"/>
      <c r="BQ301" s="205"/>
      <c r="BR301" s="205"/>
      <c r="BS301" s="205"/>
      <c r="BT301" s="205"/>
      <c r="BU301" s="205"/>
      <c r="BV301" s="205"/>
      <c r="BW301" s="205"/>
      <c r="BX301" s="205"/>
      <c r="BY301" s="205"/>
      <c r="BZ301" s="205"/>
      <c r="CA301" s="205"/>
      <c r="CB301" s="205"/>
      <c r="CC301" s="205"/>
      <c r="CD301" s="205"/>
      <c r="CE301" s="205"/>
      <c r="CF301" s="205"/>
      <c r="CG301" s="205"/>
      <c r="CH301" s="205"/>
      <c r="CI301" s="205"/>
      <c r="CJ301" s="205"/>
      <c r="CK301" s="205"/>
      <c r="CL301" s="205"/>
      <c r="CM301" s="205"/>
    </row>
    <row r="302" spans="2:91" ht="20.100000000000001" customHeight="1" x14ac:dyDescent="0.25">
      <c r="B302" s="215"/>
      <c r="C302" s="216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8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7"/>
      <c r="AD302" s="207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05"/>
      <c r="BO302" s="205"/>
      <c r="BP302" s="205"/>
      <c r="BQ302" s="205"/>
      <c r="BR302" s="205"/>
      <c r="BS302" s="205"/>
      <c r="BT302" s="205"/>
      <c r="BU302" s="205"/>
      <c r="BV302" s="205"/>
      <c r="BW302" s="205"/>
      <c r="BX302" s="205"/>
      <c r="BY302" s="205"/>
      <c r="BZ302" s="205"/>
      <c r="CA302" s="205"/>
      <c r="CB302" s="205"/>
      <c r="CC302" s="205"/>
      <c r="CD302" s="205"/>
      <c r="CE302" s="205"/>
      <c r="CF302" s="205"/>
      <c r="CG302" s="205"/>
      <c r="CH302" s="205"/>
      <c r="CI302" s="205"/>
      <c r="CJ302" s="205"/>
      <c r="CK302" s="205"/>
      <c r="CL302" s="205"/>
      <c r="CM302" s="205"/>
    </row>
    <row r="303" spans="2:91" ht="20.100000000000001" customHeight="1" x14ac:dyDescent="0.25">
      <c r="B303" s="215"/>
      <c r="C303" s="216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8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7"/>
      <c r="AD303" s="207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05"/>
      <c r="BO303" s="205"/>
      <c r="BP303" s="205"/>
      <c r="BQ303" s="205"/>
      <c r="BR303" s="205"/>
      <c r="BS303" s="205"/>
      <c r="BT303" s="205"/>
      <c r="BU303" s="205"/>
      <c r="BV303" s="205"/>
      <c r="BW303" s="205"/>
      <c r="BX303" s="205"/>
      <c r="BY303" s="205"/>
      <c r="BZ303" s="205"/>
      <c r="CA303" s="205"/>
      <c r="CB303" s="205"/>
      <c r="CC303" s="205"/>
      <c r="CD303" s="205"/>
      <c r="CE303" s="205"/>
      <c r="CF303" s="205"/>
      <c r="CG303" s="205"/>
      <c r="CH303" s="205"/>
      <c r="CI303" s="205"/>
      <c r="CJ303" s="205"/>
      <c r="CK303" s="205"/>
      <c r="CL303" s="205"/>
      <c r="CM303" s="205"/>
    </row>
    <row r="304" spans="2:91" ht="20.100000000000001" customHeight="1" x14ac:dyDescent="0.25">
      <c r="B304" s="215"/>
      <c r="C304" s="216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8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7"/>
      <c r="AD304" s="207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05"/>
      <c r="BO304" s="205"/>
      <c r="BP304" s="205"/>
      <c r="BQ304" s="205"/>
      <c r="BR304" s="205"/>
      <c r="BS304" s="205"/>
      <c r="BT304" s="205"/>
      <c r="BU304" s="205"/>
      <c r="BV304" s="205"/>
      <c r="BW304" s="205"/>
      <c r="BX304" s="205"/>
      <c r="BY304" s="205"/>
      <c r="BZ304" s="205"/>
      <c r="CA304" s="205"/>
      <c r="CB304" s="205"/>
      <c r="CC304" s="205"/>
      <c r="CD304" s="205"/>
      <c r="CE304" s="205"/>
      <c r="CF304" s="205"/>
      <c r="CG304" s="205"/>
      <c r="CH304" s="205"/>
      <c r="CI304" s="205"/>
      <c r="CJ304" s="205"/>
      <c r="CK304" s="205"/>
      <c r="CL304" s="205"/>
      <c r="CM304" s="205"/>
    </row>
    <row r="305" spans="2:91" ht="20.100000000000001" customHeight="1" x14ac:dyDescent="0.25">
      <c r="B305" s="215"/>
      <c r="C305" s="216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8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7"/>
      <c r="AD305" s="207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05"/>
      <c r="BO305" s="205"/>
      <c r="BP305" s="205"/>
      <c r="BQ305" s="205"/>
      <c r="BR305" s="205"/>
      <c r="BS305" s="205"/>
      <c r="BT305" s="205"/>
      <c r="BU305" s="205"/>
      <c r="BV305" s="205"/>
      <c r="BW305" s="205"/>
      <c r="BX305" s="205"/>
      <c r="BY305" s="205"/>
      <c r="BZ305" s="205"/>
      <c r="CA305" s="205"/>
      <c r="CB305" s="205"/>
      <c r="CC305" s="205"/>
      <c r="CD305" s="205"/>
      <c r="CE305" s="205"/>
      <c r="CF305" s="205"/>
      <c r="CG305" s="205"/>
      <c r="CH305" s="205"/>
      <c r="CI305" s="205"/>
      <c r="CJ305" s="205"/>
      <c r="CK305" s="205"/>
      <c r="CL305" s="205"/>
      <c r="CM305" s="205"/>
    </row>
    <row r="306" spans="2:91" ht="20.100000000000001" customHeight="1" x14ac:dyDescent="0.25">
      <c r="B306" s="215"/>
      <c r="C306" s="216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8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7"/>
      <c r="AD306" s="207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05"/>
      <c r="BO306" s="205"/>
      <c r="BP306" s="205"/>
      <c r="BQ306" s="205"/>
      <c r="BR306" s="205"/>
      <c r="BS306" s="205"/>
      <c r="BT306" s="205"/>
      <c r="BU306" s="205"/>
      <c r="BV306" s="205"/>
      <c r="BW306" s="205"/>
      <c r="BX306" s="205"/>
      <c r="BY306" s="205"/>
      <c r="BZ306" s="205"/>
      <c r="CA306" s="205"/>
      <c r="CB306" s="205"/>
      <c r="CC306" s="205"/>
      <c r="CD306" s="205"/>
      <c r="CE306" s="205"/>
      <c r="CF306" s="205"/>
      <c r="CG306" s="205"/>
      <c r="CH306" s="205"/>
      <c r="CI306" s="205"/>
      <c r="CJ306" s="205"/>
      <c r="CK306" s="205"/>
      <c r="CL306" s="205"/>
      <c r="CM306" s="205"/>
    </row>
    <row r="307" spans="2:91" ht="20.100000000000001" customHeight="1" x14ac:dyDescent="0.25">
      <c r="B307" s="215"/>
      <c r="C307" s="216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8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7"/>
      <c r="AD307" s="207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05"/>
      <c r="BO307" s="205"/>
      <c r="BP307" s="205"/>
      <c r="BQ307" s="205"/>
      <c r="BR307" s="205"/>
      <c r="BS307" s="205"/>
      <c r="BT307" s="205"/>
      <c r="BU307" s="205"/>
      <c r="BV307" s="205"/>
      <c r="BW307" s="205"/>
      <c r="BX307" s="205"/>
      <c r="BY307" s="205"/>
      <c r="BZ307" s="205"/>
      <c r="CA307" s="205"/>
      <c r="CB307" s="205"/>
      <c r="CC307" s="205"/>
      <c r="CD307" s="205"/>
      <c r="CE307" s="205"/>
      <c r="CF307" s="205"/>
      <c r="CG307" s="205"/>
      <c r="CH307" s="205"/>
      <c r="CI307" s="205"/>
      <c r="CJ307" s="205"/>
      <c r="CK307" s="205"/>
      <c r="CL307" s="205"/>
      <c r="CM307" s="205"/>
    </row>
    <row r="308" spans="2:91" ht="20.100000000000001" customHeight="1" x14ac:dyDescent="0.25">
      <c r="B308" s="215"/>
      <c r="C308" s="216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8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7"/>
      <c r="AD308" s="207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05"/>
      <c r="BO308" s="205"/>
      <c r="BP308" s="205"/>
      <c r="BQ308" s="205"/>
      <c r="BR308" s="205"/>
      <c r="BS308" s="205"/>
      <c r="BT308" s="205"/>
      <c r="BU308" s="205"/>
      <c r="BV308" s="205"/>
      <c r="BW308" s="205"/>
      <c r="BX308" s="205"/>
      <c r="BY308" s="205"/>
      <c r="BZ308" s="205"/>
      <c r="CA308" s="205"/>
      <c r="CB308" s="205"/>
      <c r="CC308" s="205"/>
      <c r="CD308" s="205"/>
      <c r="CE308" s="205"/>
      <c r="CF308" s="205"/>
      <c r="CG308" s="205"/>
      <c r="CH308" s="205"/>
      <c r="CI308" s="205"/>
      <c r="CJ308" s="205"/>
      <c r="CK308" s="205"/>
      <c r="CL308" s="205"/>
      <c r="CM308" s="205"/>
    </row>
    <row r="309" spans="2:91" ht="20.100000000000001" customHeight="1" x14ac:dyDescent="0.25">
      <c r="B309" s="215"/>
      <c r="C309" s="216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8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7"/>
      <c r="AD309" s="207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05"/>
      <c r="BO309" s="205"/>
      <c r="BP309" s="205"/>
      <c r="BQ309" s="205"/>
      <c r="BR309" s="205"/>
      <c r="BS309" s="205"/>
      <c r="BT309" s="205"/>
      <c r="BU309" s="205"/>
      <c r="BV309" s="205"/>
      <c r="BW309" s="205"/>
      <c r="BX309" s="205"/>
      <c r="BY309" s="205"/>
      <c r="BZ309" s="205"/>
      <c r="CA309" s="205"/>
      <c r="CB309" s="205"/>
      <c r="CC309" s="205"/>
      <c r="CD309" s="205"/>
      <c r="CE309" s="205"/>
      <c r="CF309" s="205"/>
      <c r="CG309" s="205"/>
      <c r="CH309" s="205"/>
      <c r="CI309" s="205"/>
      <c r="CJ309" s="205"/>
      <c r="CK309" s="205"/>
      <c r="CL309" s="205"/>
      <c r="CM309" s="205"/>
    </row>
    <row r="310" spans="2:91" ht="20.100000000000001" customHeight="1" x14ac:dyDescent="0.25">
      <c r="B310" s="215"/>
      <c r="C310" s="216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8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7"/>
      <c r="AD310" s="207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05"/>
      <c r="BO310" s="205"/>
      <c r="BP310" s="205"/>
      <c r="BQ310" s="205"/>
      <c r="BR310" s="205"/>
      <c r="BS310" s="205"/>
      <c r="BT310" s="205"/>
      <c r="BU310" s="205"/>
      <c r="BV310" s="205"/>
      <c r="BW310" s="205"/>
      <c r="BX310" s="205"/>
      <c r="BY310" s="205"/>
      <c r="BZ310" s="205"/>
      <c r="CA310" s="205"/>
      <c r="CB310" s="205"/>
      <c r="CC310" s="205"/>
      <c r="CD310" s="205"/>
      <c r="CE310" s="205"/>
      <c r="CF310" s="205"/>
      <c r="CG310" s="205"/>
      <c r="CH310" s="205"/>
      <c r="CI310" s="205"/>
      <c r="CJ310" s="205"/>
      <c r="CK310" s="205"/>
      <c r="CL310" s="205"/>
      <c r="CM310" s="205"/>
    </row>
    <row r="311" spans="2:91" ht="20.100000000000001" customHeight="1" x14ac:dyDescent="0.25">
      <c r="B311" s="215"/>
      <c r="C311" s="216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8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7"/>
      <c r="AD311" s="207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05"/>
      <c r="BO311" s="205"/>
      <c r="BP311" s="205"/>
      <c r="BQ311" s="205"/>
      <c r="BR311" s="205"/>
      <c r="BS311" s="205"/>
      <c r="BT311" s="205"/>
      <c r="BU311" s="205"/>
      <c r="BV311" s="205"/>
      <c r="BW311" s="205"/>
      <c r="BX311" s="205"/>
      <c r="BY311" s="205"/>
      <c r="BZ311" s="205"/>
      <c r="CA311" s="205"/>
      <c r="CB311" s="205"/>
      <c r="CC311" s="205"/>
      <c r="CD311" s="205"/>
      <c r="CE311" s="205"/>
      <c r="CF311" s="205"/>
      <c r="CG311" s="205"/>
      <c r="CH311" s="205"/>
      <c r="CI311" s="205"/>
      <c r="CJ311" s="205"/>
      <c r="CK311" s="205"/>
      <c r="CL311" s="205"/>
      <c r="CM311" s="205"/>
    </row>
    <row r="312" spans="2:91" ht="20.100000000000001" customHeight="1" x14ac:dyDescent="0.25">
      <c r="B312" s="215"/>
      <c r="C312" s="216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8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7"/>
      <c r="AD312" s="207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05"/>
      <c r="BO312" s="205"/>
      <c r="BP312" s="205"/>
      <c r="BQ312" s="205"/>
      <c r="BR312" s="205"/>
      <c r="BS312" s="205"/>
      <c r="BT312" s="205"/>
      <c r="BU312" s="205"/>
      <c r="BV312" s="205"/>
      <c r="BW312" s="205"/>
      <c r="BX312" s="205"/>
      <c r="BY312" s="205"/>
      <c r="BZ312" s="205"/>
      <c r="CA312" s="205"/>
      <c r="CB312" s="205"/>
      <c r="CC312" s="205"/>
      <c r="CD312" s="205"/>
      <c r="CE312" s="205"/>
      <c r="CF312" s="205"/>
      <c r="CG312" s="205"/>
      <c r="CH312" s="205"/>
      <c r="CI312" s="205"/>
      <c r="CJ312" s="205"/>
      <c r="CK312" s="205"/>
      <c r="CL312" s="205"/>
      <c r="CM312" s="205"/>
    </row>
    <row r="313" spans="2:91" ht="20.100000000000001" customHeight="1" x14ac:dyDescent="0.25">
      <c r="B313" s="215"/>
      <c r="C313" s="216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8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7"/>
      <c r="AD313" s="207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05"/>
      <c r="BO313" s="205"/>
      <c r="BP313" s="205"/>
      <c r="BQ313" s="205"/>
      <c r="BR313" s="205"/>
      <c r="BS313" s="205"/>
      <c r="BT313" s="205"/>
      <c r="BU313" s="205"/>
      <c r="BV313" s="205"/>
      <c r="BW313" s="205"/>
      <c r="BX313" s="205"/>
      <c r="BY313" s="205"/>
      <c r="BZ313" s="205"/>
      <c r="CA313" s="205"/>
      <c r="CB313" s="205"/>
      <c r="CC313" s="205"/>
      <c r="CD313" s="205"/>
      <c r="CE313" s="205"/>
      <c r="CF313" s="205"/>
      <c r="CG313" s="205"/>
      <c r="CH313" s="205"/>
      <c r="CI313" s="205"/>
      <c r="CJ313" s="205"/>
      <c r="CK313" s="205"/>
      <c r="CL313" s="205"/>
      <c r="CM313" s="205"/>
    </row>
    <row r="314" spans="2:91" ht="20.100000000000001" customHeight="1" x14ac:dyDescent="0.25">
      <c r="B314" s="215"/>
      <c r="C314" s="216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8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7"/>
      <c r="AD314" s="207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05"/>
      <c r="BO314" s="205"/>
      <c r="BP314" s="205"/>
      <c r="BQ314" s="205"/>
      <c r="BR314" s="205"/>
      <c r="BS314" s="205"/>
      <c r="BT314" s="205"/>
      <c r="BU314" s="205"/>
      <c r="BV314" s="205"/>
      <c r="BW314" s="205"/>
      <c r="BX314" s="205"/>
      <c r="BY314" s="205"/>
      <c r="BZ314" s="205"/>
      <c r="CA314" s="205"/>
      <c r="CB314" s="205"/>
      <c r="CC314" s="205"/>
      <c r="CD314" s="205"/>
      <c r="CE314" s="205"/>
      <c r="CF314" s="205"/>
      <c r="CG314" s="205"/>
      <c r="CH314" s="205"/>
      <c r="CI314" s="205"/>
      <c r="CJ314" s="205"/>
      <c r="CK314" s="205"/>
      <c r="CL314" s="205"/>
      <c r="CM314" s="205"/>
    </row>
    <row r="315" spans="2:91" ht="20.100000000000001" customHeight="1" x14ac:dyDescent="0.25">
      <c r="B315" s="215"/>
      <c r="C315" s="216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8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7"/>
      <c r="AD315" s="207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05"/>
      <c r="BO315" s="205"/>
      <c r="BP315" s="205"/>
      <c r="BQ315" s="205"/>
      <c r="BR315" s="205"/>
      <c r="BS315" s="205"/>
      <c r="BT315" s="205"/>
      <c r="BU315" s="205"/>
      <c r="BV315" s="205"/>
      <c r="BW315" s="205"/>
      <c r="BX315" s="205"/>
      <c r="BY315" s="205"/>
      <c r="BZ315" s="205"/>
      <c r="CA315" s="205"/>
      <c r="CB315" s="205"/>
      <c r="CC315" s="205"/>
      <c r="CD315" s="205"/>
      <c r="CE315" s="205"/>
      <c r="CF315" s="205"/>
      <c r="CG315" s="205"/>
      <c r="CH315" s="205"/>
      <c r="CI315" s="205"/>
      <c r="CJ315" s="205"/>
      <c r="CK315" s="205"/>
      <c r="CL315" s="205"/>
      <c r="CM315" s="205"/>
    </row>
    <row r="316" spans="2:91" ht="20.100000000000001" customHeight="1" x14ac:dyDescent="0.25">
      <c r="B316" s="215"/>
      <c r="C316" s="216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8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7"/>
      <c r="AD316" s="207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05"/>
      <c r="BO316" s="205"/>
      <c r="BP316" s="205"/>
      <c r="BQ316" s="205"/>
      <c r="BR316" s="205"/>
      <c r="BS316" s="205"/>
      <c r="BT316" s="205"/>
      <c r="BU316" s="205"/>
      <c r="BV316" s="205"/>
      <c r="BW316" s="205"/>
      <c r="BX316" s="205"/>
      <c r="BY316" s="205"/>
      <c r="BZ316" s="205"/>
      <c r="CA316" s="205"/>
      <c r="CB316" s="205"/>
      <c r="CC316" s="205"/>
      <c r="CD316" s="205"/>
      <c r="CE316" s="205"/>
      <c r="CF316" s="205"/>
      <c r="CG316" s="205"/>
      <c r="CH316" s="205"/>
      <c r="CI316" s="205"/>
      <c r="CJ316" s="205"/>
      <c r="CK316" s="205"/>
      <c r="CL316" s="205"/>
      <c r="CM316" s="205"/>
    </row>
    <row r="317" spans="2:91" ht="20.100000000000001" customHeight="1" x14ac:dyDescent="0.25">
      <c r="B317" s="215"/>
      <c r="C317" s="216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8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7"/>
      <c r="AD317" s="207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05"/>
      <c r="BO317" s="205"/>
      <c r="BP317" s="205"/>
      <c r="BQ317" s="205"/>
      <c r="BR317" s="205"/>
      <c r="BS317" s="205"/>
      <c r="BT317" s="205"/>
      <c r="BU317" s="205"/>
      <c r="BV317" s="205"/>
      <c r="BW317" s="205"/>
      <c r="BX317" s="205"/>
      <c r="BY317" s="205"/>
      <c r="BZ317" s="205"/>
      <c r="CA317" s="205"/>
      <c r="CB317" s="205"/>
      <c r="CC317" s="205"/>
      <c r="CD317" s="205"/>
      <c r="CE317" s="205"/>
      <c r="CF317" s="205"/>
      <c r="CG317" s="205"/>
      <c r="CH317" s="205"/>
      <c r="CI317" s="205"/>
      <c r="CJ317" s="205"/>
      <c r="CK317" s="205"/>
      <c r="CL317" s="205"/>
      <c r="CM317" s="205"/>
    </row>
    <row r="318" spans="2:91" ht="20.100000000000001" customHeight="1" x14ac:dyDescent="0.25">
      <c r="B318" s="215"/>
      <c r="C318" s="216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8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7"/>
      <c r="AD318" s="207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05"/>
      <c r="BO318" s="205"/>
      <c r="BP318" s="205"/>
      <c r="BQ318" s="205"/>
      <c r="BR318" s="205"/>
      <c r="BS318" s="205"/>
      <c r="BT318" s="205"/>
      <c r="BU318" s="205"/>
      <c r="BV318" s="205"/>
      <c r="BW318" s="205"/>
      <c r="BX318" s="205"/>
      <c r="BY318" s="205"/>
      <c r="BZ318" s="205"/>
      <c r="CA318" s="205"/>
      <c r="CB318" s="205"/>
      <c r="CC318" s="205"/>
      <c r="CD318" s="205"/>
      <c r="CE318" s="205"/>
      <c r="CF318" s="205"/>
      <c r="CG318" s="205"/>
      <c r="CH318" s="205"/>
      <c r="CI318" s="205"/>
      <c r="CJ318" s="205"/>
      <c r="CK318" s="205"/>
      <c r="CL318" s="205"/>
      <c r="CM318" s="205"/>
    </row>
    <row r="319" spans="2:91" ht="20.100000000000001" customHeight="1" x14ac:dyDescent="0.25">
      <c r="B319" s="215"/>
      <c r="C319" s="216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8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7"/>
      <c r="AD319" s="207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05"/>
      <c r="BO319" s="205"/>
      <c r="BP319" s="205"/>
      <c r="BQ319" s="205"/>
      <c r="BR319" s="205"/>
      <c r="BS319" s="205"/>
      <c r="BT319" s="205"/>
      <c r="BU319" s="205"/>
      <c r="BV319" s="205"/>
      <c r="BW319" s="205"/>
      <c r="BX319" s="205"/>
      <c r="BY319" s="205"/>
      <c r="BZ319" s="205"/>
      <c r="CA319" s="205"/>
      <c r="CB319" s="205"/>
      <c r="CC319" s="205"/>
      <c r="CD319" s="205"/>
      <c r="CE319" s="205"/>
      <c r="CF319" s="205"/>
      <c r="CG319" s="205"/>
      <c r="CH319" s="205"/>
      <c r="CI319" s="205"/>
      <c r="CJ319" s="205"/>
      <c r="CK319" s="205"/>
      <c r="CL319" s="205"/>
      <c r="CM319" s="205"/>
    </row>
    <row r="320" spans="2:91" ht="20.100000000000001" customHeight="1" x14ac:dyDescent="0.25">
      <c r="B320" s="215"/>
      <c r="C320" s="216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8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7"/>
      <c r="AD320" s="207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05"/>
      <c r="BO320" s="205"/>
      <c r="BP320" s="205"/>
      <c r="BQ320" s="205"/>
      <c r="BR320" s="205"/>
      <c r="BS320" s="205"/>
      <c r="BT320" s="205"/>
      <c r="BU320" s="205"/>
      <c r="BV320" s="205"/>
      <c r="BW320" s="205"/>
      <c r="BX320" s="205"/>
      <c r="BY320" s="205"/>
      <c r="BZ320" s="205"/>
      <c r="CA320" s="205"/>
      <c r="CB320" s="205"/>
      <c r="CC320" s="205"/>
      <c r="CD320" s="205"/>
      <c r="CE320" s="205"/>
      <c r="CF320" s="205"/>
      <c r="CG320" s="205"/>
      <c r="CH320" s="205"/>
      <c r="CI320" s="205"/>
      <c r="CJ320" s="205"/>
      <c r="CK320" s="205"/>
      <c r="CL320" s="205"/>
      <c r="CM320" s="205"/>
    </row>
    <row r="321" spans="2:91" ht="20.100000000000001" customHeight="1" x14ac:dyDescent="0.25">
      <c r="B321" s="215"/>
      <c r="C321" s="216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8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7"/>
      <c r="AD321" s="207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05"/>
      <c r="BO321" s="205"/>
      <c r="BP321" s="205"/>
      <c r="BQ321" s="205"/>
      <c r="BR321" s="205"/>
      <c r="BS321" s="205"/>
      <c r="BT321" s="205"/>
      <c r="BU321" s="205"/>
      <c r="BV321" s="205"/>
      <c r="BW321" s="205"/>
      <c r="BX321" s="205"/>
      <c r="BY321" s="205"/>
      <c r="BZ321" s="205"/>
      <c r="CA321" s="205"/>
      <c r="CB321" s="205"/>
      <c r="CC321" s="205"/>
      <c r="CD321" s="205"/>
      <c r="CE321" s="205"/>
      <c r="CF321" s="205"/>
      <c r="CG321" s="205"/>
      <c r="CH321" s="205"/>
      <c r="CI321" s="205"/>
      <c r="CJ321" s="205"/>
      <c r="CK321" s="205"/>
      <c r="CL321" s="205"/>
      <c r="CM321" s="205"/>
    </row>
    <row r="322" spans="2:91" ht="20.100000000000001" customHeight="1" x14ac:dyDescent="0.25">
      <c r="B322" s="215"/>
      <c r="C322" s="216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8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7"/>
      <c r="AD322" s="207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05"/>
      <c r="BO322" s="205"/>
      <c r="BP322" s="205"/>
      <c r="BQ322" s="205"/>
      <c r="BR322" s="205"/>
      <c r="BS322" s="205"/>
      <c r="BT322" s="205"/>
      <c r="BU322" s="205"/>
      <c r="BV322" s="205"/>
      <c r="BW322" s="205"/>
      <c r="BX322" s="205"/>
      <c r="BY322" s="205"/>
      <c r="BZ322" s="205"/>
      <c r="CA322" s="205"/>
      <c r="CB322" s="205"/>
      <c r="CC322" s="205"/>
      <c r="CD322" s="205"/>
      <c r="CE322" s="205"/>
      <c r="CF322" s="205"/>
      <c r="CG322" s="205"/>
      <c r="CH322" s="205"/>
      <c r="CI322" s="205"/>
      <c r="CJ322" s="205"/>
      <c r="CK322" s="205"/>
      <c r="CL322" s="205"/>
      <c r="CM322" s="205"/>
    </row>
    <row r="323" spans="2:91" ht="20.100000000000001" customHeight="1" x14ac:dyDescent="0.25">
      <c r="B323" s="215"/>
      <c r="C323" s="216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8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7"/>
      <c r="AD323" s="207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05"/>
      <c r="BO323" s="205"/>
      <c r="BP323" s="205"/>
      <c r="BQ323" s="205"/>
      <c r="BR323" s="205"/>
      <c r="BS323" s="205"/>
      <c r="BT323" s="205"/>
      <c r="BU323" s="205"/>
      <c r="BV323" s="205"/>
      <c r="BW323" s="205"/>
      <c r="BX323" s="205"/>
      <c r="BY323" s="205"/>
      <c r="BZ323" s="205"/>
      <c r="CA323" s="205"/>
      <c r="CB323" s="205"/>
      <c r="CC323" s="205"/>
      <c r="CD323" s="205"/>
      <c r="CE323" s="205"/>
      <c r="CF323" s="205"/>
      <c r="CG323" s="205"/>
      <c r="CH323" s="205"/>
      <c r="CI323" s="205"/>
      <c r="CJ323" s="205"/>
      <c r="CK323" s="205"/>
      <c r="CL323" s="205"/>
      <c r="CM323" s="205"/>
    </row>
    <row r="324" spans="2:91" ht="20.100000000000001" customHeight="1" x14ac:dyDescent="0.25">
      <c r="B324" s="215"/>
      <c r="C324" s="216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8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7"/>
      <c r="AD324" s="207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05"/>
      <c r="BO324" s="205"/>
      <c r="BP324" s="205"/>
      <c r="BQ324" s="205"/>
      <c r="BR324" s="205"/>
      <c r="BS324" s="205"/>
      <c r="BT324" s="205"/>
      <c r="BU324" s="205"/>
      <c r="BV324" s="205"/>
      <c r="BW324" s="205"/>
      <c r="BX324" s="205"/>
      <c r="BY324" s="205"/>
      <c r="BZ324" s="205"/>
      <c r="CA324" s="205"/>
      <c r="CB324" s="205"/>
      <c r="CC324" s="205"/>
      <c r="CD324" s="205"/>
      <c r="CE324" s="205"/>
      <c r="CF324" s="205"/>
      <c r="CG324" s="205"/>
      <c r="CH324" s="205"/>
      <c r="CI324" s="205"/>
      <c r="CJ324" s="205"/>
      <c r="CK324" s="205"/>
      <c r="CL324" s="205"/>
      <c r="CM324" s="205"/>
    </row>
    <row r="325" spans="2:91" ht="20.100000000000001" customHeight="1" x14ac:dyDescent="0.25">
      <c r="B325" s="215"/>
      <c r="C325" s="216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8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7"/>
      <c r="AD325" s="207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05"/>
      <c r="BO325" s="205"/>
      <c r="BP325" s="205"/>
      <c r="BQ325" s="205"/>
      <c r="BR325" s="205"/>
      <c r="BS325" s="205"/>
      <c r="BT325" s="205"/>
      <c r="BU325" s="205"/>
      <c r="BV325" s="205"/>
      <c r="BW325" s="205"/>
      <c r="BX325" s="205"/>
      <c r="BY325" s="205"/>
      <c r="BZ325" s="205"/>
      <c r="CA325" s="205"/>
      <c r="CB325" s="205"/>
      <c r="CC325" s="205"/>
      <c r="CD325" s="205"/>
      <c r="CE325" s="205"/>
      <c r="CF325" s="205"/>
      <c r="CG325" s="205"/>
      <c r="CH325" s="205"/>
      <c r="CI325" s="205"/>
      <c r="CJ325" s="205"/>
      <c r="CK325" s="205"/>
      <c r="CL325" s="205"/>
      <c r="CM325" s="205"/>
    </row>
    <row r="326" spans="2:91" ht="20.100000000000001" customHeight="1" x14ac:dyDescent="0.25">
      <c r="B326" s="215"/>
      <c r="C326" s="216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8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7"/>
      <c r="AD326" s="207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05"/>
      <c r="BO326" s="205"/>
      <c r="BP326" s="205"/>
      <c r="BQ326" s="205"/>
      <c r="BR326" s="205"/>
      <c r="BS326" s="205"/>
      <c r="BT326" s="205"/>
      <c r="BU326" s="205"/>
      <c r="BV326" s="205"/>
      <c r="BW326" s="205"/>
      <c r="BX326" s="205"/>
      <c r="BY326" s="205"/>
      <c r="BZ326" s="205"/>
      <c r="CA326" s="205"/>
      <c r="CB326" s="205"/>
      <c r="CC326" s="205"/>
      <c r="CD326" s="205"/>
      <c r="CE326" s="205"/>
      <c r="CF326" s="205"/>
      <c r="CG326" s="205"/>
      <c r="CH326" s="205"/>
      <c r="CI326" s="205"/>
      <c r="CJ326" s="205"/>
      <c r="CK326" s="205"/>
      <c r="CL326" s="205"/>
      <c r="CM326" s="205"/>
    </row>
    <row r="327" spans="2:91" ht="20.100000000000001" customHeight="1" x14ac:dyDescent="0.25">
      <c r="B327" s="215"/>
      <c r="C327" s="216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8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7"/>
      <c r="AD327" s="207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05"/>
      <c r="BO327" s="205"/>
      <c r="BP327" s="205"/>
      <c r="BQ327" s="205"/>
      <c r="BR327" s="205"/>
      <c r="BS327" s="205"/>
      <c r="BT327" s="205"/>
      <c r="BU327" s="205"/>
      <c r="BV327" s="205"/>
      <c r="BW327" s="205"/>
      <c r="BX327" s="205"/>
      <c r="BY327" s="205"/>
      <c r="BZ327" s="205"/>
      <c r="CA327" s="205"/>
      <c r="CB327" s="205"/>
      <c r="CC327" s="205"/>
      <c r="CD327" s="205"/>
      <c r="CE327" s="205"/>
      <c r="CF327" s="205"/>
      <c r="CG327" s="205"/>
      <c r="CH327" s="205"/>
      <c r="CI327" s="205"/>
      <c r="CJ327" s="205"/>
      <c r="CK327" s="205"/>
      <c r="CL327" s="205"/>
      <c r="CM327" s="205"/>
    </row>
    <row r="328" spans="2:91" ht="20.100000000000001" customHeight="1" x14ac:dyDescent="0.25">
      <c r="B328" s="215"/>
      <c r="C328" s="216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8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7"/>
      <c r="AD328" s="207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05"/>
      <c r="BO328" s="205"/>
      <c r="BP328" s="205"/>
      <c r="BQ328" s="205"/>
      <c r="BR328" s="205"/>
      <c r="BS328" s="205"/>
      <c r="BT328" s="205"/>
      <c r="BU328" s="205"/>
      <c r="BV328" s="205"/>
      <c r="BW328" s="205"/>
      <c r="BX328" s="205"/>
      <c r="BY328" s="205"/>
      <c r="BZ328" s="205"/>
      <c r="CA328" s="205"/>
      <c r="CB328" s="205"/>
      <c r="CC328" s="205"/>
      <c r="CD328" s="205"/>
      <c r="CE328" s="205"/>
      <c r="CF328" s="205"/>
      <c r="CG328" s="205"/>
      <c r="CH328" s="205"/>
      <c r="CI328" s="205"/>
      <c r="CJ328" s="205"/>
      <c r="CK328" s="205"/>
      <c r="CL328" s="205"/>
      <c r="CM328" s="205"/>
    </row>
    <row r="329" spans="2:91" ht="20.100000000000001" customHeight="1" x14ac:dyDescent="0.25">
      <c r="B329" s="215"/>
      <c r="C329" s="216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8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7"/>
      <c r="AD329" s="207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05"/>
      <c r="BO329" s="205"/>
      <c r="BP329" s="205"/>
      <c r="BQ329" s="205"/>
      <c r="BR329" s="205"/>
      <c r="BS329" s="205"/>
      <c r="BT329" s="205"/>
      <c r="BU329" s="205"/>
      <c r="BV329" s="205"/>
      <c r="BW329" s="205"/>
      <c r="BX329" s="205"/>
      <c r="BY329" s="205"/>
      <c r="BZ329" s="205"/>
      <c r="CA329" s="205"/>
      <c r="CB329" s="205"/>
      <c r="CC329" s="205"/>
      <c r="CD329" s="205"/>
      <c r="CE329" s="205"/>
      <c r="CF329" s="205"/>
      <c r="CG329" s="205"/>
      <c r="CH329" s="205"/>
      <c r="CI329" s="205"/>
      <c r="CJ329" s="205"/>
      <c r="CK329" s="205"/>
      <c r="CL329" s="205"/>
      <c r="CM329" s="205"/>
    </row>
    <row r="330" spans="2:91" ht="20.100000000000001" customHeight="1" x14ac:dyDescent="0.25">
      <c r="B330" s="215"/>
      <c r="C330" s="216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8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7"/>
      <c r="AD330" s="207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05"/>
      <c r="BO330" s="205"/>
      <c r="BP330" s="205"/>
      <c r="BQ330" s="205"/>
      <c r="BR330" s="205"/>
      <c r="BS330" s="205"/>
      <c r="BT330" s="205"/>
      <c r="BU330" s="205"/>
      <c r="BV330" s="205"/>
      <c r="BW330" s="205"/>
      <c r="BX330" s="205"/>
      <c r="BY330" s="205"/>
      <c r="BZ330" s="205"/>
      <c r="CA330" s="205"/>
      <c r="CB330" s="205"/>
      <c r="CC330" s="205"/>
      <c r="CD330" s="205"/>
      <c r="CE330" s="205"/>
      <c r="CF330" s="205"/>
      <c r="CG330" s="205"/>
      <c r="CH330" s="205"/>
      <c r="CI330" s="205"/>
      <c r="CJ330" s="205"/>
      <c r="CK330" s="205"/>
      <c r="CL330" s="205"/>
      <c r="CM330" s="205"/>
    </row>
    <row r="331" spans="2:91" ht="20.100000000000001" customHeight="1" x14ac:dyDescent="0.25">
      <c r="B331" s="215"/>
      <c r="C331" s="216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8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7"/>
      <c r="AD331" s="207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05"/>
      <c r="BO331" s="205"/>
      <c r="BP331" s="205"/>
      <c r="BQ331" s="205"/>
      <c r="BR331" s="205"/>
      <c r="BS331" s="205"/>
      <c r="BT331" s="205"/>
      <c r="BU331" s="205"/>
      <c r="BV331" s="205"/>
      <c r="BW331" s="205"/>
      <c r="BX331" s="205"/>
      <c r="BY331" s="205"/>
      <c r="BZ331" s="205"/>
      <c r="CA331" s="205"/>
      <c r="CB331" s="205"/>
      <c r="CC331" s="205"/>
      <c r="CD331" s="205"/>
      <c r="CE331" s="205"/>
      <c r="CF331" s="205"/>
      <c r="CG331" s="205"/>
      <c r="CH331" s="205"/>
      <c r="CI331" s="205"/>
      <c r="CJ331" s="205"/>
      <c r="CK331" s="205"/>
      <c r="CL331" s="205"/>
      <c r="CM331" s="205"/>
    </row>
    <row r="332" spans="2:91" ht="20.100000000000001" customHeight="1" x14ac:dyDescent="0.25">
      <c r="B332" s="215"/>
      <c r="C332" s="216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8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7"/>
      <c r="AD332" s="207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05"/>
      <c r="BO332" s="205"/>
      <c r="BP332" s="205"/>
      <c r="BQ332" s="205"/>
      <c r="BR332" s="205"/>
      <c r="BS332" s="205"/>
      <c r="BT332" s="205"/>
      <c r="BU332" s="205"/>
      <c r="BV332" s="205"/>
      <c r="BW332" s="205"/>
      <c r="BX332" s="205"/>
      <c r="BY332" s="205"/>
      <c r="BZ332" s="205"/>
      <c r="CA332" s="205"/>
      <c r="CB332" s="205"/>
      <c r="CC332" s="205"/>
      <c r="CD332" s="205"/>
      <c r="CE332" s="205"/>
      <c r="CF332" s="205"/>
      <c r="CG332" s="205"/>
      <c r="CH332" s="205"/>
      <c r="CI332" s="205"/>
      <c r="CJ332" s="205"/>
      <c r="CK332" s="205"/>
      <c r="CL332" s="205"/>
      <c r="CM332" s="205"/>
    </row>
    <row r="333" spans="2:91" ht="20.100000000000001" customHeight="1" x14ac:dyDescent="0.25">
      <c r="B333" s="215"/>
      <c r="C333" s="216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8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7"/>
      <c r="AD333" s="207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05"/>
      <c r="BO333" s="205"/>
      <c r="BP333" s="205"/>
      <c r="BQ333" s="205"/>
      <c r="BR333" s="205"/>
      <c r="BS333" s="205"/>
      <c r="BT333" s="205"/>
      <c r="BU333" s="205"/>
      <c r="BV333" s="205"/>
      <c r="BW333" s="205"/>
      <c r="BX333" s="205"/>
      <c r="BY333" s="205"/>
      <c r="BZ333" s="205"/>
      <c r="CA333" s="205"/>
      <c r="CB333" s="205"/>
      <c r="CC333" s="205"/>
      <c r="CD333" s="205"/>
      <c r="CE333" s="205"/>
      <c r="CF333" s="205"/>
      <c r="CG333" s="205"/>
      <c r="CH333" s="205"/>
      <c r="CI333" s="205"/>
      <c r="CJ333" s="205"/>
      <c r="CK333" s="205"/>
      <c r="CL333" s="205"/>
      <c r="CM333" s="205"/>
    </row>
    <row r="334" spans="2:91" ht="20.100000000000001" customHeight="1" x14ac:dyDescent="0.25">
      <c r="B334" s="215"/>
      <c r="C334" s="216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8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7"/>
      <c r="AD334" s="207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05"/>
      <c r="BO334" s="205"/>
      <c r="BP334" s="205"/>
      <c r="BQ334" s="205"/>
      <c r="BR334" s="205"/>
      <c r="BS334" s="205"/>
      <c r="BT334" s="205"/>
      <c r="BU334" s="205"/>
      <c r="BV334" s="205"/>
      <c r="BW334" s="205"/>
      <c r="BX334" s="205"/>
      <c r="BY334" s="205"/>
      <c r="BZ334" s="205"/>
      <c r="CA334" s="205"/>
      <c r="CB334" s="205"/>
      <c r="CC334" s="205"/>
      <c r="CD334" s="205"/>
      <c r="CE334" s="205"/>
      <c r="CF334" s="205"/>
      <c r="CG334" s="205"/>
      <c r="CH334" s="205"/>
      <c r="CI334" s="205"/>
      <c r="CJ334" s="205"/>
      <c r="CK334" s="205"/>
      <c r="CL334" s="205"/>
      <c r="CM334" s="205"/>
    </row>
    <row r="335" spans="2:91" ht="20.100000000000001" customHeight="1" x14ac:dyDescent="0.25">
      <c r="B335" s="215"/>
      <c r="C335" s="216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8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7"/>
      <c r="AD335" s="207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05"/>
      <c r="BO335" s="205"/>
      <c r="BP335" s="205"/>
      <c r="BQ335" s="205"/>
      <c r="BR335" s="205"/>
      <c r="BS335" s="205"/>
      <c r="BT335" s="205"/>
      <c r="BU335" s="205"/>
      <c r="BV335" s="205"/>
      <c r="BW335" s="205"/>
      <c r="BX335" s="205"/>
      <c r="BY335" s="205"/>
      <c r="BZ335" s="205"/>
      <c r="CA335" s="205"/>
      <c r="CB335" s="205"/>
      <c r="CC335" s="205"/>
      <c r="CD335" s="205"/>
      <c r="CE335" s="205"/>
      <c r="CF335" s="205"/>
      <c r="CG335" s="205"/>
      <c r="CH335" s="205"/>
      <c r="CI335" s="205"/>
      <c r="CJ335" s="205"/>
      <c r="CK335" s="205"/>
      <c r="CL335" s="205"/>
      <c r="CM335" s="205"/>
    </row>
    <row r="336" spans="2:91" ht="20.100000000000001" customHeight="1" x14ac:dyDescent="0.25">
      <c r="B336" s="215"/>
      <c r="C336" s="216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8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7"/>
      <c r="AD336" s="207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05"/>
      <c r="BO336" s="205"/>
      <c r="BP336" s="205"/>
      <c r="BQ336" s="205"/>
      <c r="BR336" s="205"/>
      <c r="BS336" s="205"/>
      <c r="BT336" s="205"/>
      <c r="BU336" s="205"/>
      <c r="BV336" s="205"/>
      <c r="BW336" s="205"/>
      <c r="BX336" s="205"/>
      <c r="BY336" s="205"/>
      <c r="BZ336" s="205"/>
      <c r="CA336" s="205"/>
      <c r="CB336" s="205"/>
      <c r="CC336" s="205"/>
      <c r="CD336" s="205"/>
      <c r="CE336" s="205"/>
      <c r="CF336" s="205"/>
      <c r="CG336" s="205"/>
      <c r="CH336" s="205"/>
      <c r="CI336" s="205"/>
      <c r="CJ336" s="205"/>
      <c r="CK336" s="205"/>
      <c r="CL336" s="205"/>
      <c r="CM336" s="205"/>
    </row>
    <row r="337" spans="2:91" ht="20.100000000000001" customHeight="1" x14ac:dyDescent="0.25">
      <c r="B337" s="215"/>
      <c r="C337" s="216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8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7"/>
      <c r="AD337" s="207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05"/>
      <c r="BO337" s="205"/>
      <c r="BP337" s="205"/>
      <c r="BQ337" s="205"/>
      <c r="BR337" s="205"/>
      <c r="BS337" s="205"/>
      <c r="BT337" s="205"/>
      <c r="BU337" s="205"/>
      <c r="BV337" s="205"/>
      <c r="BW337" s="205"/>
      <c r="BX337" s="205"/>
      <c r="BY337" s="205"/>
      <c r="BZ337" s="205"/>
      <c r="CA337" s="205"/>
      <c r="CB337" s="205"/>
      <c r="CC337" s="205"/>
      <c r="CD337" s="205"/>
      <c r="CE337" s="205"/>
      <c r="CF337" s="205"/>
      <c r="CG337" s="205"/>
      <c r="CH337" s="205"/>
      <c r="CI337" s="205"/>
      <c r="CJ337" s="205"/>
      <c r="CK337" s="205"/>
      <c r="CL337" s="205"/>
      <c r="CM337" s="205"/>
    </row>
    <row r="338" spans="2:91" ht="20.100000000000001" customHeight="1" x14ac:dyDescent="0.25">
      <c r="B338" s="215"/>
      <c r="C338" s="216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8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7"/>
      <c r="AD338" s="207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05"/>
      <c r="BO338" s="205"/>
      <c r="BP338" s="205"/>
      <c r="BQ338" s="205"/>
      <c r="BR338" s="205"/>
      <c r="BS338" s="205"/>
      <c r="BT338" s="205"/>
      <c r="BU338" s="205"/>
      <c r="BV338" s="205"/>
      <c r="BW338" s="205"/>
      <c r="BX338" s="205"/>
      <c r="BY338" s="205"/>
      <c r="BZ338" s="205"/>
      <c r="CA338" s="205"/>
      <c r="CB338" s="205"/>
      <c r="CC338" s="205"/>
      <c r="CD338" s="205"/>
      <c r="CE338" s="205"/>
      <c r="CF338" s="205"/>
      <c r="CG338" s="205"/>
      <c r="CH338" s="205"/>
      <c r="CI338" s="205"/>
      <c r="CJ338" s="205"/>
      <c r="CK338" s="205"/>
      <c r="CL338" s="205"/>
      <c r="CM338" s="205"/>
    </row>
    <row r="339" spans="2:91" ht="20.100000000000001" customHeight="1" x14ac:dyDescent="0.25">
      <c r="B339" s="215"/>
      <c r="C339" s="216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8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7"/>
      <c r="AD339" s="207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05"/>
      <c r="BO339" s="205"/>
      <c r="BP339" s="205"/>
      <c r="BQ339" s="205"/>
      <c r="BR339" s="205"/>
      <c r="BS339" s="205"/>
      <c r="BT339" s="205"/>
      <c r="BU339" s="205"/>
      <c r="BV339" s="205"/>
      <c r="BW339" s="205"/>
      <c r="BX339" s="205"/>
      <c r="BY339" s="205"/>
      <c r="BZ339" s="205"/>
      <c r="CA339" s="205"/>
      <c r="CB339" s="205"/>
      <c r="CC339" s="205"/>
      <c r="CD339" s="205"/>
      <c r="CE339" s="205"/>
      <c r="CF339" s="205"/>
      <c r="CG339" s="205"/>
      <c r="CH339" s="205"/>
      <c r="CI339" s="205"/>
      <c r="CJ339" s="205"/>
      <c r="CK339" s="205"/>
      <c r="CL339" s="205"/>
      <c r="CM339" s="205"/>
    </row>
    <row r="340" spans="2:91" ht="20.100000000000001" customHeight="1" x14ac:dyDescent="0.25">
      <c r="B340" s="215"/>
      <c r="C340" s="216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8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7"/>
      <c r="AD340" s="207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05"/>
      <c r="BO340" s="205"/>
      <c r="BP340" s="205"/>
      <c r="BQ340" s="205"/>
      <c r="BR340" s="205"/>
      <c r="BS340" s="205"/>
      <c r="BT340" s="205"/>
      <c r="BU340" s="205"/>
      <c r="BV340" s="205"/>
      <c r="BW340" s="205"/>
      <c r="BX340" s="205"/>
      <c r="BY340" s="205"/>
      <c r="BZ340" s="205"/>
      <c r="CA340" s="205"/>
      <c r="CB340" s="205"/>
      <c r="CC340" s="205"/>
      <c r="CD340" s="205"/>
      <c r="CE340" s="205"/>
      <c r="CF340" s="205"/>
      <c r="CG340" s="205"/>
      <c r="CH340" s="205"/>
      <c r="CI340" s="205"/>
      <c r="CJ340" s="205"/>
      <c r="CK340" s="205"/>
      <c r="CL340" s="205"/>
      <c r="CM340" s="205"/>
    </row>
    <row r="341" spans="2:91" ht="20.100000000000001" customHeight="1" x14ac:dyDescent="0.25">
      <c r="B341" s="215"/>
      <c r="C341" s="216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8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7"/>
      <c r="AD341" s="207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05"/>
      <c r="BO341" s="205"/>
      <c r="BP341" s="205"/>
      <c r="BQ341" s="205"/>
      <c r="BR341" s="205"/>
      <c r="BS341" s="205"/>
      <c r="BT341" s="205"/>
      <c r="BU341" s="205"/>
      <c r="BV341" s="205"/>
      <c r="BW341" s="205"/>
      <c r="BX341" s="205"/>
      <c r="BY341" s="205"/>
      <c r="BZ341" s="205"/>
      <c r="CA341" s="205"/>
      <c r="CB341" s="205"/>
      <c r="CC341" s="205"/>
      <c r="CD341" s="205"/>
      <c r="CE341" s="205"/>
      <c r="CF341" s="205"/>
      <c r="CG341" s="205"/>
      <c r="CH341" s="205"/>
      <c r="CI341" s="205"/>
      <c r="CJ341" s="205"/>
      <c r="CK341" s="205"/>
      <c r="CL341" s="205"/>
      <c r="CM341" s="205"/>
    </row>
    <row r="342" spans="2:91" ht="20.100000000000001" customHeight="1" x14ac:dyDescent="0.25">
      <c r="B342" s="215"/>
      <c r="C342" s="216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8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7"/>
      <c r="AD342" s="207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05"/>
      <c r="BO342" s="205"/>
      <c r="BP342" s="205"/>
      <c r="BQ342" s="205"/>
      <c r="BR342" s="205"/>
      <c r="BS342" s="205"/>
      <c r="BT342" s="205"/>
      <c r="BU342" s="205"/>
      <c r="BV342" s="205"/>
      <c r="BW342" s="205"/>
      <c r="BX342" s="205"/>
      <c r="BY342" s="205"/>
      <c r="BZ342" s="205"/>
      <c r="CA342" s="205"/>
      <c r="CB342" s="205"/>
      <c r="CC342" s="205"/>
      <c r="CD342" s="205"/>
      <c r="CE342" s="205"/>
      <c r="CF342" s="205"/>
      <c r="CG342" s="205"/>
      <c r="CH342" s="205"/>
      <c r="CI342" s="205"/>
      <c r="CJ342" s="205"/>
      <c r="CK342" s="205"/>
      <c r="CL342" s="205"/>
      <c r="CM342" s="205"/>
    </row>
    <row r="343" spans="2:91" ht="20.100000000000001" customHeight="1" x14ac:dyDescent="0.25">
      <c r="B343" s="215"/>
      <c r="C343" s="216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8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7"/>
      <c r="AD343" s="207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05"/>
      <c r="BO343" s="205"/>
      <c r="BP343" s="205"/>
      <c r="BQ343" s="205"/>
      <c r="BR343" s="205"/>
      <c r="BS343" s="205"/>
      <c r="BT343" s="205"/>
      <c r="BU343" s="205"/>
      <c r="BV343" s="205"/>
      <c r="BW343" s="205"/>
      <c r="BX343" s="205"/>
      <c r="BY343" s="205"/>
      <c r="BZ343" s="205"/>
      <c r="CA343" s="205"/>
      <c r="CB343" s="205"/>
      <c r="CC343" s="205"/>
      <c r="CD343" s="205"/>
      <c r="CE343" s="205"/>
      <c r="CF343" s="205"/>
      <c r="CG343" s="205"/>
      <c r="CH343" s="205"/>
      <c r="CI343" s="205"/>
      <c r="CJ343" s="205"/>
      <c r="CK343" s="205"/>
      <c r="CL343" s="205"/>
      <c r="CM343" s="205"/>
    </row>
    <row r="344" spans="2:91" ht="20.100000000000001" customHeight="1" x14ac:dyDescent="0.25">
      <c r="B344" s="215"/>
      <c r="C344" s="216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8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7"/>
      <c r="AD344" s="207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05"/>
      <c r="BO344" s="205"/>
      <c r="BP344" s="205"/>
      <c r="BQ344" s="205"/>
      <c r="BR344" s="205"/>
      <c r="BS344" s="205"/>
      <c r="BT344" s="205"/>
      <c r="BU344" s="205"/>
      <c r="BV344" s="205"/>
      <c r="BW344" s="205"/>
      <c r="BX344" s="205"/>
      <c r="BY344" s="205"/>
      <c r="BZ344" s="205"/>
      <c r="CA344" s="205"/>
      <c r="CB344" s="205"/>
      <c r="CC344" s="205"/>
      <c r="CD344" s="205"/>
      <c r="CE344" s="205"/>
      <c r="CF344" s="205"/>
      <c r="CG344" s="205"/>
      <c r="CH344" s="205"/>
      <c r="CI344" s="205"/>
      <c r="CJ344" s="205"/>
      <c r="CK344" s="205"/>
      <c r="CL344" s="205"/>
      <c r="CM344" s="205"/>
    </row>
    <row r="345" spans="2:91" ht="20.100000000000001" customHeight="1" x14ac:dyDescent="0.25">
      <c r="B345" s="215"/>
      <c r="C345" s="216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8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7"/>
      <c r="AD345" s="207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05"/>
      <c r="BO345" s="205"/>
      <c r="BP345" s="205"/>
      <c r="BQ345" s="205"/>
      <c r="BR345" s="205"/>
      <c r="BS345" s="205"/>
      <c r="BT345" s="205"/>
      <c r="BU345" s="205"/>
      <c r="BV345" s="205"/>
      <c r="BW345" s="205"/>
      <c r="BX345" s="205"/>
      <c r="BY345" s="205"/>
      <c r="BZ345" s="205"/>
      <c r="CA345" s="205"/>
      <c r="CB345" s="205"/>
      <c r="CC345" s="205"/>
      <c r="CD345" s="205"/>
      <c r="CE345" s="205"/>
      <c r="CF345" s="205"/>
      <c r="CG345" s="205"/>
      <c r="CH345" s="205"/>
      <c r="CI345" s="205"/>
      <c r="CJ345" s="205"/>
      <c r="CK345" s="205"/>
      <c r="CL345" s="205"/>
      <c r="CM345" s="205"/>
    </row>
    <row r="346" spans="2:91" ht="20.100000000000001" customHeight="1" x14ac:dyDescent="0.25">
      <c r="B346" s="215"/>
      <c r="C346" s="216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8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7"/>
      <c r="AD346" s="207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05"/>
      <c r="BO346" s="205"/>
      <c r="BP346" s="205"/>
      <c r="BQ346" s="205"/>
      <c r="BR346" s="205"/>
      <c r="BS346" s="205"/>
      <c r="BT346" s="205"/>
      <c r="BU346" s="205"/>
      <c r="BV346" s="205"/>
      <c r="BW346" s="205"/>
      <c r="BX346" s="205"/>
      <c r="BY346" s="205"/>
      <c r="BZ346" s="205"/>
      <c r="CA346" s="205"/>
      <c r="CB346" s="205"/>
      <c r="CC346" s="205"/>
      <c r="CD346" s="205"/>
      <c r="CE346" s="205"/>
      <c r="CF346" s="205"/>
      <c r="CG346" s="205"/>
      <c r="CH346" s="205"/>
      <c r="CI346" s="205"/>
      <c r="CJ346" s="205"/>
      <c r="CK346" s="205"/>
      <c r="CL346" s="205"/>
      <c r="CM346" s="205"/>
    </row>
    <row r="347" spans="2:91" ht="20.100000000000001" customHeight="1" x14ac:dyDescent="0.25">
      <c r="B347" s="215"/>
      <c r="C347" s="216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8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7"/>
      <c r="AD347" s="207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05"/>
      <c r="BO347" s="205"/>
      <c r="BP347" s="205"/>
      <c r="BQ347" s="205"/>
      <c r="BR347" s="205"/>
      <c r="BS347" s="205"/>
      <c r="BT347" s="205"/>
      <c r="BU347" s="205"/>
      <c r="BV347" s="205"/>
      <c r="BW347" s="205"/>
      <c r="BX347" s="205"/>
      <c r="BY347" s="205"/>
      <c r="BZ347" s="205"/>
      <c r="CA347" s="205"/>
      <c r="CB347" s="205"/>
      <c r="CC347" s="205"/>
      <c r="CD347" s="205"/>
      <c r="CE347" s="205"/>
      <c r="CF347" s="205"/>
      <c r="CG347" s="205"/>
      <c r="CH347" s="205"/>
      <c r="CI347" s="205"/>
      <c r="CJ347" s="205"/>
      <c r="CK347" s="205"/>
      <c r="CL347" s="205"/>
      <c r="CM347" s="205"/>
    </row>
    <row r="348" spans="2:91" ht="20.100000000000001" customHeight="1" x14ac:dyDescent="0.25">
      <c r="B348" s="215"/>
      <c r="C348" s="216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8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7"/>
      <c r="AD348" s="207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05"/>
      <c r="BO348" s="205"/>
      <c r="BP348" s="205"/>
      <c r="BQ348" s="205"/>
      <c r="BR348" s="205"/>
      <c r="BS348" s="205"/>
      <c r="BT348" s="205"/>
      <c r="BU348" s="205"/>
      <c r="BV348" s="205"/>
      <c r="BW348" s="205"/>
      <c r="BX348" s="205"/>
      <c r="BY348" s="205"/>
      <c r="BZ348" s="205"/>
      <c r="CA348" s="205"/>
      <c r="CB348" s="205"/>
      <c r="CC348" s="205"/>
      <c r="CD348" s="205"/>
      <c r="CE348" s="205"/>
      <c r="CF348" s="205"/>
      <c r="CG348" s="205"/>
      <c r="CH348" s="205"/>
      <c r="CI348" s="205"/>
      <c r="CJ348" s="205"/>
      <c r="CK348" s="205"/>
      <c r="CL348" s="205"/>
      <c r="CM348" s="205"/>
    </row>
    <row r="349" spans="2:91" ht="20.100000000000001" customHeight="1" x14ac:dyDescent="0.25">
      <c r="B349" s="215"/>
      <c r="C349" s="216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8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7"/>
      <c r="AD349" s="207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05"/>
      <c r="BO349" s="205"/>
      <c r="BP349" s="205"/>
      <c r="BQ349" s="205"/>
      <c r="BR349" s="205"/>
      <c r="BS349" s="205"/>
      <c r="BT349" s="205"/>
      <c r="BU349" s="205"/>
      <c r="BV349" s="205"/>
      <c r="BW349" s="205"/>
      <c r="BX349" s="205"/>
      <c r="BY349" s="205"/>
      <c r="BZ349" s="205"/>
      <c r="CA349" s="205"/>
      <c r="CB349" s="205"/>
      <c r="CC349" s="205"/>
      <c r="CD349" s="205"/>
      <c r="CE349" s="205"/>
      <c r="CF349" s="205"/>
      <c r="CG349" s="205"/>
      <c r="CH349" s="205"/>
      <c r="CI349" s="205"/>
      <c r="CJ349" s="205"/>
      <c r="CK349" s="205"/>
      <c r="CL349" s="205"/>
      <c r="CM349" s="205"/>
    </row>
    <row r="350" spans="2:91" ht="20.100000000000001" customHeight="1" x14ac:dyDescent="0.25">
      <c r="B350" s="215"/>
      <c r="C350" s="216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8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7"/>
      <c r="AD350" s="207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05"/>
      <c r="BO350" s="205"/>
      <c r="BP350" s="205"/>
      <c r="BQ350" s="205"/>
      <c r="BR350" s="205"/>
      <c r="BS350" s="205"/>
      <c r="BT350" s="205"/>
      <c r="BU350" s="205"/>
      <c r="BV350" s="205"/>
      <c r="BW350" s="205"/>
      <c r="BX350" s="205"/>
      <c r="BY350" s="205"/>
      <c r="BZ350" s="205"/>
      <c r="CA350" s="205"/>
      <c r="CB350" s="205"/>
      <c r="CC350" s="205"/>
      <c r="CD350" s="205"/>
      <c r="CE350" s="205"/>
      <c r="CF350" s="205"/>
      <c r="CG350" s="205"/>
      <c r="CH350" s="205"/>
      <c r="CI350" s="205"/>
      <c r="CJ350" s="205"/>
      <c r="CK350" s="205"/>
      <c r="CL350" s="205"/>
      <c r="CM350" s="205"/>
    </row>
    <row r="351" spans="2:91" ht="20.100000000000001" customHeight="1" x14ac:dyDescent="0.25">
      <c r="B351" s="215"/>
      <c r="C351" s="216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8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7"/>
      <c r="AD351" s="207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05"/>
      <c r="BO351" s="205"/>
      <c r="BP351" s="205"/>
      <c r="BQ351" s="205"/>
      <c r="BR351" s="205"/>
      <c r="BS351" s="205"/>
      <c r="BT351" s="205"/>
      <c r="BU351" s="205"/>
      <c r="BV351" s="205"/>
      <c r="BW351" s="205"/>
      <c r="BX351" s="205"/>
      <c r="BY351" s="205"/>
      <c r="BZ351" s="205"/>
      <c r="CA351" s="205"/>
      <c r="CB351" s="205"/>
      <c r="CC351" s="205"/>
      <c r="CD351" s="205"/>
      <c r="CE351" s="205"/>
      <c r="CF351" s="205"/>
      <c r="CG351" s="205"/>
      <c r="CH351" s="205"/>
      <c r="CI351" s="205"/>
      <c r="CJ351" s="205"/>
      <c r="CK351" s="205"/>
      <c r="CL351" s="205"/>
      <c r="CM351" s="205"/>
    </row>
    <row r="352" spans="2:91" ht="20.100000000000001" customHeight="1" x14ac:dyDescent="0.25">
      <c r="B352" s="215"/>
      <c r="C352" s="216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8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7"/>
      <c r="AD352" s="207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05"/>
      <c r="BO352" s="205"/>
      <c r="BP352" s="205"/>
      <c r="BQ352" s="205"/>
      <c r="BR352" s="205"/>
      <c r="BS352" s="205"/>
      <c r="BT352" s="205"/>
      <c r="BU352" s="205"/>
      <c r="BV352" s="205"/>
      <c r="BW352" s="205"/>
      <c r="BX352" s="205"/>
      <c r="BY352" s="205"/>
      <c r="BZ352" s="205"/>
      <c r="CA352" s="205"/>
      <c r="CB352" s="205"/>
      <c r="CC352" s="205"/>
      <c r="CD352" s="205"/>
      <c r="CE352" s="205"/>
      <c r="CF352" s="205"/>
      <c r="CG352" s="205"/>
      <c r="CH352" s="205"/>
      <c r="CI352" s="205"/>
      <c r="CJ352" s="205"/>
      <c r="CK352" s="205"/>
      <c r="CL352" s="205"/>
      <c r="CM352" s="205"/>
    </row>
    <row r="353" spans="2:91" ht="20.100000000000001" customHeight="1" x14ac:dyDescent="0.25">
      <c r="B353" s="215"/>
      <c r="C353" s="216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8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7"/>
      <c r="AD353" s="207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05"/>
      <c r="BO353" s="205"/>
      <c r="BP353" s="205"/>
      <c r="BQ353" s="205"/>
      <c r="BR353" s="205"/>
      <c r="BS353" s="205"/>
      <c r="BT353" s="205"/>
      <c r="BU353" s="205"/>
      <c r="BV353" s="205"/>
      <c r="BW353" s="205"/>
      <c r="BX353" s="205"/>
      <c r="BY353" s="205"/>
      <c r="BZ353" s="205"/>
      <c r="CA353" s="205"/>
      <c r="CB353" s="205"/>
      <c r="CC353" s="205"/>
      <c r="CD353" s="205"/>
      <c r="CE353" s="205"/>
      <c r="CF353" s="205"/>
      <c r="CG353" s="205"/>
      <c r="CH353" s="205"/>
      <c r="CI353" s="205"/>
      <c r="CJ353" s="205"/>
      <c r="CK353" s="205"/>
      <c r="CL353" s="205"/>
      <c r="CM353" s="205"/>
    </row>
    <row r="354" spans="2:91" ht="20.100000000000001" customHeight="1" x14ac:dyDescent="0.25">
      <c r="B354" s="215"/>
      <c r="C354" s="216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8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7"/>
      <c r="AD354" s="207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05"/>
      <c r="BO354" s="205"/>
      <c r="BP354" s="205"/>
      <c r="BQ354" s="205"/>
      <c r="BR354" s="205"/>
      <c r="BS354" s="205"/>
      <c r="BT354" s="205"/>
      <c r="BU354" s="205"/>
      <c r="BV354" s="205"/>
      <c r="BW354" s="205"/>
      <c r="BX354" s="205"/>
      <c r="BY354" s="205"/>
      <c r="BZ354" s="205"/>
      <c r="CA354" s="205"/>
      <c r="CB354" s="205"/>
      <c r="CC354" s="205"/>
      <c r="CD354" s="205"/>
      <c r="CE354" s="205"/>
      <c r="CF354" s="205"/>
      <c r="CG354" s="205"/>
      <c r="CH354" s="205"/>
      <c r="CI354" s="205"/>
      <c r="CJ354" s="205"/>
      <c r="CK354" s="205"/>
      <c r="CL354" s="205"/>
      <c r="CM354" s="205"/>
    </row>
    <row r="355" spans="2:91" ht="20.100000000000001" customHeight="1" x14ac:dyDescent="0.25">
      <c r="B355" s="215"/>
      <c r="C355" s="216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8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7"/>
      <c r="AD355" s="207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05"/>
      <c r="BO355" s="205"/>
      <c r="BP355" s="205"/>
      <c r="BQ355" s="205"/>
      <c r="BR355" s="205"/>
      <c r="BS355" s="205"/>
      <c r="BT355" s="205"/>
      <c r="BU355" s="205"/>
      <c r="BV355" s="205"/>
      <c r="BW355" s="205"/>
      <c r="BX355" s="205"/>
      <c r="BY355" s="205"/>
      <c r="BZ355" s="205"/>
      <c r="CA355" s="205"/>
      <c r="CB355" s="205"/>
      <c r="CC355" s="205"/>
      <c r="CD355" s="205"/>
      <c r="CE355" s="205"/>
      <c r="CF355" s="205"/>
      <c r="CG355" s="205"/>
      <c r="CH355" s="205"/>
      <c r="CI355" s="205"/>
      <c r="CJ355" s="205"/>
      <c r="CK355" s="205"/>
      <c r="CL355" s="205"/>
      <c r="CM355" s="205"/>
    </row>
    <row r="356" spans="2:91" ht="20.100000000000001" customHeight="1" x14ac:dyDescent="0.25">
      <c r="B356" s="215"/>
      <c r="C356" s="216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8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7"/>
      <c r="AD356" s="207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05"/>
      <c r="BO356" s="205"/>
      <c r="BP356" s="205"/>
      <c r="BQ356" s="205"/>
      <c r="BR356" s="205"/>
      <c r="BS356" s="205"/>
      <c r="BT356" s="205"/>
      <c r="BU356" s="205"/>
      <c r="BV356" s="205"/>
      <c r="BW356" s="205"/>
      <c r="BX356" s="205"/>
      <c r="BY356" s="205"/>
      <c r="BZ356" s="205"/>
      <c r="CA356" s="205"/>
      <c r="CB356" s="205"/>
      <c r="CC356" s="205"/>
      <c r="CD356" s="205"/>
      <c r="CE356" s="205"/>
      <c r="CF356" s="205"/>
      <c r="CG356" s="205"/>
      <c r="CH356" s="205"/>
      <c r="CI356" s="205"/>
      <c r="CJ356" s="205"/>
      <c r="CK356" s="205"/>
      <c r="CL356" s="205"/>
      <c r="CM356" s="205"/>
    </row>
    <row r="357" spans="2:91" ht="20.100000000000001" customHeight="1" x14ac:dyDescent="0.25">
      <c r="B357" s="215"/>
      <c r="C357" s="216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8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7"/>
      <c r="AD357" s="207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05"/>
      <c r="BO357" s="205"/>
      <c r="BP357" s="205"/>
      <c r="BQ357" s="205"/>
      <c r="BR357" s="205"/>
      <c r="BS357" s="205"/>
      <c r="BT357" s="205"/>
      <c r="BU357" s="205"/>
      <c r="BV357" s="205"/>
      <c r="BW357" s="205"/>
      <c r="BX357" s="205"/>
      <c r="BY357" s="205"/>
      <c r="BZ357" s="205"/>
      <c r="CA357" s="205"/>
      <c r="CB357" s="205"/>
      <c r="CC357" s="205"/>
      <c r="CD357" s="205"/>
      <c r="CE357" s="205"/>
      <c r="CF357" s="205"/>
      <c r="CG357" s="205"/>
      <c r="CH357" s="205"/>
      <c r="CI357" s="205"/>
      <c r="CJ357" s="205"/>
      <c r="CK357" s="205"/>
      <c r="CL357" s="205"/>
      <c r="CM357" s="205"/>
    </row>
    <row r="358" spans="2:91" ht="20.100000000000001" customHeight="1" x14ac:dyDescent="0.25">
      <c r="B358" s="215"/>
      <c r="C358" s="216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8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7"/>
      <c r="AD358" s="207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05"/>
      <c r="BO358" s="205"/>
      <c r="BP358" s="205"/>
      <c r="BQ358" s="205"/>
      <c r="BR358" s="205"/>
      <c r="BS358" s="205"/>
      <c r="BT358" s="205"/>
      <c r="BU358" s="205"/>
      <c r="BV358" s="205"/>
      <c r="BW358" s="205"/>
      <c r="BX358" s="205"/>
      <c r="BY358" s="205"/>
      <c r="BZ358" s="205"/>
      <c r="CA358" s="205"/>
      <c r="CB358" s="205"/>
      <c r="CC358" s="205"/>
      <c r="CD358" s="205"/>
      <c r="CE358" s="205"/>
      <c r="CF358" s="205"/>
      <c r="CG358" s="205"/>
      <c r="CH358" s="205"/>
      <c r="CI358" s="205"/>
      <c r="CJ358" s="205"/>
      <c r="CK358" s="205"/>
      <c r="CL358" s="205"/>
      <c r="CM358" s="205"/>
    </row>
    <row r="359" spans="2:91" ht="20.100000000000001" customHeight="1" x14ac:dyDescent="0.25">
      <c r="B359" s="215"/>
      <c r="C359" s="216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8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7"/>
      <c r="AD359" s="207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05"/>
      <c r="BO359" s="205"/>
      <c r="BP359" s="205"/>
      <c r="BQ359" s="205"/>
      <c r="BR359" s="205"/>
      <c r="BS359" s="205"/>
      <c r="BT359" s="205"/>
      <c r="BU359" s="205"/>
      <c r="BV359" s="205"/>
      <c r="BW359" s="205"/>
      <c r="BX359" s="205"/>
      <c r="BY359" s="205"/>
      <c r="BZ359" s="205"/>
      <c r="CA359" s="205"/>
      <c r="CB359" s="205"/>
      <c r="CC359" s="205"/>
      <c r="CD359" s="205"/>
      <c r="CE359" s="205"/>
      <c r="CF359" s="205"/>
      <c r="CG359" s="205"/>
      <c r="CH359" s="205"/>
      <c r="CI359" s="205"/>
      <c r="CJ359" s="205"/>
      <c r="CK359" s="205"/>
      <c r="CL359" s="205"/>
      <c r="CM359" s="205"/>
    </row>
    <row r="360" spans="2:91" ht="20.100000000000001" customHeight="1" x14ac:dyDescent="0.25">
      <c r="B360" s="215"/>
      <c r="C360" s="216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8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7"/>
      <c r="AD360" s="207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05"/>
      <c r="BO360" s="205"/>
      <c r="BP360" s="205"/>
      <c r="BQ360" s="205"/>
      <c r="BR360" s="205"/>
      <c r="BS360" s="205"/>
      <c r="BT360" s="205"/>
      <c r="BU360" s="205"/>
      <c r="BV360" s="205"/>
      <c r="BW360" s="205"/>
      <c r="BX360" s="205"/>
      <c r="BY360" s="205"/>
      <c r="BZ360" s="205"/>
      <c r="CA360" s="205"/>
      <c r="CB360" s="205"/>
      <c r="CC360" s="205"/>
      <c r="CD360" s="205"/>
      <c r="CE360" s="205"/>
      <c r="CF360" s="205"/>
      <c r="CG360" s="205"/>
      <c r="CH360" s="205"/>
      <c r="CI360" s="205"/>
      <c r="CJ360" s="205"/>
      <c r="CK360" s="205"/>
      <c r="CL360" s="205"/>
      <c r="CM360" s="205"/>
    </row>
    <row r="361" spans="2:91" ht="20.100000000000001" customHeight="1" x14ac:dyDescent="0.25">
      <c r="B361" s="215"/>
      <c r="C361" s="216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8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7"/>
      <c r="AD361" s="207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05"/>
      <c r="BO361" s="205"/>
      <c r="BP361" s="205"/>
      <c r="BQ361" s="205"/>
      <c r="BR361" s="205"/>
      <c r="BS361" s="205"/>
      <c r="BT361" s="205"/>
      <c r="BU361" s="205"/>
      <c r="BV361" s="205"/>
      <c r="BW361" s="205"/>
      <c r="BX361" s="205"/>
      <c r="BY361" s="205"/>
      <c r="BZ361" s="205"/>
      <c r="CA361" s="205"/>
      <c r="CB361" s="205"/>
      <c r="CC361" s="205"/>
      <c r="CD361" s="205"/>
      <c r="CE361" s="205"/>
      <c r="CF361" s="205"/>
      <c r="CG361" s="205"/>
      <c r="CH361" s="205"/>
      <c r="CI361" s="205"/>
      <c r="CJ361" s="205"/>
      <c r="CK361" s="205"/>
      <c r="CL361" s="205"/>
      <c r="CM361" s="205"/>
    </row>
    <row r="362" spans="2:91" ht="20.100000000000001" customHeight="1" x14ac:dyDescent="0.25">
      <c r="B362" s="215"/>
      <c r="C362" s="216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8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7"/>
      <c r="AD362" s="207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05"/>
      <c r="BO362" s="205"/>
      <c r="BP362" s="205"/>
      <c r="BQ362" s="205"/>
      <c r="BR362" s="205"/>
      <c r="BS362" s="205"/>
      <c r="BT362" s="205"/>
      <c r="BU362" s="205"/>
      <c r="BV362" s="205"/>
      <c r="BW362" s="205"/>
      <c r="BX362" s="205"/>
      <c r="BY362" s="205"/>
      <c r="BZ362" s="205"/>
      <c r="CA362" s="205"/>
      <c r="CB362" s="205"/>
      <c r="CC362" s="205"/>
      <c r="CD362" s="205"/>
      <c r="CE362" s="205"/>
      <c r="CF362" s="205"/>
      <c r="CG362" s="205"/>
      <c r="CH362" s="205"/>
      <c r="CI362" s="205"/>
      <c r="CJ362" s="205"/>
      <c r="CK362" s="205"/>
      <c r="CL362" s="205"/>
      <c r="CM362" s="205"/>
    </row>
    <row r="363" spans="2:91" ht="20.100000000000001" customHeight="1" x14ac:dyDescent="0.25">
      <c r="B363" s="215"/>
      <c r="C363" s="216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8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7"/>
      <c r="AD363" s="207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05"/>
      <c r="BO363" s="205"/>
      <c r="BP363" s="205"/>
      <c r="BQ363" s="205"/>
      <c r="BR363" s="205"/>
      <c r="BS363" s="205"/>
      <c r="BT363" s="205"/>
      <c r="BU363" s="205"/>
      <c r="BV363" s="205"/>
      <c r="BW363" s="205"/>
      <c r="BX363" s="205"/>
      <c r="BY363" s="205"/>
      <c r="BZ363" s="205"/>
      <c r="CA363" s="205"/>
      <c r="CB363" s="205"/>
      <c r="CC363" s="205"/>
      <c r="CD363" s="205"/>
      <c r="CE363" s="205"/>
      <c r="CF363" s="205"/>
      <c r="CG363" s="205"/>
      <c r="CH363" s="205"/>
      <c r="CI363" s="205"/>
      <c r="CJ363" s="205"/>
      <c r="CK363" s="205"/>
      <c r="CL363" s="205"/>
      <c r="CM363" s="205"/>
    </row>
    <row r="364" spans="2:91" ht="20.100000000000001" customHeight="1" x14ac:dyDescent="0.25">
      <c r="B364" s="215"/>
      <c r="C364" s="216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8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7"/>
      <c r="AD364" s="207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05"/>
      <c r="BO364" s="205"/>
      <c r="BP364" s="205"/>
      <c r="BQ364" s="205"/>
      <c r="BR364" s="205"/>
      <c r="BS364" s="205"/>
      <c r="BT364" s="205"/>
      <c r="BU364" s="205"/>
      <c r="BV364" s="205"/>
      <c r="BW364" s="205"/>
      <c r="BX364" s="205"/>
      <c r="BY364" s="205"/>
      <c r="BZ364" s="205"/>
      <c r="CA364" s="205"/>
      <c r="CB364" s="205"/>
      <c r="CC364" s="205"/>
      <c r="CD364" s="205"/>
      <c r="CE364" s="205"/>
      <c r="CF364" s="205"/>
      <c r="CG364" s="205"/>
      <c r="CH364" s="205"/>
      <c r="CI364" s="205"/>
      <c r="CJ364" s="205"/>
      <c r="CK364" s="205"/>
      <c r="CL364" s="205"/>
      <c r="CM364" s="205"/>
    </row>
    <row r="365" spans="2:91" ht="20.100000000000001" customHeight="1" x14ac:dyDescent="0.25">
      <c r="B365" s="215"/>
      <c r="C365" s="216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8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7"/>
      <c r="AD365" s="207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05"/>
      <c r="BO365" s="205"/>
      <c r="BP365" s="205"/>
      <c r="BQ365" s="205"/>
      <c r="BR365" s="205"/>
      <c r="BS365" s="205"/>
      <c r="BT365" s="205"/>
      <c r="BU365" s="205"/>
      <c r="BV365" s="205"/>
      <c r="BW365" s="205"/>
      <c r="BX365" s="205"/>
      <c r="BY365" s="205"/>
      <c r="BZ365" s="205"/>
      <c r="CA365" s="205"/>
      <c r="CB365" s="205"/>
      <c r="CC365" s="205"/>
      <c r="CD365" s="205"/>
      <c r="CE365" s="205"/>
      <c r="CF365" s="205"/>
      <c r="CG365" s="205"/>
      <c r="CH365" s="205"/>
      <c r="CI365" s="205"/>
      <c r="CJ365" s="205"/>
      <c r="CK365" s="205"/>
      <c r="CL365" s="205"/>
      <c r="CM365" s="205"/>
    </row>
    <row r="366" spans="2:91" ht="20.100000000000001" customHeight="1" x14ac:dyDescent="0.25">
      <c r="B366" s="215"/>
      <c r="C366" s="216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8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7"/>
      <c r="AD366" s="207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05"/>
      <c r="BO366" s="205"/>
      <c r="BP366" s="205"/>
      <c r="BQ366" s="205"/>
      <c r="BR366" s="205"/>
      <c r="BS366" s="205"/>
      <c r="BT366" s="205"/>
      <c r="BU366" s="205"/>
      <c r="BV366" s="205"/>
      <c r="BW366" s="205"/>
      <c r="BX366" s="205"/>
      <c r="BY366" s="205"/>
      <c r="BZ366" s="205"/>
      <c r="CA366" s="205"/>
      <c r="CB366" s="205"/>
      <c r="CC366" s="205"/>
      <c r="CD366" s="205"/>
      <c r="CE366" s="205"/>
      <c r="CF366" s="205"/>
      <c r="CG366" s="205"/>
      <c r="CH366" s="205"/>
      <c r="CI366" s="205"/>
      <c r="CJ366" s="205"/>
      <c r="CK366" s="205"/>
      <c r="CL366" s="205"/>
      <c r="CM366" s="205"/>
    </row>
    <row r="367" spans="2:91" ht="20.100000000000001" customHeight="1" x14ac:dyDescent="0.25">
      <c r="B367" s="215"/>
      <c r="C367" s="216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8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7"/>
      <c r="AD367" s="207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05"/>
      <c r="BO367" s="205"/>
      <c r="BP367" s="205"/>
      <c r="BQ367" s="205"/>
      <c r="BR367" s="205"/>
      <c r="BS367" s="205"/>
      <c r="BT367" s="205"/>
      <c r="BU367" s="205"/>
      <c r="BV367" s="205"/>
      <c r="BW367" s="205"/>
      <c r="BX367" s="205"/>
      <c r="BY367" s="205"/>
      <c r="BZ367" s="205"/>
      <c r="CA367" s="205"/>
      <c r="CB367" s="205"/>
      <c r="CC367" s="205"/>
      <c r="CD367" s="205"/>
      <c r="CE367" s="205"/>
      <c r="CF367" s="205"/>
      <c r="CG367" s="205"/>
      <c r="CH367" s="205"/>
      <c r="CI367" s="205"/>
      <c r="CJ367" s="205"/>
      <c r="CK367" s="205"/>
      <c r="CL367" s="205"/>
      <c r="CM367" s="205"/>
    </row>
    <row r="368" spans="2:91" ht="20.100000000000001" customHeight="1" x14ac:dyDescent="0.25">
      <c r="B368" s="215"/>
      <c r="C368" s="216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8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7"/>
      <c r="AD368" s="207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05"/>
      <c r="BO368" s="205"/>
      <c r="BP368" s="205"/>
      <c r="BQ368" s="205"/>
      <c r="BR368" s="205"/>
      <c r="BS368" s="205"/>
      <c r="BT368" s="205"/>
      <c r="BU368" s="205"/>
      <c r="BV368" s="205"/>
      <c r="BW368" s="205"/>
      <c r="BX368" s="205"/>
      <c r="BY368" s="205"/>
      <c r="BZ368" s="205"/>
      <c r="CA368" s="205"/>
      <c r="CB368" s="205"/>
      <c r="CC368" s="205"/>
      <c r="CD368" s="205"/>
      <c r="CE368" s="205"/>
      <c r="CF368" s="205"/>
      <c r="CG368" s="205"/>
      <c r="CH368" s="205"/>
      <c r="CI368" s="205"/>
      <c r="CJ368" s="205"/>
      <c r="CK368" s="205"/>
      <c r="CL368" s="205"/>
      <c r="CM368" s="205"/>
    </row>
    <row r="369" spans="2:91" ht="20.100000000000001" customHeight="1" x14ac:dyDescent="0.25">
      <c r="B369" s="215"/>
      <c r="C369" s="216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8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7"/>
      <c r="AD369" s="207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05"/>
      <c r="BO369" s="205"/>
      <c r="BP369" s="205"/>
      <c r="BQ369" s="205"/>
      <c r="BR369" s="205"/>
      <c r="BS369" s="205"/>
      <c r="BT369" s="205"/>
      <c r="BU369" s="205"/>
      <c r="BV369" s="205"/>
      <c r="BW369" s="205"/>
      <c r="BX369" s="205"/>
      <c r="BY369" s="205"/>
      <c r="BZ369" s="205"/>
      <c r="CA369" s="205"/>
      <c r="CB369" s="205"/>
      <c r="CC369" s="205"/>
      <c r="CD369" s="205"/>
      <c r="CE369" s="205"/>
      <c r="CF369" s="205"/>
      <c r="CG369" s="205"/>
      <c r="CH369" s="205"/>
      <c r="CI369" s="205"/>
      <c r="CJ369" s="205"/>
      <c r="CK369" s="205"/>
      <c r="CL369" s="205"/>
      <c r="CM369" s="205"/>
    </row>
    <row r="370" spans="2:91" ht="20.100000000000001" customHeight="1" x14ac:dyDescent="0.25">
      <c r="B370" s="215"/>
      <c r="C370" s="216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8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7"/>
      <c r="AD370" s="207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05"/>
      <c r="BO370" s="205"/>
      <c r="BP370" s="205"/>
      <c r="BQ370" s="205"/>
      <c r="BR370" s="205"/>
      <c r="BS370" s="205"/>
      <c r="BT370" s="205"/>
      <c r="BU370" s="205"/>
      <c r="BV370" s="205"/>
      <c r="BW370" s="205"/>
      <c r="BX370" s="205"/>
      <c r="BY370" s="205"/>
      <c r="BZ370" s="205"/>
      <c r="CA370" s="205"/>
      <c r="CB370" s="205"/>
      <c r="CC370" s="205"/>
      <c r="CD370" s="205"/>
      <c r="CE370" s="205"/>
      <c r="CF370" s="205"/>
      <c r="CG370" s="205"/>
      <c r="CH370" s="205"/>
      <c r="CI370" s="205"/>
      <c r="CJ370" s="205"/>
      <c r="CK370" s="205"/>
      <c r="CL370" s="205"/>
      <c r="CM370" s="205"/>
    </row>
    <row r="371" spans="2:91" ht="20.100000000000001" customHeight="1" x14ac:dyDescent="0.25">
      <c r="B371" s="215"/>
      <c r="C371" s="216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8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7"/>
      <c r="AD371" s="207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05"/>
      <c r="BO371" s="205"/>
      <c r="BP371" s="205"/>
      <c r="BQ371" s="205"/>
      <c r="BR371" s="205"/>
      <c r="BS371" s="205"/>
      <c r="BT371" s="205"/>
      <c r="BU371" s="205"/>
      <c r="BV371" s="205"/>
      <c r="BW371" s="205"/>
      <c r="BX371" s="205"/>
      <c r="BY371" s="205"/>
      <c r="BZ371" s="205"/>
      <c r="CA371" s="205"/>
      <c r="CB371" s="205"/>
      <c r="CC371" s="205"/>
      <c r="CD371" s="205"/>
      <c r="CE371" s="205"/>
      <c r="CF371" s="205"/>
      <c r="CG371" s="205"/>
      <c r="CH371" s="205"/>
      <c r="CI371" s="205"/>
      <c r="CJ371" s="205"/>
      <c r="CK371" s="205"/>
      <c r="CL371" s="205"/>
      <c r="CM371" s="205"/>
    </row>
    <row r="372" spans="2:91" ht="20.100000000000001" customHeight="1" x14ac:dyDescent="0.25">
      <c r="B372" s="215"/>
      <c r="C372" s="216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8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7"/>
      <c r="AD372" s="207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05"/>
      <c r="BO372" s="205"/>
      <c r="BP372" s="205"/>
      <c r="BQ372" s="205"/>
      <c r="BR372" s="205"/>
      <c r="BS372" s="205"/>
      <c r="BT372" s="205"/>
      <c r="BU372" s="205"/>
      <c r="BV372" s="205"/>
      <c r="BW372" s="205"/>
      <c r="BX372" s="205"/>
      <c r="BY372" s="205"/>
      <c r="BZ372" s="205"/>
      <c r="CA372" s="205"/>
      <c r="CB372" s="205"/>
      <c r="CC372" s="205"/>
      <c r="CD372" s="205"/>
      <c r="CE372" s="205"/>
      <c r="CF372" s="205"/>
      <c r="CG372" s="205"/>
      <c r="CH372" s="205"/>
      <c r="CI372" s="205"/>
      <c r="CJ372" s="205"/>
      <c r="CK372" s="205"/>
      <c r="CL372" s="205"/>
      <c r="CM372" s="205"/>
    </row>
    <row r="373" spans="2:91" ht="20.100000000000001" customHeight="1" x14ac:dyDescent="0.25">
      <c r="B373" s="215"/>
      <c r="C373" s="216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8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7"/>
      <c r="AD373" s="207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205"/>
      <c r="BW373" s="205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205"/>
      <c r="CH373" s="205"/>
      <c r="CI373" s="205"/>
      <c r="CJ373" s="205"/>
      <c r="CK373" s="205"/>
      <c r="CL373" s="205"/>
      <c r="CM373" s="205"/>
    </row>
    <row r="374" spans="2:91" ht="20.100000000000001" customHeight="1" x14ac:dyDescent="0.25">
      <c r="B374" s="215"/>
      <c r="C374" s="216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8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7"/>
      <c r="AD374" s="207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05"/>
      <c r="BO374" s="205"/>
      <c r="BP374" s="205"/>
      <c r="BQ374" s="205"/>
      <c r="BR374" s="205"/>
      <c r="BS374" s="205"/>
      <c r="BT374" s="205"/>
      <c r="BU374" s="205"/>
      <c r="BV374" s="205"/>
      <c r="BW374" s="205"/>
      <c r="BX374" s="205"/>
      <c r="BY374" s="205"/>
      <c r="BZ374" s="205"/>
      <c r="CA374" s="205"/>
      <c r="CB374" s="205"/>
      <c r="CC374" s="205"/>
      <c r="CD374" s="205"/>
      <c r="CE374" s="205"/>
      <c r="CF374" s="205"/>
      <c r="CG374" s="205"/>
      <c r="CH374" s="205"/>
      <c r="CI374" s="205"/>
      <c r="CJ374" s="205"/>
      <c r="CK374" s="205"/>
      <c r="CL374" s="205"/>
      <c r="CM374" s="205"/>
    </row>
    <row r="375" spans="2:91" ht="20.100000000000001" customHeight="1" x14ac:dyDescent="0.25">
      <c r="B375" s="215"/>
      <c r="C375" s="216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8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7"/>
      <c r="AD375" s="207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05"/>
      <c r="BO375" s="205"/>
      <c r="BP375" s="205"/>
      <c r="BQ375" s="205"/>
      <c r="BR375" s="205"/>
      <c r="BS375" s="205"/>
      <c r="BT375" s="205"/>
      <c r="BU375" s="205"/>
      <c r="BV375" s="205"/>
      <c r="BW375" s="205"/>
      <c r="BX375" s="205"/>
      <c r="BY375" s="205"/>
      <c r="BZ375" s="205"/>
      <c r="CA375" s="205"/>
      <c r="CB375" s="205"/>
      <c r="CC375" s="205"/>
      <c r="CD375" s="205"/>
      <c r="CE375" s="205"/>
      <c r="CF375" s="205"/>
      <c r="CG375" s="205"/>
      <c r="CH375" s="205"/>
      <c r="CI375" s="205"/>
      <c r="CJ375" s="205"/>
      <c r="CK375" s="205"/>
      <c r="CL375" s="205"/>
      <c r="CM375" s="205"/>
    </row>
    <row r="376" spans="2:91" ht="20.100000000000001" customHeight="1" x14ac:dyDescent="0.25">
      <c r="B376" s="215"/>
      <c r="C376" s="216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8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7"/>
      <c r="AD376" s="207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05"/>
      <c r="BO376" s="205"/>
      <c r="BP376" s="205"/>
      <c r="BQ376" s="205"/>
      <c r="BR376" s="205"/>
      <c r="BS376" s="205"/>
      <c r="BT376" s="205"/>
      <c r="BU376" s="205"/>
      <c r="BV376" s="205"/>
      <c r="BW376" s="205"/>
      <c r="BX376" s="205"/>
      <c r="BY376" s="205"/>
      <c r="BZ376" s="205"/>
      <c r="CA376" s="205"/>
      <c r="CB376" s="205"/>
      <c r="CC376" s="205"/>
      <c r="CD376" s="205"/>
      <c r="CE376" s="205"/>
      <c r="CF376" s="205"/>
      <c r="CG376" s="205"/>
      <c r="CH376" s="205"/>
      <c r="CI376" s="205"/>
      <c r="CJ376" s="205"/>
      <c r="CK376" s="205"/>
      <c r="CL376" s="205"/>
      <c r="CM376" s="205"/>
    </row>
    <row r="377" spans="2:91" ht="20.100000000000001" customHeight="1" x14ac:dyDescent="0.25">
      <c r="B377" s="215"/>
      <c r="C377" s="216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8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7"/>
      <c r="AD377" s="207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05"/>
      <c r="BO377" s="205"/>
      <c r="BP377" s="205"/>
      <c r="BQ377" s="205"/>
      <c r="BR377" s="205"/>
      <c r="BS377" s="205"/>
      <c r="BT377" s="205"/>
      <c r="BU377" s="205"/>
      <c r="BV377" s="205"/>
      <c r="BW377" s="205"/>
      <c r="BX377" s="205"/>
      <c r="BY377" s="205"/>
      <c r="BZ377" s="205"/>
      <c r="CA377" s="205"/>
      <c r="CB377" s="205"/>
      <c r="CC377" s="205"/>
      <c r="CD377" s="205"/>
      <c r="CE377" s="205"/>
      <c r="CF377" s="205"/>
      <c r="CG377" s="205"/>
      <c r="CH377" s="205"/>
      <c r="CI377" s="205"/>
      <c r="CJ377" s="205"/>
      <c r="CK377" s="205"/>
      <c r="CL377" s="205"/>
      <c r="CM377" s="205"/>
    </row>
    <row r="378" spans="2:91" ht="20.100000000000001" customHeight="1" x14ac:dyDescent="0.25">
      <c r="B378" s="215"/>
      <c r="C378" s="216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8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7"/>
      <c r="AD378" s="207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05"/>
      <c r="BO378" s="205"/>
      <c r="BP378" s="205"/>
      <c r="BQ378" s="205"/>
      <c r="BR378" s="205"/>
      <c r="BS378" s="205"/>
      <c r="BT378" s="205"/>
      <c r="BU378" s="205"/>
      <c r="BV378" s="205"/>
      <c r="BW378" s="205"/>
      <c r="BX378" s="205"/>
      <c r="BY378" s="205"/>
      <c r="BZ378" s="205"/>
      <c r="CA378" s="205"/>
      <c r="CB378" s="205"/>
      <c r="CC378" s="205"/>
      <c r="CD378" s="205"/>
      <c r="CE378" s="205"/>
      <c r="CF378" s="205"/>
      <c r="CG378" s="205"/>
      <c r="CH378" s="205"/>
      <c r="CI378" s="205"/>
      <c r="CJ378" s="205"/>
      <c r="CK378" s="205"/>
      <c r="CL378" s="205"/>
      <c r="CM378" s="205"/>
    </row>
    <row r="379" spans="2:91" ht="20.100000000000001" customHeight="1" x14ac:dyDescent="0.25">
      <c r="B379" s="215"/>
      <c r="C379" s="216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8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7"/>
      <c r="AD379" s="207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05"/>
      <c r="BO379" s="205"/>
      <c r="BP379" s="205"/>
      <c r="BQ379" s="205"/>
      <c r="BR379" s="205"/>
      <c r="BS379" s="205"/>
      <c r="BT379" s="205"/>
      <c r="BU379" s="205"/>
      <c r="BV379" s="205"/>
      <c r="BW379" s="205"/>
      <c r="BX379" s="205"/>
      <c r="BY379" s="205"/>
      <c r="BZ379" s="205"/>
      <c r="CA379" s="205"/>
      <c r="CB379" s="205"/>
      <c r="CC379" s="205"/>
      <c r="CD379" s="205"/>
      <c r="CE379" s="205"/>
      <c r="CF379" s="205"/>
      <c r="CG379" s="205"/>
      <c r="CH379" s="205"/>
      <c r="CI379" s="205"/>
      <c r="CJ379" s="205"/>
      <c r="CK379" s="205"/>
      <c r="CL379" s="205"/>
      <c r="CM379" s="205"/>
    </row>
    <row r="380" spans="2:91" ht="20.100000000000001" customHeight="1" x14ac:dyDescent="0.25">
      <c r="B380" s="215"/>
      <c r="C380" s="216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8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7"/>
      <c r="AD380" s="207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05"/>
      <c r="BO380" s="205"/>
      <c r="BP380" s="205"/>
      <c r="BQ380" s="205"/>
      <c r="BR380" s="205"/>
      <c r="BS380" s="205"/>
      <c r="BT380" s="205"/>
      <c r="BU380" s="205"/>
      <c r="BV380" s="205"/>
      <c r="BW380" s="205"/>
      <c r="BX380" s="205"/>
      <c r="BY380" s="205"/>
      <c r="BZ380" s="205"/>
      <c r="CA380" s="205"/>
      <c r="CB380" s="205"/>
      <c r="CC380" s="205"/>
      <c r="CD380" s="205"/>
      <c r="CE380" s="205"/>
      <c r="CF380" s="205"/>
      <c r="CG380" s="205"/>
      <c r="CH380" s="205"/>
      <c r="CI380" s="205"/>
      <c r="CJ380" s="205"/>
      <c r="CK380" s="205"/>
      <c r="CL380" s="205"/>
      <c r="CM380" s="205"/>
    </row>
    <row r="381" spans="2:91" ht="20.100000000000001" customHeight="1" x14ac:dyDescent="0.25">
      <c r="B381" s="215"/>
      <c r="C381" s="216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8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7"/>
      <c r="AD381" s="207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05"/>
      <c r="BO381" s="205"/>
      <c r="BP381" s="205"/>
      <c r="BQ381" s="205"/>
      <c r="BR381" s="205"/>
      <c r="BS381" s="205"/>
      <c r="BT381" s="205"/>
      <c r="BU381" s="205"/>
      <c r="BV381" s="205"/>
      <c r="BW381" s="205"/>
      <c r="BX381" s="205"/>
      <c r="BY381" s="205"/>
      <c r="BZ381" s="205"/>
      <c r="CA381" s="205"/>
      <c r="CB381" s="205"/>
      <c r="CC381" s="205"/>
      <c r="CD381" s="205"/>
      <c r="CE381" s="205"/>
      <c r="CF381" s="205"/>
      <c r="CG381" s="205"/>
      <c r="CH381" s="205"/>
      <c r="CI381" s="205"/>
      <c r="CJ381" s="205"/>
      <c r="CK381" s="205"/>
      <c r="CL381" s="205"/>
      <c r="CM381" s="205"/>
    </row>
    <row r="382" spans="2:91" ht="20.100000000000001" customHeight="1" x14ac:dyDescent="0.25">
      <c r="B382" s="215"/>
      <c r="C382" s="216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8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7"/>
      <c r="AD382" s="207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05"/>
      <c r="BO382" s="205"/>
      <c r="BP382" s="205"/>
      <c r="BQ382" s="205"/>
      <c r="BR382" s="205"/>
      <c r="BS382" s="205"/>
      <c r="BT382" s="205"/>
      <c r="BU382" s="205"/>
      <c r="BV382" s="205"/>
      <c r="BW382" s="205"/>
      <c r="BX382" s="205"/>
      <c r="BY382" s="205"/>
      <c r="BZ382" s="205"/>
      <c r="CA382" s="205"/>
      <c r="CB382" s="205"/>
      <c r="CC382" s="205"/>
      <c r="CD382" s="205"/>
      <c r="CE382" s="205"/>
      <c r="CF382" s="205"/>
      <c r="CG382" s="205"/>
      <c r="CH382" s="205"/>
      <c r="CI382" s="205"/>
      <c r="CJ382" s="205"/>
      <c r="CK382" s="205"/>
      <c r="CL382" s="205"/>
      <c r="CM382" s="205"/>
    </row>
    <row r="383" spans="2:91" ht="20.100000000000001" customHeight="1" x14ac:dyDescent="0.25">
      <c r="B383" s="215"/>
      <c r="C383" s="216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8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7"/>
      <c r="AD383" s="207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05"/>
      <c r="BO383" s="205"/>
      <c r="BP383" s="205"/>
      <c r="BQ383" s="205"/>
      <c r="BR383" s="205"/>
      <c r="BS383" s="205"/>
      <c r="BT383" s="205"/>
      <c r="BU383" s="205"/>
      <c r="BV383" s="205"/>
      <c r="BW383" s="205"/>
      <c r="BX383" s="205"/>
      <c r="BY383" s="205"/>
      <c r="BZ383" s="205"/>
      <c r="CA383" s="205"/>
      <c r="CB383" s="205"/>
      <c r="CC383" s="205"/>
      <c r="CD383" s="205"/>
      <c r="CE383" s="205"/>
      <c r="CF383" s="205"/>
      <c r="CG383" s="205"/>
      <c r="CH383" s="205"/>
      <c r="CI383" s="205"/>
      <c r="CJ383" s="205"/>
      <c r="CK383" s="205"/>
      <c r="CL383" s="205"/>
      <c r="CM383" s="205"/>
    </row>
    <row r="384" spans="2:91" ht="20.100000000000001" customHeight="1" x14ac:dyDescent="0.25">
      <c r="B384" s="215"/>
      <c r="C384" s="216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8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7"/>
      <c r="AD384" s="207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05"/>
      <c r="BO384" s="205"/>
      <c r="BP384" s="205"/>
      <c r="BQ384" s="205"/>
      <c r="BR384" s="205"/>
      <c r="BS384" s="205"/>
      <c r="BT384" s="205"/>
      <c r="BU384" s="205"/>
      <c r="BV384" s="205"/>
      <c r="BW384" s="205"/>
      <c r="BX384" s="205"/>
      <c r="BY384" s="205"/>
      <c r="BZ384" s="205"/>
      <c r="CA384" s="205"/>
      <c r="CB384" s="205"/>
      <c r="CC384" s="205"/>
      <c r="CD384" s="205"/>
      <c r="CE384" s="205"/>
      <c r="CF384" s="205"/>
      <c r="CG384" s="205"/>
      <c r="CH384" s="205"/>
      <c r="CI384" s="205"/>
      <c r="CJ384" s="205"/>
      <c r="CK384" s="205"/>
      <c r="CL384" s="205"/>
      <c r="CM384" s="205"/>
    </row>
    <row r="385" spans="2:91" ht="20.100000000000001" customHeight="1" x14ac:dyDescent="0.25">
      <c r="B385" s="215"/>
      <c r="C385" s="216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8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7"/>
      <c r="AD385" s="207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05"/>
      <c r="BO385" s="205"/>
      <c r="BP385" s="205"/>
      <c r="BQ385" s="205"/>
      <c r="BR385" s="205"/>
      <c r="BS385" s="205"/>
      <c r="BT385" s="205"/>
      <c r="BU385" s="205"/>
      <c r="BV385" s="205"/>
      <c r="BW385" s="205"/>
      <c r="BX385" s="205"/>
      <c r="BY385" s="205"/>
      <c r="BZ385" s="205"/>
      <c r="CA385" s="205"/>
      <c r="CB385" s="205"/>
      <c r="CC385" s="205"/>
      <c r="CD385" s="205"/>
      <c r="CE385" s="205"/>
      <c r="CF385" s="205"/>
      <c r="CG385" s="205"/>
      <c r="CH385" s="205"/>
      <c r="CI385" s="205"/>
      <c r="CJ385" s="205"/>
      <c r="CK385" s="205"/>
      <c r="CL385" s="205"/>
      <c r="CM385" s="205"/>
    </row>
    <row r="386" spans="2:91" ht="20.100000000000001" customHeight="1" x14ac:dyDescent="0.25">
      <c r="B386" s="215"/>
      <c r="C386" s="216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8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7"/>
      <c r="AD386" s="207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05"/>
      <c r="BO386" s="205"/>
      <c r="BP386" s="205"/>
      <c r="BQ386" s="205"/>
      <c r="BR386" s="205"/>
      <c r="BS386" s="205"/>
      <c r="BT386" s="205"/>
      <c r="BU386" s="205"/>
      <c r="BV386" s="205"/>
      <c r="BW386" s="205"/>
      <c r="BX386" s="205"/>
      <c r="BY386" s="205"/>
      <c r="BZ386" s="205"/>
      <c r="CA386" s="205"/>
      <c r="CB386" s="205"/>
      <c r="CC386" s="205"/>
      <c r="CD386" s="205"/>
      <c r="CE386" s="205"/>
      <c r="CF386" s="205"/>
      <c r="CG386" s="205"/>
      <c r="CH386" s="205"/>
      <c r="CI386" s="205"/>
      <c r="CJ386" s="205"/>
      <c r="CK386" s="205"/>
      <c r="CL386" s="205"/>
      <c r="CM386" s="205"/>
    </row>
    <row r="387" spans="2:91" ht="20.100000000000001" customHeight="1" x14ac:dyDescent="0.25">
      <c r="B387" s="215"/>
      <c r="C387" s="216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8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7"/>
      <c r="AD387" s="207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05"/>
      <c r="BO387" s="205"/>
      <c r="BP387" s="205"/>
      <c r="BQ387" s="205"/>
      <c r="BR387" s="205"/>
      <c r="BS387" s="205"/>
      <c r="BT387" s="205"/>
      <c r="BU387" s="205"/>
      <c r="BV387" s="205"/>
      <c r="BW387" s="205"/>
      <c r="BX387" s="205"/>
      <c r="BY387" s="205"/>
      <c r="BZ387" s="205"/>
      <c r="CA387" s="205"/>
      <c r="CB387" s="205"/>
      <c r="CC387" s="205"/>
      <c r="CD387" s="205"/>
      <c r="CE387" s="205"/>
      <c r="CF387" s="205"/>
      <c r="CG387" s="205"/>
      <c r="CH387" s="205"/>
      <c r="CI387" s="205"/>
      <c r="CJ387" s="205"/>
      <c r="CK387" s="205"/>
      <c r="CL387" s="205"/>
      <c r="CM387" s="205"/>
    </row>
    <row r="388" spans="2:91" ht="20.100000000000001" customHeight="1" x14ac:dyDescent="0.25">
      <c r="B388" s="215"/>
      <c r="C388" s="216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8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7"/>
      <c r="AD388" s="207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05"/>
      <c r="BO388" s="205"/>
      <c r="BP388" s="205"/>
      <c r="BQ388" s="205"/>
      <c r="BR388" s="205"/>
      <c r="BS388" s="205"/>
      <c r="BT388" s="205"/>
      <c r="BU388" s="205"/>
      <c r="BV388" s="205"/>
      <c r="BW388" s="205"/>
      <c r="BX388" s="205"/>
      <c r="BY388" s="205"/>
      <c r="BZ388" s="205"/>
      <c r="CA388" s="205"/>
      <c r="CB388" s="205"/>
      <c r="CC388" s="205"/>
      <c r="CD388" s="205"/>
      <c r="CE388" s="205"/>
      <c r="CF388" s="205"/>
      <c r="CG388" s="205"/>
      <c r="CH388" s="205"/>
      <c r="CI388" s="205"/>
      <c r="CJ388" s="205"/>
      <c r="CK388" s="205"/>
      <c r="CL388" s="205"/>
      <c r="CM388" s="205"/>
    </row>
    <row r="389" spans="2:91" ht="20.100000000000001" customHeight="1" x14ac:dyDescent="0.25">
      <c r="B389" s="215"/>
      <c r="C389" s="216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8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7"/>
      <c r="AD389" s="207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05"/>
      <c r="BO389" s="205"/>
      <c r="BP389" s="205"/>
      <c r="BQ389" s="205"/>
      <c r="BR389" s="205"/>
      <c r="BS389" s="205"/>
      <c r="BT389" s="205"/>
      <c r="BU389" s="205"/>
      <c r="BV389" s="205"/>
      <c r="BW389" s="205"/>
      <c r="BX389" s="205"/>
      <c r="BY389" s="205"/>
      <c r="BZ389" s="205"/>
      <c r="CA389" s="205"/>
      <c r="CB389" s="205"/>
      <c r="CC389" s="205"/>
      <c r="CD389" s="205"/>
      <c r="CE389" s="205"/>
      <c r="CF389" s="205"/>
      <c r="CG389" s="205"/>
      <c r="CH389" s="205"/>
      <c r="CI389" s="205"/>
      <c r="CJ389" s="205"/>
      <c r="CK389" s="205"/>
      <c r="CL389" s="205"/>
      <c r="CM389" s="205"/>
    </row>
    <row r="390" spans="2:91" ht="20.100000000000001" customHeight="1" x14ac:dyDescent="0.25">
      <c r="B390" s="215"/>
      <c r="C390" s="216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8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7"/>
      <c r="AD390" s="207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05"/>
      <c r="BO390" s="205"/>
      <c r="BP390" s="205"/>
      <c r="BQ390" s="205"/>
      <c r="BR390" s="205"/>
      <c r="BS390" s="205"/>
      <c r="BT390" s="205"/>
      <c r="BU390" s="205"/>
      <c r="BV390" s="205"/>
      <c r="BW390" s="205"/>
      <c r="BX390" s="205"/>
      <c r="BY390" s="205"/>
      <c r="BZ390" s="205"/>
      <c r="CA390" s="205"/>
      <c r="CB390" s="205"/>
      <c r="CC390" s="205"/>
      <c r="CD390" s="205"/>
      <c r="CE390" s="205"/>
      <c r="CF390" s="205"/>
      <c r="CG390" s="205"/>
      <c r="CH390" s="205"/>
      <c r="CI390" s="205"/>
      <c r="CJ390" s="205"/>
      <c r="CK390" s="205"/>
      <c r="CL390" s="205"/>
      <c r="CM390" s="205"/>
    </row>
    <row r="391" spans="2:91" ht="20.100000000000001" customHeight="1" x14ac:dyDescent="0.25">
      <c r="B391" s="215"/>
      <c r="C391" s="216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8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7"/>
      <c r="AD391" s="207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05"/>
      <c r="BO391" s="205"/>
      <c r="BP391" s="205"/>
      <c r="BQ391" s="205"/>
      <c r="BR391" s="205"/>
      <c r="BS391" s="205"/>
      <c r="BT391" s="205"/>
      <c r="BU391" s="205"/>
      <c r="BV391" s="205"/>
      <c r="BW391" s="205"/>
      <c r="BX391" s="205"/>
      <c r="BY391" s="205"/>
      <c r="BZ391" s="205"/>
      <c r="CA391" s="205"/>
      <c r="CB391" s="205"/>
      <c r="CC391" s="205"/>
      <c r="CD391" s="205"/>
      <c r="CE391" s="205"/>
      <c r="CF391" s="205"/>
      <c r="CG391" s="205"/>
      <c r="CH391" s="205"/>
      <c r="CI391" s="205"/>
      <c r="CJ391" s="205"/>
      <c r="CK391" s="205"/>
      <c r="CL391" s="205"/>
      <c r="CM391" s="205"/>
    </row>
    <row r="392" spans="2:91" ht="20.100000000000001" customHeight="1" x14ac:dyDescent="0.25">
      <c r="B392" s="215"/>
      <c r="C392" s="216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8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7"/>
      <c r="AD392" s="207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05"/>
      <c r="BO392" s="205"/>
      <c r="BP392" s="205"/>
      <c r="BQ392" s="205"/>
      <c r="BR392" s="205"/>
      <c r="BS392" s="205"/>
      <c r="BT392" s="205"/>
      <c r="BU392" s="205"/>
      <c r="BV392" s="205"/>
      <c r="BW392" s="205"/>
      <c r="BX392" s="205"/>
      <c r="BY392" s="205"/>
      <c r="BZ392" s="205"/>
      <c r="CA392" s="205"/>
      <c r="CB392" s="205"/>
      <c r="CC392" s="205"/>
      <c r="CD392" s="205"/>
      <c r="CE392" s="205"/>
      <c r="CF392" s="205"/>
      <c r="CG392" s="205"/>
      <c r="CH392" s="205"/>
      <c r="CI392" s="205"/>
      <c r="CJ392" s="205"/>
      <c r="CK392" s="205"/>
      <c r="CL392" s="205"/>
      <c r="CM392" s="205"/>
    </row>
    <row r="393" spans="2:91" ht="20.100000000000001" customHeight="1" x14ac:dyDescent="0.25">
      <c r="B393" s="215"/>
      <c r="C393" s="216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8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7"/>
      <c r="AD393" s="207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05"/>
      <c r="BO393" s="205"/>
      <c r="BP393" s="205"/>
      <c r="BQ393" s="205"/>
      <c r="BR393" s="205"/>
      <c r="BS393" s="205"/>
      <c r="BT393" s="205"/>
      <c r="BU393" s="205"/>
      <c r="BV393" s="205"/>
      <c r="BW393" s="205"/>
      <c r="BX393" s="205"/>
      <c r="BY393" s="205"/>
      <c r="BZ393" s="205"/>
      <c r="CA393" s="205"/>
      <c r="CB393" s="205"/>
      <c r="CC393" s="205"/>
      <c r="CD393" s="205"/>
      <c r="CE393" s="205"/>
      <c r="CF393" s="205"/>
      <c r="CG393" s="205"/>
      <c r="CH393" s="205"/>
      <c r="CI393" s="205"/>
      <c r="CJ393" s="205"/>
      <c r="CK393" s="205"/>
      <c r="CL393" s="205"/>
      <c r="CM393" s="205"/>
    </row>
    <row r="394" spans="2:91" ht="20.100000000000001" customHeight="1" x14ac:dyDescent="0.25">
      <c r="B394" s="215"/>
      <c r="C394" s="216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8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7"/>
      <c r="AD394" s="207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/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  <c r="CC394" s="205"/>
      <c r="CD394" s="205"/>
      <c r="CE394" s="205"/>
      <c r="CF394" s="205"/>
      <c r="CG394" s="205"/>
      <c r="CH394" s="205"/>
      <c r="CI394" s="205"/>
      <c r="CJ394" s="205"/>
      <c r="CK394" s="205"/>
      <c r="CL394" s="205"/>
      <c r="CM394" s="205"/>
    </row>
    <row r="395" spans="2:91" ht="20.100000000000001" customHeight="1" x14ac:dyDescent="0.25">
      <c r="B395" s="215"/>
      <c r="C395" s="216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8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7"/>
      <c r="AD395" s="207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05"/>
      <c r="BO395" s="205"/>
      <c r="BP395" s="205"/>
      <c r="BQ395" s="205"/>
      <c r="BR395" s="205"/>
      <c r="BS395" s="205"/>
      <c r="BT395" s="205"/>
      <c r="BU395" s="205"/>
      <c r="BV395" s="205"/>
      <c r="BW395" s="205"/>
      <c r="BX395" s="205"/>
      <c r="BY395" s="205"/>
      <c r="BZ395" s="205"/>
      <c r="CA395" s="205"/>
      <c r="CB395" s="205"/>
      <c r="CC395" s="205"/>
      <c r="CD395" s="205"/>
      <c r="CE395" s="205"/>
      <c r="CF395" s="205"/>
      <c r="CG395" s="205"/>
      <c r="CH395" s="205"/>
      <c r="CI395" s="205"/>
      <c r="CJ395" s="205"/>
      <c r="CK395" s="205"/>
      <c r="CL395" s="205"/>
      <c r="CM395" s="205"/>
    </row>
  </sheetData>
  <sortState ref="B110:CF134">
    <sortCondition ref="B110:B134"/>
  </sortState>
  <mergeCells count="53">
    <mergeCell ref="CJ9:CL9"/>
    <mergeCell ref="AD9:AO10"/>
    <mergeCell ref="CJ10:CL10"/>
    <mergeCell ref="AP9:BA10"/>
    <mergeCell ref="BB9:BM10"/>
    <mergeCell ref="BO9:BZ10"/>
    <mergeCell ref="BN9:BN11"/>
    <mergeCell ref="CA9:CI10"/>
    <mergeCell ref="CM10:CM11"/>
    <mergeCell ref="B172:C172"/>
    <mergeCell ref="B50:C50"/>
    <mergeCell ref="AC156:AC158"/>
    <mergeCell ref="P156:P158"/>
    <mergeCell ref="B160:C160"/>
    <mergeCell ref="B9:C11"/>
    <mergeCell ref="B15:C15"/>
    <mergeCell ref="B168:C168"/>
    <mergeCell ref="B162:C162"/>
    <mergeCell ref="Q9:AB10"/>
    <mergeCell ref="P9:P11"/>
    <mergeCell ref="D156:O156"/>
    <mergeCell ref="D9:O10"/>
    <mergeCell ref="B81:C81"/>
    <mergeCell ref="Q156:AB156"/>
    <mergeCell ref="AC9:AC11"/>
    <mergeCell ref="B231:C231"/>
    <mergeCell ref="B183:C183"/>
    <mergeCell ref="AC228:AC229"/>
    <mergeCell ref="Q228:AB228"/>
    <mergeCell ref="D228:O228"/>
    <mergeCell ref="P228:P229"/>
    <mergeCell ref="B176:C176"/>
    <mergeCell ref="B198:C198"/>
    <mergeCell ref="B204:C204"/>
    <mergeCell ref="B194:C194"/>
    <mergeCell ref="B84:C84"/>
    <mergeCell ref="B156:C156"/>
    <mergeCell ref="BN156:BN158"/>
    <mergeCell ref="BN228:BN229"/>
    <mergeCell ref="B233:C233"/>
    <mergeCell ref="B206:C206"/>
    <mergeCell ref="B188:C188"/>
    <mergeCell ref="B199:C199"/>
    <mergeCell ref="B200:C200"/>
    <mergeCell ref="B229:C229"/>
    <mergeCell ref="B208:C208"/>
    <mergeCell ref="B213:C213"/>
    <mergeCell ref="B215:C215"/>
    <mergeCell ref="B217:C217"/>
    <mergeCell ref="B222:C222"/>
    <mergeCell ref="B224:C224"/>
    <mergeCell ref="B170:C170"/>
    <mergeCell ref="B174:C174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4" fitToHeight="0" orientation="landscape" r:id="rId1"/>
  <headerFooter>
    <oddFooter>&amp;L/AMT&amp;C&amp;"Arial,Negrita"&amp;12&amp;P</oddFooter>
  </headerFooter>
  <rowBreaks count="3" manualBreakCount="3">
    <brk id="85" min="1" max="89" man="1"/>
    <brk id="163" min="1" max="87" man="1"/>
    <brk id="233" max="16383" man="1"/>
  </rowBreaks>
  <colBreaks count="1" manualBreakCount="1">
    <brk id="91" max="1048575" man="1"/>
  </colBreaks>
  <ignoredErrors>
    <ignoredError sqref="BN13:BN15" formula="1"/>
    <ignoredError sqref="BN150:BN196 BN47:BN77 BN113:BN117 BN119:BN148 BN41:BN45 BN16:BN39 BN79:BN111" formula="1" formulaRange="1"/>
    <ignoredError sqref="BN227:BN269 BO121:CF121 CH121 CM121 BN197:BN224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57150</xdr:rowOff>
              </from>
              <to>
                <xdr:col>2</xdr:col>
                <xdr:colOff>571500</xdr:colOff>
                <xdr:row>6</xdr:row>
                <xdr:rowOff>38100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2015-11-05T19:53:14Z</cp:lastPrinted>
  <dcterms:created xsi:type="dcterms:W3CDTF">2010-02-24T14:16:20Z</dcterms:created>
  <dcterms:modified xsi:type="dcterms:W3CDTF">2015-11-05T19:57:13Z</dcterms:modified>
</cp:coreProperties>
</file>