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bookViews>
    <workbookView xWindow="1365" yWindow="165" windowWidth="9255" windowHeight="10080"/>
  </bookViews>
  <sheets>
    <sheet name="EST-DIC" sheetId="1" r:id="rId1"/>
  </sheets>
  <definedNames>
    <definedName name="_xlnm._FilterDatabase" localSheetId="0" hidden="1">'EST-DIC'!$B$8:$AD$245</definedName>
    <definedName name="_xlnm.Print_Area" localSheetId="0">'EST-DIC'!$B$3:$CO$245</definedName>
    <definedName name="_xlnm.Print_Titles" localSheetId="0">'EST-DIC'!$3:$11</definedName>
  </definedNames>
  <calcPr calcId="145621"/>
</workbook>
</file>

<file path=xl/calcChain.xml><?xml version="1.0" encoding="utf-8"?>
<calcChain xmlns="http://schemas.openxmlformats.org/spreadsheetml/2006/main">
  <c r="CK245" i="1" l="1"/>
  <c r="CJ245" i="1"/>
  <c r="CI245" i="1"/>
  <c r="CH245" i="1"/>
  <c r="CG245" i="1"/>
  <c r="CF245" i="1"/>
  <c r="CE245" i="1"/>
  <c r="CD245" i="1"/>
  <c r="CC245" i="1"/>
  <c r="CB245" i="1"/>
  <c r="CA245" i="1"/>
  <c r="BZ245" i="1"/>
  <c r="BY245" i="1"/>
  <c r="BX245" i="1"/>
  <c r="BW245" i="1"/>
  <c r="BV245" i="1"/>
  <c r="BU245" i="1"/>
  <c r="BT245" i="1"/>
  <c r="BS245" i="1"/>
  <c r="BR245" i="1"/>
  <c r="BQ245" i="1"/>
  <c r="BP245" i="1"/>
  <c r="BO245" i="1"/>
  <c r="BN245" i="1"/>
  <c r="BM245" i="1"/>
  <c r="BL245" i="1"/>
  <c r="BK245" i="1"/>
  <c r="BJ245" i="1"/>
  <c r="BI245" i="1"/>
  <c r="BH245" i="1"/>
  <c r="BG245" i="1"/>
  <c r="BF245" i="1"/>
  <c r="BE245" i="1"/>
  <c r="BD245" i="1"/>
  <c r="BC245" i="1"/>
  <c r="BB245" i="1"/>
  <c r="BA245" i="1"/>
  <c r="AZ245" i="1"/>
  <c r="AY245" i="1"/>
  <c r="AX245" i="1"/>
  <c r="AW245" i="1"/>
  <c r="AV245" i="1"/>
  <c r="AU245" i="1"/>
  <c r="AT245" i="1"/>
  <c r="AS245" i="1"/>
  <c r="AR245" i="1"/>
  <c r="AQ245" i="1"/>
  <c r="AP245" i="1"/>
  <c r="AO245" i="1"/>
  <c r="AN245" i="1"/>
  <c r="AM245" i="1"/>
  <c r="AL245" i="1"/>
  <c r="AK245" i="1"/>
  <c r="AJ245" i="1"/>
  <c r="AI245" i="1"/>
  <c r="AH245" i="1"/>
  <c r="AG245" i="1"/>
  <c r="AF245" i="1"/>
  <c r="AE245" i="1"/>
  <c r="AD245" i="1"/>
  <c r="AC245" i="1"/>
  <c r="AB245" i="1"/>
  <c r="AA245" i="1"/>
  <c r="Z245" i="1"/>
  <c r="Y245" i="1"/>
  <c r="X245" i="1"/>
  <c r="W245" i="1"/>
  <c r="V245" i="1"/>
  <c r="U245" i="1"/>
  <c r="T245" i="1"/>
  <c r="S245" i="1"/>
  <c r="R245" i="1"/>
  <c r="Q245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D243" i="1"/>
  <c r="CO236" i="1"/>
  <c r="CN236" i="1"/>
  <c r="CM236" i="1"/>
  <c r="CL236" i="1"/>
  <c r="BN236" i="1"/>
  <c r="BN233" i="1"/>
  <c r="AC233" i="1"/>
  <c r="AC229" i="1" s="1"/>
  <c r="AC231" i="1"/>
  <c r="P233" i="1"/>
  <c r="P229" i="1" s="1"/>
  <c r="P231" i="1"/>
  <c r="CN233" i="1"/>
  <c r="CM233" i="1"/>
  <c r="CO233" i="1" s="1"/>
  <c r="CL233" i="1"/>
  <c r="CK229" i="1"/>
  <c r="CJ229" i="1"/>
  <c r="CI229" i="1"/>
  <c r="CH229" i="1"/>
  <c r="CG229" i="1"/>
  <c r="CF229" i="1"/>
  <c r="CE229" i="1"/>
  <c r="CD229" i="1"/>
  <c r="CC229" i="1"/>
  <c r="CB229" i="1"/>
  <c r="CA229" i="1"/>
  <c r="BZ229" i="1"/>
  <c r="BY229" i="1"/>
  <c r="BX229" i="1"/>
  <c r="BW229" i="1"/>
  <c r="BV229" i="1"/>
  <c r="BU229" i="1"/>
  <c r="BT229" i="1"/>
  <c r="BS229" i="1"/>
  <c r="BR229" i="1"/>
  <c r="BQ229" i="1"/>
  <c r="BP229" i="1"/>
  <c r="BO229" i="1"/>
  <c r="BM229" i="1"/>
  <c r="BL229" i="1"/>
  <c r="BK229" i="1"/>
  <c r="BJ229" i="1"/>
  <c r="BI229" i="1"/>
  <c r="BH229" i="1"/>
  <c r="BG229" i="1"/>
  <c r="BF229" i="1"/>
  <c r="BE229" i="1"/>
  <c r="BD229" i="1"/>
  <c r="BC229" i="1"/>
  <c r="BB229" i="1"/>
  <c r="BA229" i="1"/>
  <c r="AZ229" i="1"/>
  <c r="AY229" i="1"/>
  <c r="AX229" i="1"/>
  <c r="AW229" i="1"/>
  <c r="AV229" i="1"/>
  <c r="AU229" i="1"/>
  <c r="AT229" i="1"/>
  <c r="AS229" i="1"/>
  <c r="AR229" i="1"/>
  <c r="AQ229" i="1"/>
  <c r="AP229" i="1"/>
  <c r="AO229" i="1"/>
  <c r="AN229" i="1"/>
  <c r="AM229" i="1"/>
  <c r="AL229" i="1"/>
  <c r="AK229" i="1"/>
  <c r="AJ229" i="1"/>
  <c r="AI229" i="1"/>
  <c r="AH229" i="1"/>
  <c r="AG229" i="1"/>
  <c r="AF229" i="1"/>
  <c r="AE229" i="1"/>
  <c r="AD229" i="1"/>
  <c r="AB229" i="1"/>
  <c r="AA229" i="1"/>
  <c r="Z229" i="1"/>
  <c r="Y229" i="1"/>
  <c r="X229" i="1"/>
  <c r="W229" i="1"/>
  <c r="V229" i="1"/>
  <c r="U229" i="1"/>
  <c r="T229" i="1"/>
  <c r="S229" i="1"/>
  <c r="R229" i="1"/>
  <c r="Q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CK234" i="1"/>
  <c r="CJ234" i="1"/>
  <c r="CI234" i="1"/>
  <c r="CH234" i="1"/>
  <c r="CG234" i="1"/>
  <c r="CF234" i="1"/>
  <c r="CE234" i="1"/>
  <c r="CD234" i="1"/>
  <c r="CC234" i="1"/>
  <c r="CB234" i="1"/>
  <c r="CA234" i="1"/>
  <c r="BZ234" i="1"/>
  <c r="BY234" i="1"/>
  <c r="BX234" i="1"/>
  <c r="BW234" i="1"/>
  <c r="BV234" i="1"/>
  <c r="BU234" i="1"/>
  <c r="BT234" i="1"/>
  <c r="BS234" i="1"/>
  <c r="BR234" i="1"/>
  <c r="BQ234" i="1"/>
  <c r="BP234" i="1"/>
  <c r="BO234" i="1"/>
  <c r="BM234" i="1"/>
  <c r="BL234" i="1"/>
  <c r="BK234" i="1"/>
  <c r="BJ234" i="1"/>
  <c r="BI234" i="1"/>
  <c r="BH234" i="1"/>
  <c r="BG234" i="1"/>
  <c r="BF234" i="1"/>
  <c r="BE234" i="1"/>
  <c r="BD234" i="1"/>
  <c r="BC234" i="1"/>
  <c r="BB234" i="1"/>
  <c r="BA234" i="1"/>
  <c r="AZ234" i="1"/>
  <c r="AY234" i="1"/>
  <c r="AX234" i="1"/>
  <c r="AW234" i="1"/>
  <c r="AV234" i="1"/>
  <c r="AU234" i="1"/>
  <c r="AT234" i="1"/>
  <c r="AS234" i="1"/>
  <c r="AR234" i="1"/>
  <c r="AQ234" i="1"/>
  <c r="AP234" i="1"/>
  <c r="AO234" i="1"/>
  <c r="AN234" i="1"/>
  <c r="AM234" i="1"/>
  <c r="AL234" i="1"/>
  <c r="AK234" i="1"/>
  <c r="AJ234" i="1"/>
  <c r="AI234" i="1"/>
  <c r="AH234" i="1"/>
  <c r="AG234" i="1"/>
  <c r="AF234" i="1"/>
  <c r="AE234" i="1"/>
  <c r="AD234" i="1"/>
  <c r="AD243" i="1" s="1"/>
  <c r="AC234" i="1"/>
  <c r="AB234" i="1"/>
  <c r="AA234" i="1"/>
  <c r="Z234" i="1"/>
  <c r="Y234" i="1"/>
  <c r="X234" i="1"/>
  <c r="W234" i="1"/>
  <c r="V234" i="1"/>
  <c r="U234" i="1"/>
  <c r="T234" i="1"/>
  <c r="S234" i="1"/>
  <c r="R234" i="1"/>
  <c r="Q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P236" i="1"/>
  <c r="P234" i="1" s="1"/>
  <c r="P235" i="1"/>
  <c r="CA224" i="1"/>
  <c r="CA222" i="1" s="1"/>
  <c r="CA225" i="1"/>
  <c r="D222" i="1" l="1"/>
  <c r="D225" i="1"/>
  <c r="BO222" i="1"/>
  <c r="BO225" i="1"/>
  <c r="D216" i="1"/>
  <c r="AD216" i="1"/>
  <c r="AD222" i="1"/>
  <c r="AD225" i="1"/>
  <c r="AC218" i="1"/>
  <c r="AC217" i="1"/>
  <c r="P218" i="1"/>
  <c r="P217" i="1"/>
  <c r="AC215" i="1"/>
  <c r="AC213" i="1"/>
  <c r="Q216" i="1"/>
  <c r="Q222" i="1"/>
  <c r="Q225" i="1"/>
  <c r="P215" i="1"/>
  <c r="P213" i="1"/>
  <c r="BN235" i="1" l="1"/>
  <c r="BN234" i="1" s="1"/>
  <c r="BN231" i="1"/>
  <c r="BN229" i="1" s="1"/>
  <c r="CM235" i="1"/>
  <c r="CL235" i="1"/>
  <c r="CM231" i="1"/>
  <c r="CL231" i="1"/>
  <c r="CL234" i="1" l="1"/>
  <c r="CN235" i="1"/>
  <c r="CO235" i="1" s="1"/>
  <c r="CM234" i="1"/>
  <c r="CL229" i="1"/>
  <c r="CM229" i="1"/>
  <c r="CN229" i="1"/>
  <c r="CN231" i="1"/>
  <c r="CO231" i="1" s="1"/>
  <c r="CN218" i="1"/>
  <c r="CN217" i="1"/>
  <c r="CN209" i="1"/>
  <c r="CN208" i="1"/>
  <c r="CN206" i="1"/>
  <c r="CN204" i="1"/>
  <c r="CN200" i="1"/>
  <c r="CN199" i="1"/>
  <c r="CN198" i="1"/>
  <c r="CN196" i="1"/>
  <c r="CN195" i="1"/>
  <c r="CN194" i="1"/>
  <c r="CN191" i="1"/>
  <c r="CN190" i="1"/>
  <c r="CN189" i="1"/>
  <c r="CN186" i="1"/>
  <c r="CN185" i="1"/>
  <c r="CN184" i="1"/>
  <c r="CN179" i="1"/>
  <c r="CN178" i="1"/>
  <c r="CN177" i="1"/>
  <c r="CN176" i="1"/>
  <c r="CN174" i="1"/>
  <c r="CN172" i="1"/>
  <c r="CN170" i="1"/>
  <c r="CN168" i="1"/>
  <c r="CN154" i="1"/>
  <c r="CN152" i="1"/>
  <c r="CN150" i="1"/>
  <c r="CN149" i="1"/>
  <c r="CN148" i="1"/>
  <c r="CN147" i="1"/>
  <c r="CN146" i="1"/>
  <c r="CN145" i="1"/>
  <c r="CN144" i="1"/>
  <c r="CN143" i="1"/>
  <c r="CN142" i="1"/>
  <c r="CN141" i="1"/>
  <c r="CN140" i="1"/>
  <c r="CN139" i="1"/>
  <c r="CN138" i="1"/>
  <c r="CN137" i="1"/>
  <c r="CN136" i="1"/>
  <c r="CN135" i="1"/>
  <c r="CN134" i="1"/>
  <c r="CN133" i="1"/>
  <c r="CN132" i="1"/>
  <c r="CN131" i="1"/>
  <c r="CN130" i="1"/>
  <c r="CN129" i="1"/>
  <c r="CN128" i="1"/>
  <c r="CN127" i="1"/>
  <c r="CN126" i="1"/>
  <c r="CN125" i="1"/>
  <c r="CN124" i="1"/>
  <c r="CN123" i="1"/>
  <c r="CN122" i="1"/>
  <c r="CN120" i="1"/>
  <c r="CN119" i="1"/>
  <c r="CN118" i="1"/>
  <c r="CN117" i="1"/>
  <c r="CN116" i="1"/>
  <c r="CN115" i="1"/>
  <c r="CN114" i="1"/>
  <c r="CN113" i="1"/>
  <c r="CN112" i="1"/>
  <c r="CN111" i="1"/>
  <c r="CN110" i="1"/>
  <c r="CN109" i="1"/>
  <c r="CN108" i="1"/>
  <c r="CN107" i="1"/>
  <c r="CN106" i="1"/>
  <c r="CN105" i="1"/>
  <c r="CN104" i="1"/>
  <c r="CN103" i="1"/>
  <c r="CN102" i="1"/>
  <c r="CN101" i="1"/>
  <c r="CN100" i="1"/>
  <c r="CN99" i="1"/>
  <c r="CN98" i="1"/>
  <c r="CN97" i="1"/>
  <c r="CN96" i="1"/>
  <c r="CN95" i="1"/>
  <c r="CN94" i="1"/>
  <c r="CN93" i="1"/>
  <c r="CN92" i="1"/>
  <c r="CN91" i="1"/>
  <c r="CN90" i="1"/>
  <c r="CN89" i="1"/>
  <c r="CN88" i="1"/>
  <c r="CN82" i="1"/>
  <c r="CN79" i="1"/>
  <c r="CN78" i="1"/>
  <c r="CN77" i="1"/>
  <c r="CN76" i="1"/>
  <c r="CN75" i="1"/>
  <c r="CN74" i="1"/>
  <c r="CN73" i="1"/>
  <c r="CN72" i="1"/>
  <c r="CN71" i="1"/>
  <c r="CN70" i="1"/>
  <c r="CN69" i="1"/>
  <c r="CN68" i="1"/>
  <c r="CN67" i="1"/>
  <c r="CN66" i="1"/>
  <c r="CN65" i="1"/>
  <c r="CN64" i="1"/>
  <c r="CN63" i="1"/>
  <c r="CN62" i="1"/>
  <c r="CN61" i="1"/>
  <c r="CN60" i="1"/>
  <c r="CN59" i="1"/>
  <c r="CN58" i="1"/>
  <c r="CN57" i="1"/>
  <c r="CN56" i="1"/>
  <c r="CN55" i="1"/>
  <c r="CN54" i="1"/>
  <c r="CN53" i="1"/>
  <c r="CN52" i="1"/>
  <c r="CN51" i="1"/>
  <c r="CN48" i="1"/>
  <c r="CN47" i="1"/>
  <c r="CN45" i="1"/>
  <c r="CN44" i="1"/>
  <c r="CN43" i="1"/>
  <c r="CN42" i="1"/>
  <c r="CN41" i="1"/>
  <c r="CN40" i="1"/>
  <c r="CN39" i="1"/>
  <c r="CN38" i="1"/>
  <c r="CN37" i="1"/>
  <c r="CN36" i="1"/>
  <c r="CN35" i="1"/>
  <c r="CN34" i="1"/>
  <c r="CN33" i="1"/>
  <c r="CN32" i="1"/>
  <c r="CN31" i="1"/>
  <c r="CN30" i="1"/>
  <c r="CN29" i="1"/>
  <c r="CN28" i="1"/>
  <c r="CN27" i="1"/>
  <c r="CN26" i="1"/>
  <c r="CN25" i="1"/>
  <c r="CN24" i="1"/>
  <c r="CN23" i="1"/>
  <c r="CN22" i="1"/>
  <c r="CN21" i="1"/>
  <c r="CN20" i="1"/>
  <c r="CN19" i="1"/>
  <c r="CN18" i="1"/>
  <c r="CN17" i="1"/>
  <c r="CN16" i="1"/>
  <c r="CM226" i="1"/>
  <c r="CM224" i="1"/>
  <c r="CM218" i="1"/>
  <c r="CM217" i="1"/>
  <c r="CM215" i="1"/>
  <c r="CM213" i="1"/>
  <c r="CM209" i="1"/>
  <c r="CM208" i="1"/>
  <c r="CM206" i="1"/>
  <c r="CM204" i="1"/>
  <c r="CM200" i="1"/>
  <c r="CM199" i="1"/>
  <c r="CM198" i="1"/>
  <c r="CM196" i="1"/>
  <c r="CM195" i="1"/>
  <c r="CM194" i="1"/>
  <c r="CM191" i="1"/>
  <c r="CM190" i="1"/>
  <c r="CM189" i="1"/>
  <c r="CM186" i="1"/>
  <c r="CM185" i="1"/>
  <c r="CM184" i="1"/>
  <c r="CM179" i="1"/>
  <c r="CM178" i="1"/>
  <c r="CM177" i="1"/>
  <c r="CM176" i="1"/>
  <c r="CM174" i="1"/>
  <c r="CM172" i="1"/>
  <c r="CM170" i="1"/>
  <c r="CM168" i="1"/>
  <c r="CM154" i="1"/>
  <c r="CM153" i="1"/>
  <c r="CM152" i="1"/>
  <c r="CM151" i="1"/>
  <c r="CM150" i="1"/>
  <c r="CM149" i="1"/>
  <c r="CM148" i="1"/>
  <c r="CM147" i="1"/>
  <c r="CM146" i="1"/>
  <c r="CM145" i="1"/>
  <c r="CM144" i="1"/>
  <c r="CM143" i="1"/>
  <c r="CM142" i="1"/>
  <c r="CM141" i="1"/>
  <c r="CM140" i="1"/>
  <c r="CM139" i="1"/>
  <c r="CM138" i="1"/>
  <c r="CM137" i="1"/>
  <c r="CM136" i="1"/>
  <c r="CM135" i="1"/>
  <c r="CM134" i="1"/>
  <c r="CM133" i="1"/>
  <c r="CM132" i="1"/>
  <c r="CM131" i="1"/>
  <c r="CM130" i="1"/>
  <c r="CM129" i="1"/>
  <c r="CM128" i="1"/>
  <c r="CM127" i="1"/>
  <c r="CM126" i="1"/>
  <c r="CM125" i="1"/>
  <c r="CM124" i="1"/>
  <c r="CM123" i="1"/>
  <c r="CM122" i="1"/>
  <c r="CM120" i="1"/>
  <c r="CM119" i="1"/>
  <c r="CM118" i="1"/>
  <c r="CM117" i="1"/>
  <c r="CM116" i="1"/>
  <c r="CM115" i="1"/>
  <c r="CM114" i="1"/>
  <c r="CM113" i="1"/>
  <c r="CM112" i="1"/>
  <c r="CM111" i="1"/>
  <c r="CM110" i="1"/>
  <c r="CM109" i="1"/>
  <c r="CM108" i="1"/>
  <c r="CM107" i="1"/>
  <c r="CM106" i="1"/>
  <c r="CM105" i="1"/>
  <c r="CM104" i="1"/>
  <c r="CM103" i="1"/>
  <c r="CM102" i="1"/>
  <c r="CM101" i="1"/>
  <c r="CM100" i="1"/>
  <c r="CM99" i="1"/>
  <c r="CM98" i="1"/>
  <c r="CM97" i="1"/>
  <c r="CM96" i="1"/>
  <c r="CM95" i="1"/>
  <c r="CM94" i="1"/>
  <c r="CM93" i="1"/>
  <c r="CM92" i="1"/>
  <c r="CM91" i="1"/>
  <c r="CM90" i="1"/>
  <c r="CM89" i="1"/>
  <c r="CM88" i="1"/>
  <c r="CM85" i="1"/>
  <c r="CM84" i="1"/>
  <c r="CM82" i="1"/>
  <c r="CM81" i="1"/>
  <c r="CM79" i="1"/>
  <c r="CM78" i="1"/>
  <c r="CM77" i="1"/>
  <c r="CM76" i="1"/>
  <c r="CM75" i="1"/>
  <c r="CM74" i="1"/>
  <c r="CM73" i="1"/>
  <c r="CM72" i="1"/>
  <c r="CM71" i="1"/>
  <c r="CM70" i="1"/>
  <c r="CM69" i="1"/>
  <c r="CM68" i="1"/>
  <c r="CM67" i="1"/>
  <c r="CM66" i="1"/>
  <c r="CM65" i="1"/>
  <c r="CM64" i="1"/>
  <c r="CM63" i="1"/>
  <c r="CM62" i="1"/>
  <c r="CM61" i="1"/>
  <c r="CM60" i="1"/>
  <c r="CM59" i="1"/>
  <c r="CM58" i="1"/>
  <c r="CM57" i="1"/>
  <c r="CM56" i="1"/>
  <c r="CM55" i="1"/>
  <c r="CM54" i="1"/>
  <c r="CM53" i="1"/>
  <c r="CM52" i="1"/>
  <c r="CM51" i="1"/>
  <c r="CM48" i="1"/>
  <c r="CM47" i="1"/>
  <c r="CM46" i="1"/>
  <c r="CM45" i="1"/>
  <c r="CM44" i="1"/>
  <c r="CM43" i="1"/>
  <c r="CM42" i="1"/>
  <c r="CM41" i="1"/>
  <c r="CM40" i="1"/>
  <c r="CM39" i="1"/>
  <c r="CM38" i="1"/>
  <c r="CM37" i="1"/>
  <c r="CM36" i="1"/>
  <c r="CM35" i="1"/>
  <c r="CM34" i="1"/>
  <c r="CM33" i="1"/>
  <c r="CM32" i="1"/>
  <c r="CM31" i="1"/>
  <c r="CM30" i="1"/>
  <c r="CM29" i="1"/>
  <c r="CM28" i="1"/>
  <c r="CM27" i="1"/>
  <c r="CM26" i="1"/>
  <c r="CM25" i="1"/>
  <c r="CM24" i="1"/>
  <c r="CM23" i="1"/>
  <c r="CM22" i="1"/>
  <c r="CM21" i="1"/>
  <c r="CM20" i="1"/>
  <c r="CM19" i="1"/>
  <c r="CM18" i="1"/>
  <c r="CM17" i="1"/>
  <c r="CM16" i="1"/>
  <c r="CL226" i="1"/>
  <c r="CL224" i="1"/>
  <c r="CL218" i="1"/>
  <c r="CL217" i="1"/>
  <c r="CL215" i="1"/>
  <c r="CL213" i="1"/>
  <c r="CL209" i="1"/>
  <c r="CL208" i="1"/>
  <c r="CL206" i="1"/>
  <c r="CL204" i="1"/>
  <c r="CL200" i="1"/>
  <c r="CL199" i="1"/>
  <c r="CL198" i="1"/>
  <c r="CL196" i="1"/>
  <c r="CL195" i="1"/>
  <c r="CL194" i="1"/>
  <c r="CL191" i="1"/>
  <c r="CL190" i="1"/>
  <c r="CL189" i="1"/>
  <c r="CL186" i="1"/>
  <c r="CL185" i="1"/>
  <c r="CL184" i="1"/>
  <c r="CL179" i="1"/>
  <c r="CL178" i="1"/>
  <c r="CL177" i="1"/>
  <c r="CL176" i="1"/>
  <c r="CL174" i="1"/>
  <c r="CL172" i="1"/>
  <c r="CL170" i="1"/>
  <c r="CL168" i="1"/>
  <c r="CL154" i="1"/>
  <c r="CL153" i="1"/>
  <c r="CL152" i="1"/>
  <c r="CL151" i="1"/>
  <c r="CL150" i="1"/>
  <c r="CL149" i="1"/>
  <c r="CL148" i="1"/>
  <c r="CL147" i="1"/>
  <c r="CL146" i="1"/>
  <c r="CL145" i="1"/>
  <c r="CL144" i="1"/>
  <c r="CL143" i="1"/>
  <c r="CL142" i="1"/>
  <c r="CL141" i="1"/>
  <c r="CL140" i="1"/>
  <c r="CL139" i="1"/>
  <c r="CL138" i="1"/>
  <c r="CL137" i="1"/>
  <c r="CL136" i="1"/>
  <c r="CL135" i="1"/>
  <c r="CL134" i="1"/>
  <c r="CL133" i="1"/>
  <c r="CL132" i="1"/>
  <c r="CL131" i="1"/>
  <c r="CL130" i="1"/>
  <c r="CL129" i="1"/>
  <c r="CL128" i="1"/>
  <c r="CL127" i="1"/>
  <c r="CL126" i="1"/>
  <c r="CL125" i="1"/>
  <c r="CL124" i="1"/>
  <c r="CL123" i="1"/>
  <c r="CL122" i="1"/>
  <c r="CL120" i="1"/>
  <c r="CL119" i="1"/>
  <c r="CL118" i="1"/>
  <c r="CL117" i="1"/>
  <c r="CL116" i="1"/>
  <c r="CL115" i="1"/>
  <c r="CL114" i="1"/>
  <c r="CL113" i="1"/>
  <c r="CL112" i="1"/>
  <c r="CL111" i="1"/>
  <c r="CL110" i="1"/>
  <c r="CL109" i="1"/>
  <c r="CL108" i="1"/>
  <c r="CL107" i="1"/>
  <c r="CL106" i="1"/>
  <c r="CL105" i="1"/>
  <c r="CL104" i="1"/>
  <c r="CL103" i="1"/>
  <c r="CL102" i="1"/>
  <c r="CL101" i="1"/>
  <c r="CL100" i="1"/>
  <c r="CL99" i="1"/>
  <c r="CL98" i="1"/>
  <c r="CL97" i="1"/>
  <c r="CL96" i="1"/>
  <c r="CL95" i="1"/>
  <c r="CL94" i="1"/>
  <c r="CL93" i="1"/>
  <c r="CL92" i="1"/>
  <c r="CL91" i="1"/>
  <c r="CL90" i="1"/>
  <c r="CL89" i="1"/>
  <c r="CL88" i="1"/>
  <c r="CL85" i="1"/>
  <c r="CL84" i="1"/>
  <c r="CL82" i="1"/>
  <c r="CL81" i="1"/>
  <c r="CL79" i="1"/>
  <c r="CL78" i="1"/>
  <c r="CL77" i="1"/>
  <c r="CL76" i="1"/>
  <c r="CL75" i="1"/>
  <c r="CL74" i="1"/>
  <c r="CL73" i="1"/>
  <c r="CL72" i="1"/>
  <c r="CL71" i="1"/>
  <c r="CL70" i="1"/>
  <c r="CL69" i="1"/>
  <c r="CL68" i="1"/>
  <c r="CL67" i="1"/>
  <c r="CL66" i="1"/>
  <c r="CL65" i="1"/>
  <c r="CL64" i="1"/>
  <c r="CL63" i="1"/>
  <c r="CL62" i="1"/>
  <c r="CL61" i="1"/>
  <c r="CL60" i="1"/>
  <c r="CL59" i="1"/>
  <c r="CL58" i="1"/>
  <c r="CL57" i="1"/>
  <c r="CL56" i="1"/>
  <c r="CL55" i="1"/>
  <c r="CL54" i="1"/>
  <c r="CL53" i="1"/>
  <c r="CL52" i="1"/>
  <c r="CL51" i="1"/>
  <c r="CL48" i="1"/>
  <c r="CL47" i="1"/>
  <c r="CL46" i="1"/>
  <c r="CL45" i="1"/>
  <c r="CL44" i="1"/>
  <c r="CL43" i="1"/>
  <c r="CL42" i="1"/>
  <c r="CL41" i="1"/>
  <c r="CL40" i="1"/>
  <c r="CL39" i="1"/>
  <c r="CL38" i="1"/>
  <c r="CL37" i="1"/>
  <c r="CL36" i="1"/>
  <c r="CL35" i="1"/>
  <c r="CL34" i="1"/>
  <c r="CL33" i="1"/>
  <c r="CL32" i="1"/>
  <c r="CL31" i="1"/>
  <c r="CL30" i="1"/>
  <c r="CL29" i="1"/>
  <c r="CL28" i="1"/>
  <c r="CL27" i="1"/>
  <c r="CL26" i="1"/>
  <c r="CL25" i="1"/>
  <c r="CL24" i="1"/>
  <c r="CL23" i="1"/>
  <c r="CL22" i="1"/>
  <c r="CL21" i="1"/>
  <c r="CL20" i="1"/>
  <c r="CL19" i="1"/>
  <c r="CL18" i="1"/>
  <c r="CL17" i="1"/>
  <c r="CL16" i="1"/>
  <c r="CK259" i="1"/>
  <c r="CK258" i="1"/>
  <c r="CK257" i="1"/>
  <c r="CK256" i="1"/>
  <c r="CK255" i="1"/>
  <c r="CK254" i="1"/>
  <c r="CK253" i="1"/>
  <c r="CK252" i="1"/>
  <c r="CK251" i="1"/>
  <c r="CK250" i="1"/>
  <c r="CK249" i="1"/>
  <c r="CK225" i="1"/>
  <c r="CK222" i="1"/>
  <c r="CK216" i="1"/>
  <c r="CK211" i="1"/>
  <c r="CK243" i="1" s="1"/>
  <c r="CK207" i="1"/>
  <c r="CK202" i="1"/>
  <c r="CK197" i="1"/>
  <c r="CK193" i="1"/>
  <c r="CK188" i="1"/>
  <c r="CK183" i="1"/>
  <c r="CK181" i="1" s="1"/>
  <c r="CK175" i="1"/>
  <c r="CK166" i="1"/>
  <c r="CK153" i="1"/>
  <c r="CK151" i="1"/>
  <c r="CK121" i="1"/>
  <c r="CK87" i="1"/>
  <c r="CK84" i="1"/>
  <c r="CK81" i="1"/>
  <c r="CK50" i="1"/>
  <c r="CK15" i="1"/>
  <c r="CO229" i="1" l="1"/>
  <c r="CN234" i="1"/>
  <c r="CO234" i="1" s="1"/>
  <c r="CK192" i="1"/>
  <c r="CK160" i="1"/>
  <c r="CK86" i="1"/>
  <c r="CK13" i="1"/>
  <c r="CK162" i="1"/>
  <c r="CK260" i="1"/>
  <c r="CK262" i="1" s="1"/>
  <c r="CO144" i="1"/>
  <c r="CO143" i="1"/>
  <c r="CO142" i="1"/>
  <c r="CO133" i="1"/>
  <c r="CO129" i="1"/>
  <c r="CO109" i="1"/>
  <c r="CO108" i="1"/>
  <c r="CO107" i="1"/>
  <c r="CO95" i="1"/>
  <c r="CO71" i="1"/>
  <c r="CO72" i="1"/>
  <c r="CO68" i="1"/>
  <c r="CO37" i="1"/>
  <c r="CO36" i="1"/>
  <c r="CO35" i="1"/>
  <c r="CO23" i="1"/>
  <c r="CO58" i="1"/>
  <c r="CO62" i="1"/>
  <c r="CO66" i="1"/>
  <c r="CO73" i="1"/>
  <c r="CI153" i="1"/>
  <c r="CJ226" i="1" l="1"/>
  <c r="CJ224" i="1"/>
  <c r="CH153" i="1" l="1"/>
  <c r="CG153" i="1"/>
  <c r="CF153" i="1"/>
  <c r="CE153" i="1"/>
  <c r="CD153" i="1"/>
  <c r="CC153" i="1"/>
  <c r="CB153" i="1"/>
  <c r="CA153" i="1"/>
  <c r="CJ153" i="1"/>
  <c r="CJ151" i="1"/>
  <c r="CI151" i="1"/>
  <c r="CH151" i="1"/>
  <c r="CG151" i="1"/>
  <c r="CF151" i="1"/>
  <c r="CE151" i="1"/>
  <c r="CD151" i="1"/>
  <c r="CC151" i="1"/>
  <c r="CB151" i="1"/>
  <c r="CA151" i="1"/>
  <c r="CJ81" i="1"/>
  <c r="CI81" i="1"/>
  <c r="CH81" i="1"/>
  <c r="CG81" i="1"/>
  <c r="CF81" i="1"/>
  <c r="CE81" i="1"/>
  <c r="CD81" i="1"/>
  <c r="CC81" i="1"/>
  <c r="CB81" i="1"/>
  <c r="CA81" i="1"/>
  <c r="CN81" i="1" s="1"/>
  <c r="CJ84" i="1"/>
  <c r="CI84" i="1"/>
  <c r="CH84" i="1"/>
  <c r="CG84" i="1"/>
  <c r="CF84" i="1"/>
  <c r="CE84" i="1"/>
  <c r="CC84" i="1"/>
  <c r="CB84" i="1"/>
  <c r="CA84" i="1"/>
  <c r="CN153" i="1" l="1"/>
  <c r="CN151" i="1"/>
  <c r="CJ259" i="1"/>
  <c r="CJ258" i="1"/>
  <c r="CJ257" i="1"/>
  <c r="CJ256" i="1"/>
  <c r="CJ255" i="1"/>
  <c r="CJ254" i="1"/>
  <c r="CJ253" i="1"/>
  <c r="CJ252" i="1"/>
  <c r="CJ251" i="1"/>
  <c r="CJ250" i="1"/>
  <c r="CJ249" i="1"/>
  <c r="CJ225" i="1"/>
  <c r="CJ222" i="1"/>
  <c r="CJ216" i="1"/>
  <c r="CJ211" i="1"/>
  <c r="CJ207" i="1"/>
  <c r="CJ202" i="1"/>
  <c r="CJ197" i="1"/>
  <c r="CJ193" i="1"/>
  <c r="CJ192" i="1" s="1"/>
  <c r="CJ188" i="1"/>
  <c r="CJ183" i="1"/>
  <c r="CJ175" i="1"/>
  <c r="CJ166" i="1"/>
  <c r="CJ121" i="1"/>
  <c r="CJ87" i="1"/>
  <c r="CJ50" i="1"/>
  <c r="CJ15" i="1"/>
  <c r="CJ13" i="1" s="1"/>
  <c r="CJ243" i="1" l="1"/>
  <c r="CJ181" i="1"/>
  <c r="CJ86" i="1"/>
  <c r="CJ162" i="1"/>
  <c r="CJ260" i="1"/>
  <c r="CJ262" i="1"/>
  <c r="CJ160" i="1"/>
  <c r="CH226" i="1"/>
  <c r="CI226" i="1"/>
  <c r="CI224" i="1"/>
  <c r="CI259" i="1" l="1"/>
  <c r="BN112" i="1"/>
  <c r="BN40" i="1"/>
  <c r="CI258" i="1" l="1"/>
  <c r="CI257" i="1"/>
  <c r="CI256" i="1"/>
  <c r="CI255" i="1"/>
  <c r="CI254" i="1"/>
  <c r="CI253" i="1"/>
  <c r="CI252" i="1"/>
  <c r="CI251" i="1"/>
  <c r="CI250" i="1"/>
  <c r="CI249" i="1"/>
  <c r="CI241" i="1"/>
  <c r="CI158" i="1"/>
  <c r="CI225" i="1"/>
  <c r="CI222" i="1"/>
  <c r="CI216" i="1"/>
  <c r="CI211" i="1"/>
  <c r="CI243" i="1" s="1"/>
  <c r="CI207" i="1"/>
  <c r="CI202" i="1"/>
  <c r="CI197" i="1"/>
  <c r="CI193" i="1"/>
  <c r="CI188" i="1"/>
  <c r="CI183" i="1"/>
  <c r="CI175" i="1"/>
  <c r="CI166" i="1"/>
  <c r="CI121" i="1"/>
  <c r="CI87" i="1"/>
  <c r="CI50" i="1"/>
  <c r="CI15" i="1"/>
  <c r="CI13" i="1" l="1"/>
  <c r="CI262" i="1" s="1"/>
  <c r="CI162" i="1"/>
  <c r="CI192" i="1"/>
  <c r="CI181" i="1"/>
  <c r="CI86" i="1"/>
  <c r="CI160" i="1"/>
  <c r="CI260" i="1"/>
  <c r="CG226" i="1"/>
  <c r="CN226" i="1" s="1"/>
  <c r="CH224" i="1"/>
  <c r="CG224" i="1"/>
  <c r="CH259" i="1" l="1"/>
  <c r="CH258" i="1"/>
  <c r="CH257" i="1"/>
  <c r="CH256" i="1"/>
  <c r="CH255" i="1"/>
  <c r="CH254" i="1"/>
  <c r="CH253" i="1"/>
  <c r="CH252" i="1"/>
  <c r="CH251" i="1"/>
  <c r="CH250" i="1"/>
  <c r="CH249" i="1"/>
  <c r="CG252" i="1" l="1"/>
  <c r="CG251" i="1"/>
  <c r="BN118" i="1"/>
  <c r="BN78" i="1"/>
  <c r="CG46" i="1"/>
  <c r="BN46" i="1"/>
  <c r="BN149" i="1"/>
  <c r="CG259" i="1" l="1"/>
  <c r="CN46" i="1"/>
  <c r="CH50" i="1" l="1"/>
  <c r="CH87" i="1" l="1"/>
  <c r="CG258" i="1"/>
  <c r="CG257" i="1"/>
  <c r="CG256" i="1"/>
  <c r="CG255" i="1"/>
  <c r="CG254" i="1"/>
  <c r="CG253" i="1"/>
  <c r="CG250" i="1"/>
  <c r="CG249" i="1"/>
  <c r="CG241" i="1"/>
  <c r="CG225" i="1"/>
  <c r="CG222" i="1"/>
  <c r="CG216" i="1"/>
  <c r="CG207" i="1"/>
  <c r="CG202" i="1"/>
  <c r="CG197" i="1"/>
  <c r="CG193" i="1"/>
  <c r="CG188" i="1"/>
  <c r="CG183" i="1"/>
  <c r="CG175" i="1"/>
  <c r="CG166" i="1"/>
  <c r="CG158" i="1"/>
  <c r="CG121" i="1"/>
  <c r="CG87" i="1"/>
  <c r="CG50" i="1"/>
  <c r="CG15" i="1"/>
  <c r="CO70" i="1"/>
  <c r="CG192" i="1" l="1"/>
  <c r="CO125" i="1"/>
  <c r="CO32" i="1"/>
  <c r="CO21" i="1"/>
  <c r="CO128" i="1"/>
  <c r="CG162" i="1"/>
  <c r="CG160" i="1"/>
  <c r="CG260" i="1"/>
  <c r="CG211" i="1"/>
  <c r="CG243" i="1" s="1"/>
  <c r="CG13" i="1"/>
  <c r="CG86" i="1"/>
  <c r="CG181" i="1"/>
  <c r="CG262" i="1" l="1"/>
  <c r="CH158" i="1"/>
  <c r="CH121" i="1"/>
  <c r="CH241" i="1" l="1"/>
  <c r="CF259" i="1"/>
  <c r="CF258" i="1"/>
  <c r="CF257" i="1"/>
  <c r="CF256" i="1"/>
  <c r="CF255" i="1"/>
  <c r="CF254" i="1"/>
  <c r="CF253" i="1"/>
  <c r="CF252" i="1"/>
  <c r="CF251" i="1"/>
  <c r="CF250" i="1"/>
  <c r="CF249" i="1"/>
  <c r="CF225" i="1"/>
  <c r="CF224" i="1"/>
  <c r="CF222" i="1" s="1"/>
  <c r="CF216" i="1"/>
  <c r="CF207" i="1"/>
  <c r="CF202" i="1"/>
  <c r="CF197" i="1"/>
  <c r="CF193" i="1"/>
  <c r="CF188" i="1"/>
  <c r="CF183" i="1"/>
  <c r="CF175" i="1"/>
  <c r="CF166" i="1"/>
  <c r="CF121" i="1"/>
  <c r="CF87" i="1"/>
  <c r="CF50" i="1"/>
  <c r="CF15" i="1"/>
  <c r="CF181" i="1" l="1"/>
  <c r="CF211" i="1"/>
  <c r="CF243" i="1" s="1"/>
  <c r="CF162" i="1"/>
  <c r="CF13" i="1"/>
  <c r="CF192" i="1"/>
  <c r="CF260" i="1"/>
  <c r="CF86" i="1"/>
  <c r="CF160" i="1"/>
  <c r="BO249" i="1"/>
  <c r="CE259" i="1"/>
  <c r="CD259" i="1"/>
  <c r="CC259" i="1"/>
  <c r="CB259" i="1"/>
  <c r="CA259" i="1"/>
  <c r="BZ259" i="1"/>
  <c r="BY259" i="1"/>
  <c r="BX259" i="1"/>
  <c r="BW259" i="1"/>
  <c r="BV259" i="1"/>
  <c r="BU259" i="1"/>
  <c r="BT259" i="1"/>
  <c r="BS259" i="1"/>
  <c r="BR259" i="1"/>
  <c r="BQ259" i="1"/>
  <c r="BP259" i="1"/>
  <c r="CE258" i="1"/>
  <c r="CD258" i="1"/>
  <c r="CC258" i="1"/>
  <c r="CB258" i="1"/>
  <c r="CA258" i="1"/>
  <c r="BZ258" i="1"/>
  <c r="BY258" i="1"/>
  <c r="BX258" i="1"/>
  <c r="BW258" i="1"/>
  <c r="BV258" i="1"/>
  <c r="BU258" i="1"/>
  <c r="BT258" i="1"/>
  <c r="BS258" i="1"/>
  <c r="BR258" i="1"/>
  <c r="BQ258" i="1"/>
  <c r="BP258" i="1"/>
  <c r="CE257" i="1"/>
  <c r="CD257" i="1"/>
  <c r="CC257" i="1"/>
  <c r="CB257" i="1"/>
  <c r="CA257" i="1"/>
  <c r="BZ257" i="1"/>
  <c r="BY257" i="1"/>
  <c r="BX257" i="1"/>
  <c r="BW257" i="1"/>
  <c r="BV257" i="1"/>
  <c r="BU257" i="1"/>
  <c r="BT257" i="1"/>
  <c r="BS257" i="1"/>
  <c r="BR257" i="1"/>
  <c r="BQ257" i="1"/>
  <c r="BP257" i="1"/>
  <c r="CE256" i="1"/>
  <c r="CD256" i="1"/>
  <c r="CC256" i="1"/>
  <c r="CB256" i="1"/>
  <c r="CA256" i="1"/>
  <c r="BZ256" i="1"/>
  <c r="BY256" i="1"/>
  <c r="BX256" i="1"/>
  <c r="BW256" i="1"/>
  <c r="BV256" i="1"/>
  <c r="BU256" i="1"/>
  <c r="BT256" i="1"/>
  <c r="BS256" i="1"/>
  <c r="BR256" i="1"/>
  <c r="BQ256" i="1"/>
  <c r="BP256" i="1"/>
  <c r="CE255" i="1"/>
  <c r="CD255" i="1"/>
  <c r="CC255" i="1"/>
  <c r="CB255" i="1"/>
  <c r="CA255" i="1"/>
  <c r="BZ255" i="1"/>
  <c r="BY255" i="1"/>
  <c r="BX255" i="1"/>
  <c r="BW255" i="1"/>
  <c r="BV255" i="1"/>
  <c r="BU255" i="1"/>
  <c r="BT255" i="1"/>
  <c r="BS255" i="1"/>
  <c r="BR255" i="1"/>
  <c r="BQ255" i="1"/>
  <c r="BP255" i="1"/>
  <c r="CE254" i="1"/>
  <c r="CD254" i="1"/>
  <c r="CC254" i="1"/>
  <c r="CB254" i="1"/>
  <c r="CA254" i="1"/>
  <c r="BZ254" i="1"/>
  <c r="BY254" i="1"/>
  <c r="BX254" i="1"/>
  <c r="BW254" i="1"/>
  <c r="BV254" i="1"/>
  <c r="BU254" i="1"/>
  <c r="BT254" i="1"/>
  <c r="BS254" i="1"/>
  <c r="BR254" i="1"/>
  <c r="BQ254" i="1"/>
  <c r="BP254" i="1"/>
  <c r="CE253" i="1"/>
  <c r="CD253" i="1"/>
  <c r="CC253" i="1"/>
  <c r="CB253" i="1"/>
  <c r="CA253" i="1"/>
  <c r="BZ253" i="1"/>
  <c r="BY253" i="1"/>
  <c r="BX253" i="1"/>
  <c r="BW253" i="1"/>
  <c r="BV253" i="1"/>
  <c r="BU253" i="1"/>
  <c r="BT253" i="1"/>
  <c r="BS253" i="1"/>
  <c r="BR253" i="1"/>
  <c r="BQ253" i="1"/>
  <c r="BP253" i="1"/>
  <c r="CE252" i="1"/>
  <c r="CD252" i="1"/>
  <c r="CC252" i="1"/>
  <c r="CB252" i="1"/>
  <c r="CA252" i="1"/>
  <c r="BZ252" i="1"/>
  <c r="BY252" i="1"/>
  <c r="BX252" i="1"/>
  <c r="BW252" i="1"/>
  <c r="BV252" i="1"/>
  <c r="BU252" i="1"/>
  <c r="BT252" i="1"/>
  <c r="BS252" i="1"/>
  <c r="BR252" i="1"/>
  <c r="BQ252" i="1"/>
  <c r="BP252" i="1"/>
  <c r="CE251" i="1"/>
  <c r="CC251" i="1"/>
  <c r="CB251" i="1"/>
  <c r="CA251" i="1"/>
  <c r="BZ251" i="1"/>
  <c r="BY251" i="1"/>
  <c r="BX251" i="1"/>
  <c r="BW251" i="1"/>
  <c r="BV251" i="1"/>
  <c r="BU251" i="1"/>
  <c r="BT251" i="1"/>
  <c r="BS251" i="1"/>
  <c r="BR251" i="1"/>
  <c r="BQ251" i="1"/>
  <c r="BP251" i="1"/>
  <c r="CE250" i="1"/>
  <c r="CD250" i="1"/>
  <c r="CC250" i="1"/>
  <c r="CB250" i="1"/>
  <c r="CA250" i="1"/>
  <c r="BZ250" i="1"/>
  <c r="BY250" i="1"/>
  <c r="BX250" i="1"/>
  <c r="BW250" i="1"/>
  <c r="BV250" i="1"/>
  <c r="BU250" i="1"/>
  <c r="BT250" i="1"/>
  <c r="BS250" i="1"/>
  <c r="BR250" i="1"/>
  <c r="BQ250" i="1"/>
  <c r="BP250" i="1"/>
  <c r="CE249" i="1"/>
  <c r="CD249" i="1"/>
  <c r="CC249" i="1"/>
  <c r="CB249" i="1"/>
  <c r="CA249" i="1"/>
  <c r="BZ249" i="1"/>
  <c r="BY249" i="1"/>
  <c r="BX249" i="1"/>
  <c r="BW249" i="1"/>
  <c r="BV249" i="1"/>
  <c r="BU249" i="1"/>
  <c r="BT249" i="1"/>
  <c r="BS249" i="1"/>
  <c r="BR249" i="1"/>
  <c r="BQ249" i="1"/>
  <c r="BP249" i="1"/>
  <c r="BO256" i="1"/>
  <c r="BO254" i="1"/>
  <c r="CF262" i="1" l="1"/>
  <c r="CH260" i="1"/>
  <c r="CC260" i="1"/>
  <c r="BY260" i="1"/>
  <c r="BU260" i="1"/>
  <c r="BQ260" i="1"/>
  <c r="CE260" i="1"/>
  <c r="CB260" i="1"/>
  <c r="CA260" i="1"/>
  <c r="BZ260" i="1"/>
  <c r="BX260" i="1"/>
  <c r="BW260" i="1"/>
  <c r="BV260" i="1"/>
  <c r="BT260" i="1"/>
  <c r="BS260" i="1"/>
  <c r="BR260" i="1"/>
  <c r="BP260" i="1"/>
  <c r="BO259" i="1"/>
  <c r="BO258" i="1"/>
  <c r="BO255" i="1"/>
  <c r="BO253" i="1"/>
  <c r="BO252" i="1"/>
  <c r="BO251" i="1"/>
  <c r="BO250" i="1"/>
  <c r="BO257" i="1"/>
  <c r="BO260" i="1" l="1"/>
  <c r="BN147" i="1" l="1"/>
  <c r="BN146" i="1"/>
  <c r="BN145" i="1"/>
  <c r="BN111" i="1"/>
  <c r="BN110" i="1"/>
  <c r="BN76" i="1" l="1"/>
  <c r="BN75" i="1"/>
  <c r="BN74" i="1"/>
  <c r="BN39" i="1"/>
  <c r="BN38" i="1"/>
  <c r="CH225" i="1" l="1"/>
  <c r="CH222" i="1"/>
  <c r="CH216" i="1"/>
  <c r="CH211" i="1"/>
  <c r="CH243" i="1" s="1"/>
  <c r="CH207" i="1"/>
  <c r="CH202" i="1"/>
  <c r="CH197" i="1"/>
  <c r="CH193" i="1"/>
  <c r="CH188" i="1"/>
  <c r="CH183" i="1"/>
  <c r="CH166" i="1"/>
  <c r="CH175" i="1"/>
  <c r="CH86" i="1"/>
  <c r="CH15" i="1"/>
  <c r="CH160" i="1" l="1"/>
  <c r="CH13" i="1"/>
  <c r="CH262" i="1" s="1"/>
  <c r="CO42" i="1"/>
  <c r="CO47" i="1"/>
  <c r="CO57" i="1"/>
  <c r="CO69" i="1"/>
  <c r="CO114" i="1"/>
  <c r="CO119" i="1"/>
  <c r="CO140" i="1"/>
  <c r="CH192" i="1"/>
  <c r="CO104" i="1"/>
  <c r="CO115" i="1"/>
  <c r="CO137" i="1"/>
  <c r="CO141" i="1"/>
  <c r="CO153" i="1"/>
  <c r="CO139" i="1"/>
  <c r="CO43" i="1"/>
  <c r="CO44" i="1"/>
  <c r="CO116" i="1"/>
  <c r="CO22" i="1"/>
  <c r="CO94" i="1"/>
  <c r="CH162" i="1"/>
  <c r="CH181" i="1"/>
  <c r="CE121" i="1" l="1"/>
  <c r="CO30" i="1" l="1"/>
  <c r="CO93" i="1"/>
  <c r="CO102" i="1"/>
  <c r="CO154" i="1"/>
  <c r="CE224" i="1"/>
  <c r="CE188" i="1" l="1"/>
  <c r="CE225" i="1" l="1"/>
  <c r="CE222" i="1"/>
  <c r="CE216" i="1"/>
  <c r="CE211" i="1"/>
  <c r="CE243" i="1" s="1"/>
  <c r="CE207" i="1"/>
  <c r="CE202" i="1"/>
  <c r="CE197" i="1"/>
  <c r="CE193" i="1"/>
  <c r="CE183" i="1"/>
  <c r="CE181" i="1" s="1"/>
  <c r="CE175" i="1"/>
  <c r="CE166" i="1"/>
  <c r="CE87" i="1"/>
  <c r="CE50" i="1"/>
  <c r="CE15" i="1"/>
  <c r="CE162" i="1" l="1"/>
  <c r="CE160" i="1"/>
  <c r="CE192" i="1"/>
  <c r="CE86" i="1"/>
  <c r="CE13" i="1"/>
  <c r="CE262" i="1" s="1"/>
  <c r="BN134" i="1"/>
  <c r="BN63" i="1"/>
  <c r="CD224" i="1" l="1"/>
  <c r="CD85" i="1" l="1"/>
  <c r="CN85" i="1" l="1"/>
  <c r="CO85" i="1" s="1"/>
  <c r="CD84" i="1"/>
  <c r="CN84" i="1" s="1"/>
  <c r="CO84" i="1" s="1"/>
  <c r="CD251" i="1"/>
  <c r="CD260" i="1" s="1"/>
  <c r="CD225" i="1"/>
  <c r="CD222" i="1"/>
  <c r="CD216" i="1"/>
  <c r="CD211" i="1"/>
  <c r="CD243" i="1" s="1"/>
  <c r="CD207" i="1"/>
  <c r="CD202" i="1"/>
  <c r="CD197" i="1"/>
  <c r="CD193" i="1"/>
  <c r="CD188" i="1"/>
  <c r="CD183" i="1"/>
  <c r="CD175" i="1"/>
  <c r="CD166" i="1"/>
  <c r="CD121" i="1"/>
  <c r="CD87" i="1"/>
  <c r="CD50" i="1"/>
  <c r="CD15" i="1"/>
  <c r="CD192" i="1" l="1"/>
  <c r="CD160" i="1"/>
  <c r="CD181" i="1"/>
  <c r="CD86" i="1"/>
  <c r="CD162" i="1"/>
  <c r="CD13" i="1"/>
  <c r="CD262" i="1" s="1"/>
  <c r="CC224" i="1" l="1"/>
  <c r="CC225" i="1" l="1"/>
  <c r="CC222" i="1"/>
  <c r="CC216" i="1"/>
  <c r="CC211" i="1"/>
  <c r="CC207" i="1"/>
  <c r="CC202" i="1"/>
  <c r="CC197" i="1"/>
  <c r="CC193" i="1"/>
  <c r="CC188" i="1"/>
  <c r="CC183" i="1"/>
  <c r="CC175" i="1"/>
  <c r="CC166" i="1"/>
  <c r="CC121" i="1"/>
  <c r="CC87" i="1"/>
  <c r="CC50" i="1"/>
  <c r="CC15" i="1"/>
  <c r="CC243" i="1" l="1"/>
  <c r="CC181" i="1"/>
  <c r="CC160" i="1"/>
  <c r="CC162" i="1"/>
  <c r="CC86" i="1"/>
  <c r="CC192" i="1"/>
  <c r="CC13" i="1"/>
  <c r="CC262" i="1" s="1"/>
  <c r="BN226" i="1"/>
  <c r="BN224" i="1"/>
  <c r="BN218" i="1"/>
  <c r="BN217" i="1"/>
  <c r="BN215" i="1"/>
  <c r="BN213" i="1"/>
  <c r="BN209" i="1"/>
  <c r="BN208" i="1"/>
  <c r="BN206" i="1"/>
  <c r="BN204" i="1"/>
  <c r="BN200" i="1"/>
  <c r="BN199" i="1"/>
  <c r="BN198" i="1"/>
  <c r="BN196" i="1"/>
  <c r="BN195" i="1"/>
  <c r="BN194" i="1"/>
  <c r="BN191" i="1"/>
  <c r="BN190" i="1"/>
  <c r="BN189" i="1"/>
  <c r="BN186" i="1"/>
  <c r="BN185" i="1"/>
  <c r="BN184" i="1"/>
  <c r="BN179" i="1"/>
  <c r="BN178" i="1"/>
  <c r="BN177" i="1"/>
  <c r="BN176" i="1"/>
  <c r="BN174" i="1"/>
  <c r="BN172" i="1"/>
  <c r="BN170" i="1"/>
  <c r="BN168" i="1"/>
  <c r="BN154" i="1"/>
  <c r="BN153" i="1"/>
  <c r="BN152" i="1"/>
  <c r="BN151" i="1"/>
  <c r="BN150" i="1"/>
  <c r="BN132" i="1"/>
  <c r="BN130" i="1"/>
  <c r="BN148" i="1"/>
  <c r="BN131" i="1"/>
  <c r="BN144" i="1"/>
  <c r="BN143" i="1"/>
  <c r="BN142" i="1"/>
  <c r="BN141" i="1"/>
  <c r="BN140" i="1"/>
  <c r="BN138" i="1"/>
  <c r="BN139" i="1"/>
  <c r="BN137" i="1"/>
  <c r="BN128" i="1"/>
  <c r="BN135" i="1"/>
  <c r="BN133" i="1"/>
  <c r="BN129" i="1"/>
  <c r="BN127" i="1"/>
  <c r="BN126" i="1"/>
  <c r="BN125" i="1"/>
  <c r="BN124" i="1"/>
  <c r="BN123" i="1"/>
  <c r="BN122" i="1"/>
  <c r="BN101" i="1"/>
  <c r="BN120" i="1"/>
  <c r="BN98" i="1"/>
  <c r="BN96" i="1"/>
  <c r="BN117" i="1"/>
  <c r="BN97" i="1"/>
  <c r="BN119" i="1"/>
  <c r="BN109" i="1"/>
  <c r="BN108" i="1"/>
  <c r="BN107" i="1"/>
  <c r="BN106" i="1"/>
  <c r="BN105" i="1"/>
  <c r="BN103" i="1"/>
  <c r="BN104" i="1"/>
  <c r="BN102" i="1"/>
  <c r="BN116" i="1"/>
  <c r="BN115" i="1"/>
  <c r="BN114" i="1"/>
  <c r="BN113" i="1"/>
  <c r="BN94" i="1"/>
  <c r="BN100" i="1"/>
  <c r="BN99" i="1"/>
  <c r="BN95" i="1"/>
  <c r="BN93" i="1"/>
  <c r="BN92" i="1"/>
  <c r="BN91" i="1"/>
  <c r="BN90" i="1"/>
  <c r="BN89" i="1"/>
  <c r="BN88" i="1"/>
  <c r="BN85" i="1"/>
  <c r="BN84" i="1"/>
  <c r="BN82" i="1"/>
  <c r="BN81" i="1"/>
  <c r="BN79" i="1"/>
  <c r="BN65" i="1"/>
  <c r="BN61" i="1"/>
  <c r="BN59" i="1"/>
  <c r="BN77" i="1"/>
  <c r="BN60" i="1"/>
  <c r="BN73" i="1"/>
  <c r="BN72" i="1"/>
  <c r="BN71" i="1"/>
  <c r="BN70" i="1"/>
  <c r="BN69" i="1"/>
  <c r="BN67" i="1"/>
  <c r="BN68" i="1"/>
  <c r="BN66" i="1"/>
  <c r="BN57" i="1"/>
  <c r="BN64" i="1"/>
  <c r="BN62" i="1"/>
  <c r="BN58" i="1"/>
  <c r="BN56" i="1"/>
  <c r="BN55" i="1"/>
  <c r="BN54" i="1"/>
  <c r="BN53" i="1"/>
  <c r="BN52" i="1"/>
  <c r="BN51" i="1"/>
  <c r="BN29" i="1"/>
  <c r="BN48" i="1"/>
  <c r="BN26" i="1"/>
  <c r="BN24" i="1"/>
  <c r="BN45" i="1"/>
  <c r="BN25" i="1"/>
  <c r="BN47" i="1"/>
  <c r="BN37" i="1"/>
  <c r="BN36" i="1"/>
  <c r="BN35" i="1"/>
  <c r="BN34" i="1"/>
  <c r="BN33" i="1"/>
  <c r="BN31" i="1"/>
  <c r="BN32" i="1"/>
  <c r="BN30" i="1"/>
  <c r="BN44" i="1"/>
  <c r="BN43" i="1"/>
  <c r="BN42" i="1"/>
  <c r="BN41" i="1"/>
  <c r="BN22" i="1"/>
  <c r="BN28" i="1"/>
  <c r="BN27" i="1"/>
  <c r="BN23" i="1"/>
  <c r="BN21" i="1"/>
  <c r="BN20" i="1"/>
  <c r="BN19" i="1"/>
  <c r="BN18" i="1"/>
  <c r="BN17" i="1"/>
  <c r="BN16" i="1"/>
  <c r="BN15" i="1" l="1"/>
  <c r="CB224" i="1"/>
  <c r="CB15" i="1" l="1"/>
  <c r="CA15" i="1"/>
  <c r="CN15" i="1" s="1"/>
  <c r="BZ15" i="1"/>
  <c r="BY15" i="1"/>
  <c r="BX15" i="1"/>
  <c r="BW15" i="1"/>
  <c r="BV15" i="1"/>
  <c r="BU15" i="1"/>
  <c r="BT15" i="1"/>
  <c r="BS15" i="1"/>
  <c r="BR15" i="1"/>
  <c r="BQ15" i="1"/>
  <c r="BP15" i="1"/>
  <c r="BO15" i="1"/>
  <c r="BM15" i="1"/>
  <c r="BL15" i="1"/>
  <c r="BK15" i="1"/>
  <c r="BJ15" i="1"/>
  <c r="BI15" i="1"/>
  <c r="BH15" i="1"/>
  <c r="BG15" i="1"/>
  <c r="BF15" i="1"/>
  <c r="BE15" i="1"/>
  <c r="BD15" i="1"/>
  <c r="BC15" i="1"/>
  <c r="BB15" i="1"/>
  <c r="BA15" i="1"/>
  <c r="AZ15" i="1"/>
  <c r="AY15" i="1"/>
  <c r="AX15" i="1"/>
  <c r="AW15" i="1"/>
  <c r="AV15" i="1"/>
  <c r="AU15" i="1"/>
  <c r="AT15" i="1"/>
  <c r="AS15" i="1"/>
  <c r="AR15" i="1"/>
  <c r="AQ15" i="1"/>
  <c r="AP15" i="1"/>
  <c r="AO15" i="1"/>
  <c r="AN15" i="1"/>
  <c r="AM15" i="1"/>
  <c r="AL15" i="1"/>
  <c r="AK15" i="1"/>
  <c r="AJ15" i="1"/>
  <c r="AI15" i="1"/>
  <c r="AH15" i="1"/>
  <c r="AG15" i="1"/>
  <c r="AF15" i="1"/>
  <c r="AE15" i="1"/>
  <c r="AD15" i="1"/>
  <c r="AB15" i="1"/>
  <c r="AA15" i="1"/>
  <c r="Z15" i="1"/>
  <c r="Y15" i="1"/>
  <c r="X15" i="1"/>
  <c r="W15" i="1"/>
  <c r="V15" i="1"/>
  <c r="U15" i="1"/>
  <c r="T15" i="1"/>
  <c r="S15" i="1"/>
  <c r="R15" i="1"/>
  <c r="Q15" i="1"/>
  <c r="O15" i="1"/>
  <c r="N15" i="1"/>
  <c r="M15" i="1"/>
  <c r="L15" i="1"/>
  <c r="K15" i="1"/>
  <c r="J15" i="1"/>
  <c r="I15" i="1"/>
  <c r="H15" i="1"/>
  <c r="G15" i="1"/>
  <c r="F15" i="1"/>
  <c r="E15" i="1"/>
  <c r="D15" i="1"/>
  <c r="CB87" i="1"/>
  <c r="CA87" i="1"/>
  <c r="BZ87" i="1"/>
  <c r="BY87" i="1"/>
  <c r="BX87" i="1"/>
  <c r="BW87" i="1"/>
  <c r="BV87" i="1"/>
  <c r="BU87" i="1"/>
  <c r="BT87" i="1"/>
  <c r="BS87" i="1"/>
  <c r="BR87" i="1"/>
  <c r="BQ87" i="1"/>
  <c r="BP87" i="1"/>
  <c r="BO87" i="1"/>
  <c r="CM87" i="1" s="1"/>
  <c r="BM87" i="1"/>
  <c r="BL87" i="1"/>
  <c r="BK87" i="1"/>
  <c r="BJ87" i="1"/>
  <c r="BI87" i="1"/>
  <c r="BH87" i="1"/>
  <c r="BG87" i="1"/>
  <c r="BF87" i="1"/>
  <c r="BE87" i="1"/>
  <c r="BD87" i="1"/>
  <c r="BC87" i="1"/>
  <c r="BB87" i="1"/>
  <c r="BA87" i="1"/>
  <c r="AZ87" i="1"/>
  <c r="AY87" i="1"/>
  <c r="AX87" i="1"/>
  <c r="AW87" i="1"/>
  <c r="AV87" i="1"/>
  <c r="AU87" i="1"/>
  <c r="AT87" i="1"/>
  <c r="AS87" i="1"/>
  <c r="AR87" i="1"/>
  <c r="AQ87" i="1"/>
  <c r="AP87" i="1"/>
  <c r="AO87" i="1"/>
  <c r="AN87" i="1"/>
  <c r="AM87" i="1"/>
  <c r="AL87" i="1"/>
  <c r="AK87" i="1"/>
  <c r="AJ87" i="1"/>
  <c r="AI87" i="1"/>
  <c r="AH87" i="1"/>
  <c r="AG87" i="1"/>
  <c r="AF87" i="1"/>
  <c r="AE87" i="1"/>
  <c r="AD87" i="1"/>
  <c r="AB87" i="1"/>
  <c r="AA87" i="1"/>
  <c r="Z87" i="1"/>
  <c r="Y87" i="1"/>
  <c r="X87" i="1"/>
  <c r="W87" i="1"/>
  <c r="V87" i="1"/>
  <c r="U87" i="1"/>
  <c r="T87" i="1"/>
  <c r="S87" i="1"/>
  <c r="R87" i="1"/>
  <c r="Q87" i="1"/>
  <c r="O87" i="1"/>
  <c r="N87" i="1"/>
  <c r="M87" i="1"/>
  <c r="L87" i="1"/>
  <c r="K87" i="1"/>
  <c r="J87" i="1"/>
  <c r="I87" i="1"/>
  <c r="H87" i="1"/>
  <c r="G87" i="1"/>
  <c r="F87" i="1"/>
  <c r="E87" i="1"/>
  <c r="D87" i="1"/>
  <c r="CB121" i="1"/>
  <c r="CB50" i="1"/>
  <c r="CB225" i="1"/>
  <c r="CB222" i="1"/>
  <c r="CB216" i="1"/>
  <c r="CB211" i="1"/>
  <c r="CB243" i="1" s="1"/>
  <c r="CB207" i="1"/>
  <c r="CB202" i="1"/>
  <c r="CB197" i="1"/>
  <c r="CB193" i="1"/>
  <c r="CB188" i="1"/>
  <c r="CB183" i="1"/>
  <c r="CB175" i="1"/>
  <c r="CB166" i="1"/>
  <c r="CL87" i="1" l="1"/>
  <c r="CN87" i="1"/>
  <c r="CL15" i="1"/>
  <c r="CM15" i="1"/>
  <c r="CB162" i="1"/>
  <c r="BN87" i="1"/>
  <c r="CB160" i="1"/>
  <c r="CB192" i="1"/>
  <c r="CB181" i="1"/>
  <c r="CB86" i="1"/>
  <c r="CB13" i="1"/>
  <c r="CB262" i="1" s="1"/>
  <c r="CN215" i="1"/>
  <c r="CN213" i="1"/>
  <c r="BN160" i="1" l="1"/>
  <c r="CN224" i="1" l="1"/>
  <c r="CN225" i="1" l="1"/>
  <c r="CN222" i="1"/>
  <c r="CA216" i="1"/>
  <c r="CN216" i="1" s="1"/>
  <c r="CA211" i="1"/>
  <c r="CA207" i="1"/>
  <c r="CN207" i="1" s="1"/>
  <c r="CA202" i="1"/>
  <c r="CN202" i="1" s="1"/>
  <c r="CA197" i="1"/>
  <c r="CN197" i="1" s="1"/>
  <c r="CA193" i="1"/>
  <c r="CN193" i="1" s="1"/>
  <c r="CA183" i="1"/>
  <c r="CN183" i="1" s="1"/>
  <c r="CA188" i="1"/>
  <c r="CN188" i="1" s="1"/>
  <c r="CA175" i="1"/>
  <c r="CA166" i="1"/>
  <c r="CN166" i="1" s="1"/>
  <c r="CA121" i="1"/>
  <c r="CN121" i="1" s="1"/>
  <c r="CA50" i="1"/>
  <c r="CN50" i="1" s="1"/>
  <c r="CN211" i="1" l="1"/>
  <c r="CA243" i="1"/>
  <c r="CN175" i="1"/>
  <c r="CA162" i="1"/>
  <c r="CA160" i="1"/>
  <c r="CA86" i="1"/>
  <c r="CN86" i="1" s="1"/>
  <c r="CA13" i="1"/>
  <c r="CN13" i="1" s="1"/>
  <c r="CA192" i="1"/>
  <c r="CN192" i="1" s="1"/>
  <c r="CA181" i="1"/>
  <c r="CN181" i="1" s="1"/>
  <c r="BY225" i="1"/>
  <c r="BX225" i="1"/>
  <c r="BW225" i="1"/>
  <c r="BV225" i="1"/>
  <c r="BU225" i="1"/>
  <c r="BT225" i="1"/>
  <c r="BS225" i="1"/>
  <c r="BR225" i="1"/>
  <c r="BQ225" i="1"/>
  <c r="BP225" i="1"/>
  <c r="BM225" i="1"/>
  <c r="BL225" i="1"/>
  <c r="BK225" i="1"/>
  <c r="BJ225" i="1"/>
  <c r="BI225" i="1"/>
  <c r="BH225" i="1"/>
  <c r="BG225" i="1"/>
  <c r="BF225" i="1"/>
  <c r="BE225" i="1"/>
  <c r="BD225" i="1"/>
  <c r="BC225" i="1"/>
  <c r="BB225" i="1"/>
  <c r="BA225" i="1"/>
  <c r="AZ225" i="1"/>
  <c r="AY225" i="1"/>
  <c r="AX225" i="1"/>
  <c r="AW225" i="1"/>
  <c r="AV225" i="1"/>
  <c r="AU225" i="1"/>
  <c r="AT225" i="1"/>
  <c r="AS225" i="1"/>
  <c r="AR225" i="1"/>
  <c r="AQ225" i="1"/>
  <c r="AP225" i="1"/>
  <c r="AO225" i="1"/>
  <c r="AN225" i="1"/>
  <c r="AM225" i="1"/>
  <c r="AL225" i="1"/>
  <c r="AK225" i="1"/>
  <c r="AJ225" i="1"/>
  <c r="AI225" i="1"/>
  <c r="AH225" i="1"/>
  <c r="AG225" i="1"/>
  <c r="AF225" i="1"/>
  <c r="AE225" i="1"/>
  <c r="AC225" i="1"/>
  <c r="AB225" i="1"/>
  <c r="AA225" i="1"/>
  <c r="Z225" i="1"/>
  <c r="Y225" i="1"/>
  <c r="X225" i="1"/>
  <c r="W225" i="1"/>
  <c r="V225" i="1"/>
  <c r="U225" i="1"/>
  <c r="T225" i="1"/>
  <c r="S225" i="1"/>
  <c r="R225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BY222" i="1"/>
  <c r="BX222" i="1"/>
  <c r="BW222" i="1"/>
  <c r="BV222" i="1"/>
  <c r="BU222" i="1"/>
  <c r="BT222" i="1"/>
  <c r="BS222" i="1"/>
  <c r="BR222" i="1"/>
  <c r="BQ222" i="1"/>
  <c r="BP222" i="1"/>
  <c r="BM222" i="1"/>
  <c r="BL222" i="1"/>
  <c r="BK222" i="1"/>
  <c r="BJ222" i="1"/>
  <c r="BI222" i="1"/>
  <c r="BH222" i="1"/>
  <c r="BG222" i="1"/>
  <c r="BF222" i="1"/>
  <c r="BE222" i="1"/>
  <c r="BD222" i="1"/>
  <c r="BC222" i="1"/>
  <c r="BB222" i="1"/>
  <c r="BA222" i="1"/>
  <c r="AZ222" i="1"/>
  <c r="AY222" i="1"/>
  <c r="AX222" i="1"/>
  <c r="AW222" i="1"/>
  <c r="AV222" i="1"/>
  <c r="AU222" i="1"/>
  <c r="AT222" i="1"/>
  <c r="AS222" i="1"/>
  <c r="AR222" i="1"/>
  <c r="AQ222" i="1"/>
  <c r="AP222" i="1"/>
  <c r="AO222" i="1"/>
  <c r="AN222" i="1"/>
  <c r="AM222" i="1"/>
  <c r="AL222" i="1"/>
  <c r="AK222" i="1"/>
  <c r="AJ222" i="1"/>
  <c r="AI222" i="1"/>
  <c r="AH222" i="1"/>
  <c r="AG222" i="1"/>
  <c r="AF222" i="1"/>
  <c r="AE222" i="1"/>
  <c r="AC222" i="1"/>
  <c r="AB222" i="1"/>
  <c r="AA222" i="1"/>
  <c r="Z222" i="1"/>
  <c r="Y222" i="1"/>
  <c r="X222" i="1"/>
  <c r="W222" i="1"/>
  <c r="V222" i="1"/>
  <c r="U222" i="1"/>
  <c r="T222" i="1"/>
  <c r="S222" i="1"/>
  <c r="R222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BY216" i="1"/>
  <c r="BX216" i="1"/>
  <c r="BW216" i="1"/>
  <c r="BV216" i="1"/>
  <c r="BU216" i="1"/>
  <c r="BT216" i="1"/>
  <c r="BS216" i="1"/>
  <c r="BR216" i="1"/>
  <c r="BQ216" i="1"/>
  <c r="BP216" i="1"/>
  <c r="BO216" i="1"/>
  <c r="BM216" i="1"/>
  <c r="BL216" i="1"/>
  <c r="BK216" i="1"/>
  <c r="BJ216" i="1"/>
  <c r="BI216" i="1"/>
  <c r="BH216" i="1"/>
  <c r="BG216" i="1"/>
  <c r="BF216" i="1"/>
  <c r="BE216" i="1"/>
  <c r="BD216" i="1"/>
  <c r="BC216" i="1"/>
  <c r="BB216" i="1"/>
  <c r="BA216" i="1"/>
  <c r="AZ216" i="1"/>
  <c r="AY216" i="1"/>
  <c r="AX216" i="1"/>
  <c r="AW216" i="1"/>
  <c r="AV216" i="1"/>
  <c r="AU216" i="1"/>
  <c r="AT216" i="1"/>
  <c r="AS216" i="1"/>
  <c r="AR216" i="1"/>
  <c r="AQ216" i="1"/>
  <c r="AP216" i="1"/>
  <c r="AO216" i="1"/>
  <c r="AN216" i="1"/>
  <c r="AM216" i="1"/>
  <c r="AL216" i="1"/>
  <c r="AK216" i="1"/>
  <c r="AJ216" i="1"/>
  <c r="AI216" i="1"/>
  <c r="AH216" i="1"/>
  <c r="AG216" i="1"/>
  <c r="AF216" i="1"/>
  <c r="AE216" i="1"/>
  <c r="AC216" i="1"/>
  <c r="AB216" i="1"/>
  <c r="AA216" i="1"/>
  <c r="Z216" i="1"/>
  <c r="Y216" i="1"/>
  <c r="X216" i="1"/>
  <c r="W216" i="1"/>
  <c r="V216" i="1"/>
  <c r="U216" i="1"/>
  <c r="T216" i="1"/>
  <c r="S216" i="1"/>
  <c r="R216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BY211" i="1"/>
  <c r="BY243" i="1" s="1"/>
  <c r="BX211" i="1"/>
  <c r="BX243" i="1" s="1"/>
  <c r="BW211" i="1"/>
  <c r="BV211" i="1"/>
  <c r="BU211" i="1"/>
  <c r="BU243" i="1" s="1"/>
  <c r="BT211" i="1"/>
  <c r="BT243" i="1" s="1"/>
  <c r="BS211" i="1"/>
  <c r="BR211" i="1"/>
  <c r="BQ211" i="1"/>
  <c r="BQ243" i="1" s="1"/>
  <c r="BP211" i="1"/>
  <c r="BP243" i="1" s="1"/>
  <c r="BO211" i="1"/>
  <c r="BM211" i="1"/>
  <c r="BL211" i="1"/>
  <c r="BK211" i="1"/>
  <c r="BJ211" i="1"/>
  <c r="BI211" i="1"/>
  <c r="BH211" i="1"/>
  <c r="BG211" i="1"/>
  <c r="BF211" i="1"/>
  <c r="BF243" i="1" s="1"/>
  <c r="BE211" i="1"/>
  <c r="BD211" i="1"/>
  <c r="BC211" i="1"/>
  <c r="BB211" i="1"/>
  <c r="BA211" i="1"/>
  <c r="AZ211" i="1"/>
  <c r="AZ243" i="1" s="1"/>
  <c r="AY211" i="1"/>
  <c r="AX211" i="1"/>
  <c r="AW211" i="1"/>
  <c r="AV211" i="1"/>
  <c r="AV243" i="1" s="1"/>
  <c r="AU211" i="1"/>
  <c r="AT211" i="1"/>
  <c r="AS211" i="1"/>
  <c r="AR211" i="1"/>
  <c r="AR243" i="1" s="1"/>
  <c r="AQ211" i="1"/>
  <c r="AP211" i="1"/>
  <c r="AO211" i="1"/>
  <c r="AN211" i="1"/>
  <c r="AM211" i="1"/>
  <c r="AM243" i="1" s="1"/>
  <c r="AL211" i="1"/>
  <c r="AK211" i="1"/>
  <c r="AJ211" i="1"/>
  <c r="AI211" i="1"/>
  <c r="AH211" i="1"/>
  <c r="AG211" i="1"/>
  <c r="AF211" i="1"/>
  <c r="AE211" i="1"/>
  <c r="AE243" i="1" s="1"/>
  <c r="AD211" i="1"/>
  <c r="AC211" i="1"/>
  <c r="AB211" i="1"/>
  <c r="AA211" i="1"/>
  <c r="Z211" i="1"/>
  <c r="Y211" i="1"/>
  <c r="X211" i="1"/>
  <c r="W211" i="1"/>
  <c r="V211" i="1"/>
  <c r="U211" i="1"/>
  <c r="T211" i="1"/>
  <c r="S211" i="1"/>
  <c r="R211" i="1"/>
  <c r="Q211" i="1"/>
  <c r="Q243" i="1" s="1"/>
  <c r="P211" i="1"/>
  <c r="O211" i="1"/>
  <c r="O243" i="1" s="1"/>
  <c r="N211" i="1"/>
  <c r="N243" i="1" s="1"/>
  <c r="M211" i="1"/>
  <c r="M243" i="1" s="1"/>
  <c r="L211" i="1"/>
  <c r="L243" i="1" s="1"/>
  <c r="K211" i="1"/>
  <c r="K243" i="1" s="1"/>
  <c r="J211" i="1"/>
  <c r="J243" i="1" s="1"/>
  <c r="I211" i="1"/>
  <c r="I243" i="1" s="1"/>
  <c r="H211" i="1"/>
  <c r="H243" i="1" s="1"/>
  <c r="G211" i="1"/>
  <c r="G243" i="1" s="1"/>
  <c r="F211" i="1"/>
  <c r="F243" i="1" s="1"/>
  <c r="E211" i="1"/>
  <c r="E243" i="1" s="1"/>
  <c r="D211" i="1"/>
  <c r="BY207" i="1"/>
  <c r="BX207" i="1"/>
  <c r="BW207" i="1"/>
  <c r="BV207" i="1"/>
  <c r="BU207" i="1"/>
  <c r="BT207" i="1"/>
  <c r="BS207" i="1"/>
  <c r="BR207" i="1"/>
  <c r="BQ207" i="1"/>
  <c r="BP207" i="1"/>
  <c r="BO207" i="1"/>
  <c r="BM207" i="1"/>
  <c r="BL207" i="1"/>
  <c r="BK207" i="1"/>
  <c r="BJ207" i="1"/>
  <c r="BI207" i="1"/>
  <c r="BH207" i="1"/>
  <c r="BG207" i="1"/>
  <c r="BF207" i="1"/>
  <c r="BE207" i="1"/>
  <c r="BD207" i="1"/>
  <c r="BC207" i="1"/>
  <c r="BB207" i="1"/>
  <c r="BA207" i="1"/>
  <c r="AZ207" i="1"/>
  <c r="AY207" i="1"/>
  <c r="AX207" i="1"/>
  <c r="AW207" i="1"/>
  <c r="AV207" i="1"/>
  <c r="AU207" i="1"/>
  <c r="AT207" i="1"/>
  <c r="AS207" i="1"/>
  <c r="AR207" i="1"/>
  <c r="AQ207" i="1"/>
  <c r="AP207" i="1"/>
  <c r="AO207" i="1"/>
  <c r="AN207" i="1"/>
  <c r="AM207" i="1"/>
  <c r="AL207" i="1"/>
  <c r="AK207" i="1"/>
  <c r="AJ207" i="1"/>
  <c r="AI207" i="1"/>
  <c r="AH207" i="1"/>
  <c r="AG207" i="1"/>
  <c r="AF207" i="1"/>
  <c r="AE207" i="1"/>
  <c r="AD207" i="1"/>
  <c r="AC207" i="1"/>
  <c r="AB207" i="1"/>
  <c r="AA207" i="1"/>
  <c r="Z207" i="1"/>
  <c r="Y207" i="1"/>
  <c r="X207" i="1"/>
  <c r="W207" i="1"/>
  <c r="V207" i="1"/>
  <c r="U207" i="1"/>
  <c r="T207" i="1"/>
  <c r="S207" i="1"/>
  <c r="R207" i="1"/>
  <c r="Q207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Y202" i="1"/>
  <c r="BX202" i="1"/>
  <c r="BW202" i="1"/>
  <c r="BV202" i="1"/>
  <c r="BU202" i="1"/>
  <c r="BT202" i="1"/>
  <c r="BS202" i="1"/>
  <c r="BR202" i="1"/>
  <c r="BQ202" i="1"/>
  <c r="BP202" i="1"/>
  <c r="BO202" i="1"/>
  <c r="BM202" i="1"/>
  <c r="BL202" i="1"/>
  <c r="BK202" i="1"/>
  <c r="BJ202" i="1"/>
  <c r="BI202" i="1"/>
  <c r="BH202" i="1"/>
  <c r="BG202" i="1"/>
  <c r="BF202" i="1"/>
  <c r="BE202" i="1"/>
  <c r="BD202" i="1"/>
  <c r="BC202" i="1"/>
  <c r="BB202" i="1"/>
  <c r="BA202" i="1"/>
  <c r="AZ202" i="1"/>
  <c r="AY202" i="1"/>
  <c r="AX202" i="1"/>
  <c r="AW202" i="1"/>
  <c r="AV202" i="1"/>
  <c r="AU202" i="1"/>
  <c r="AT202" i="1"/>
  <c r="AS202" i="1"/>
  <c r="AR202" i="1"/>
  <c r="AQ202" i="1"/>
  <c r="AP202" i="1"/>
  <c r="AO202" i="1"/>
  <c r="AN202" i="1"/>
  <c r="AM202" i="1"/>
  <c r="AL202" i="1"/>
  <c r="AK202" i="1"/>
  <c r="AJ202" i="1"/>
  <c r="AI202" i="1"/>
  <c r="AH202" i="1"/>
  <c r="AG202" i="1"/>
  <c r="AF202" i="1"/>
  <c r="AE202" i="1"/>
  <c r="AD202" i="1"/>
  <c r="AC202" i="1"/>
  <c r="AB202" i="1"/>
  <c r="AA202" i="1"/>
  <c r="Z202" i="1"/>
  <c r="Y202" i="1"/>
  <c r="X202" i="1"/>
  <c r="W202" i="1"/>
  <c r="V202" i="1"/>
  <c r="U202" i="1"/>
  <c r="T202" i="1"/>
  <c r="S202" i="1"/>
  <c r="R202" i="1"/>
  <c r="Q202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Y197" i="1"/>
  <c r="BX197" i="1"/>
  <c r="BW197" i="1"/>
  <c r="BV197" i="1"/>
  <c r="BU197" i="1"/>
  <c r="BT197" i="1"/>
  <c r="BS197" i="1"/>
  <c r="BR197" i="1"/>
  <c r="BQ197" i="1"/>
  <c r="BP197" i="1"/>
  <c r="BO197" i="1"/>
  <c r="BM197" i="1"/>
  <c r="BL197" i="1"/>
  <c r="BK197" i="1"/>
  <c r="BJ197" i="1"/>
  <c r="BI197" i="1"/>
  <c r="BH197" i="1"/>
  <c r="BG197" i="1"/>
  <c r="BF197" i="1"/>
  <c r="BE197" i="1"/>
  <c r="BD197" i="1"/>
  <c r="BC197" i="1"/>
  <c r="BB197" i="1"/>
  <c r="BA197" i="1"/>
  <c r="AZ197" i="1"/>
  <c r="AY197" i="1"/>
  <c r="AX197" i="1"/>
  <c r="AW197" i="1"/>
  <c r="AV197" i="1"/>
  <c r="AU197" i="1"/>
  <c r="AT197" i="1"/>
  <c r="AS197" i="1"/>
  <c r="AR197" i="1"/>
  <c r="AQ197" i="1"/>
  <c r="AP197" i="1"/>
  <c r="AO197" i="1"/>
  <c r="AN197" i="1"/>
  <c r="AM197" i="1"/>
  <c r="AL197" i="1"/>
  <c r="AK197" i="1"/>
  <c r="AJ197" i="1"/>
  <c r="AI197" i="1"/>
  <c r="AH197" i="1"/>
  <c r="AG197" i="1"/>
  <c r="AF197" i="1"/>
  <c r="AE197" i="1"/>
  <c r="AD197" i="1"/>
  <c r="AC197" i="1"/>
  <c r="AB197" i="1"/>
  <c r="AA197" i="1"/>
  <c r="Z197" i="1"/>
  <c r="Y197" i="1"/>
  <c r="X197" i="1"/>
  <c r="W197" i="1"/>
  <c r="V197" i="1"/>
  <c r="U197" i="1"/>
  <c r="T197" i="1"/>
  <c r="S197" i="1"/>
  <c r="R197" i="1"/>
  <c r="Q197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Y193" i="1"/>
  <c r="BX193" i="1"/>
  <c r="BW193" i="1"/>
  <c r="BV193" i="1"/>
  <c r="BU193" i="1"/>
  <c r="BT193" i="1"/>
  <c r="BS193" i="1"/>
  <c r="BR193" i="1"/>
  <c r="BQ193" i="1"/>
  <c r="BP193" i="1"/>
  <c r="BO193" i="1"/>
  <c r="BM193" i="1"/>
  <c r="BL193" i="1"/>
  <c r="BK193" i="1"/>
  <c r="BJ193" i="1"/>
  <c r="BI193" i="1"/>
  <c r="BH193" i="1"/>
  <c r="BG193" i="1"/>
  <c r="BF193" i="1"/>
  <c r="BE193" i="1"/>
  <c r="BD193" i="1"/>
  <c r="BC193" i="1"/>
  <c r="BB193" i="1"/>
  <c r="CL193" i="1" s="1"/>
  <c r="BA193" i="1"/>
  <c r="AZ193" i="1"/>
  <c r="AY193" i="1"/>
  <c r="AX193" i="1"/>
  <c r="AW193" i="1"/>
  <c r="AV193" i="1"/>
  <c r="AU193" i="1"/>
  <c r="AT193" i="1"/>
  <c r="AS193" i="1"/>
  <c r="AR193" i="1"/>
  <c r="AQ193" i="1"/>
  <c r="AP193" i="1"/>
  <c r="AO193" i="1"/>
  <c r="AN193" i="1"/>
  <c r="AM193" i="1"/>
  <c r="AL193" i="1"/>
  <c r="AL192" i="1" s="1"/>
  <c r="AK193" i="1"/>
  <c r="AJ193" i="1"/>
  <c r="AI193" i="1"/>
  <c r="AH193" i="1"/>
  <c r="AG193" i="1"/>
  <c r="AF193" i="1"/>
  <c r="AE193" i="1"/>
  <c r="AD193" i="1"/>
  <c r="AD192" i="1" s="1"/>
  <c r="AC193" i="1"/>
  <c r="AB193" i="1"/>
  <c r="AA193" i="1"/>
  <c r="Z193" i="1"/>
  <c r="Y193" i="1"/>
  <c r="X193" i="1"/>
  <c r="W193" i="1"/>
  <c r="V193" i="1"/>
  <c r="V192" i="1" s="1"/>
  <c r="U193" i="1"/>
  <c r="T193" i="1"/>
  <c r="S193" i="1"/>
  <c r="R193" i="1"/>
  <c r="Q193" i="1"/>
  <c r="P193" i="1"/>
  <c r="O193" i="1"/>
  <c r="N193" i="1"/>
  <c r="N192" i="1" s="1"/>
  <c r="M193" i="1"/>
  <c r="L193" i="1"/>
  <c r="K193" i="1"/>
  <c r="J193" i="1"/>
  <c r="I193" i="1"/>
  <c r="H193" i="1"/>
  <c r="G193" i="1"/>
  <c r="F193" i="1"/>
  <c r="F192" i="1" s="1"/>
  <c r="E193" i="1"/>
  <c r="D193" i="1"/>
  <c r="BY188" i="1"/>
  <c r="BX188" i="1"/>
  <c r="BW188" i="1"/>
  <c r="BV188" i="1"/>
  <c r="BU188" i="1"/>
  <c r="BT188" i="1"/>
  <c r="BS188" i="1"/>
  <c r="BR188" i="1"/>
  <c r="BQ188" i="1"/>
  <c r="BP188" i="1"/>
  <c r="BO188" i="1"/>
  <c r="BM188" i="1"/>
  <c r="BL188" i="1"/>
  <c r="BK188" i="1"/>
  <c r="BJ188" i="1"/>
  <c r="BI188" i="1"/>
  <c r="BH188" i="1"/>
  <c r="BG188" i="1"/>
  <c r="BF188" i="1"/>
  <c r="BE188" i="1"/>
  <c r="BD188" i="1"/>
  <c r="BC188" i="1"/>
  <c r="BB188" i="1"/>
  <c r="BA188" i="1"/>
  <c r="AZ188" i="1"/>
  <c r="AY188" i="1"/>
  <c r="AX188" i="1"/>
  <c r="AW188" i="1"/>
  <c r="AV188" i="1"/>
  <c r="AU188" i="1"/>
  <c r="AT188" i="1"/>
  <c r="AS188" i="1"/>
  <c r="AR188" i="1"/>
  <c r="AQ188" i="1"/>
  <c r="AP188" i="1"/>
  <c r="AO188" i="1"/>
  <c r="AN188" i="1"/>
  <c r="AM188" i="1"/>
  <c r="AL188" i="1"/>
  <c r="AK188" i="1"/>
  <c r="AJ188" i="1"/>
  <c r="AI188" i="1"/>
  <c r="AH188" i="1"/>
  <c r="AG188" i="1"/>
  <c r="AF188" i="1"/>
  <c r="AE188" i="1"/>
  <c r="AD188" i="1"/>
  <c r="AC188" i="1"/>
  <c r="AB188" i="1"/>
  <c r="AA188" i="1"/>
  <c r="Z188" i="1"/>
  <c r="Y188" i="1"/>
  <c r="X188" i="1"/>
  <c r="W188" i="1"/>
  <c r="V188" i="1"/>
  <c r="U188" i="1"/>
  <c r="T188" i="1"/>
  <c r="S188" i="1"/>
  <c r="R188" i="1"/>
  <c r="Q188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Y183" i="1"/>
  <c r="BX183" i="1"/>
  <c r="BW183" i="1"/>
  <c r="BV183" i="1"/>
  <c r="BU183" i="1"/>
  <c r="BT183" i="1"/>
  <c r="BS183" i="1"/>
  <c r="BR183" i="1"/>
  <c r="BQ183" i="1"/>
  <c r="BP183" i="1"/>
  <c r="BO183" i="1"/>
  <c r="BM183" i="1"/>
  <c r="BL183" i="1"/>
  <c r="BK183" i="1"/>
  <c r="BJ183" i="1"/>
  <c r="BI183" i="1"/>
  <c r="BH183" i="1"/>
  <c r="BG183" i="1"/>
  <c r="BF183" i="1"/>
  <c r="BE183" i="1"/>
  <c r="BD183" i="1"/>
  <c r="BC183" i="1"/>
  <c r="BB183" i="1"/>
  <c r="BA183" i="1"/>
  <c r="AZ183" i="1"/>
  <c r="AY183" i="1"/>
  <c r="AX183" i="1"/>
  <c r="AW183" i="1"/>
  <c r="AV183" i="1"/>
  <c r="AU183" i="1"/>
  <c r="AT183" i="1"/>
  <c r="AS183" i="1"/>
  <c r="AR183" i="1"/>
  <c r="AQ183" i="1"/>
  <c r="AP183" i="1"/>
  <c r="AO183" i="1"/>
  <c r="AN183" i="1"/>
  <c r="AM183" i="1"/>
  <c r="AL183" i="1"/>
  <c r="AK183" i="1"/>
  <c r="AJ183" i="1"/>
  <c r="AI183" i="1"/>
  <c r="AH183" i="1"/>
  <c r="AG183" i="1"/>
  <c r="AF183" i="1"/>
  <c r="AE183" i="1"/>
  <c r="AD183" i="1"/>
  <c r="AC183" i="1"/>
  <c r="AB183" i="1"/>
  <c r="AA183" i="1"/>
  <c r="Z183" i="1"/>
  <c r="Y183" i="1"/>
  <c r="X183" i="1"/>
  <c r="W183" i="1"/>
  <c r="V183" i="1"/>
  <c r="U183" i="1"/>
  <c r="T183" i="1"/>
  <c r="S183" i="1"/>
  <c r="R183" i="1"/>
  <c r="Q183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Y175" i="1"/>
  <c r="BX175" i="1"/>
  <c r="BW175" i="1"/>
  <c r="BV175" i="1"/>
  <c r="BU175" i="1"/>
  <c r="BT175" i="1"/>
  <c r="BS175" i="1"/>
  <c r="BR175" i="1"/>
  <c r="BQ175" i="1"/>
  <c r="BP175" i="1"/>
  <c r="BO175" i="1"/>
  <c r="BM175" i="1"/>
  <c r="BL175" i="1"/>
  <c r="BK175" i="1"/>
  <c r="BJ175" i="1"/>
  <c r="BI175" i="1"/>
  <c r="BH175" i="1"/>
  <c r="BG175" i="1"/>
  <c r="BF175" i="1"/>
  <c r="BE175" i="1"/>
  <c r="BD175" i="1"/>
  <c r="BC175" i="1"/>
  <c r="BB175" i="1"/>
  <c r="BA175" i="1"/>
  <c r="AZ175" i="1"/>
  <c r="AY175" i="1"/>
  <c r="AX175" i="1"/>
  <c r="AW175" i="1"/>
  <c r="AV175" i="1"/>
  <c r="AU175" i="1"/>
  <c r="AT175" i="1"/>
  <c r="AS175" i="1"/>
  <c r="AR175" i="1"/>
  <c r="AQ175" i="1"/>
  <c r="AP175" i="1"/>
  <c r="AO175" i="1"/>
  <c r="AN175" i="1"/>
  <c r="AM175" i="1"/>
  <c r="AL175" i="1"/>
  <c r="AK175" i="1"/>
  <c r="AJ175" i="1"/>
  <c r="AI175" i="1"/>
  <c r="AH175" i="1"/>
  <c r="AG175" i="1"/>
  <c r="AF175" i="1"/>
  <c r="AE175" i="1"/>
  <c r="AD175" i="1"/>
  <c r="AC175" i="1"/>
  <c r="AB175" i="1"/>
  <c r="AA175" i="1"/>
  <c r="Z175" i="1"/>
  <c r="Y175" i="1"/>
  <c r="X175" i="1"/>
  <c r="W175" i="1"/>
  <c r="V175" i="1"/>
  <c r="U175" i="1"/>
  <c r="T175" i="1"/>
  <c r="S175" i="1"/>
  <c r="R175" i="1"/>
  <c r="Q175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Y166" i="1"/>
  <c r="BX166" i="1"/>
  <c r="BW166" i="1"/>
  <c r="BV166" i="1"/>
  <c r="BU166" i="1"/>
  <c r="BT166" i="1"/>
  <c r="BS166" i="1"/>
  <c r="BR166" i="1"/>
  <c r="BQ166" i="1"/>
  <c r="BP166" i="1"/>
  <c r="BO166" i="1"/>
  <c r="CM166" i="1" s="1"/>
  <c r="BM166" i="1"/>
  <c r="BL166" i="1"/>
  <c r="BK166" i="1"/>
  <c r="BJ166" i="1"/>
  <c r="BI166" i="1"/>
  <c r="BH166" i="1"/>
  <c r="BG166" i="1"/>
  <c r="BF166" i="1"/>
  <c r="BE166" i="1"/>
  <c r="BD166" i="1"/>
  <c r="BC166" i="1"/>
  <c r="BB166" i="1"/>
  <c r="BA166" i="1"/>
  <c r="AZ166" i="1"/>
  <c r="AY166" i="1"/>
  <c r="AX166" i="1"/>
  <c r="AW166" i="1"/>
  <c r="AV166" i="1"/>
  <c r="AU166" i="1"/>
  <c r="AT166" i="1"/>
  <c r="AS166" i="1"/>
  <c r="AR166" i="1"/>
  <c r="AQ166" i="1"/>
  <c r="AP166" i="1"/>
  <c r="AO166" i="1"/>
  <c r="AN166" i="1"/>
  <c r="AM166" i="1"/>
  <c r="AL166" i="1"/>
  <c r="AK166" i="1"/>
  <c r="AJ166" i="1"/>
  <c r="AI166" i="1"/>
  <c r="AH166" i="1"/>
  <c r="AG166" i="1"/>
  <c r="AF166" i="1"/>
  <c r="AE166" i="1"/>
  <c r="AD166" i="1"/>
  <c r="AC166" i="1"/>
  <c r="AB166" i="1"/>
  <c r="AA166" i="1"/>
  <c r="Z166" i="1"/>
  <c r="Y166" i="1"/>
  <c r="X166" i="1"/>
  <c r="W166" i="1"/>
  <c r="V166" i="1"/>
  <c r="U166" i="1"/>
  <c r="T166" i="1"/>
  <c r="S166" i="1"/>
  <c r="R166" i="1"/>
  <c r="Q166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Y121" i="1"/>
  <c r="BX121" i="1"/>
  <c r="BW121" i="1"/>
  <c r="BV121" i="1"/>
  <c r="BU121" i="1"/>
  <c r="BT121" i="1"/>
  <c r="BS121" i="1"/>
  <c r="BS86" i="1" s="1"/>
  <c r="BR121" i="1"/>
  <c r="BQ121" i="1"/>
  <c r="BP121" i="1"/>
  <c r="BO121" i="1"/>
  <c r="BM121" i="1"/>
  <c r="BL121" i="1"/>
  <c r="BK121" i="1"/>
  <c r="BJ121" i="1"/>
  <c r="BI121" i="1"/>
  <c r="BH121" i="1"/>
  <c r="BG121" i="1"/>
  <c r="BF121" i="1"/>
  <c r="BE121" i="1"/>
  <c r="BD121" i="1"/>
  <c r="BC121" i="1"/>
  <c r="BB121" i="1"/>
  <c r="BA121" i="1"/>
  <c r="AZ121" i="1"/>
  <c r="AY121" i="1"/>
  <c r="AX121" i="1"/>
  <c r="AX86" i="1" s="1"/>
  <c r="AW121" i="1"/>
  <c r="AV121" i="1"/>
  <c r="AU121" i="1"/>
  <c r="AT121" i="1"/>
  <c r="AS121" i="1"/>
  <c r="AR121" i="1"/>
  <c r="AQ121" i="1"/>
  <c r="AP121" i="1"/>
  <c r="AO121" i="1"/>
  <c r="AN121" i="1"/>
  <c r="AM121" i="1"/>
  <c r="AM86" i="1" s="1"/>
  <c r="AL121" i="1"/>
  <c r="AL86" i="1" s="1"/>
  <c r="AK121" i="1"/>
  <c r="AJ121" i="1"/>
  <c r="AI121" i="1"/>
  <c r="AI86" i="1" s="1"/>
  <c r="AH121" i="1"/>
  <c r="AH86" i="1" s="1"/>
  <c r="AG121" i="1"/>
  <c r="AF121" i="1"/>
  <c r="AE121" i="1"/>
  <c r="AD121" i="1"/>
  <c r="AC121" i="1"/>
  <c r="AB121" i="1"/>
  <c r="AA121" i="1"/>
  <c r="AA86" i="1" s="1"/>
  <c r="Z121" i="1"/>
  <c r="Y121" i="1"/>
  <c r="X121" i="1"/>
  <c r="W121" i="1"/>
  <c r="V121" i="1"/>
  <c r="V86" i="1" s="1"/>
  <c r="U121" i="1"/>
  <c r="T121" i="1"/>
  <c r="S121" i="1"/>
  <c r="R121" i="1"/>
  <c r="R86" i="1" s="1"/>
  <c r="Q121" i="1"/>
  <c r="P121" i="1"/>
  <c r="O121" i="1"/>
  <c r="O86" i="1" s="1"/>
  <c r="N121" i="1"/>
  <c r="M121" i="1"/>
  <c r="L121" i="1"/>
  <c r="L86" i="1" s="1"/>
  <c r="K121" i="1"/>
  <c r="K86" i="1" s="1"/>
  <c r="J121" i="1"/>
  <c r="I121" i="1"/>
  <c r="H121" i="1"/>
  <c r="G121" i="1"/>
  <c r="G86" i="1" s="1"/>
  <c r="F121" i="1"/>
  <c r="F86" i="1" s="1"/>
  <c r="E121" i="1"/>
  <c r="D121" i="1"/>
  <c r="D86" i="1" s="1"/>
  <c r="BZ175" i="1"/>
  <c r="BZ166" i="1"/>
  <c r="BE243" i="1" l="1"/>
  <c r="BM243" i="1"/>
  <c r="BH243" i="1"/>
  <c r="BI243" i="1"/>
  <c r="AW243" i="1"/>
  <c r="AP243" i="1"/>
  <c r="AX243" i="1"/>
  <c r="AS243" i="1"/>
  <c r="BA243" i="1"/>
  <c r="AG243" i="1"/>
  <c r="AO243" i="1"/>
  <c r="AH243" i="1"/>
  <c r="AL243" i="1"/>
  <c r="X243" i="1"/>
  <c r="Y243" i="1"/>
  <c r="T243" i="1"/>
  <c r="AB243" i="1"/>
  <c r="BV243" i="1"/>
  <c r="BW243" i="1"/>
  <c r="BR243" i="1"/>
  <c r="BS243" i="1"/>
  <c r="BG243" i="1"/>
  <c r="BB243" i="1"/>
  <c r="BJ243" i="1"/>
  <c r="BC243" i="1"/>
  <c r="BK243" i="1"/>
  <c r="BD243" i="1"/>
  <c r="BL243" i="1"/>
  <c r="AQ243" i="1"/>
  <c r="AY243" i="1"/>
  <c r="AT243" i="1"/>
  <c r="AU243" i="1"/>
  <c r="AI243" i="1"/>
  <c r="AJ243" i="1"/>
  <c r="AK243" i="1"/>
  <c r="AF243" i="1"/>
  <c r="AN243" i="1"/>
  <c r="R243" i="1"/>
  <c r="Z243" i="1"/>
  <c r="S243" i="1"/>
  <c r="AA243" i="1"/>
  <c r="AC243" i="1"/>
  <c r="V243" i="1"/>
  <c r="W243" i="1"/>
  <c r="U243" i="1"/>
  <c r="CM211" i="1"/>
  <c r="BO243" i="1"/>
  <c r="P243" i="1"/>
  <c r="CL197" i="1"/>
  <c r="CM188" i="1"/>
  <c r="CL207" i="1"/>
  <c r="CM225" i="1"/>
  <c r="CL166" i="1"/>
  <c r="CM193" i="1"/>
  <c r="CL211" i="1"/>
  <c r="CL175" i="1"/>
  <c r="CM197" i="1"/>
  <c r="CL216" i="1"/>
  <c r="CM175" i="1"/>
  <c r="CO175" i="1" s="1"/>
  <c r="CM183" i="1"/>
  <c r="CL202" i="1"/>
  <c r="CL183" i="1"/>
  <c r="CM202" i="1"/>
  <c r="CL222" i="1"/>
  <c r="CM216" i="1"/>
  <c r="CM222" i="1"/>
  <c r="CL121" i="1"/>
  <c r="CM121" i="1"/>
  <c r="CL188" i="1"/>
  <c r="CM207" i="1"/>
  <c r="CO207" i="1" s="1"/>
  <c r="CL225" i="1"/>
  <c r="CO202" i="1"/>
  <c r="CO216" i="1"/>
  <c r="CO222" i="1"/>
  <c r="CO166" i="1"/>
  <c r="CO211" i="1"/>
  <c r="CO225" i="1"/>
  <c r="J192" i="1"/>
  <c r="R192" i="1"/>
  <c r="Z192" i="1"/>
  <c r="AH192" i="1"/>
  <c r="CA262" i="1"/>
  <c r="AP192" i="1"/>
  <c r="AT192" i="1"/>
  <c r="AX192" i="1"/>
  <c r="BF192" i="1"/>
  <c r="BJ192" i="1"/>
  <c r="BS192" i="1"/>
  <c r="BW192" i="1"/>
  <c r="AE192" i="1"/>
  <c r="W181" i="1"/>
  <c r="AY181" i="1"/>
  <c r="F181" i="1"/>
  <c r="J181" i="1"/>
  <c r="N181" i="1"/>
  <c r="R181" i="1"/>
  <c r="V181" i="1"/>
  <c r="Z181" i="1"/>
  <c r="AD181" i="1"/>
  <c r="AH181" i="1"/>
  <c r="AL181" i="1"/>
  <c r="AP181" i="1"/>
  <c r="AT181" i="1"/>
  <c r="AX181" i="1"/>
  <c r="BF181" i="1"/>
  <c r="BJ181" i="1"/>
  <c r="BS181" i="1"/>
  <c r="BW181" i="1"/>
  <c r="BN207" i="1"/>
  <c r="BN225" i="1"/>
  <c r="BN175" i="1"/>
  <c r="BN121" i="1"/>
  <c r="BN193" i="1"/>
  <c r="BN166" i="1"/>
  <c r="BN183" i="1"/>
  <c r="BN197" i="1"/>
  <c r="BN216" i="1"/>
  <c r="BN211" i="1"/>
  <c r="BN188" i="1"/>
  <c r="D192" i="1"/>
  <c r="H192" i="1"/>
  <c r="L192" i="1"/>
  <c r="P192" i="1"/>
  <c r="T192" i="1"/>
  <c r="X192" i="1"/>
  <c r="AB192" i="1"/>
  <c r="AF192" i="1"/>
  <c r="AJ192" i="1"/>
  <c r="AN192" i="1"/>
  <c r="AR192" i="1"/>
  <c r="AV192" i="1"/>
  <c r="AZ192" i="1"/>
  <c r="BD192" i="1"/>
  <c r="BH192" i="1"/>
  <c r="BL192" i="1"/>
  <c r="BQ192" i="1"/>
  <c r="BU192" i="1"/>
  <c r="BY192" i="1"/>
  <c r="BN202" i="1"/>
  <c r="BN222" i="1"/>
  <c r="BG192" i="1"/>
  <c r="AB181" i="1"/>
  <c r="G181" i="1"/>
  <c r="K181" i="1"/>
  <c r="O181" i="1"/>
  <c r="S181" i="1"/>
  <c r="AA181" i="1"/>
  <c r="AE181" i="1"/>
  <c r="AI181" i="1"/>
  <c r="AM181" i="1"/>
  <c r="AQ181" i="1"/>
  <c r="AU181" i="1"/>
  <c r="BC181" i="1"/>
  <c r="BG181" i="1"/>
  <c r="BK181" i="1"/>
  <c r="AE86" i="1"/>
  <c r="AQ86" i="1"/>
  <c r="AU86" i="1"/>
  <c r="G192" i="1"/>
  <c r="AY192" i="1"/>
  <c r="BP181" i="1"/>
  <c r="BT181" i="1"/>
  <c r="BX181" i="1"/>
  <c r="U192" i="1"/>
  <c r="AK192" i="1"/>
  <c r="BO192" i="1"/>
  <c r="P181" i="1"/>
  <c r="T86" i="1"/>
  <c r="AB86" i="1"/>
  <c r="AJ86" i="1"/>
  <c r="AV86" i="1"/>
  <c r="AZ86" i="1"/>
  <c r="BH86" i="1"/>
  <c r="E192" i="1"/>
  <c r="BA192" i="1"/>
  <c r="BR192" i="1"/>
  <c r="BB192" i="1"/>
  <c r="BL181" i="1"/>
  <c r="S86" i="1"/>
  <c r="W86" i="1"/>
  <c r="AY86" i="1"/>
  <c r="BC86" i="1"/>
  <c r="BT86" i="1"/>
  <c r="BX86" i="1"/>
  <c r="BB181" i="1"/>
  <c r="CL181" i="1" s="1"/>
  <c r="BO181" i="1"/>
  <c r="K192" i="1"/>
  <c r="O192" i="1"/>
  <c r="S192" i="1"/>
  <c r="W192" i="1"/>
  <c r="AA192" i="1"/>
  <c r="AI192" i="1"/>
  <c r="AM192" i="1"/>
  <c r="AQ192" i="1"/>
  <c r="AU192" i="1"/>
  <c r="BC192" i="1"/>
  <c r="BK192" i="1"/>
  <c r="BP192" i="1"/>
  <c r="BT192" i="1"/>
  <c r="BX192" i="1"/>
  <c r="BU86" i="1"/>
  <c r="BQ86" i="1"/>
  <c r="BP86" i="1"/>
  <c r="BO86" i="1"/>
  <c r="BK86" i="1"/>
  <c r="BG86" i="1"/>
  <c r="BB86" i="1"/>
  <c r="H86" i="1"/>
  <c r="X86" i="1"/>
  <c r="AF86" i="1"/>
  <c r="AN86" i="1"/>
  <c r="AR86" i="1"/>
  <c r="BD86" i="1"/>
  <c r="BL86" i="1"/>
  <c r="BY86" i="1"/>
  <c r="E181" i="1"/>
  <c r="U181" i="1"/>
  <c r="AK181" i="1"/>
  <c r="BA181" i="1"/>
  <c r="BR181" i="1"/>
  <c r="H181" i="1"/>
  <c r="AJ181" i="1"/>
  <c r="AR181" i="1"/>
  <c r="AZ181" i="1"/>
  <c r="BD181" i="1"/>
  <c r="BU181" i="1"/>
  <c r="J86" i="1"/>
  <c r="N86" i="1"/>
  <c r="Z86" i="1"/>
  <c r="AD86" i="1"/>
  <c r="AP86" i="1"/>
  <c r="AT86" i="1"/>
  <c r="BF86" i="1"/>
  <c r="BJ86" i="1"/>
  <c r="BW86" i="1"/>
  <c r="D181" i="1"/>
  <c r="L181" i="1"/>
  <c r="T181" i="1"/>
  <c r="X181" i="1"/>
  <c r="AF181" i="1"/>
  <c r="AN181" i="1"/>
  <c r="AV181" i="1"/>
  <c r="BH181" i="1"/>
  <c r="BQ181" i="1"/>
  <c r="BY181" i="1"/>
  <c r="I181" i="1"/>
  <c r="M181" i="1"/>
  <c r="Q181" i="1"/>
  <c r="Y181" i="1"/>
  <c r="AC181" i="1"/>
  <c r="AG181" i="1"/>
  <c r="AO181" i="1"/>
  <c r="AS181" i="1"/>
  <c r="AW181" i="1"/>
  <c r="BE181" i="1"/>
  <c r="BI181" i="1"/>
  <c r="BM181" i="1"/>
  <c r="BV181" i="1"/>
  <c r="I192" i="1"/>
  <c r="M192" i="1"/>
  <c r="Q192" i="1"/>
  <c r="Y192" i="1"/>
  <c r="AC192" i="1"/>
  <c r="AG192" i="1"/>
  <c r="AO192" i="1"/>
  <c r="AS192" i="1"/>
  <c r="AW192" i="1"/>
  <c r="BE192" i="1"/>
  <c r="BI192" i="1"/>
  <c r="BM192" i="1"/>
  <c r="BV192" i="1"/>
  <c r="E86" i="1"/>
  <c r="I86" i="1"/>
  <c r="M86" i="1"/>
  <c r="Q86" i="1"/>
  <c r="U86" i="1"/>
  <c r="Y86" i="1"/>
  <c r="AG86" i="1"/>
  <c r="AK86" i="1"/>
  <c r="AO86" i="1"/>
  <c r="AS86" i="1"/>
  <c r="AW86" i="1"/>
  <c r="BA86" i="1"/>
  <c r="BE86" i="1"/>
  <c r="BI86" i="1"/>
  <c r="BM86" i="1"/>
  <c r="BR86" i="1"/>
  <c r="BV86" i="1"/>
  <c r="BZ211" i="1"/>
  <c r="BZ216" i="1"/>
  <c r="CO217" i="1"/>
  <c r="BZ243" i="1" l="1"/>
  <c r="BN243" i="1"/>
  <c r="CM192" i="1"/>
  <c r="CO192" i="1" s="1"/>
  <c r="CM86" i="1"/>
  <c r="CO86" i="1" s="1"/>
  <c r="CL192" i="1"/>
  <c r="CL86" i="1"/>
  <c r="CM181" i="1"/>
  <c r="CO181" i="1"/>
  <c r="BN192" i="1"/>
  <c r="BN181" i="1"/>
  <c r="BN86" i="1"/>
  <c r="BZ224" i="1"/>
  <c r="BZ225" i="1" l="1"/>
  <c r="BZ222" i="1"/>
  <c r="CO226" i="1" l="1"/>
  <c r="CO218" i="1"/>
  <c r="CO215" i="1"/>
  <c r="CO213" i="1"/>
  <c r="CO224" i="1"/>
  <c r="BZ197" i="1" l="1"/>
  <c r="BZ193" i="1"/>
  <c r="BZ188" i="1"/>
  <c r="BZ183" i="1"/>
  <c r="BZ207" i="1" l="1"/>
  <c r="BZ202" i="1"/>
  <c r="BZ192" i="1"/>
  <c r="BZ181" i="1"/>
  <c r="BZ160" i="1"/>
  <c r="BY50" i="1"/>
  <c r="BY162" i="1" s="1"/>
  <c r="BX50" i="1"/>
  <c r="BX162" i="1" s="1"/>
  <c r="BW50" i="1"/>
  <c r="BW162" i="1" s="1"/>
  <c r="BV50" i="1"/>
  <c r="BV162" i="1" s="1"/>
  <c r="BU50" i="1"/>
  <c r="BU162" i="1" s="1"/>
  <c r="BT50" i="1"/>
  <c r="BT162" i="1" s="1"/>
  <c r="BS50" i="1"/>
  <c r="BS162" i="1" s="1"/>
  <c r="BR50" i="1"/>
  <c r="BR162" i="1" s="1"/>
  <c r="BQ50" i="1"/>
  <c r="BQ162" i="1" s="1"/>
  <c r="BP50" i="1"/>
  <c r="BP162" i="1" s="1"/>
  <c r="BO50" i="1"/>
  <c r="BM50" i="1"/>
  <c r="BM162" i="1" s="1"/>
  <c r="BL50" i="1"/>
  <c r="BL162" i="1" s="1"/>
  <c r="BK50" i="1"/>
  <c r="BK162" i="1" s="1"/>
  <c r="BJ50" i="1"/>
  <c r="BJ162" i="1" s="1"/>
  <c r="BI50" i="1"/>
  <c r="BI162" i="1" s="1"/>
  <c r="BH50" i="1"/>
  <c r="BH162" i="1" s="1"/>
  <c r="BG50" i="1"/>
  <c r="BG162" i="1" s="1"/>
  <c r="BF50" i="1"/>
  <c r="BF162" i="1" s="1"/>
  <c r="BE50" i="1"/>
  <c r="BE162" i="1" s="1"/>
  <c r="BD50" i="1"/>
  <c r="BD162" i="1" s="1"/>
  <c r="BC50" i="1"/>
  <c r="BC162" i="1" s="1"/>
  <c r="BB50" i="1"/>
  <c r="BA50" i="1"/>
  <c r="BA162" i="1" s="1"/>
  <c r="AZ50" i="1"/>
  <c r="AZ162" i="1" s="1"/>
  <c r="AY50" i="1"/>
  <c r="AY162" i="1" s="1"/>
  <c r="AX50" i="1"/>
  <c r="AX162" i="1" s="1"/>
  <c r="AW50" i="1"/>
  <c r="AW162" i="1" s="1"/>
  <c r="AV50" i="1"/>
  <c r="AV162" i="1" s="1"/>
  <c r="AU50" i="1"/>
  <c r="AU162" i="1" s="1"/>
  <c r="AT50" i="1"/>
  <c r="AT162" i="1" s="1"/>
  <c r="AS50" i="1"/>
  <c r="AS162" i="1" s="1"/>
  <c r="AR50" i="1"/>
  <c r="AR162" i="1" s="1"/>
  <c r="AQ50" i="1"/>
  <c r="AQ162" i="1" s="1"/>
  <c r="AP50" i="1"/>
  <c r="AP162" i="1" s="1"/>
  <c r="AO50" i="1"/>
  <c r="AO162" i="1" s="1"/>
  <c r="AN50" i="1"/>
  <c r="AN162" i="1" s="1"/>
  <c r="AM50" i="1"/>
  <c r="AM162" i="1" s="1"/>
  <c r="AL50" i="1"/>
  <c r="AL162" i="1" s="1"/>
  <c r="AK50" i="1"/>
  <c r="AK162" i="1" s="1"/>
  <c r="AJ50" i="1"/>
  <c r="AJ162" i="1" s="1"/>
  <c r="AI50" i="1"/>
  <c r="AI162" i="1" s="1"/>
  <c r="AH50" i="1"/>
  <c r="AH162" i="1" s="1"/>
  <c r="AG50" i="1"/>
  <c r="AG162" i="1" s="1"/>
  <c r="AF50" i="1"/>
  <c r="AF162" i="1" s="1"/>
  <c r="AE50" i="1"/>
  <c r="AE162" i="1" s="1"/>
  <c r="AD50" i="1"/>
  <c r="AD162" i="1" s="1"/>
  <c r="AC50" i="1"/>
  <c r="AC162" i="1" s="1"/>
  <c r="AB50" i="1"/>
  <c r="AB162" i="1" s="1"/>
  <c r="AA50" i="1"/>
  <c r="AA162" i="1" s="1"/>
  <c r="Z50" i="1"/>
  <c r="Z162" i="1" s="1"/>
  <c r="Y50" i="1"/>
  <c r="Y162" i="1" s="1"/>
  <c r="X50" i="1"/>
  <c r="X162" i="1" s="1"/>
  <c r="W50" i="1"/>
  <c r="W162" i="1" s="1"/>
  <c r="V50" i="1"/>
  <c r="V162" i="1" s="1"/>
  <c r="U50" i="1"/>
  <c r="U162" i="1" s="1"/>
  <c r="T50" i="1"/>
  <c r="T162" i="1" s="1"/>
  <c r="S50" i="1"/>
  <c r="S162" i="1" s="1"/>
  <c r="R50" i="1"/>
  <c r="R162" i="1" s="1"/>
  <c r="Q50" i="1"/>
  <c r="Q162" i="1" s="1"/>
  <c r="P50" i="1"/>
  <c r="P162" i="1" s="1"/>
  <c r="O50" i="1"/>
  <c r="O162" i="1" s="1"/>
  <c r="N50" i="1"/>
  <c r="N162" i="1" s="1"/>
  <c r="M50" i="1"/>
  <c r="M162" i="1" s="1"/>
  <c r="L50" i="1"/>
  <c r="L162" i="1" s="1"/>
  <c r="K50" i="1"/>
  <c r="K162" i="1" s="1"/>
  <c r="J50" i="1"/>
  <c r="J162" i="1" s="1"/>
  <c r="I50" i="1"/>
  <c r="I162" i="1" s="1"/>
  <c r="H50" i="1"/>
  <c r="H162" i="1" s="1"/>
  <c r="G50" i="1"/>
  <c r="G162" i="1" s="1"/>
  <c r="F50" i="1"/>
  <c r="F162" i="1" s="1"/>
  <c r="E50" i="1"/>
  <c r="E162" i="1" s="1"/>
  <c r="D50" i="1"/>
  <c r="D162" i="1" s="1"/>
  <c r="BZ50" i="1"/>
  <c r="BZ121" i="1"/>
  <c r="CM50" i="1" l="1"/>
  <c r="CL50" i="1"/>
  <c r="BN50" i="1"/>
  <c r="BN162" i="1" s="1"/>
  <c r="BO162" i="1"/>
  <c r="BB162" i="1"/>
  <c r="E160" i="1"/>
  <c r="E13" i="1"/>
  <c r="I160" i="1"/>
  <c r="I13" i="1"/>
  <c r="M160" i="1"/>
  <c r="M13" i="1"/>
  <c r="R13" i="1"/>
  <c r="R160" i="1"/>
  <c r="V160" i="1"/>
  <c r="V13" i="1"/>
  <c r="Z13" i="1"/>
  <c r="Z160" i="1"/>
  <c r="AE13" i="1"/>
  <c r="AE160" i="1"/>
  <c r="AI160" i="1"/>
  <c r="AI13" i="1"/>
  <c r="AM160" i="1"/>
  <c r="AM13" i="1"/>
  <c r="AQ160" i="1"/>
  <c r="AQ13" i="1"/>
  <c r="AU13" i="1"/>
  <c r="AU160" i="1"/>
  <c r="BP160" i="1"/>
  <c r="BP13" i="1"/>
  <c r="BP262" i="1" s="1"/>
  <c r="BX13" i="1"/>
  <c r="BX262" i="1" s="1"/>
  <c r="BX160" i="1"/>
  <c r="F160" i="1"/>
  <c r="F13" i="1"/>
  <c r="N160" i="1"/>
  <c r="N13" i="1"/>
  <c r="W160" i="1"/>
  <c r="W13" i="1"/>
  <c r="AF160" i="1"/>
  <c r="AF13" i="1"/>
  <c r="AN13" i="1"/>
  <c r="AN160" i="1"/>
  <c r="AV13" i="1"/>
  <c r="AV160" i="1"/>
  <c r="BD160" i="1"/>
  <c r="BD13" i="1"/>
  <c r="BL160" i="1"/>
  <c r="BL13" i="1"/>
  <c r="BY13" i="1"/>
  <c r="BY262" i="1" s="1"/>
  <c r="BY160" i="1"/>
  <c r="G160" i="1"/>
  <c r="G13" i="1"/>
  <c r="K160" i="1"/>
  <c r="K13" i="1"/>
  <c r="O13" i="1"/>
  <c r="O160" i="1"/>
  <c r="T13" i="1"/>
  <c r="T160" i="1"/>
  <c r="X13" i="1"/>
  <c r="X160" i="1"/>
  <c r="AB13" i="1"/>
  <c r="AB160" i="1"/>
  <c r="AG160" i="1"/>
  <c r="AG13" i="1"/>
  <c r="AK160" i="1"/>
  <c r="AK13" i="1"/>
  <c r="AO160" i="1"/>
  <c r="AO13" i="1"/>
  <c r="AS160" i="1"/>
  <c r="AS13" i="1"/>
  <c r="AW160" i="1"/>
  <c r="AW13" i="1"/>
  <c r="BA160" i="1"/>
  <c r="BA13" i="1"/>
  <c r="BE160" i="1"/>
  <c r="BE13" i="1"/>
  <c r="BI160" i="1"/>
  <c r="BI13" i="1"/>
  <c r="BM160" i="1"/>
  <c r="BM13" i="1"/>
  <c r="BR160" i="1"/>
  <c r="BR13" i="1"/>
  <c r="BR262" i="1" s="1"/>
  <c r="BV160" i="1"/>
  <c r="BV13" i="1"/>
  <c r="BV262" i="1" s="1"/>
  <c r="AY160" i="1"/>
  <c r="AY13" i="1"/>
  <c r="BC13" i="1"/>
  <c r="BC160" i="1"/>
  <c r="BG160" i="1"/>
  <c r="BG13" i="1"/>
  <c r="BK13" i="1"/>
  <c r="BK160" i="1"/>
  <c r="BT160" i="1"/>
  <c r="BT13" i="1"/>
  <c r="BT262" i="1" s="1"/>
  <c r="J13" i="1"/>
  <c r="J160" i="1"/>
  <c r="S160" i="1"/>
  <c r="S13" i="1"/>
  <c r="AA160" i="1"/>
  <c r="AA13" i="1"/>
  <c r="AJ13" i="1"/>
  <c r="AJ160" i="1"/>
  <c r="AR13" i="1"/>
  <c r="AR160" i="1"/>
  <c r="AZ13" i="1"/>
  <c r="AZ160" i="1"/>
  <c r="BH13" i="1"/>
  <c r="BH160" i="1"/>
  <c r="BQ13" i="1"/>
  <c r="BQ262" i="1" s="1"/>
  <c r="BQ160" i="1"/>
  <c r="BU160" i="1"/>
  <c r="BU13" i="1"/>
  <c r="BU262" i="1" s="1"/>
  <c r="D13" i="1"/>
  <c r="D160" i="1"/>
  <c r="H13" i="1"/>
  <c r="H160" i="1"/>
  <c r="L13" i="1"/>
  <c r="L160" i="1"/>
  <c r="Q160" i="1"/>
  <c r="Q13" i="1"/>
  <c r="U160" i="1"/>
  <c r="U13" i="1"/>
  <c r="Y160" i="1"/>
  <c r="Y13" i="1"/>
  <c r="AD160" i="1"/>
  <c r="AD13" i="1"/>
  <c r="AH160" i="1"/>
  <c r="AH13" i="1"/>
  <c r="AL160" i="1"/>
  <c r="AL13" i="1"/>
  <c r="AP160" i="1"/>
  <c r="AP13" i="1"/>
  <c r="AT160" i="1"/>
  <c r="AT13" i="1"/>
  <c r="AX160" i="1"/>
  <c r="AX13" i="1"/>
  <c r="BB160" i="1"/>
  <c r="BB13" i="1"/>
  <c r="BF160" i="1"/>
  <c r="BF13" i="1"/>
  <c r="BJ160" i="1"/>
  <c r="BJ13" i="1"/>
  <c r="BO13" i="1"/>
  <c r="BO160" i="1"/>
  <c r="BS160" i="1"/>
  <c r="BS13" i="1"/>
  <c r="BS262" i="1" s="1"/>
  <c r="BW13" i="1"/>
  <c r="BW262" i="1" s="1"/>
  <c r="BW160" i="1"/>
  <c r="BZ162" i="1"/>
  <c r="BZ86" i="1"/>
  <c r="BZ13" i="1"/>
  <c r="BZ262" i="1" s="1"/>
  <c r="CM13" i="1" l="1"/>
  <c r="CL13" i="1"/>
  <c r="CO13" i="1"/>
  <c r="BO262" i="1"/>
  <c r="BN13" i="1"/>
  <c r="AC88" i="1"/>
  <c r="AC89" i="1"/>
  <c r="AC90" i="1"/>
  <c r="AC91" i="1"/>
  <c r="AC92" i="1"/>
  <c r="AC93" i="1"/>
  <c r="AC95" i="1"/>
  <c r="AC99" i="1"/>
  <c r="AC100" i="1"/>
  <c r="AC94" i="1"/>
  <c r="AC113" i="1"/>
  <c r="AC114" i="1"/>
  <c r="AC115" i="1"/>
  <c r="AC116" i="1"/>
  <c r="AC102" i="1"/>
  <c r="AC104" i="1"/>
  <c r="AC103" i="1"/>
  <c r="AC105" i="1"/>
  <c r="P89" i="1"/>
  <c r="P90" i="1"/>
  <c r="P91" i="1"/>
  <c r="P92" i="1"/>
  <c r="P93" i="1"/>
  <c r="P95" i="1"/>
  <c r="P99" i="1"/>
  <c r="P100" i="1"/>
  <c r="P94" i="1"/>
  <c r="P113" i="1"/>
  <c r="P114" i="1"/>
  <c r="P115" i="1"/>
  <c r="P116" i="1"/>
  <c r="P102" i="1"/>
  <c r="P104" i="1"/>
  <c r="P103" i="1"/>
  <c r="P105" i="1"/>
  <c r="P88" i="1"/>
  <c r="AC33" i="1"/>
  <c r="AC31" i="1"/>
  <c r="AC32" i="1"/>
  <c r="AC30" i="1"/>
  <c r="AC44" i="1"/>
  <c r="AC43" i="1"/>
  <c r="AC42" i="1"/>
  <c r="AC41" i="1"/>
  <c r="AC22" i="1"/>
  <c r="AC28" i="1"/>
  <c r="AC21" i="1"/>
  <c r="AC20" i="1"/>
  <c r="AC19" i="1"/>
  <c r="AC18" i="1"/>
  <c r="AC17" i="1"/>
  <c r="AC16" i="1"/>
  <c r="P17" i="1"/>
  <c r="P18" i="1"/>
  <c r="P19" i="1"/>
  <c r="P20" i="1"/>
  <c r="P21" i="1"/>
  <c r="P27" i="1"/>
  <c r="P28" i="1"/>
  <c r="P22" i="1"/>
  <c r="P41" i="1"/>
  <c r="P42" i="1"/>
  <c r="P43" i="1"/>
  <c r="P44" i="1"/>
  <c r="P30" i="1"/>
  <c r="P32" i="1"/>
  <c r="P31" i="1"/>
  <c r="P33" i="1"/>
  <c r="P16" i="1"/>
  <c r="AC15" i="1" l="1"/>
  <c r="AC87" i="1"/>
  <c r="AC86" i="1" s="1"/>
  <c r="P87" i="1"/>
  <c r="P86" i="1" s="1"/>
  <c r="P15" i="1"/>
  <c r="AC160" i="1" l="1"/>
  <c r="AC13" i="1"/>
  <c r="P160" i="1"/>
  <c r="P13" i="1"/>
  <c r="CO209" i="1" l="1"/>
  <c r="CO208" i="1"/>
  <c r="CO206" i="1"/>
  <c r="CO204" i="1"/>
  <c r="CO200" i="1"/>
  <c r="CO199" i="1"/>
  <c r="CO198" i="1"/>
  <c r="CO197" i="1"/>
  <c r="CO196" i="1"/>
  <c r="CO195" i="1"/>
  <c r="CO194" i="1"/>
  <c r="CO193" i="1"/>
  <c r="CO191" i="1"/>
  <c r="CO190" i="1"/>
  <c r="CO189" i="1"/>
  <c r="CO188" i="1"/>
  <c r="CO186" i="1"/>
  <c r="CO185" i="1"/>
  <c r="CO184" i="1"/>
  <c r="CO183" i="1"/>
  <c r="CO168" i="1" l="1"/>
  <c r="CO172" i="1"/>
  <c r="CO177" i="1"/>
  <c r="CO170" i="1"/>
  <c r="CO176" i="1"/>
  <c r="CO178" i="1"/>
  <c r="CO88" i="1" l="1"/>
  <c r="CO89" i="1"/>
  <c r="CO90" i="1"/>
  <c r="CO91" i="1"/>
  <c r="CO92" i="1"/>
  <c r="CO100" i="1"/>
  <c r="CO105" i="1"/>
  <c r="CO106" i="1"/>
  <c r="CO113" i="1"/>
  <c r="CO122" i="1"/>
  <c r="CO123" i="1"/>
  <c r="CO124" i="1"/>
  <c r="CO135" i="1"/>
  <c r="CO54" i="1"/>
  <c r="CO53" i="1"/>
  <c r="CO52" i="1"/>
  <c r="CO51" i="1"/>
  <c r="CO87" i="1" l="1"/>
  <c r="CO50" i="1"/>
  <c r="CO121" i="1"/>
  <c r="CO64" i="1"/>
  <c r="CO15" i="1"/>
  <c r="CO33" i="1"/>
  <c r="CO19" i="1"/>
  <c r="CO17" i="1"/>
  <c r="CO41" i="1"/>
  <c r="CO34" i="1"/>
  <c r="CO28" i="1"/>
  <c r="CO20" i="1"/>
  <c r="CO18" i="1"/>
  <c r="CO16" i="1"/>
</calcChain>
</file>

<file path=xl/comments1.xml><?xml version="1.0" encoding="utf-8"?>
<comments xmlns="http://schemas.openxmlformats.org/spreadsheetml/2006/main">
  <authors>
    <author>Llanos Marcos</author>
  </authors>
  <commentList>
    <comment ref="BE157" authorId="0">
      <text>
        <r>
          <rPr>
            <b/>
            <sz val="9"/>
            <color indexed="81"/>
            <rFont val="Tahoma"/>
            <family val="2"/>
          </rPr>
          <t>Llanos Marcos:</t>
        </r>
        <r>
          <rPr>
            <sz val="9"/>
            <color indexed="81"/>
            <rFont val="Tahoma"/>
            <family val="2"/>
          </rPr>
          <t xml:space="preserve">
Cambiar por el mes actual</t>
        </r>
      </text>
    </comment>
    <comment ref="BF157" authorId="0">
      <text>
        <r>
          <rPr>
            <b/>
            <sz val="9"/>
            <color indexed="81"/>
            <rFont val="Tahoma"/>
            <family val="2"/>
          </rPr>
          <t>Llanos Marcos:</t>
        </r>
        <r>
          <rPr>
            <sz val="9"/>
            <color indexed="81"/>
            <rFont val="Tahoma"/>
            <family val="2"/>
          </rPr>
          <t xml:space="preserve">
Cambiar por el mes actual</t>
        </r>
      </text>
    </comment>
    <comment ref="BE159" authorId="0">
      <text>
        <r>
          <rPr>
            <b/>
            <sz val="9"/>
            <color indexed="81"/>
            <rFont val="Tahoma"/>
            <family val="2"/>
          </rPr>
          <t>Llanos Marcos:</t>
        </r>
        <r>
          <rPr>
            <sz val="9"/>
            <color indexed="81"/>
            <rFont val="Tahoma"/>
            <family val="2"/>
          </rPr>
          <t xml:space="preserve">
Cambiar si corresponde</t>
        </r>
      </text>
    </comment>
    <comment ref="BF159" authorId="0">
      <text>
        <r>
          <rPr>
            <b/>
            <sz val="9"/>
            <color indexed="81"/>
            <rFont val="Tahoma"/>
            <family val="2"/>
          </rPr>
          <t>Llanos Marcos:</t>
        </r>
        <r>
          <rPr>
            <sz val="9"/>
            <color indexed="81"/>
            <rFont val="Tahoma"/>
            <family val="2"/>
          </rPr>
          <t xml:space="preserve">
Cambiar si corresponde</t>
        </r>
      </text>
    </comment>
    <comment ref="BE161" authorId="0">
      <text>
        <r>
          <rPr>
            <b/>
            <sz val="9"/>
            <color indexed="81"/>
            <rFont val="Tahoma"/>
            <family val="2"/>
          </rPr>
          <t>Llanos Marcos:</t>
        </r>
        <r>
          <rPr>
            <sz val="9"/>
            <color indexed="81"/>
            <rFont val="Tahoma"/>
            <family val="2"/>
          </rPr>
          <t xml:space="preserve">
Actualizar si corresponde con Tabla de Cotizaciones del BCB</t>
        </r>
      </text>
    </comment>
    <comment ref="BF161" authorId="0">
      <text>
        <r>
          <rPr>
            <b/>
            <sz val="9"/>
            <color indexed="81"/>
            <rFont val="Tahoma"/>
            <family val="2"/>
          </rPr>
          <t>Llanos Marcos:</t>
        </r>
        <r>
          <rPr>
            <sz val="9"/>
            <color indexed="81"/>
            <rFont val="Tahoma"/>
            <family val="2"/>
          </rPr>
          <t xml:space="preserve">
Actualizar si corresponde con Tabla de Cotizaciones del BCB</t>
        </r>
      </text>
    </comment>
    <comment ref="BE182" authorId="0">
      <text>
        <r>
          <rPr>
            <b/>
            <sz val="9"/>
            <color indexed="81"/>
            <rFont val="Tahoma"/>
            <family val="2"/>
          </rPr>
          <t>Llanos Marcos:</t>
        </r>
        <r>
          <rPr>
            <sz val="9"/>
            <color indexed="81"/>
            <rFont val="Tahoma"/>
            <family val="2"/>
          </rPr>
          <t xml:space="preserve">
Cambiar Fechas</t>
        </r>
      </text>
    </comment>
    <comment ref="BF182" authorId="0">
      <text>
        <r>
          <rPr>
            <b/>
            <sz val="9"/>
            <color indexed="81"/>
            <rFont val="Tahoma"/>
            <family val="2"/>
          </rPr>
          <t>Llanos Marcos:</t>
        </r>
        <r>
          <rPr>
            <sz val="9"/>
            <color indexed="81"/>
            <rFont val="Tahoma"/>
            <family val="2"/>
          </rPr>
          <t xml:space="preserve">
Cambiar Fechas</t>
        </r>
      </text>
    </comment>
  </commentList>
</comments>
</file>

<file path=xl/sharedStrings.xml><?xml version="1.0" encoding="utf-8"?>
<sst xmlns="http://schemas.openxmlformats.org/spreadsheetml/2006/main" count="671" uniqueCount="205">
  <si>
    <t>REPORTE ESTADÍSTICO MENSUAL DE OPERACIONES DEL SISTEMA DE PAGOS NACIONAL</t>
  </si>
  <si>
    <t>RESUMEN DE OPERACIONES</t>
  </si>
  <si>
    <t>Ene</t>
  </si>
  <si>
    <t>Feb</t>
  </si>
  <si>
    <t>Mar</t>
  </si>
  <si>
    <t>Abr</t>
  </si>
  <si>
    <t>May</t>
  </si>
  <si>
    <t>Jun</t>
  </si>
  <si>
    <t>E01</t>
  </si>
  <si>
    <t>E02</t>
  </si>
  <si>
    <t>Posición deudora-EDV</t>
  </si>
  <si>
    <t>E03</t>
  </si>
  <si>
    <t>Posición acreedora-EDV</t>
  </si>
  <si>
    <t>E04</t>
  </si>
  <si>
    <t>E05</t>
  </si>
  <si>
    <t>E06</t>
  </si>
  <si>
    <t>Transferencia a cuentas propias</t>
  </si>
  <si>
    <t>E17</t>
  </si>
  <si>
    <t>Pago posición deudora-ACCL</t>
  </si>
  <si>
    <t>E08</t>
  </si>
  <si>
    <t>Pago  posición acreedora-ACCL</t>
  </si>
  <si>
    <t>F01</t>
  </si>
  <si>
    <t>Depósitos de Fondos en Custodia</t>
  </si>
  <si>
    <t>F02</t>
  </si>
  <si>
    <t>Provisión Fondos en Custodia</t>
  </si>
  <si>
    <t>F03</t>
  </si>
  <si>
    <t>E11</t>
  </si>
  <si>
    <t>Reversión de Fondos en Custodia</t>
  </si>
  <si>
    <t>E20</t>
  </si>
  <si>
    <t>Cancelación créditos liquidez</t>
  </si>
  <si>
    <t>E21</t>
  </si>
  <si>
    <t>Créditos intradiarios</t>
  </si>
  <si>
    <t>E30</t>
  </si>
  <si>
    <t xml:space="preserve"> MN </t>
  </si>
  <si>
    <t xml:space="preserve"> ME</t>
  </si>
  <si>
    <t>UFV</t>
  </si>
  <si>
    <t>Documento Privado</t>
  </si>
  <si>
    <t>Documento Público</t>
  </si>
  <si>
    <t>Cheques de Gerencia</t>
  </si>
  <si>
    <t>ME</t>
  </si>
  <si>
    <t xml:space="preserve">MVDOL </t>
  </si>
  <si>
    <t xml:space="preserve">MN </t>
  </si>
  <si>
    <t>F04</t>
  </si>
  <si>
    <t>Jul</t>
  </si>
  <si>
    <t>Ago</t>
  </si>
  <si>
    <t>Sep</t>
  </si>
  <si>
    <t>3. Cámara de Compensación de Cheques  (CCC)</t>
  </si>
  <si>
    <t xml:space="preserve">                                 MES</t>
  </si>
  <si>
    <t>Confirmación de Retiro de Fdos en Custodia</t>
  </si>
  <si>
    <t>(En millones de Bolivianos)</t>
  </si>
  <si>
    <t xml:space="preserve">Valor de las operaciones ME </t>
  </si>
  <si>
    <t xml:space="preserve">Valor de las operaciones UFV </t>
  </si>
  <si>
    <t>Valor Promedio Transacciones MN</t>
  </si>
  <si>
    <t>Valor Promedio Transacciones ME</t>
  </si>
  <si>
    <t>Valor de las operaciones MN</t>
  </si>
  <si>
    <t>Valor de las operaciones ME</t>
  </si>
  <si>
    <t>Valor de las operaciones UFV</t>
  </si>
  <si>
    <t>Valor de las operaciones MVDOL</t>
  </si>
  <si>
    <t xml:space="preserve">Valor de operaciones MN   </t>
  </si>
  <si>
    <t xml:space="preserve">Valor de operaciones ME </t>
  </si>
  <si>
    <t>Valor de operaciones MN</t>
  </si>
  <si>
    <t>Valor de operaciones ME</t>
  </si>
  <si>
    <t>(En Bolivianos)</t>
  </si>
  <si>
    <t>Confirmación de Retiro de Fdos en custodia</t>
  </si>
  <si>
    <t xml:space="preserve">Valor de las operaciones MN </t>
  </si>
  <si>
    <t>Oct</t>
  </si>
  <si>
    <t>Nov</t>
  </si>
  <si>
    <t>Dic</t>
  </si>
  <si>
    <t xml:space="preserve">                Gerencia de Entidades Financieras</t>
  </si>
  <si>
    <t>Acumulado en el año 2009</t>
  </si>
  <si>
    <t>Acumulado en el año 2010</t>
  </si>
  <si>
    <t>Número de operaciones MN</t>
  </si>
  <si>
    <t>Número de operaciones ME</t>
  </si>
  <si>
    <t>Número de operaciones MVDOL</t>
  </si>
  <si>
    <t>Número de operaciones UFV</t>
  </si>
  <si>
    <t>Promedio 
2010</t>
  </si>
  <si>
    <t>Promedio 
2009</t>
  </si>
  <si>
    <t>Valor Promedio Transacciones MN y UFV</t>
  </si>
  <si>
    <t>Valor Promedio Transacciones ME y MVDOL</t>
  </si>
  <si>
    <t>2012.02</t>
  </si>
  <si>
    <t>Cifras acumuladas</t>
  </si>
  <si>
    <t>Var %</t>
  </si>
  <si>
    <t>2012.03</t>
  </si>
  <si>
    <t>2012.04</t>
  </si>
  <si>
    <t>2012.05</t>
  </si>
  <si>
    <t>2012.07</t>
  </si>
  <si>
    <t>T01</t>
  </si>
  <si>
    <t>Transferencia de fondos a la CUT –Tes.Dire.</t>
  </si>
  <si>
    <t>2012.08</t>
  </si>
  <si>
    <t>2012.09</t>
  </si>
  <si>
    <t>2012.10</t>
  </si>
  <si>
    <t>2012.11</t>
  </si>
  <si>
    <t>2012.12</t>
  </si>
  <si>
    <t>2013.01</t>
  </si>
  <si>
    <t>2013.02</t>
  </si>
  <si>
    <t>2013.03</t>
  </si>
  <si>
    <t>2013.04</t>
  </si>
  <si>
    <t>2013.05</t>
  </si>
  <si>
    <t>2013.06</t>
  </si>
  <si>
    <t>2013.07</t>
  </si>
  <si>
    <t>2013.08</t>
  </si>
  <si>
    <t>2013.09</t>
  </si>
  <si>
    <t>2013.10</t>
  </si>
  <si>
    <t>E31</t>
  </si>
  <si>
    <t>Retiro de efectivo en Tesorería del BCB</t>
  </si>
  <si>
    <t>2013.11</t>
  </si>
  <si>
    <t>2013.12</t>
  </si>
  <si>
    <t xml:space="preserve">                Subgerencia de Sistema de Pagos y Servicios Financieros</t>
  </si>
  <si>
    <t xml:space="preserve">                Departamento de Vigilancia de Sistema de Pagos</t>
  </si>
  <si>
    <t>2. Sistema de Liquidación de Títulos Desmaterializados  (EDV)</t>
  </si>
  <si>
    <t>4. Cámara de Compensación de Órdenes Electrónicas de Transferencia de Fondos (ACH)</t>
  </si>
  <si>
    <t>TOTAL VALOR OPERACIONES</t>
  </si>
  <si>
    <t>2014.01</t>
  </si>
  <si>
    <t>2012.06</t>
  </si>
  <si>
    <t>2012.01</t>
  </si>
  <si>
    <t>TOTAL NÚMERO OPERACIONES</t>
  </si>
  <si>
    <t>2014.02</t>
  </si>
  <si>
    <t>2014.03</t>
  </si>
  <si>
    <t>2014.04</t>
  </si>
  <si>
    <t>2014.05</t>
  </si>
  <si>
    <t>2014.06</t>
  </si>
  <si>
    <t>2014.07</t>
  </si>
  <si>
    <t>2014.08</t>
  </si>
  <si>
    <t>E15</t>
  </si>
  <si>
    <t>Pago de préstamo interbancario</t>
  </si>
  <si>
    <t>Transferencias por recaudaciones tributarias IDH</t>
  </si>
  <si>
    <t>E32</t>
  </si>
  <si>
    <t>E33</t>
  </si>
  <si>
    <t>E35</t>
  </si>
  <si>
    <t>Compra cartera de créditos entidades financieras</t>
  </si>
  <si>
    <t>Transferencias a beneficiarios por liquidación de valores</t>
  </si>
  <si>
    <t xml:space="preserve">Valor promedio Transacciones SIPAV-LIP </t>
  </si>
  <si>
    <t>Préstamos interbancarios</t>
  </si>
  <si>
    <t>Otras Transferencias c/glosa</t>
  </si>
  <si>
    <t>Transf. Tributarias</t>
  </si>
  <si>
    <t>Transf Aduaneras</t>
  </si>
  <si>
    <t>E23</t>
  </si>
  <si>
    <t>Créditos de liq Tramo I</t>
  </si>
  <si>
    <t>Transferencia de fondos c/glosa no clasificada</t>
  </si>
  <si>
    <t>EDV VALOR</t>
  </si>
  <si>
    <t>ACCL</t>
  </si>
  <si>
    <t>INTERBANC</t>
  </si>
  <si>
    <t>R. TRIB.</t>
  </si>
  <si>
    <t>R. ADUAN</t>
  </si>
  <si>
    <t>F. CUSTODIA</t>
  </si>
  <si>
    <t>C. PROPÍAS</t>
  </si>
  <si>
    <t>CRED.LIQ.</t>
  </si>
  <si>
    <t>CUT</t>
  </si>
  <si>
    <t>E13</t>
  </si>
  <si>
    <t>M04T</t>
  </si>
  <si>
    <t>E12</t>
  </si>
  <si>
    <t>E14</t>
  </si>
  <si>
    <t>T02</t>
  </si>
  <si>
    <t>Pago de posición multilateral neta acreedora ATC</t>
  </si>
  <si>
    <t>Pago de posición multilateral neta deudora ATC</t>
  </si>
  <si>
    <t>Incremento límite de posisión multilateral neta deudora ATC</t>
  </si>
  <si>
    <t>Pago de posición multilateral neta deudora no cubierta ATC</t>
  </si>
  <si>
    <t>Transferencia saldos de cuentas sin movimiento Art. 1308</t>
  </si>
  <si>
    <t>Tarjetas de débito</t>
  </si>
  <si>
    <t>Tarjetas de crédito</t>
  </si>
  <si>
    <t>Valor de operaciones tarjetas débito</t>
  </si>
  <si>
    <t>Valor de operaciones tarjetas de crédito</t>
  </si>
  <si>
    <t>Valor de operaciones</t>
  </si>
  <si>
    <t>ATC</t>
  </si>
  <si>
    <t>15/14</t>
  </si>
  <si>
    <t>E19</t>
  </si>
  <si>
    <t>Transferencia entre otras cuentas operativas</t>
  </si>
  <si>
    <t>E18</t>
  </si>
  <si>
    <t>Transferencia del sistema financiero por cuenta de terceros a la CUT</t>
  </si>
  <si>
    <t>Total 2013</t>
  </si>
  <si>
    <t>Transferencia de Fondos a la CUT</t>
  </si>
  <si>
    <t>Otorgación y cancelación de créditos de liquidez</t>
  </si>
  <si>
    <t>Tranferencias bancarias a cuentas propias</t>
  </si>
  <si>
    <t>Transferencias aduaneras</t>
  </si>
  <si>
    <t>Fondos de efectivo en custodia</t>
  </si>
  <si>
    <t xml:space="preserve">Transferencias tributarias </t>
  </si>
  <si>
    <t>Liquidación títulos desmaterializados - EDV*</t>
  </si>
  <si>
    <t xml:space="preserve">Transferencias interbancarias </t>
  </si>
  <si>
    <t>Liquidación pagos con cheques y órdenes electrónicas - CCC y ACH*</t>
  </si>
  <si>
    <t>Liquidación pagos ATC*</t>
  </si>
  <si>
    <t>E16</t>
  </si>
  <si>
    <t>Recuperqación activos recibidos bancos en liquidqación</t>
  </si>
  <si>
    <t>E36</t>
  </si>
  <si>
    <t>E37</t>
  </si>
  <si>
    <t>Pago de posición multilateral neta deudora LINKSER</t>
  </si>
  <si>
    <t>Pago de posición multilateral neta acreedora LINKSER</t>
  </si>
  <si>
    <t>E46</t>
  </si>
  <si>
    <t>Liquidación pagos Linkser*</t>
  </si>
  <si>
    <t>Transferencias a cuentas de clientes del Sistema Financiero</t>
  </si>
  <si>
    <t>M05T</t>
  </si>
  <si>
    <t>Pago de PMND no cubierta por LINKSER</t>
  </si>
  <si>
    <t>Recuperación activos recibidos bancos en liquidqación</t>
  </si>
  <si>
    <t>1. Sistema de Pagos de Alto Valor (SIPAV-LIP)(1)</t>
  </si>
  <si>
    <t>(1) A partir de 08.09.2014, con la implementación del LIP se cambia la clasificación de las operaciones: diferente denominación para E01 y E30 y se incorporan nuevas operaciones</t>
  </si>
  <si>
    <t>E38</t>
  </si>
  <si>
    <t>Incremento límite de posisión multilateral neta deudora LINKSER</t>
  </si>
  <si>
    <t>Ene - Nov</t>
  </si>
  <si>
    <t xml:space="preserve">Valor Promedio de Transacciones Bajo Valor (CCC + ACH + Tarjetas + Billetera Móvil+ SERVIRED) </t>
  </si>
  <si>
    <t>(2) Incluye las operaciones de ATC, LINKSER y PRODEM</t>
  </si>
  <si>
    <t>5. Tarjetas (2) (3)</t>
  </si>
  <si>
    <t>6. Billetera Movil (4)</t>
  </si>
  <si>
    <t>7. SERVIRED (5)</t>
  </si>
  <si>
    <t>(3) Hasta la gestión 2011 se toman las operaciones de ATC y PRODEM. A partir de la gestión 2012 se incluye LINKSER.</t>
  </si>
  <si>
    <t>(4) A partir de 01.07.2015 se incorporan el Banco de Crédito (BCP) y el Banco Nacional de Bolivia (BNB) a la Billetera Móvil.</t>
  </si>
  <si>
    <t>(5) SERVIRED es una empresa que procesa las Órdenes Electrónicas de Transferencia de Fondos de las Cooperativas de Ahorro y Crédito desde cualquier agencia y brinda el servicio de giros nacionales.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</si>
</sst>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#,##0.0"/>
    <numFmt numFmtId="165" formatCode="#,##0.00000"/>
    <numFmt numFmtId="166" formatCode="#,##0.000000"/>
    <numFmt numFmtId="167" formatCode="0.0000"/>
    <numFmt numFmtId="168" formatCode="0.000000"/>
    <numFmt numFmtId="169" formatCode="#,##0.0000"/>
  </numFmts>
  <fonts count="7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9"/>
      <color indexed="12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9"/>
      <color theme="1"/>
      <name val="Arial Narrow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Niagara Solid"/>
      <family val="5"/>
    </font>
    <font>
      <b/>
      <sz val="18"/>
      <color theme="1"/>
      <name val="Arial"/>
      <family val="2"/>
    </font>
    <font>
      <sz val="14"/>
      <color theme="1"/>
      <name val="Arial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sz val="9"/>
      <color theme="1"/>
      <name val="Arial"/>
      <family val="2"/>
    </font>
    <font>
      <b/>
      <sz val="10"/>
      <color theme="1"/>
      <name val="Niagara Solid"/>
      <family val="5"/>
    </font>
    <font>
      <b/>
      <sz val="12"/>
      <color theme="0"/>
      <name val="Arial"/>
      <family val="2"/>
    </font>
    <font>
      <sz val="10"/>
      <color theme="0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b/>
      <sz val="10"/>
      <color theme="0"/>
      <name val="Arial"/>
      <family val="2"/>
    </font>
    <font>
      <sz val="11"/>
      <name val="Arial"/>
      <family val="2"/>
    </font>
    <font>
      <sz val="10"/>
      <color theme="1" tint="4.9989318521683403E-2"/>
      <name val="Arial"/>
      <family val="2"/>
    </font>
    <font>
      <b/>
      <sz val="10"/>
      <color theme="1" tint="4.9989318521683403E-2"/>
      <name val="Arial Narrow"/>
      <family val="2"/>
    </font>
    <font>
      <b/>
      <sz val="11"/>
      <color theme="1" tint="4.9989318521683403E-2"/>
      <name val="Arial"/>
      <family val="2"/>
    </font>
    <font>
      <b/>
      <sz val="9"/>
      <color theme="1" tint="4.9989318521683403E-2"/>
      <name val="Arial Narrow"/>
      <family val="2"/>
    </font>
    <font>
      <sz val="10"/>
      <color theme="1" tint="4.9989318521683403E-2"/>
      <name val="Arial Narrow"/>
      <family val="2"/>
    </font>
    <font>
      <sz val="11"/>
      <color theme="1" tint="4.9989318521683403E-2"/>
      <name val="Arial"/>
      <family val="2"/>
    </font>
    <font>
      <sz val="10"/>
      <color rgb="FF00B050"/>
      <name val="Arial"/>
      <family val="2"/>
    </font>
    <font>
      <sz val="14"/>
      <color rgb="FF00B050"/>
      <name val="Arial"/>
      <family val="2"/>
    </font>
    <font>
      <b/>
      <sz val="10"/>
      <color rgb="FF00B050"/>
      <name val="Arial"/>
      <family val="2"/>
    </font>
    <font>
      <b/>
      <sz val="11"/>
      <color rgb="FF00B050"/>
      <name val="Arial"/>
      <family val="2"/>
    </font>
    <font>
      <sz val="10"/>
      <color theme="6" tint="0.59999389629810485"/>
      <name val="Arial"/>
      <family val="2"/>
    </font>
    <font>
      <sz val="14"/>
      <color theme="6" tint="0.59999389629810485"/>
      <name val="Arial"/>
      <family val="2"/>
    </font>
    <font>
      <b/>
      <sz val="10"/>
      <color theme="6" tint="0.59999389629810485"/>
      <name val="Arial"/>
      <family val="2"/>
    </font>
    <font>
      <b/>
      <sz val="11"/>
      <color theme="6" tint="0.59999389629810485"/>
      <name val="Arial"/>
      <family val="2"/>
    </font>
    <font>
      <sz val="14"/>
      <color theme="0"/>
      <name val="Arial"/>
      <family val="2"/>
    </font>
    <font>
      <b/>
      <sz val="14"/>
      <color theme="0"/>
      <name val="Arial"/>
      <family val="2"/>
    </font>
    <font>
      <b/>
      <sz val="10.5"/>
      <color theme="1"/>
      <name val="Arial"/>
      <family val="2"/>
    </font>
    <font>
      <sz val="8"/>
      <color theme="0"/>
      <name val="Arial"/>
      <family val="2"/>
    </font>
    <font>
      <b/>
      <sz val="9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Book Antiqua"/>
      <family val="1"/>
    </font>
    <font>
      <b/>
      <i/>
      <sz val="11"/>
      <color theme="1"/>
      <name val="Arial"/>
      <family val="2"/>
    </font>
    <font>
      <b/>
      <i/>
      <sz val="14"/>
      <color theme="1"/>
      <name val="Arial"/>
      <family val="2"/>
    </font>
    <font>
      <b/>
      <i/>
      <sz val="11"/>
      <name val="Arial"/>
      <family val="2"/>
    </font>
    <font>
      <b/>
      <i/>
      <sz val="9"/>
      <color theme="1"/>
      <name val="Arial Narrow"/>
      <family val="2"/>
    </font>
    <font>
      <b/>
      <sz val="10"/>
      <color theme="1" tint="4.9989318521683403E-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9"/>
      <color theme="1"/>
      <name val="Arial Narrow"/>
      <family val="2"/>
    </font>
    <font>
      <sz val="10"/>
      <color rgb="FFFF000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1051">
    <xf numFmtId="0" fontId="0" fillId="0" borderId="0"/>
    <xf numFmtId="0" fontId="7" fillId="0" borderId="0" applyNumberFormat="0" applyFill="0" applyBorder="0" applyAlignment="0" applyProtection="0"/>
    <xf numFmtId="0" fontId="8" fillId="0" borderId="16" applyNumberFormat="0" applyFill="0" applyAlignment="0" applyProtection="0"/>
    <xf numFmtId="0" fontId="9" fillId="0" borderId="17" applyNumberFormat="0" applyFill="0" applyAlignment="0" applyProtection="0"/>
    <xf numFmtId="0" fontId="10" fillId="0" borderId="18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19" applyNumberFormat="0" applyAlignment="0" applyProtection="0"/>
    <xf numFmtId="0" fontId="15" fillId="7" borderId="20" applyNumberFormat="0" applyAlignment="0" applyProtection="0"/>
    <xf numFmtId="0" fontId="16" fillId="7" borderId="19" applyNumberFormat="0" applyAlignment="0" applyProtection="0"/>
    <xf numFmtId="0" fontId="17" fillId="0" borderId="21" applyNumberFormat="0" applyFill="0" applyAlignment="0" applyProtection="0"/>
    <xf numFmtId="0" fontId="18" fillId="8" borderId="22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24" applyNumberFormat="0" applyFill="0" applyAlignment="0" applyProtection="0"/>
    <xf numFmtId="0" fontId="22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22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23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23" fillId="0" borderId="0"/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23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23" fillId="0" borderId="0"/>
    <xf numFmtId="0" fontId="5" fillId="0" borderId="0"/>
    <xf numFmtId="0" fontId="23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23" fillId="0" borderId="0"/>
    <xf numFmtId="0" fontId="5" fillId="9" borderId="23" applyNumberFormat="0" applyFont="0" applyAlignment="0" applyProtection="0"/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23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23" fillId="0" borderId="0"/>
    <xf numFmtId="0" fontId="23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23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4" fillId="0" borderId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3" fillId="0" borderId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9" borderId="23" applyNumberFormat="0" applyFont="0" applyAlignment="0" applyProtection="0"/>
    <xf numFmtId="0" fontId="4" fillId="9" borderId="23" applyNumberFormat="0" applyFont="0" applyAlignment="0" applyProtection="0"/>
    <xf numFmtId="0" fontId="4" fillId="0" borderId="0"/>
    <xf numFmtId="0" fontId="4" fillId="9" borderId="23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9" borderId="23" applyNumberFormat="0" applyFont="0" applyAlignment="0" applyProtection="0"/>
    <xf numFmtId="0" fontId="4" fillId="9" borderId="23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9" borderId="23" applyNumberFormat="0" applyFont="0" applyAlignment="0" applyProtection="0"/>
    <xf numFmtId="0" fontId="4" fillId="0" borderId="0"/>
    <xf numFmtId="0" fontId="4" fillId="9" borderId="23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9" borderId="23" applyNumberFormat="0" applyFont="0" applyAlignment="0" applyProtection="0"/>
    <xf numFmtId="0" fontId="4" fillId="9" borderId="23" applyNumberFormat="0" applyFont="0" applyAlignment="0" applyProtection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9" borderId="23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9" borderId="23" applyNumberFormat="0" applyFont="0" applyAlignment="0" applyProtection="0"/>
    <xf numFmtId="0" fontId="4" fillId="9" borderId="23" applyNumberFormat="0" applyFont="0" applyAlignment="0" applyProtection="0"/>
    <xf numFmtId="0" fontId="4" fillId="0" borderId="0"/>
    <xf numFmtId="0" fontId="4" fillId="9" borderId="23" applyNumberFormat="0" applyFont="0" applyAlignment="0" applyProtection="0"/>
    <xf numFmtId="0" fontId="4" fillId="9" borderId="23" applyNumberFormat="0" applyFont="0" applyAlignment="0" applyProtection="0"/>
    <xf numFmtId="0" fontId="4" fillId="0" borderId="0"/>
    <xf numFmtId="0" fontId="4" fillId="9" borderId="23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9" borderId="23" applyNumberFormat="0" applyFont="0" applyAlignment="0" applyProtection="0"/>
    <xf numFmtId="0" fontId="4" fillId="9" borderId="23" applyNumberFormat="0" applyFont="0" applyAlignment="0" applyProtection="0"/>
    <xf numFmtId="0" fontId="4" fillId="0" borderId="0"/>
    <xf numFmtId="0" fontId="4" fillId="9" borderId="23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9" borderId="23" applyNumberFormat="0" applyFont="0" applyAlignment="0" applyProtection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9" borderId="23" applyNumberFormat="0" applyFont="0" applyAlignment="0" applyProtection="0"/>
    <xf numFmtId="0" fontId="4" fillId="9" borderId="23" applyNumberFormat="0" applyFont="0" applyAlignment="0" applyProtection="0"/>
    <xf numFmtId="0" fontId="4" fillId="0" borderId="0"/>
    <xf numFmtId="0" fontId="4" fillId="0" borderId="0"/>
    <xf numFmtId="0" fontId="4" fillId="9" borderId="23" applyNumberFormat="0" applyFont="0" applyAlignment="0" applyProtection="0"/>
    <xf numFmtId="0" fontId="4" fillId="0" borderId="0"/>
    <xf numFmtId="0" fontId="4" fillId="9" borderId="23" applyNumberFormat="0" applyFont="0" applyAlignment="0" applyProtection="0"/>
    <xf numFmtId="0" fontId="4" fillId="9" borderId="23" applyNumberFormat="0" applyFont="0" applyAlignment="0" applyProtection="0"/>
    <xf numFmtId="0" fontId="4" fillId="0" borderId="0"/>
    <xf numFmtId="0" fontId="4" fillId="0" borderId="0"/>
    <xf numFmtId="0" fontId="4" fillId="9" borderId="23" applyNumberFormat="0" applyFont="0" applyAlignment="0" applyProtection="0"/>
    <xf numFmtId="0" fontId="4" fillId="9" borderId="23" applyNumberFormat="0" applyFont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3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9" borderId="23" applyNumberFormat="0" applyFont="0" applyAlignment="0" applyProtection="0"/>
    <xf numFmtId="0" fontId="4" fillId="9" borderId="23" applyNumberFormat="0" applyFont="0" applyAlignment="0" applyProtection="0"/>
    <xf numFmtId="0" fontId="4" fillId="0" borderId="0"/>
    <xf numFmtId="0" fontId="4" fillId="9" borderId="23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9" borderId="23" applyNumberFormat="0" applyFont="0" applyAlignment="0" applyProtection="0"/>
    <xf numFmtId="0" fontId="4" fillId="9" borderId="23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9" borderId="23" applyNumberFormat="0" applyFont="0" applyAlignment="0" applyProtection="0"/>
    <xf numFmtId="0" fontId="4" fillId="0" borderId="0"/>
    <xf numFmtId="0" fontId="4" fillId="9" borderId="23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9" borderId="23" applyNumberFormat="0" applyFont="0" applyAlignment="0" applyProtection="0"/>
    <xf numFmtId="0" fontId="4" fillId="9" borderId="23" applyNumberFormat="0" applyFont="0" applyAlignment="0" applyProtection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9" borderId="23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9" borderId="23" applyNumberFormat="0" applyFont="0" applyAlignment="0" applyProtection="0"/>
    <xf numFmtId="0" fontId="4" fillId="9" borderId="23" applyNumberFormat="0" applyFont="0" applyAlignment="0" applyProtection="0"/>
    <xf numFmtId="0" fontId="4" fillId="0" borderId="0"/>
    <xf numFmtId="0" fontId="4" fillId="9" borderId="23" applyNumberFormat="0" applyFont="0" applyAlignment="0" applyProtection="0"/>
    <xf numFmtId="0" fontId="4" fillId="9" borderId="23" applyNumberFormat="0" applyFont="0" applyAlignment="0" applyProtection="0"/>
    <xf numFmtId="0" fontId="4" fillId="0" borderId="0"/>
    <xf numFmtId="0" fontId="4" fillId="9" borderId="23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9" borderId="23" applyNumberFormat="0" applyFont="0" applyAlignment="0" applyProtection="0"/>
    <xf numFmtId="0" fontId="4" fillId="9" borderId="23" applyNumberFormat="0" applyFont="0" applyAlignment="0" applyProtection="0"/>
    <xf numFmtId="0" fontId="4" fillId="0" borderId="0"/>
    <xf numFmtId="0" fontId="4" fillId="9" borderId="23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9" borderId="23" applyNumberFormat="0" applyFont="0" applyAlignment="0" applyProtection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9" borderId="23" applyNumberFormat="0" applyFont="0" applyAlignment="0" applyProtection="0"/>
    <xf numFmtId="0" fontId="4" fillId="9" borderId="23" applyNumberFormat="0" applyFont="0" applyAlignment="0" applyProtection="0"/>
    <xf numFmtId="0" fontId="4" fillId="0" borderId="0"/>
    <xf numFmtId="0" fontId="4" fillId="0" borderId="0"/>
    <xf numFmtId="0" fontId="4" fillId="9" borderId="23" applyNumberFormat="0" applyFont="0" applyAlignment="0" applyProtection="0"/>
    <xf numFmtId="0" fontId="4" fillId="0" borderId="0"/>
    <xf numFmtId="0" fontId="4" fillId="9" borderId="23" applyNumberFormat="0" applyFont="0" applyAlignment="0" applyProtection="0"/>
    <xf numFmtId="0" fontId="4" fillId="9" borderId="23" applyNumberFormat="0" applyFont="0" applyAlignment="0" applyProtection="0"/>
    <xf numFmtId="0" fontId="4" fillId="0" borderId="0"/>
    <xf numFmtId="0" fontId="4" fillId="0" borderId="0"/>
    <xf numFmtId="0" fontId="4" fillId="9" borderId="23" applyNumberFormat="0" applyFont="0" applyAlignment="0" applyProtection="0"/>
    <xf numFmtId="0" fontId="4" fillId="9" borderId="23" applyNumberFormat="0" applyFont="0" applyAlignment="0" applyProtection="0"/>
    <xf numFmtId="0" fontId="4" fillId="0" borderId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3" fillId="0" borderId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3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23" fillId="0" borderId="0"/>
    <xf numFmtId="0" fontId="4" fillId="0" borderId="0"/>
    <xf numFmtId="0" fontId="23" fillId="0" borderId="0"/>
    <xf numFmtId="0" fontId="4" fillId="0" borderId="0"/>
    <xf numFmtId="0" fontId="23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20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0" borderId="0" applyNumberFormat="0" applyBorder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9" borderId="23" applyNumberFormat="0" applyFont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9" borderId="23" applyNumberFormat="0" applyFont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3" fillId="0" borderId="0"/>
    <xf numFmtId="0" fontId="3" fillId="0" borderId="0"/>
    <xf numFmtId="0" fontId="3" fillId="0" borderId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0" borderId="0" applyNumberFormat="0" applyBorder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9" borderId="23" applyNumberFormat="0" applyFont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9" borderId="23" applyNumberFormat="0" applyFont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3" fillId="0" borderId="0"/>
    <xf numFmtId="0" fontId="3" fillId="0" borderId="0"/>
    <xf numFmtId="0" fontId="3" fillId="0" borderId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6" borderId="0" applyNumberFormat="0" applyBorder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3" fillId="0" borderId="0"/>
    <xf numFmtId="0" fontId="3" fillId="0" borderId="0"/>
    <xf numFmtId="0" fontId="3" fillId="0" borderId="0"/>
    <xf numFmtId="0" fontId="3" fillId="32" borderId="0" applyNumberFormat="0" applyBorder="0" applyAlignment="0" applyProtection="0"/>
    <xf numFmtId="0" fontId="3" fillId="0" borderId="0"/>
    <xf numFmtId="0" fontId="2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20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3" fillId="0" borderId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3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2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2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32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23" fillId="0" borderId="0"/>
    <xf numFmtId="0" fontId="3" fillId="20" borderId="0" applyNumberFormat="0" applyBorder="0" applyAlignment="0" applyProtection="0"/>
    <xf numFmtId="0" fontId="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11" borderId="0" applyNumberFormat="0" applyBorder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9" borderId="23" applyNumberFormat="0" applyFont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23" fillId="0" borderId="0"/>
    <xf numFmtId="0" fontId="3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0" borderId="0"/>
    <xf numFmtId="0" fontId="23" fillId="0" borderId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3" fillId="0" borderId="0"/>
    <xf numFmtId="0" fontId="3" fillId="0" borderId="0"/>
    <xf numFmtId="0" fontId="3" fillId="19" borderId="0" applyNumberFormat="0" applyBorder="0" applyAlignment="0" applyProtection="0"/>
    <xf numFmtId="0" fontId="23" fillId="0" borderId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2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32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31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16" borderId="0" applyNumberFormat="0" applyBorder="0" applyAlignment="0" applyProtection="0"/>
    <xf numFmtId="0" fontId="3" fillId="0" borderId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3" fillId="32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23" fillId="0" borderId="0"/>
    <xf numFmtId="0" fontId="3" fillId="9" borderId="23" applyNumberFormat="0" applyFont="0" applyAlignment="0" applyProtection="0"/>
    <xf numFmtId="0" fontId="3" fillId="19" borderId="0" applyNumberFormat="0" applyBorder="0" applyAlignment="0" applyProtection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32" borderId="0" applyNumberFormat="0" applyBorder="0" applyAlignment="0" applyProtection="0"/>
    <xf numFmtId="0" fontId="23" fillId="0" borderId="0"/>
    <xf numFmtId="0" fontId="3" fillId="0" borderId="0"/>
    <xf numFmtId="0" fontId="23" fillId="0" borderId="0"/>
    <xf numFmtId="0" fontId="3" fillId="28" borderId="0" applyNumberFormat="0" applyBorder="0" applyAlignment="0" applyProtection="0"/>
    <xf numFmtId="0" fontId="2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9" borderId="23" applyNumberFormat="0" applyFont="0" applyAlignment="0" applyProtection="0"/>
    <xf numFmtId="0" fontId="3" fillId="20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9" borderId="23" applyNumberFormat="0" applyFont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23" fillId="0" borderId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11" borderId="0" applyNumberFormat="0" applyBorder="0" applyAlignment="0" applyProtection="0"/>
    <xf numFmtId="0" fontId="3" fillId="0" borderId="0"/>
    <xf numFmtId="0" fontId="23" fillId="0" borderId="0"/>
    <xf numFmtId="0" fontId="3" fillId="9" borderId="23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32" borderId="0" applyNumberFormat="0" applyBorder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2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23" fillId="0" borderId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3" fillId="24" borderId="0" applyNumberFormat="0" applyBorder="0" applyAlignment="0" applyProtection="0"/>
    <xf numFmtId="0" fontId="3" fillId="12" borderId="0" applyNumberFormat="0" applyBorder="0" applyAlignment="0" applyProtection="0"/>
    <xf numFmtId="0" fontId="3" fillId="31" borderId="0" applyNumberFormat="0" applyBorder="0" applyAlignment="0" applyProtection="0"/>
    <xf numFmtId="0" fontId="23" fillId="0" borderId="0"/>
    <xf numFmtId="0" fontId="2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9" borderId="23" applyNumberFormat="0" applyFont="0" applyAlignment="0" applyProtection="0"/>
    <xf numFmtId="0" fontId="23" fillId="0" borderId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23" fillId="0" borderId="0"/>
    <xf numFmtId="0" fontId="3" fillId="9" borderId="23" applyNumberFormat="0" applyFont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2" borderId="0" applyNumberFormat="0" applyBorder="0" applyAlignment="0" applyProtection="0"/>
    <xf numFmtId="0" fontId="3" fillId="9" borderId="23" applyNumberFormat="0" applyFont="0" applyAlignment="0" applyProtection="0"/>
    <xf numFmtId="0" fontId="3" fillId="11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3" fillId="24" borderId="0" applyNumberFormat="0" applyBorder="0" applyAlignment="0" applyProtection="0"/>
    <xf numFmtId="0" fontId="23" fillId="0" borderId="0"/>
    <xf numFmtId="0" fontId="3" fillId="23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28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32" borderId="0" applyNumberFormat="0" applyBorder="0" applyAlignment="0" applyProtection="0"/>
    <xf numFmtId="0" fontId="23" fillId="0" borderId="0"/>
    <xf numFmtId="0" fontId="3" fillId="0" borderId="0"/>
    <xf numFmtId="0" fontId="3" fillId="0" borderId="0"/>
    <xf numFmtId="0" fontId="3" fillId="1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2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23" fillId="0" borderId="0"/>
    <xf numFmtId="0" fontId="3" fillId="0" borderId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28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2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9" borderId="23" applyNumberFormat="0" applyFont="0" applyAlignment="0" applyProtection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32" borderId="0" applyNumberFormat="0" applyBorder="0" applyAlignment="0" applyProtection="0"/>
    <xf numFmtId="0" fontId="2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2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23" fillId="0" borderId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16" borderId="0" applyNumberFormat="0" applyBorder="0" applyAlignment="0" applyProtection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32" borderId="0" applyNumberFormat="0" applyBorder="0" applyAlignment="0" applyProtection="0"/>
    <xf numFmtId="0" fontId="3" fillId="0" borderId="0"/>
    <xf numFmtId="0" fontId="3" fillId="16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23" fillId="0" borderId="0"/>
    <xf numFmtId="0" fontId="23" fillId="0" borderId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16" borderId="0" applyNumberFormat="0" applyBorder="0" applyAlignment="0" applyProtection="0"/>
    <xf numFmtId="0" fontId="3" fillId="9" borderId="23" applyNumberFormat="0" applyFont="0" applyAlignment="0" applyProtection="0"/>
    <xf numFmtId="0" fontId="2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6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20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20" borderId="0" applyNumberFormat="0" applyBorder="0" applyAlignment="0" applyProtection="0"/>
    <xf numFmtId="0" fontId="3" fillId="0" borderId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9" borderId="23" applyNumberFormat="0" applyFont="0" applyAlignment="0" applyProtection="0"/>
    <xf numFmtId="0" fontId="3" fillId="31" borderId="0" applyNumberFormat="0" applyBorder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9" borderId="23" applyNumberFormat="0" applyFont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6" borderId="0" applyNumberFormat="0" applyBorder="0" applyAlignment="0" applyProtection="0"/>
    <xf numFmtId="0" fontId="3" fillId="23" borderId="0" applyNumberFormat="0" applyBorder="0" applyAlignment="0" applyProtection="0"/>
    <xf numFmtId="0" fontId="3" fillId="16" borderId="0" applyNumberFormat="0" applyBorder="0" applyAlignment="0" applyProtection="0"/>
    <xf numFmtId="0" fontId="2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20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23" fillId="0" borderId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23" fillId="0" borderId="0"/>
    <xf numFmtId="0" fontId="3" fillId="19" borderId="0" applyNumberFormat="0" applyBorder="0" applyAlignment="0" applyProtection="0"/>
    <xf numFmtId="0" fontId="3" fillId="0" borderId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6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20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9" borderId="23" applyNumberFormat="0" applyFont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0" borderId="0"/>
    <xf numFmtId="0" fontId="3" fillId="16" borderId="0" applyNumberFormat="0" applyBorder="0" applyAlignment="0" applyProtection="0"/>
    <xf numFmtId="0" fontId="3" fillId="24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23" fillId="0" borderId="0"/>
    <xf numFmtId="0" fontId="3" fillId="9" borderId="23" applyNumberFormat="0" applyFont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19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23" fillId="0" borderId="0"/>
    <xf numFmtId="0" fontId="23" fillId="0" borderId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24" borderId="0" applyNumberFormat="0" applyBorder="0" applyAlignment="0" applyProtection="0"/>
    <xf numFmtId="0" fontId="3" fillId="20" borderId="0" applyNumberFormat="0" applyBorder="0" applyAlignment="0" applyProtection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16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24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32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0" borderId="0" applyNumberFormat="0" applyBorder="0" applyAlignment="0" applyProtection="0"/>
    <xf numFmtId="0" fontId="23" fillId="0" borderId="0"/>
    <xf numFmtId="0" fontId="3" fillId="9" borderId="23" applyNumberFormat="0" applyFont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2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20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2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0" borderId="0"/>
    <xf numFmtId="0" fontId="3" fillId="28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23" borderId="0" applyNumberFormat="0" applyBorder="0" applyAlignment="0" applyProtection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0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20" borderId="0" applyNumberFormat="0" applyBorder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23" fillId="0" borderId="0"/>
    <xf numFmtId="0" fontId="3" fillId="0" borderId="0"/>
    <xf numFmtId="0" fontId="3" fillId="16" borderId="0" applyNumberFormat="0" applyBorder="0" applyAlignment="0" applyProtection="0"/>
    <xf numFmtId="0" fontId="3" fillId="0" borderId="0"/>
    <xf numFmtId="0" fontId="3" fillId="0" borderId="0"/>
    <xf numFmtId="0" fontId="3" fillId="3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28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2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32" borderId="0" applyNumberFormat="0" applyBorder="0" applyAlignment="0" applyProtection="0"/>
    <xf numFmtId="0" fontId="2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23" fillId="0" borderId="0"/>
    <xf numFmtId="0" fontId="3" fillId="12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20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16" borderId="0" applyNumberFormat="0" applyBorder="0" applyAlignment="0" applyProtection="0"/>
    <xf numFmtId="0" fontId="23" fillId="0" borderId="0"/>
    <xf numFmtId="0" fontId="3" fillId="27" borderId="0" applyNumberFormat="0" applyBorder="0" applyAlignment="0" applyProtection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6" borderId="0" applyNumberFormat="0" applyBorder="0" applyAlignment="0" applyProtection="0"/>
    <xf numFmtId="0" fontId="3" fillId="0" borderId="0"/>
    <xf numFmtId="0" fontId="23" fillId="0" borderId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32" borderId="0" applyNumberFormat="0" applyBorder="0" applyAlignment="0" applyProtection="0"/>
    <xf numFmtId="0" fontId="3" fillId="19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23" fillId="0" borderId="0"/>
    <xf numFmtId="0" fontId="3" fillId="27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23" fillId="0" borderId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2" borderId="0" applyNumberFormat="0" applyBorder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23" fillId="0" borderId="0"/>
    <xf numFmtId="0" fontId="3" fillId="9" borderId="23" applyNumberFormat="0" applyFont="0" applyAlignment="0" applyProtection="0"/>
    <xf numFmtId="0" fontId="3" fillId="23" borderId="0" applyNumberFormat="0" applyBorder="0" applyAlignment="0" applyProtection="0"/>
    <xf numFmtId="0" fontId="3" fillId="28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24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23" fillId="0" borderId="0"/>
    <xf numFmtId="0" fontId="3" fillId="24" borderId="0" applyNumberFormat="0" applyBorder="0" applyAlignment="0" applyProtection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1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23" fillId="0" borderId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9" borderId="23" applyNumberFormat="0" applyFont="0" applyAlignment="0" applyProtection="0"/>
    <xf numFmtId="0" fontId="3" fillId="24" borderId="0" applyNumberFormat="0" applyBorder="0" applyAlignment="0" applyProtection="0"/>
    <xf numFmtId="0" fontId="3" fillId="0" borderId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12" borderId="0" applyNumberFormat="0" applyBorder="0" applyAlignment="0" applyProtection="0"/>
    <xf numFmtId="0" fontId="2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2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28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28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23" fillId="0" borderId="0"/>
    <xf numFmtId="0" fontId="3" fillId="0" borderId="0"/>
    <xf numFmtId="0" fontId="3" fillId="12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23" fillId="0" borderId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2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23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28" borderId="0" applyNumberFormat="0" applyBorder="0" applyAlignment="0" applyProtection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1" borderId="0" applyNumberFormat="0" applyBorder="0" applyAlignment="0" applyProtection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28" borderId="0" applyNumberFormat="0" applyBorder="0" applyAlignment="0" applyProtection="0"/>
    <xf numFmtId="0" fontId="3" fillId="9" borderId="23" applyNumberFormat="0" applyFont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23" fillId="0" borderId="0"/>
    <xf numFmtId="0" fontId="3" fillId="32" borderId="0" applyNumberFormat="0" applyBorder="0" applyAlignment="0" applyProtection="0"/>
    <xf numFmtId="0" fontId="3" fillId="15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32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16" borderId="0" applyNumberFormat="0" applyBorder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2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24" borderId="0" applyNumberFormat="0" applyBorder="0" applyAlignment="0" applyProtection="0"/>
    <xf numFmtId="0" fontId="23" fillId="0" borderId="0"/>
    <xf numFmtId="0" fontId="3" fillId="0" borderId="0"/>
    <xf numFmtId="0" fontId="3" fillId="0" borderId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23" fillId="0" borderId="0"/>
    <xf numFmtId="0" fontId="3" fillId="9" borderId="23" applyNumberFormat="0" applyFont="0" applyAlignment="0" applyProtection="0"/>
    <xf numFmtId="0" fontId="3" fillId="0" borderId="0"/>
    <xf numFmtId="0" fontId="3" fillId="20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24" borderId="0" applyNumberFormat="0" applyBorder="0" applyAlignment="0" applyProtection="0"/>
    <xf numFmtId="0" fontId="2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16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2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24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9" borderId="23" applyNumberFormat="0" applyFont="0" applyAlignment="0" applyProtection="0"/>
    <xf numFmtId="0" fontId="3" fillId="20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23" borderId="0" applyNumberFormat="0" applyBorder="0" applyAlignment="0" applyProtection="0"/>
    <xf numFmtId="0" fontId="3" fillId="9" borderId="23" applyNumberFormat="0" applyFont="0" applyAlignment="0" applyProtection="0"/>
    <xf numFmtId="0" fontId="3" fillId="11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23" fillId="0" borderId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0" borderId="0"/>
    <xf numFmtId="0" fontId="2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24" borderId="0" applyNumberFormat="0" applyBorder="0" applyAlignment="0" applyProtection="0"/>
    <xf numFmtId="0" fontId="3" fillId="9" borderId="23" applyNumberFormat="0" applyFont="0" applyAlignment="0" applyProtection="0"/>
    <xf numFmtId="0" fontId="3" fillId="27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16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16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23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9" borderId="23" applyNumberFormat="0" applyFont="0" applyAlignment="0" applyProtection="0"/>
    <xf numFmtId="0" fontId="23" fillId="0" borderId="0"/>
    <xf numFmtId="0" fontId="3" fillId="0" borderId="0"/>
    <xf numFmtId="0" fontId="3" fillId="0" borderId="0"/>
    <xf numFmtId="0" fontId="2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24" borderId="0" applyNumberFormat="0" applyBorder="0" applyAlignment="0" applyProtection="0"/>
    <xf numFmtId="0" fontId="3" fillId="9" borderId="23" applyNumberFormat="0" applyFont="0" applyAlignment="0" applyProtection="0"/>
    <xf numFmtId="0" fontId="3" fillId="11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0" borderId="0" applyNumberFormat="0" applyBorder="0" applyAlignment="0" applyProtection="0"/>
    <xf numFmtId="0" fontId="3" fillId="0" borderId="0"/>
    <xf numFmtId="0" fontId="3" fillId="3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23" fillId="0" borderId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23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9" borderId="23" applyNumberFormat="0" applyFont="0" applyAlignment="0" applyProtection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3" fillId="24" borderId="0" applyNumberFormat="0" applyBorder="0" applyAlignment="0" applyProtection="0"/>
    <xf numFmtId="0" fontId="3" fillId="16" borderId="0" applyNumberFormat="0" applyBorder="0" applyAlignment="0" applyProtection="0"/>
    <xf numFmtId="0" fontId="3" fillId="32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32" borderId="0" applyNumberFormat="0" applyBorder="0" applyAlignment="0" applyProtection="0"/>
    <xf numFmtId="0" fontId="3" fillId="0" borderId="0"/>
    <xf numFmtId="0" fontId="3" fillId="1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0" borderId="0"/>
    <xf numFmtId="0" fontId="23" fillId="0" borderId="0"/>
    <xf numFmtId="0" fontId="3" fillId="0" borderId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9" borderId="23" applyNumberFormat="0" applyFont="0" applyAlignment="0" applyProtection="0"/>
    <xf numFmtId="0" fontId="3" fillId="15" borderId="0" applyNumberFormat="0" applyBorder="0" applyAlignment="0" applyProtection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0" borderId="0"/>
    <xf numFmtId="0" fontId="3" fillId="16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32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2" borderId="0" applyNumberFormat="0" applyBorder="0" applyAlignment="0" applyProtection="0"/>
    <xf numFmtId="0" fontId="2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6" borderId="0" applyNumberFormat="0" applyBorder="0" applyAlignment="0" applyProtection="0"/>
    <xf numFmtId="0" fontId="3" fillId="9" borderId="23" applyNumberFormat="0" applyFont="0" applyAlignment="0" applyProtection="0"/>
    <xf numFmtId="0" fontId="3" fillId="16" borderId="0" applyNumberFormat="0" applyBorder="0" applyAlignment="0" applyProtection="0"/>
    <xf numFmtId="0" fontId="2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16" borderId="0" applyNumberFormat="0" applyBorder="0" applyAlignment="0" applyProtection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28" borderId="0" applyNumberFormat="0" applyBorder="0" applyAlignment="0" applyProtection="0"/>
    <xf numFmtId="0" fontId="3" fillId="0" borderId="0"/>
    <xf numFmtId="0" fontId="3" fillId="16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16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23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23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28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20" borderId="0" applyNumberFormat="0" applyBorder="0" applyAlignment="0" applyProtection="0"/>
    <xf numFmtId="0" fontId="3" fillId="12" borderId="0" applyNumberFormat="0" applyBorder="0" applyAlignment="0" applyProtection="0"/>
    <xf numFmtId="0" fontId="23" fillId="0" borderId="0"/>
    <xf numFmtId="0" fontId="3" fillId="0" borderId="0"/>
    <xf numFmtId="0" fontId="3" fillId="16" borderId="0" applyNumberFormat="0" applyBorder="0" applyAlignment="0" applyProtection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9" borderId="23" applyNumberFormat="0" applyFont="0" applyAlignment="0" applyProtection="0"/>
    <xf numFmtId="0" fontId="23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3" fillId="9" borderId="23" applyNumberFormat="0" applyFont="0" applyAlignment="0" applyProtection="0"/>
    <xf numFmtId="0" fontId="2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23" fillId="0" borderId="0"/>
    <xf numFmtId="0" fontId="3" fillId="0" borderId="0"/>
    <xf numFmtId="0" fontId="3" fillId="12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23" fillId="0" borderId="0"/>
    <xf numFmtId="0" fontId="3" fillId="0" borderId="0"/>
    <xf numFmtId="0" fontId="3" fillId="12" borderId="0" applyNumberFormat="0" applyBorder="0" applyAlignment="0" applyProtection="0"/>
    <xf numFmtId="0" fontId="2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20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28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1" borderId="0" applyNumberFormat="0" applyBorder="0" applyAlignment="0" applyProtection="0"/>
    <xf numFmtId="0" fontId="3" fillId="20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24" borderId="0" applyNumberFormat="0" applyBorder="0" applyAlignment="0" applyProtection="0"/>
    <xf numFmtId="0" fontId="3" fillId="0" borderId="0"/>
    <xf numFmtId="0" fontId="3" fillId="28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6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6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0" borderId="0" applyNumberFormat="0" applyBorder="0" applyAlignment="0" applyProtection="0"/>
    <xf numFmtId="0" fontId="3" fillId="27" borderId="0" applyNumberFormat="0" applyBorder="0" applyAlignment="0" applyProtection="0"/>
    <xf numFmtId="0" fontId="2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27" borderId="0" applyNumberFormat="0" applyBorder="0" applyAlignment="0" applyProtection="0"/>
    <xf numFmtId="0" fontId="23" fillId="0" borderId="0"/>
    <xf numFmtId="0" fontId="3" fillId="0" borderId="0"/>
    <xf numFmtId="0" fontId="3" fillId="0" borderId="0"/>
    <xf numFmtId="0" fontId="3" fillId="20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2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23" fillId="0" borderId="0"/>
    <xf numFmtId="0" fontId="3" fillId="9" borderId="23" applyNumberFormat="0" applyFont="0" applyAlignment="0" applyProtection="0"/>
    <xf numFmtId="0" fontId="23" fillId="0" borderId="0"/>
    <xf numFmtId="0" fontId="3" fillId="23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24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23" fillId="0" borderId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1" borderId="0" applyNumberFormat="0" applyBorder="0" applyAlignment="0" applyProtection="0"/>
    <xf numFmtId="0" fontId="3" fillId="16" borderId="0" applyNumberFormat="0" applyBorder="0" applyAlignment="0" applyProtection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2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4" borderId="0" applyNumberFormat="0" applyBorder="0" applyAlignment="0" applyProtection="0"/>
    <xf numFmtId="0" fontId="23" fillId="0" borderId="0"/>
    <xf numFmtId="0" fontId="3" fillId="0" borderId="0"/>
    <xf numFmtId="0" fontId="3" fillId="9" borderId="23" applyNumberFormat="0" applyFont="0" applyAlignment="0" applyProtection="0"/>
    <xf numFmtId="0" fontId="3" fillId="12" borderId="0" applyNumberFormat="0" applyBorder="0" applyAlignment="0" applyProtection="0"/>
    <xf numFmtId="0" fontId="3" fillId="32" borderId="0" applyNumberFormat="0" applyBorder="0" applyAlignment="0" applyProtection="0"/>
    <xf numFmtId="0" fontId="23" fillId="0" borderId="0"/>
    <xf numFmtId="0" fontId="3" fillId="0" borderId="0"/>
    <xf numFmtId="0" fontId="3" fillId="23" borderId="0" applyNumberFormat="0" applyBorder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23" fillId="0" borderId="0"/>
    <xf numFmtId="0" fontId="3" fillId="9" borderId="23" applyNumberFormat="0" applyFont="0" applyAlignment="0" applyProtection="0"/>
    <xf numFmtId="0" fontId="3" fillId="27" borderId="0" applyNumberFormat="0" applyBorder="0" applyAlignment="0" applyProtection="0"/>
    <xf numFmtId="0" fontId="23" fillId="0" borderId="0"/>
    <xf numFmtId="0" fontId="3" fillId="20" borderId="0" applyNumberFormat="0" applyBorder="0" applyAlignment="0" applyProtection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23" fillId="0" borderId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2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15" borderId="0" applyNumberFormat="0" applyBorder="0" applyAlignment="0" applyProtection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1" borderId="0" applyNumberFormat="0" applyBorder="0" applyAlignment="0" applyProtection="0"/>
    <xf numFmtId="0" fontId="3" fillId="20" borderId="0" applyNumberFormat="0" applyBorder="0" applyAlignment="0" applyProtection="0"/>
    <xf numFmtId="0" fontId="3" fillId="0" borderId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16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0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2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2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23" fillId="0" borderId="0"/>
    <xf numFmtId="0" fontId="3" fillId="9" borderId="23" applyNumberFormat="0" applyFont="0" applyAlignment="0" applyProtection="0"/>
    <xf numFmtId="0" fontId="23" fillId="0" borderId="0"/>
    <xf numFmtId="0" fontId="3" fillId="23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24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23" fillId="0" borderId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1" borderId="0" applyNumberFormat="0" applyBorder="0" applyAlignment="0" applyProtection="0"/>
    <xf numFmtId="0" fontId="3" fillId="16" borderId="0" applyNumberFormat="0" applyBorder="0" applyAlignment="0" applyProtection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23" fillId="0" borderId="0"/>
    <xf numFmtId="0" fontId="3" fillId="23" borderId="0" applyNumberFormat="0" applyBorder="0" applyAlignment="0" applyProtection="0"/>
    <xf numFmtId="0" fontId="23" fillId="0" borderId="0"/>
    <xf numFmtId="0" fontId="23" fillId="0" borderId="0"/>
    <xf numFmtId="0" fontId="3" fillId="20" borderId="0" applyNumberFormat="0" applyBorder="0" applyAlignment="0" applyProtection="0"/>
    <xf numFmtId="0" fontId="3" fillId="0" borderId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2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19" borderId="0" applyNumberFormat="0" applyBorder="0" applyAlignment="0" applyProtection="0"/>
    <xf numFmtId="0" fontId="3" fillId="28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1" borderId="0" applyNumberFormat="0" applyBorder="0" applyAlignment="0" applyProtection="0"/>
    <xf numFmtId="0" fontId="3" fillId="20" borderId="0" applyNumberFormat="0" applyBorder="0" applyAlignment="0" applyProtection="0"/>
    <xf numFmtId="0" fontId="3" fillId="0" borderId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0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23" fillId="0" borderId="0"/>
    <xf numFmtId="0" fontId="3" fillId="9" borderId="23" applyNumberFormat="0" applyFont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24" borderId="0" applyNumberFormat="0" applyBorder="0" applyAlignment="0" applyProtection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11" borderId="0" applyNumberFormat="0" applyBorder="0" applyAlignment="0" applyProtection="0"/>
    <xf numFmtId="0" fontId="3" fillId="16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28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3" fillId="28" borderId="0" applyNumberFormat="0" applyBorder="0" applyAlignment="0" applyProtection="0"/>
    <xf numFmtId="0" fontId="3" fillId="23" borderId="0" applyNumberFormat="0" applyBorder="0" applyAlignment="0" applyProtection="0"/>
    <xf numFmtId="0" fontId="3" fillId="28" borderId="0" applyNumberFormat="0" applyBorder="0" applyAlignment="0" applyProtection="0"/>
    <xf numFmtId="0" fontId="3" fillId="24" borderId="0" applyNumberFormat="0" applyBorder="0" applyAlignment="0" applyProtection="0"/>
    <xf numFmtId="0" fontId="3" fillId="32" borderId="0" applyNumberFormat="0" applyBorder="0" applyAlignment="0" applyProtection="0"/>
    <xf numFmtId="0" fontId="3" fillId="31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20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9" borderId="23" applyNumberFormat="0" applyFont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9" borderId="23" applyNumberFormat="0" applyFont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9" borderId="23" applyNumberFormat="0" applyFont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9" borderId="23" applyNumberFormat="0" applyFont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32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32" borderId="0" applyNumberFormat="0" applyBorder="0" applyAlignment="0" applyProtection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11" borderId="0" applyNumberFormat="0" applyBorder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9" borderId="23" applyNumberFormat="0" applyFont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32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31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28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9" borderId="23" applyNumberFormat="0" applyFont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9" borderId="23" applyNumberFormat="0" applyFont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32" borderId="0" applyNumberFormat="0" applyBorder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24" borderId="0" applyNumberFormat="0" applyBorder="0" applyAlignment="0" applyProtection="0"/>
    <xf numFmtId="0" fontId="2" fillId="12" borderId="0" applyNumberFormat="0" applyBorder="0" applyAlignment="0" applyProtection="0"/>
    <xf numFmtId="0" fontId="2" fillId="31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2" borderId="0" applyNumberFormat="0" applyBorder="0" applyAlignment="0" applyProtection="0"/>
    <xf numFmtId="0" fontId="2" fillId="9" borderId="23" applyNumberFormat="0" applyFont="0" applyAlignment="0" applyProtection="0"/>
    <xf numFmtId="0" fontId="2" fillId="11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24" borderId="0" applyNumberFormat="0" applyBorder="0" applyAlignment="0" applyProtection="0"/>
    <xf numFmtId="0" fontId="2" fillId="23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28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28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16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16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32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31" borderId="0" applyNumberFormat="0" applyBorder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9" borderId="23" applyNumberFormat="0" applyFont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3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19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24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9" borderId="23" applyNumberFormat="0" applyFont="0" applyAlignment="0" applyProtection="0"/>
    <xf numFmtId="0" fontId="2" fillId="19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20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28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16" borderId="0" applyNumberFormat="0" applyBorder="0" applyAlignment="0" applyProtection="0"/>
    <xf numFmtId="0" fontId="2" fillId="27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32" borderId="0" applyNumberFormat="0" applyBorder="0" applyAlignment="0" applyProtection="0"/>
    <xf numFmtId="0" fontId="2" fillId="19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23" borderId="0" applyNumberFormat="0" applyBorder="0" applyAlignment="0" applyProtection="0"/>
    <xf numFmtId="0" fontId="2" fillId="28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24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1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28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23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28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1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28" borderId="0" applyNumberFormat="0" applyBorder="0" applyAlignment="0" applyProtection="0"/>
    <xf numFmtId="0" fontId="2" fillId="9" borderId="23" applyNumberFormat="0" applyFont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32" borderId="0" applyNumberFormat="0" applyBorder="0" applyAlignment="0" applyProtection="0"/>
    <xf numFmtId="0" fontId="2" fillId="15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32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16" borderId="0" applyNumberFormat="0" applyBorder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20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9" borderId="23" applyNumberFormat="0" applyFont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23" borderId="0" applyNumberFormat="0" applyBorder="0" applyAlignment="0" applyProtection="0"/>
    <xf numFmtId="0" fontId="2" fillId="9" borderId="23" applyNumberFormat="0" applyFont="0" applyAlignment="0" applyProtection="0"/>
    <xf numFmtId="0" fontId="2" fillId="11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24" borderId="0" applyNumberFormat="0" applyBorder="0" applyAlignment="0" applyProtection="0"/>
    <xf numFmtId="0" fontId="2" fillId="9" borderId="23" applyNumberFormat="0" applyFont="0" applyAlignment="0" applyProtection="0"/>
    <xf numFmtId="0" fontId="2" fillId="27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16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9" borderId="23" applyNumberFormat="0" applyFont="0" applyAlignment="0" applyProtection="0"/>
    <xf numFmtId="0" fontId="2" fillId="11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3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23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9" borderId="23" applyNumberFormat="0" applyFont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32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9" borderId="23" applyNumberFormat="0" applyFont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16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32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9" borderId="23" applyNumberFormat="0" applyFont="0" applyAlignment="0" applyProtection="0"/>
    <xf numFmtId="0" fontId="2" fillId="16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23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23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28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20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1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2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1" borderId="0" applyNumberFormat="0" applyBorder="0" applyAlignment="0" applyProtection="0"/>
    <xf numFmtId="0" fontId="2" fillId="16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1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23" borderId="0" applyNumberFormat="0" applyBorder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27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15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1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2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1" borderId="0" applyNumberFormat="0" applyBorder="0" applyAlignment="0" applyProtection="0"/>
    <xf numFmtId="0" fontId="2" fillId="16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23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28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1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9" borderId="23" applyNumberFormat="0" applyFont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23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9" borderId="23" applyNumberFormat="0" applyFont="0" applyAlignment="0" applyProtection="0"/>
    <xf numFmtId="0" fontId="2" fillId="11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9" borderId="23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28" borderId="0" applyNumberFormat="0" applyBorder="0" applyAlignment="0" applyProtection="0"/>
    <xf numFmtId="0" fontId="2" fillId="23" borderId="0" applyNumberFormat="0" applyBorder="0" applyAlignment="0" applyProtection="0"/>
    <xf numFmtId="0" fontId="2" fillId="28" borderId="0" applyNumberFormat="0" applyBorder="0" applyAlignment="0" applyProtection="0"/>
    <xf numFmtId="0" fontId="2" fillId="24" borderId="0" applyNumberFormat="0" applyBorder="0" applyAlignment="0" applyProtection="0"/>
    <xf numFmtId="0" fontId="2" fillId="32" borderId="0" applyNumberFormat="0" applyBorder="0" applyAlignment="0" applyProtection="0"/>
    <xf numFmtId="0" fontId="2" fillId="31" borderId="0" applyNumberFormat="0" applyBorder="0" applyAlignment="0" applyProtection="0"/>
    <xf numFmtId="9" fontId="23" fillId="0" borderId="0" applyFont="0" applyFill="0" applyBorder="0" applyAlignment="0" applyProtection="0"/>
  </cellStyleXfs>
  <cellXfs count="643">
    <xf numFmtId="0" fontId="0" fillId="0" borderId="0" xfId="0"/>
    <xf numFmtId="0" fontId="24" fillId="2" borderId="0" xfId="0" applyFont="1" applyFill="1" applyBorder="1" applyAlignment="1">
      <alignment horizontal="left"/>
    </xf>
    <xf numFmtId="0" fontId="25" fillId="2" borderId="0" xfId="0" applyFont="1" applyFill="1" applyBorder="1" applyAlignment="1"/>
    <xf numFmtId="0" fontId="26" fillId="0" borderId="0" xfId="0" applyFont="1" applyBorder="1" applyAlignment="1"/>
    <xf numFmtId="0" fontId="27" fillId="0" borderId="0" xfId="0" applyFont="1" applyBorder="1" applyAlignment="1">
      <alignment horizontal="center"/>
    </xf>
    <xf numFmtId="0" fontId="26" fillId="0" borderId="0" xfId="0" applyFont="1" applyBorder="1" applyAlignment="1">
      <alignment horizontal="right"/>
    </xf>
    <xf numFmtId="0" fontId="28" fillId="0" borderId="0" xfId="0" applyFont="1" applyBorder="1" applyAlignment="1">
      <alignment horizontal="right"/>
    </xf>
    <xf numFmtId="0" fontId="27" fillId="0" borderId="0" xfId="0" applyFont="1"/>
    <xf numFmtId="0" fontId="27" fillId="0" borderId="0" xfId="0" applyFont="1" applyBorder="1" applyAlignment="1">
      <alignment horizontal="left"/>
    </xf>
    <xf numFmtId="0" fontId="27" fillId="0" borderId="0" xfId="0" applyFont="1" applyBorder="1" applyAlignment="1">
      <alignment horizontal="right"/>
    </xf>
    <xf numFmtId="0" fontId="26" fillId="34" borderId="0" xfId="0" applyFont="1" applyFill="1" applyBorder="1" applyAlignment="1"/>
    <xf numFmtId="0" fontId="24" fillId="0" borderId="0" xfId="0" applyFont="1" applyBorder="1" applyAlignment="1">
      <alignment horizontal="left"/>
    </xf>
    <xf numFmtId="0" fontId="29" fillId="0" borderId="0" xfId="0" applyFont="1" applyBorder="1" applyAlignment="1"/>
    <xf numFmtId="0" fontId="31" fillId="0" borderId="0" xfId="0" applyFont="1" applyBorder="1" applyAlignment="1"/>
    <xf numFmtId="0" fontId="25" fillId="2" borderId="4" xfId="0" applyFont="1" applyFill="1" applyBorder="1" applyAlignment="1">
      <alignment horizontal="center"/>
    </xf>
    <xf numFmtId="0" fontId="25" fillId="2" borderId="5" xfId="0" applyFont="1" applyFill="1" applyBorder="1" applyAlignment="1">
      <alignment horizontal="center"/>
    </xf>
    <xf numFmtId="0" fontId="25" fillId="2" borderId="12" xfId="0" applyFont="1" applyFill="1" applyBorder="1" applyAlignment="1">
      <alignment horizontal="center"/>
    </xf>
    <xf numFmtId="0" fontId="26" fillId="34" borderId="0" xfId="0" applyFont="1" applyFill="1" applyBorder="1" applyAlignment="1">
      <alignment horizontal="right"/>
    </xf>
    <xf numFmtId="0" fontId="33" fillId="34" borderId="0" xfId="0" applyFont="1" applyFill="1" applyBorder="1" applyAlignment="1"/>
    <xf numFmtId="0" fontId="34" fillId="2" borderId="8" xfId="0" applyFont="1" applyFill="1" applyBorder="1" applyAlignment="1"/>
    <xf numFmtId="0" fontId="28" fillId="2" borderId="2" xfId="0" applyFont="1" applyFill="1" applyBorder="1" applyAlignment="1">
      <alignment horizontal="left"/>
    </xf>
    <xf numFmtId="17" fontId="28" fillId="2" borderId="13" xfId="0" applyNumberFormat="1" applyFont="1" applyFill="1" applyBorder="1" applyAlignment="1">
      <alignment horizontal="center" wrapText="1"/>
    </xf>
    <xf numFmtId="0" fontId="28" fillId="2" borderId="2" xfId="0" applyFont="1" applyFill="1" applyBorder="1" applyAlignment="1">
      <alignment horizontal="right"/>
    </xf>
    <xf numFmtId="3" fontId="25" fillId="2" borderId="15" xfId="0" applyNumberFormat="1" applyFont="1" applyFill="1" applyBorder="1" applyAlignment="1">
      <alignment horizontal="right"/>
    </xf>
    <xf numFmtId="3" fontId="25" fillId="2" borderId="5" xfId="0" applyNumberFormat="1" applyFont="1" applyFill="1" applyBorder="1" applyAlignment="1">
      <alignment horizontal="right"/>
    </xf>
    <xf numFmtId="3" fontId="25" fillId="2" borderId="14" xfId="0" applyNumberFormat="1" applyFont="1" applyFill="1" applyBorder="1" applyAlignment="1">
      <alignment horizontal="right"/>
    </xf>
    <xf numFmtId="3" fontId="29" fillId="0" borderId="0" xfId="0" applyNumberFormat="1" applyFont="1" applyBorder="1" applyAlignment="1">
      <alignment horizontal="right"/>
    </xf>
    <xf numFmtId="3" fontId="25" fillId="2" borderId="11" xfId="0" applyNumberFormat="1" applyFont="1" applyFill="1" applyBorder="1" applyAlignment="1">
      <alignment horizontal="right"/>
    </xf>
    <xf numFmtId="0" fontId="34" fillId="2" borderId="8" xfId="0" applyFont="1" applyFill="1" applyBorder="1" applyAlignment="1">
      <alignment horizontal="left"/>
    </xf>
    <xf numFmtId="0" fontId="34" fillId="2" borderId="13" xfId="0" applyFont="1" applyFill="1" applyBorder="1" applyAlignment="1"/>
    <xf numFmtId="3" fontId="25" fillId="0" borderId="2" xfId="0" applyNumberFormat="1" applyFont="1" applyBorder="1" applyAlignment="1">
      <alignment horizontal="right"/>
    </xf>
    <xf numFmtId="3" fontId="29" fillId="0" borderId="2" xfId="0" applyNumberFormat="1" applyFont="1" applyBorder="1" applyAlignment="1">
      <alignment horizontal="right"/>
    </xf>
    <xf numFmtId="3" fontId="29" fillId="0" borderId="5" xfId="0" applyNumberFormat="1" applyFont="1" applyBorder="1" applyAlignment="1">
      <alignment horizontal="right"/>
    </xf>
    <xf numFmtId="3" fontId="29" fillId="0" borderId="3" xfId="0" applyNumberFormat="1" applyFont="1" applyBorder="1" applyAlignment="1">
      <alignment horizontal="right"/>
    </xf>
    <xf numFmtId="3" fontId="29" fillId="2" borderId="2" xfId="0" applyNumberFormat="1" applyFont="1" applyFill="1" applyBorder="1" applyAlignment="1">
      <alignment horizontal="right"/>
    </xf>
    <xf numFmtId="3" fontId="29" fillId="2" borderId="9" xfId="0" applyNumberFormat="1" applyFont="1" applyFill="1" applyBorder="1" applyAlignment="1">
      <alignment horizontal="right"/>
    </xf>
    <xf numFmtId="0" fontId="27" fillId="34" borderId="0" xfId="0" applyFont="1" applyFill="1" applyBorder="1" applyAlignment="1">
      <alignment horizontal="right"/>
    </xf>
    <xf numFmtId="3" fontId="25" fillId="0" borderId="0" xfId="0" applyNumberFormat="1" applyFont="1" applyBorder="1" applyAlignment="1">
      <alignment horizontal="right"/>
    </xf>
    <xf numFmtId="0" fontId="27" fillId="34" borderId="0" xfId="0" applyFont="1" applyFill="1" applyBorder="1" applyAlignment="1"/>
    <xf numFmtId="0" fontId="29" fillId="0" borderId="10" xfId="0" applyFont="1" applyBorder="1" applyAlignment="1"/>
    <xf numFmtId="0" fontId="25" fillId="34" borderId="0" xfId="0" applyFont="1" applyFill="1" applyBorder="1" applyAlignment="1">
      <alignment horizontal="right"/>
    </xf>
    <xf numFmtId="0" fontId="37" fillId="2" borderId="4" xfId="0" applyFont="1" applyFill="1" applyBorder="1" applyAlignment="1">
      <alignment vertical="top"/>
    </xf>
    <xf numFmtId="0" fontId="25" fillId="34" borderId="0" xfId="0" applyFont="1" applyFill="1" applyBorder="1" applyAlignment="1">
      <alignment horizontal="right" vertical="top"/>
    </xf>
    <xf numFmtId="0" fontId="25" fillId="34" borderId="0" xfId="0" applyFont="1" applyFill="1" applyBorder="1" applyAlignment="1">
      <alignment horizontal="center"/>
    </xf>
    <xf numFmtId="0" fontId="27" fillId="34" borderId="0" xfId="0" applyFont="1" applyFill="1" applyBorder="1" applyAlignment="1">
      <alignment horizontal="center"/>
    </xf>
    <xf numFmtId="3" fontId="29" fillId="0" borderId="8" xfId="0" applyNumberFormat="1" applyFont="1" applyBorder="1" applyAlignment="1">
      <alignment horizontal="right"/>
    </xf>
    <xf numFmtId="3" fontId="29" fillId="0" borderId="4" xfId="0" applyNumberFormat="1" applyFont="1" applyBorder="1" applyAlignment="1">
      <alignment horizontal="right"/>
    </xf>
    <xf numFmtId="3" fontId="29" fillId="0" borderId="12" xfId="0" applyNumberFormat="1" applyFont="1" applyBorder="1" applyAlignment="1">
      <alignment horizontal="right"/>
    </xf>
    <xf numFmtId="0" fontId="34" fillId="2" borderId="10" xfId="0" applyFont="1" applyFill="1" applyBorder="1" applyAlignment="1">
      <alignment horizontal="left"/>
    </xf>
    <xf numFmtId="3" fontId="27" fillId="2" borderId="2" xfId="0" applyNumberFormat="1" applyFont="1" applyFill="1" applyBorder="1" applyAlignment="1">
      <alignment horizontal="right"/>
    </xf>
    <xf numFmtId="3" fontId="29" fillId="0" borderId="5" xfId="126" applyNumberFormat="1" applyFont="1" applyBorder="1" applyAlignment="1"/>
    <xf numFmtId="3" fontId="29" fillId="0" borderId="12" xfId="126" applyNumberFormat="1" applyFont="1" applyFill="1" applyBorder="1" applyAlignment="1"/>
    <xf numFmtId="3" fontId="29" fillId="0" borderId="10" xfId="0" applyNumberFormat="1" applyFont="1" applyBorder="1" applyAlignment="1">
      <alignment horizontal="right"/>
    </xf>
    <xf numFmtId="3" fontId="29" fillId="0" borderId="0" xfId="126" applyNumberFormat="1" applyFont="1" applyBorder="1" applyAlignment="1"/>
    <xf numFmtId="3" fontId="29" fillId="0" borderId="11" xfId="126" applyNumberFormat="1" applyFont="1" applyFill="1" applyBorder="1" applyAlignment="1"/>
    <xf numFmtId="3" fontId="29" fillId="0" borderId="0" xfId="0" applyNumberFormat="1" applyFont="1" applyFill="1" applyBorder="1" applyAlignment="1">
      <alignment horizontal="right"/>
    </xf>
    <xf numFmtId="0" fontId="26" fillId="0" borderId="0" xfId="0" applyFont="1" applyFill="1" applyBorder="1" applyAlignment="1">
      <alignment horizontal="right"/>
    </xf>
    <xf numFmtId="3" fontId="29" fillId="0" borderId="0" xfId="81" applyNumberFormat="1" applyFont="1" applyBorder="1" applyAlignment="1"/>
    <xf numFmtId="3" fontId="29" fillId="0" borderId="11" xfId="81" applyNumberFormat="1" applyFont="1" applyFill="1" applyBorder="1" applyAlignment="1"/>
    <xf numFmtId="0" fontId="34" fillId="0" borderId="10" xfId="0" applyFont="1" applyBorder="1" applyAlignment="1">
      <alignment horizontal="left"/>
    </xf>
    <xf numFmtId="0" fontId="29" fillId="0" borderId="4" xfId="0" applyFont="1" applyBorder="1" applyAlignment="1"/>
    <xf numFmtId="0" fontId="29" fillId="0" borderId="5" xfId="0" applyFont="1" applyBorder="1" applyAlignment="1"/>
    <xf numFmtId="3" fontId="29" fillId="0" borderId="5" xfId="81" applyNumberFormat="1" applyFont="1" applyBorder="1" applyAlignment="1"/>
    <xf numFmtId="3" fontId="29" fillId="0" borderId="12" xfId="81" applyNumberFormat="1" applyFont="1" applyFill="1" applyBorder="1" applyAlignment="1"/>
    <xf numFmtId="3" fontId="29" fillId="0" borderId="12" xfId="0" applyNumberFormat="1" applyFont="1" applyFill="1" applyBorder="1" applyAlignment="1">
      <alignment horizontal="right"/>
    </xf>
    <xf numFmtId="0" fontId="28" fillId="34" borderId="0" xfId="0" applyFont="1" applyFill="1" applyBorder="1" applyAlignment="1"/>
    <xf numFmtId="164" fontId="29" fillId="0" borderId="10" xfId="0" applyNumberFormat="1" applyFont="1" applyBorder="1" applyAlignment="1">
      <alignment horizontal="right"/>
    </xf>
    <xf numFmtId="164" fontId="29" fillId="0" borderId="0" xfId="0" applyNumberFormat="1" applyFont="1" applyBorder="1" applyAlignment="1">
      <alignment horizontal="right"/>
    </xf>
    <xf numFmtId="0" fontId="34" fillId="0" borderId="4" xfId="0" applyFont="1" applyBorder="1" applyAlignment="1">
      <alignment horizontal="left"/>
    </xf>
    <xf numFmtId="3" fontId="25" fillId="0" borderId="8" xfId="0" applyNumberFormat="1" applyFont="1" applyBorder="1" applyAlignment="1">
      <alignment horizontal="right"/>
    </xf>
    <xf numFmtId="0" fontId="34" fillId="2" borderId="14" xfId="0" applyFont="1" applyFill="1" applyBorder="1" applyAlignment="1"/>
    <xf numFmtId="0" fontId="28" fillId="2" borderId="10" xfId="0" applyFont="1" applyFill="1" applyBorder="1" applyAlignment="1">
      <alignment horizontal="left"/>
    </xf>
    <xf numFmtId="0" fontId="28" fillId="2" borderId="0" xfId="0" applyFont="1" applyFill="1" applyBorder="1" applyAlignment="1">
      <alignment horizontal="left"/>
    </xf>
    <xf numFmtId="3" fontId="28" fillId="2" borderId="0" xfId="0" applyNumberFormat="1" applyFont="1" applyFill="1" applyBorder="1" applyAlignment="1">
      <alignment horizontal="right"/>
    </xf>
    <xf numFmtId="3" fontId="28" fillId="2" borderId="14" xfId="0" applyNumberFormat="1" applyFont="1" applyFill="1" applyBorder="1" applyAlignment="1">
      <alignment horizontal="right"/>
    </xf>
    <xf numFmtId="3" fontId="29" fillId="0" borderId="5" xfId="159" applyNumberFormat="1" applyFont="1" applyBorder="1" applyAlignment="1">
      <alignment horizontal="right"/>
    </xf>
    <xf numFmtId="3" fontId="29" fillId="0" borderId="11" xfId="0" applyNumberFormat="1" applyFont="1" applyBorder="1" applyAlignment="1">
      <alignment horizontal="right"/>
    </xf>
    <xf numFmtId="3" fontId="29" fillId="0" borderId="0" xfId="125" applyNumberFormat="1" applyFont="1" applyBorder="1" applyAlignment="1">
      <alignment horizontal="right"/>
    </xf>
    <xf numFmtId="0" fontId="24" fillId="34" borderId="0" xfId="0" applyFont="1" applyFill="1" applyBorder="1" applyAlignment="1">
      <alignment horizontal="left"/>
    </xf>
    <xf numFmtId="0" fontId="31" fillId="34" borderId="0" xfId="0" applyFont="1" applyFill="1" applyBorder="1" applyAlignment="1"/>
    <xf numFmtId="3" fontId="25" fillId="2" borderId="0" xfId="0" applyNumberFormat="1" applyFont="1" applyFill="1" applyBorder="1" applyAlignment="1">
      <alignment horizontal="right"/>
    </xf>
    <xf numFmtId="0" fontId="26" fillId="2" borderId="0" xfId="0" applyFont="1" applyFill="1" applyBorder="1" applyAlignment="1"/>
    <xf numFmtId="0" fontId="40" fillId="0" borderId="0" xfId="0" applyFont="1" applyFill="1" applyBorder="1" applyAlignment="1">
      <alignment horizontal="center"/>
    </xf>
    <xf numFmtId="4" fontId="41" fillId="0" borderId="0" xfId="0" applyNumberFormat="1" applyFont="1" applyFill="1" applyBorder="1" applyAlignment="1">
      <alignment horizontal="right"/>
    </xf>
    <xf numFmtId="4" fontId="42" fillId="0" borderId="2" xfId="0" applyNumberFormat="1" applyFont="1" applyFill="1" applyBorder="1" applyAlignment="1">
      <alignment horizontal="right"/>
    </xf>
    <xf numFmtId="3" fontId="43" fillId="0" borderId="8" xfId="0" applyNumberFormat="1" applyFont="1" applyBorder="1" applyAlignment="1">
      <alignment horizontal="right"/>
    </xf>
    <xf numFmtId="3" fontId="43" fillId="0" borderId="2" xfId="0" applyNumberFormat="1" applyFont="1" applyBorder="1" applyAlignment="1">
      <alignment horizontal="right"/>
    </xf>
    <xf numFmtId="0" fontId="41" fillId="0" borderId="2" xfId="0" applyFont="1" applyBorder="1" applyAlignment="1"/>
    <xf numFmtId="3" fontId="43" fillId="0" borderId="9" xfId="126" applyNumberFormat="1" applyFont="1" applyFill="1" applyBorder="1" applyAlignment="1"/>
    <xf numFmtId="3" fontId="43" fillId="0" borderId="9" xfId="0" applyNumberFormat="1" applyFont="1" applyFill="1" applyBorder="1" applyAlignment="1">
      <alignment horizontal="right"/>
    </xf>
    <xf numFmtId="166" fontId="43" fillId="0" borderId="10" xfId="0" applyNumberFormat="1" applyFont="1" applyBorder="1" applyAlignment="1"/>
    <xf numFmtId="166" fontId="43" fillId="0" borderId="0" xfId="0" applyNumberFormat="1" applyFont="1" applyBorder="1" applyAlignment="1"/>
    <xf numFmtId="165" fontId="43" fillId="0" borderId="8" xfId="0" applyNumberFormat="1" applyFont="1" applyBorder="1" applyAlignment="1">
      <alignment horizontal="right"/>
    </xf>
    <xf numFmtId="165" fontId="43" fillId="0" borderId="2" xfId="0" applyNumberFormat="1" applyFont="1" applyBorder="1" applyAlignment="1">
      <alignment horizontal="right"/>
    </xf>
    <xf numFmtId="3" fontId="43" fillId="0" borderId="10" xfId="0" applyNumberFormat="1" applyFont="1" applyBorder="1" applyAlignment="1">
      <alignment horizontal="right"/>
    </xf>
    <xf numFmtId="3" fontId="43" fillId="0" borderId="0" xfId="0" applyNumberFormat="1" applyFont="1" applyBorder="1" applyAlignment="1">
      <alignment horizontal="right"/>
    </xf>
    <xf numFmtId="3" fontId="43" fillId="0" borderId="11" xfId="0" applyNumberFormat="1" applyFont="1" applyFill="1" applyBorder="1" applyAlignment="1">
      <alignment horizontal="right"/>
    </xf>
    <xf numFmtId="3" fontId="41" fillId="0" borderId="9" xfId="476" applyNumberFormat="1" applyFont="1" applyFill="1" applyBorder="1"/>
    <xf numFmtId="3" fontId="29" fillId="2" borderId="0" xfId="0" applyNumberFormat="1" applyFont="1" applyFill="1" applyBorder="1" applyAlignment="1">
      <alignment horizontal="right"/>
    </xf>
    <xf numFmtId="0" fontId="28" fillId="2" borderId="8" xfId="0" applyFont="1" applyFill="1" applyBorder="1" applyAlignment="1">
      <alignment horizontal="right"/>
    </xf>
    <xf numFmtId="0" fontId="28" fillId="2" borderId="9" xfId="0" applyFont="1" applyFill="1" applyBorder="1" applyAlignment="1">
      <alignment horizontal="right"/>
    </xf>
    <xf numFmtId="3" fontId="25" fillId="2" borderId="4" xfId="0" applyNumberFormat="1" applyFont="1" applyFill="1" applyBorder="1" applyAlignment="1">
      <alignment horizontal="right"/>
    </xf>
    <xf numFmtId="3" fontId="25" fillId="2" borderId="12" xfId="0" applyNumberFormat="1" applyFont="1" applyFill="1" applyBorder="1" applyAlignment="1">
      <alignment horizontal="right"/>
    </xf>
    <xf numFmtId="3" fontId="43" fillId="0" borderId="9" xfId="0" applyNumberFormat="1" applyFont="1" applyBorder="1" applyAlignment="1">
      <alignment horizontal="right"/>
    </xf>
    <xf numFmtId="3" fontId="28" fillId="2" borderId="2" xfId="0" applyNumberFormat="1" applyFont="1" applyFill="1" applyBorder="1" applyAlignment="1">
      <alignment horizontal="right"/>
    </xf>
    <xf numFmtId="3" fontId="29" fillId="0" borderId="4" xfId="125" applyNumberFormat="1" applyFont="1" applyBorder="1" applyAlignment="1">
      <alignment horizontal="right"/>
    </xf>
    <xf numFmtId="3" fontId="29" fillId="0" borderId="12" xfId="125" applyNumberFormat="1" applyFont="1" applyBorder="1" applyAlignment="1">
      <alignment horizontal="right"/>
    </xf>
    <xf numFmtId="17" fontId="28" fillId="2" borderId="5" xfId="0" applyNumberFormat="1" applyFont="1" applyFill="1" applyBorder="1" applyAlignment="1">
      <alignment horizontal="right"/>
    </xf>
    <xf numFmtId="0" fontId="28" fillId="2" borderId="5" xfId="0" applyFont="1" applyFill="1" applyBorder="1" applyAlignment="1">
      <alignment horizontal="right"/>
    </xf>
    <xf numFmtId="0" fontId="28" fillId="2" borderId="2" xfId="0" applyFont="1" applyFill="1" applyBorder="1" applyAlignment="1">
      <alignment horizontal="center"/>
    </xf>
    <xf numFmtId="0" fontId="24" fillId="2" borderId="10" xfId="0" applyFont="1" applyFill="1" applyBorder="1" applyAlignment="1">
      <alignment horizontal="left"/>
    </xf>
    <xf numFmtId="3" fontId="25" fillId="2" borderId="2" xfId="0" applyNumberFormat="1" applyFont="1" applyFill="1" applyBorder="1" applyAlignment="1">
      <alignment horizontal="right"/>
    </xf>
    <xf numFmtId="3" fontId="29" fillId="2" borderId="8" xfId="0" applyNumberFormat="1" applyFont="1" applyFill="1" applyBorder="1" applyAlignment="1">
      <alignment horizontal="right"/>
    </xf>
    <xf numFmtId="3" fontId="29" fillId="2" borderId="1" xfId="0" applyNumberFormat="1" applyFont="1" applyFill="1" applyBorder="1" applyAlignment="1">
      <alignment horizontal="right"/>
    </xf>
    <xf numFmtId="3" fontId="29" fillId="2" borderId="3" xfId="0" applyNumberFormat="1" applyFont="1" applyFill="1" applyBorder="1" applyAlignment="1">
      <alignment horizontal="right"/>
    </xf>
    <xf numFmtId="3" fontId="29" fillId="2" borderId="6" xfId="0" applyNumberFormat="1" applyFont="1" applyFill="1" applyBorder="1" applyAlignment="1">
      <alignment horizontal="right"/>
    </xf>
    <xf numFmtId="0" fontId="37" fillId="2" borderId="8" xfId="0" applyFont="1" applyFill="1" applyBorder="1" applyAlignment="1">
      <alignment horizontal="left"/>
    </xf>
    <xf numFmtId="3" fontId="28" fillId="2" borderId="3" xfId="0" applyNumberFormat="1" applyFont="1" applyFill="1" applyBorder="1" applyAlignment="1">
      <alignment horizontal="right"/>
    </xf>
    <xf numFmtId="17" fontId="27" fillId="2" borderId="13" xfId="0" applyNumberFormat="1" applyFont="1" applyFill="1" applyBorder="1" applyAlignment="1">
      <alignment horizontal="center" vertical="center" wrapText="1"/>
    </xf>
    <xf numFmtId="3" fontId="42" fillId="2" borderId="9" xfId="0" applyNumberFormat="1" applyFont="1" applyFill="1" applyBorder="1" applyAlignment="1">
      <alignment horizontal="right"/>
    </xf>
    <xf numFmtId="0" fontId="27" fillId="2" borderId="0" xfId="0" applyFont="1" applyFill="1" applyBorder="1" applyAlignment="1">
      <alignment horizontal="right"/>
    </xf>
    <xf numFmtId="0" fontId="42" fillId="0" borderId="10" xfId="0" applyFont="1" applyFill="1" applyBorder="1" applyAlignment="1">
      <alignment horizontal="center"/>
    </xf>
    <xf numFmtId="0" fontId="42" fillId="0" borderId="0" xfId="0" applyFont="1" applyFill="1" applyBorder="1" applyAlignment="1">
      <alignment horizontal="center"/>
    </xf>
    <xf numFmtId="0" fontId="42" fillId="0" borderId="11" xfId="0" applyFont="1" applyFill="1" applyBorder="1" applyAlignment="1">
      <alignment horizontal="center"/>
    </xf>
    <xf numFmtId="0" fontId="40" fillId="0" borderId="11" xfId="0" applyFont="1" applyFill="1" applyBorder="1" applyAlignment="1">
      <alignment horizontal="center"/>
    </xf>
    <xf numFmtId="0" fontId="25" fillId="0" borderId="5" xfId="0" applyFont="1" applyFill="1" applyBorder="1" applyAlignment="1">
      <alignment horizontal="right" vertical="top"/>
    </xf>
    <xf numFmtId="0" fontId="25" fillId="0" borderId="12" xfId="0" applyFont="1" applyFill="1" applyBorder="1" applyAlignment="1">
      <alignment horizontal="right" vertical="top"/>
    </xf>
    <xf numFmtId="0" fontId="29" fillId="2" borderId="12" xfId="0" applyFont="1" applyFill="1" applyBorder="1" applyAlignment="1">
      <alignment vertical="top"/>
    </xf>
    <xf numFmtId="3" fontId="45" fillId="0" borderId="5" xfId="0" applyNumberFormat="1" applyFont="1" applyBorder="1" applyAlignment="1">
      <alignment horizontal="right"/>
    </xf>
    <xf numFmtId="0" fontId="35" fillId="2" borderId="9" xfId="0" applyFont="1" applyFill="1" applyBorder="1" applyAlignment="1"/>
    <xf numFmtId="0" fontId="35" fillId="2" borderId="11" xfId="0" applyFont="1" applyFill="1" applyBorder="1" applyAlignment="1"/>
    <xf numFmtId="0" fontId="24" fillId="2" borderId="8" xfId="0" applyFont="1" applyFill="1" applyBorder="1" applyAlignment="1"/>
    <xf numFmtId="0" fontId="25" fillId="0" borderId="4" xfId="0" applyFont="1" applyBorder="1" applyAlignment="1">
      <alignment horizontal="right"/>
    </xf>
    <xf numFmtId="0" fontId="25" fillId="0" borderId="5" xfId="0" applyFont="1" applyBorder="1" applyAlignment="1">
      <alignment horizontal="right"/>
    </xf>
    <xf numFmtId="3" fontId="29" fillId="0" borderId="9" xfId="0" applyNumberFormat="1" applyFont="1" applyBorder="1" applyAlignment="1">
      <alignment horizontal="right"/>
    </xf>
    <xf numFmtId="4" fontId="41" fillId="0" borderId="10" xfId="0" applyNumberFormat="1" applyFont="1" applyFill="1" applyBorder="1" applyAlignment="1">
      <alignment horizontal="right"/>
    </xf>
    <xf numFmtId="4" fontId="41" fillId="0" borderId="11" xfId="0" applyNumberFormat="1" applyFont="1" applyFill="1" applyBorder="1" applyAlignment="1">
      <alignment horizontal="right"/>
    </xf>
    <xf numFmtId="3" fontId="29" fillId="0" borderId="5" xfId="125" applyNumberFormat="1" applyFont="1" applyBorder="1" applyAlignment="1">
      <alignment horizontal="right"/>
    </xf>
    <xf numFmtId="3" fontId="29" fillId="2" borderId="10" xfId="0" applyNumberFormat="1" applyFont="1" applyFill="1" applyBorder="1" applyAlignment="1">
      <alignment horizontal="right"/>
    </xf>
    <xf numFmtId="3" fontId="25" fillId="2" borderId="1" xfId="0" applyNumberFormat="1" applyFont="1" applyFill="1" applyBorder="1" applyAlignment="1">
      <alignment horizontal="right"/>
    </xf>
    <xf numFmtId="3" fontId="28" fillId="2" borderId="10" xfId="0" applyNumberFormat="1" applyFont="1" applyFill="1" applyBorder="1" applyAlignment="1">
      <alignment horizontal="right"/>
    </xf>
    <xf numFmtId="3" fontId="29" fillId="0" borderId="0" xfId="159" applyNumberFormat="1" applyFont="1" applyBorder="1" applyAlignment="1">
      <alignment horizontal="right"/>
    </xf>
    <xf numFmtId="3" fontId="29" fillId="0" borderId="10" xfId="159" applyNumberFormat="1" applyFont="1" applyBorder="1" applyAlignment="1">
      <alignment horizontal="right"/>
    </xf>
    <xf numFmtId="3" fontId="29" fillId="0" borderId="11" xfId="159" applyNumberFormat="1" applyFont="1" applyBorder="1" applyAlignment="1">
      <alignment horizontal="right"/>
    </xf>
    <xf numFmtId="0" fontId="28" fillId="2" borderId="0" xfId="0" applyFont="1" applyFill="1" applyBorder="1" applyAlignment="1">
      <alignment horizontal="right"/>
    </xf>
    <xf numFmtId="0" fontId="27" fillId="2" borderId="2" xfId="0" applyNumberFormat="1" applyFont="1" applyFill="1" applyBorder="1"/>
    <xf numFmtId="0" fontId="25" fillId="2" borderId="0" xfId="0" applyFont="1" applyFill="1" applyBorder="1" applyAlignment="1">
      <alignment horizontal="right"/>
    </xf>
    <xf numFmtId="0" fontId="25" fillId="2" borderId="0" xfId="0" applyFont="1" applyFill="1" applyBorder="1" applyAlignment="1">
      <alignment horizontal="center"/>
    </xf>
    <xf numFmtId="3" fontId="27" fillId="2" borderId="0" xfId="0" applyNumberFormat="1" applyFont="1" applyFill="1" applyBorder="1" applyAlignment="1">
      <alignment horizontal="right"/>
    </xf>
    <xf numFmtId="4" fontId="41" fillId="2" borderId="0" xfId="0" applyNumberFormat="1" applyFont="1" applyFill="1" applyBorder="1" applyAlignment="1">
      <alignment horizontal="right"/>
    </xf>
    <xf numFmtId="0" fontId="25" fillId="2" borderId="0" xfId="0" applyFont="1" applyFill="1" applyBorder="1" applyAlignment="1">
      <alignment horizontal="right" vertical="top"/>
    </xf>
    <xf numFmtId="164" fontId="29" fillId="2" borderId="0" xfId="0" applyNumberFormat="1" applyFont="1" applyFill="1" applyBorder="1" applyAlignment="1">
      <alignment horizontal="right"/>
    </xf>
    <xf numFmtId="0" fontId="29" fillId="2" borderId="0" xfId="0" applyFont="1" applyFill="1" applyBorder="1" applyAlignment="1"/>
    <xf numFmtId="3" fontId="30" fillId="2" borderId="2" xfId="0" applyNumberFormat="1" applyFont="1" applyFill="1" applyBorder="1" applyAlignment="1"/>
    <xf numFmtId="3" fontId="27" fillId="2" borderId="2" xfId="0" applyNumberFormat="1" applyFont="1" applyFill="1" applyBorder="1" applyAlignment="1"/>
    <xf numFmtId="3" fontId="27" fillId="2" borderId="3" xfId="0" applyNumberFormat="1" applyFont="1" applyFill="1" applyBorder="1" applyAlignment="1">
      <alignment horizontal="right"/>
    </xf>
    <xf numFmtId="0" fontId="28" fillId="2" borderId="3" xfId="0" applyFont="1" applyFill="1" applyBorder="1" applyAlignment="1"/>
    <xf numFmtId="3" fontId="29" fillId="0" borderId="1" xfId="0" applyNumberFormat="1" applyFont="1" applyBorder="1" applyAlignment="1">
      <alignment horizontal="right"/>
    </xf>
    <xf numFmtId="3" fontId="29" fillId="0" borderId="6" xfId="0" applyNumberFormat="1" applyFont="1" applyBorder="1" applyAlignment="1">
      <alignment horizontal="right"/>
    </xf>
    <xf numFmtId="0" fontId="25" fillId="2" borderId="26" xfId="0" applyFont="1" applyFill="1" applyBorder="1" applyAlignment="1">
      <alignment horizontal="center" vertical="center" wrapText="1"/>
    </xf>
    <xf numFmtId="3" fontId="29" fillId="0" borderId="9" xfId="0" applyNumberFormat="1" applyFont="1" applyFill="1" applyBorder="1" applyAlignment="1">
      <alignment horizontal="right"/>
    </xf>
    <xf numFmtId="3" fontId="29" fillId="0" borderId="11" xfId="0" applyNumberFormat="1" applyFont="1" applyFill="1" applyBorder="1" applyAlignment="1">
      <alignment horizontal="right"/>
    </xf>
    <xf numFmtId="0" fontId="39" fillId="0" borderId="11" xfId="0" applyFont="1" applyBorder="1" applyAlignment="1"/>
    <xf numFmtId="0" fontId="39" fillId="0" borderId="12" xfId="0" applyFont="1" applyBorder="1" applyAlignment="1"/>
    <xf numFmtId="165" fontId="43" fillId="0" borderId="9" xfId="0" applyNumberFormat="1" applyFont="1" applyBorder="1" applyAlignment="1">
      <alignment horizontal="right"/>
    </xf>
    <xf numFmtId="3" fontId="30" fillId="2" borderId="0" xfId="0" applyNumberFormat="1" applyFont="1" applyFill="1" applyBorder="1" applyAlignment="1"/>
    <xf numFmtId="3" fontId="28" fillId="2" borderId="0" xfId="0" applyNumberFormat="1" applyFont="1" applyFill="1" applyBorder="1" applyAlignment="1"/>
    <xf numFmtId="0" fontId="25" fillId="0" borderId="9" xfId="0" applyFont="1" applyBorder="1" applyAlignment="1"/>
    <xf numFmtId="0" fontId="46" fillId="2" borderId="0" xfId="0" applyFont="1" applyFill="1" applyBorder="1" applyAlignment="1"/>
    <xf numFmtId="3" fontId="48" fillId="2" borderId="3" xfId="0" applyNumberFormat="1" applyFont="1" applyFill="1" applyBorder="1" applyAlignment="1">
      <alignment horizontal="right"/>
    </xf>
    <xf numFmtId="3" fontId="48" fillId="2" borderId="14" xfId="0" applyNumberFormat="1" applyFont="1" applyFill="1" applyBorder="1" applyAlignment="1">
      <alignment horizontal="right"/>
    </xf>
    <xf numFmtId="3" fontId="48" fillId="2" borderId="7" xfId="0" applyNumberFormat="1" applyFont="1" applyFill="1" applyBorder="1" applyAlignment="1">
      <alignment horizontal="right"/>
    </xf>
    <xf numFmtId="3" fontId="48" fillId="2" borderId="2" xfId="0" applyNumberFormat="1" applyFont="1" applyFill="1" applyBorder="1" applyAlignment="1">
      <alignment horizontal="right"/>
    </xf>
    <xf numFmtId="0" fontId="49" fillId="2" borderId="10" xfId="0" applyFont="1" applyFill="1" applyBorder="1" applyAlignment="1">
      <alignment horizontal="left"/>
    </xf>
    <xf numFmtId="0" fontId="50" fillId="2" borderId="11" xfId="0" applyFont="1" applyFill="1" applyBorder="1" applyAlignment="1"/>
    <xf numFmtId="3" fontId="51" fillId="2" borderId="8" xfId="0" applyNumberFormat="1" applyFont="1" applyFill="1" applyBorder="1" applyAlignment="1"/>
    <xf numFmtId="3" fontId="51" fillId="2" borderId="2" xfId="0" applyNumberFormat="1" applyFont="1" applyFill="1" applyBorder="1" applyAlignment="1"/>
    <xf numFmtId="3" fontId="48" fillId="2" borderId="13" xfId="0" applyNumberFormat="1" applyFont="1" applyFill="1" applyBorder="1" applyAlignment="1">
      <alignment horizontal="right"/>
    </xf>
    <xf numFmtId="3" fontId="51" fillId="2" borderId="10" xfId="0" applyNumberFormat="1" applyFont="1" applyFill="1" applyBorder="1" applyAlignment="1"/>
    <xf numFmtId="3" fontId="51" fillId="2" borderId="0" xfId="0" applyNumberFormat="1" applyFont="1" applyFill="1" applyBorder="1" applyAlignment="1"/>
    <xf numFmtId="3" fontId="51" fillId="2" borderId="0" xfId="0" applyNumberFormat="1" applyFont="1" applyFill="1" applyBorder="1" applyAlignment="1">
      <alignment horizontal="right"/>
    </xf>
    <xf numFmtId="3" fontId="51" fillId="2" borderId="0" xfId="43" applyNumberFormat="1" applyFont="1" applyFill="1" applyBorder="1"/>
    <xf numFmtId="3" fontId="51" fillId="2" borderId="0" xfId="46" applyNumberFormat="1" applyFont="1" applyFill="1" applyBorder="1"/>
    <xf numFmtId="3" fontId="51" fillId="2" borderId="4" xfId="0" applyNumberFormat="1" applyFont="1" applyFill="1" applyBorder="1" applyAlignment="1"/>
    <xf numFmtId="3" fontId="51" fillId="2" borderId="5" xfId="0" applyNumberFormat="1" applyFont="1" applyFill="1" applyBorder="1" applyAlignment="1"/>
    <xf numFmtId="3" fontId="48" fillId="2" borderId="15" xfId="0" applyNumberFormat="1" applyFont="1" applyFill="1" applyBorder="1" applyAlignment="1">
      <alignment horizontal="right"/>
    </xf>
    <xf numFmtId="3" fontId="48" fillId="2" borderId="1" xfId="0" applyNumberFormat="1" applyFont="1" applyFill="1" applyBorder="1" applyAlignment="1">
      <alignment horizontal="right"/>
    </xf>
    <xf numFmtId="0" fontId="51" fillId="2" borderId="10" xfId="0" applyFont="1" applyFill="1" applyBorder="1" applyAlignment="1"/>
    <xf numFmtId="0" fontId="51" fillId="2" borderId="0" xfId="0" applyFont="1" applyFill="1" applyBorder="1" applyAlignment="1"/>
    <xf numFmtId="3" fontId="51" fillId="2" borderId="2" xfId="0" applyNumberFormat="1" applyFont="1" applyFill="1" applyBorder="1" applyAlignment="1">
      <alignment horizontal="right"/>
    </xf>
    <xf numFmtId="1" fontId="51" fillId="2" borderId="2" xfId="44" applyNumberFormat="1" applyFont="1" applyFill="1" applyBorder="1"/>
    <xf numFmtId="1" fontId="51" fillId="2" borderId="0" xfId="44" applyNumberFormat="1" applyFont="1" applyFill="1" applyBorder="1"/>
    <xf numFmtId="0" fontId="51" fillId="2" borderId="0" xfId="186" applyFont="1" applyFill="1"/>
    <xf numFmtId="0" fontId="48" fillId="2" borderId="1" xfId="0" applyFont="1" applyFill="1" applyBorder="1" applyAlignment="1"/>
    <xf numFmtId="1" fontId="48" fillId="2" borderId="3" xfId="44" applyNumberFormat="1" applyFont="1" applyFill="1" applyBorder="1"/>
    <xf numFmtId="1" fontId="48" fillId="2" borderId="1" xfId="44" applyNumberFormat="1" applyFont="1" applyFill="1" applyBorder="1"/>
    <xf numFmtId="0" fontId="49" fillId="2" borderId="10" xfId="481" applyFont="1" applyFill="1" applyBorder="1" applyAlignment="1">
      <alignment horizontal="left"/>
    </xf>
    <xf numFmtId="0" fontId="51" fillId="2" borderId="1" xfId="0" applyFont="1" applyFill="1" applyBorder="1" applyAlignment="1"/>
    <xf numFmtId="0" fontId="51" fillId="2" borderId="3" xfId="0" applyFont="1" applyFill="1" applyBorder="1" applyAlignment="1"/>
    <xf numFmtId="3" fontId="51" fillId="2" borderId="3" xfId="0" applyNumberFormat="1" applyFont="1" applyFill="1" applyBorder="1" applyAlignment="1">
      <alignment horizontal="right"/>
    </xf>
    <xf numFmtId="0" fontId="48" fillId="2" borderId="3" xfId="0" applyFont="1" applyFill="1" applyBorder="1" applyAlignment="1"/>
    <xf numFmtId="3" fontId="51" fillId="2" borderId="3" xfId="43" applyNumberFormat="1" applyFont="1" applyFill="1" applyBorder="1"/>
    <xf numFmtId="165" fontId="42" fillId="0" borderId="8" xfId="0" applyNumberFormat="1" applyFont="1" applyFill="1" applyBorder="1" applyAlignment="1">
      <alignment horizontal="right"/>
    </xf>
    <xf numFmtId="165" fontId="42" fillId="0" borderId="2" xfId="0" applyNumberFormat="1" applyFont="1" applyFill="1" applyBorder="1" applyAlignment="1">
      <alignment horizontal="right"/>
    </xf>
    <xf numFmtId="165" fontId="42" fillId="0" borderId="9" xfId="0" applyNumberFormat="1" applyFont="1" applyFill="1" applyBorder="1" applyAlignment="1">
      <alignment horizontal="right"/>
    </xf>
    <xf numFmtId="0" fontId="26" fillId="35" borderId="0" xfId="0" applyFont="1" applyFill="1" applyBorder="1" applyAlignment="1"/>
    <xf numFmtId="0" fontId="26" fillId="35" borderId="0" xfId="0" applyFont="1" applyFill="1" applyBorder="1" applyAlignment="1">
      <alignment horizontal="right"/>
    </xf>
    <xf numFmtId="0" fontId="27" fillId="35" borderId="0" xfId="0" applyFont="1" applyFill="1" applyBorder="1" applyAlignment="1">
      <alignment horizontal="right"/>
    </xf>
    <xf numFmtId="0" fontId="27" fillId="35" borderId="0" xfId="0" applyFont="1" applyFill="1" applyBorder="1" applyAlignment="1">
      <alignment horizontal="center"/>
    </xf>
    <xf numFmtId="0" fontId="52" fillId="35" borderId="0" xfId="0" applyFont="1" applyFill="1" applyBorder="1" applyAlignment="1"/>
    <xf numFmtId="0" fontId="52" fillId="35" borderId="0" xfId="0" applyFont="1" applyFill="1" applyBorder="1" applyAlignment="1">
      <alignment horizontal="right"/>
    </xf>
    <xf numFmtId="0" fontId="53" fillId="35" borderId="0" xfId="0" applyFont="1" applyFill="1" applyBorder="1" applyAlignment="1"/>
    <xf numFmtId="0" fontId="54" fillId="35" borderId="0" xfId="0" applyFont="1" applyFill="1" applyBorder="1" applyAlignment="1"/>
    <xf numFmtId="0" fontId="55" fillId="35" borderId="0" xfId="0" applyFont="1" applyFill="1" applyBorder="1" applyAlignment="1">
      <alignment horizontal="right"/>
    </xf>
    <xf numFmtId="0" fontId="55" fillId="35" borderId="0" xfId="0" applyFont="1" applyFill="1" applyBorder="1" applyAlignment="1">
      <alignment horizontal="center"/>
    </xf>
    <xf numFmtId="0" fontId="24" fillId="35" borderId="0" xfId="0" applyFont="1" applyFill="1" applyBorder="1" applyAlignment="1">
      <alignment horizontal="left"/>
    </xf>
    <xf numFmtId="0" fontId="31" fillId="35" borderId="0" xfId="0" applyFont="1" applyFill="1" applyBorder="1" applyAlignment="1"/>
    <xf numFmtId="3" fontId="26" fillId="35" borderId="0" xfId="0" applyNumberFormat="1" applyFont="1" applyFill="1" applyBorder="1" applyAlignment="1">
      <alignment horizontal="right"/>
    </xf>
    <xf numFmtId="3" fontId="27" fillId="35" borderId="0" xfId="0" applyNumberFormat="1" applyFont="1" applyFill="1" applyBorder="1" applyAlignment="1">
      <alignment horizontal="right"/>
    </xf>
    <xf numFmtId="0" fontId="56" fillId="35" borderId="0" xfId="0" applyFont="1" applyFill="1" applyBorder="1" applyAlignment="1"/>
    <xf numFmtId="0" fontId="56" fillId="35" borderId="0" xfId="0" applyFont="1" applyFill="1" applyBorder="1" applyAlignment="1">
      <alignment horizontal="right"/>
    </xf>
    <xf numFmtId="0" fontId="57" fillId="35" borderId="0" xfId="0" applyFont="1" applyFill="1" applyBorder="1" applyAlignment="1"/>
    <xf numFmtId="0" fontId="58" fillId="35" borderId="0" xfId="0" applyFont="1" applyFill="1" applyBorder="1" applyAlignment="1"/>
    <xf numFmtId="0" fontId="59" fillId="35" borderId="0" xfId="0" applyFont="1" applyFill="1" applyBorder="1" applyAlignment="1">
      <alignment horizontal="right"/>
    </xf>
    <xf numFmtId="0" fontId="59" fillId="35" borderId="0" xfId="0" applyFont="1" applyFill="1" applyBorder="1" applyAlignment="1">
      <alignment horizontal="center"/>
    </xf>
    <xf numFmtId="4" fontId="45" fillId="0" borderId="5" xfId="0" applyNumberFormat="1" applyFont="1" applyBorder="1" applyAlignment="1">
      <alignment horizontal="right"/>
    </xf>
    <xf numFmtId="168" fontId="27" fillId="2" borderId="0" xfId="0" applyNumberFormat="1" applyFont="1" applyFill="1" applyBorder="1" applyAlignment="1">
      <alignment horizontal="center"/>
    </xf>
    <xf numFmtId="4" fontId="27" fillId="2" borderId="0" xfId="0" applyNumberFormat="1" applyFont="1" applyFill="1" applyBorder="1" applyAlignment="1"/>
    <xf numFmtId="4" fontId="26" fillId="2" borderId="0" xfId="0" applyNumberFormat="1" applyFont="1" applyFill="1" applyBorder="1" applyAlignment="1"/>
    <xf numFmtId="3" fontId="26" fillId="35" borderId="0" xfId="0" applyNumberFormat="1" applyFont="1" applyFill="1" applyBorder="1" applyAlignment="1"/>
    <xf numFmtId="165" fontId="42" fillId="2" borderId="2" xfId="0" applyNumberFormat="1" applyFont="1" applyFill="1" applyBorder="1" applyAlignment="1">
      <alignment horizontal="right"/>
    </xf>
    <xf numFmtId="165" fontId="42" fillId="2" borderId="8" xfId="0" applyNumberFormat="1" applyFont="1" applyFill="1" applyBorder="1" applyAlignment="1">
      <alignment horizontal="right"/>
    </xf>
    <xf numFmtId="169" fontId="27" fillId="2" borderId="0" xfId="0" applyNumberFormat="1" applyFont="1" applyFill="1" applyBorder="1" applyAlignment="1">
      <alignment horizontal="right"/>
    </xf>
    <xf numFmtId="169" fontId="42" fillId="2" borderId="9" xfId="0" applyNumberFormat="1" applyFont="1" applyFill="1" applyBorder="1" applyAlignment="1">
      <alignment horizontal="right"/>
    </xf>
    <xf numFmtId="0" fontId="41" fillId="35" borderId="0" xfId="0" applyFont="1" applyFill="1" applyBorder="1" applyAlignment="1"/>
    <xf numFmtId="0" fontId="41" fillId="35" borderId="0" xfId="0" applyFont="1" applyFill="1" applyBorder="1" applyAlignment="1">
      <alignment horizontal="right"/>
    </xf>
    <xf numFmtId="0" fontId="60" fillId="35" borderId="0" xfId="0" applyFont="1" applyFill="1" applyBorder="1" applyAlignment="1"/>
    <xf numFmtId="0" fontId="44" fillId="35" borderId="0" xfId="0" applyFont="1" applyFill="1" applyBorder="1" applyAlignment="1"/>
    <xf numFmtId="0" fontId="42" fillId="35" borderId="0" xfId="0" applyFont="1" applyFill="1" applyBorder="1" applyAlignment="1">
      <alignment horizontal="right"/>
    </xf>
    <xf numFmtId="0" fontId="42" fillId="35" borderId="0" xfId="0" applyFont="1" applyFill="1" applyBorder="1" applyAlignment="1">
      <alignment horizontal="center"/>
    </xf>
    <xf numFmtId="169" fontId="42" fillId="2" borderId="2" xfId="0" applyNumberFormat="1" applyFont="1" applyFill="1" applyBorder="1" applyAlignment="1">
      <alignment horizontal="right"/>
    </xf>
    <xf numFmtId="3" fontId="45" fillId="0" borderId="0" xfId="0" applyNumberFormat="1" applyFont="1"/>
    <xf numFmtId="164" fontId="29" fillId="0" borderId="11" xfId="0" applyNumberFormat="1" applyFont="1" applyBorder="1" applyAlignment="1">
      <alignment horizontal="right"/>
    </xf>
    <xf numFmtId="3" fontId="45" fillId="0" borderId="0" xfId="0" applyNumberFormat="1" applyFont="1" applyBorder="1"/>
    <xf numFmtId="3" fontId="29" fillId="2" borderId="11" xfId="0" applyNumberFormat="1" applyFont="1" applyFill="1" applyBorder="1" applyAlignment="1">
      <alignment horizontal="right"/>
    </xf>
    <xf numFmtId="3" fontId="45" fillId="0" borderId="0" xfId="0" applyNumberFormat="1" applyFont="1" applyFill="1" applyBorder="1"/>
    <xf numFmtId="3" fontId="29" fillId="2" borderId="4" xfId="0" applyNumberFormat="1" applyFont="1" applyFill="1" applyBorder="1" applyAlignment="1">
      <alignment horizontal="right"/>
    </xf>
    <xf numFmtId="3" fontId="29" fillId="2" borderId="5" xfId="0" applyNumberFormat="1" applyFont="1" applyFill="1" applyBorder="1" applyAlignment="1">
      <alignment horizontal="right"/>
    </xf>
    <xf numFmtId="3" fontId="29" fillId="2" borderId="12" xfId="0" applyNumberFormat="1" applyFont="1" applyFill="1" applyBorder="1" applyAlignment="1">
      <alignment horizontal="right"/>
    </xf>
    <xf numFmtId="3" fontId="25" fillId="2" borderId="9" xfId="0" applyNumberFormat="1" applyFont="1" applyFill="1" applyBorder="1" applyAlignment="1">
      <alignment horizontal="right"/>
    </xf>
    <xf numFmtId="3" fontId="45" fillId="0" borderId="2" xfId="0" applyNumberFormat="1" applyFont="1" applyBorder="1"/>
    <xf numFmtId="3" fontId="51" fillId="2" borderId="10" xfId="43" applyNumberFormat="1" applyFont="1" applyFill="1" applyBorder="1"/>
    <xf numFmtId="3" fontId="51" fillId="0" borderId="0" xfId="0" applyNumberFormat="1" applyFont="1" applyBorder="1"/>
    <xf numFmtId="4" fontId="44" fillId="2" borderId="8" xfId="0" applyNumberFormat="1" applyFont="1" applyFill="1" applyBorder="1" applyAlignment="1">
      <alignment horizontal="right"/>
    </xf>
    <xf numFmtId="4" fontId="41" fillId="2" borderId="2" xfId="0" applyNumberFormat="1" applyFont="1" applyFill="1" applyBorder="1"/>
    <xf numFmtId="4" fontId="41" fillId="2" borderId="9" xfId="0" applyNumberFormat="1" applyFont="1" applyFill="1" applyBorder="1"/>
    <xf numFmtId="3" fontId="45" fillId="0" borderId="4" xfId="0" applyNumberFormat="1" applyFont="1" applyBorder="1" applyAlignment="1">
      <alignment horizontal="right"/>
    </xf>
    <xf numFmtId="3" fontId="45" fillId="0" borderId="12" xfId="0" applyNumberFormat="1" applyFont="1" applyBorder="1" applyAlignment="1">
      <alignment horizontal="right"/>
    </xf>
    <xf numFmtId="4" fontId="43" fillId="0" borderId="2" xfId="0" applyNumberFormat="1" applyFont="1" applyBorder="1" applyAlignment="1">
      <alignment horizontal="right"/>
    </xf>
    <xf numFmtId="4" fontId="43" fillId="0" borderId="9" xfId="0" applyNumberFormat="1" applyFont="1" applyBorder="1" applyAlignment="1">
      <alignment horizontal="right"/>
    </xf>
    <xf numFmtId="3" fontId="25" fillId="0" borderId="0" xfId="0" applyNumberFormat="1" applyFont="1" applyFill="1" applyBorder="1" applyAlignment="1">
      <alignment horizontal="center" vertical="top"/>
    </xf>
    <xf numFmtId="3" fontId="25" fillId="0" borderId="10" xfId="0" applyNumberFormat="1" applyFont="1" applyFill="1" applyBorder="1" applyAlignment="1">
      <alignment horizontal="center" vertical="top"/>
    </xf>
    <xf numFmtId="3" fontId="25" fillId="0" borderId="11" xfId="0" applyNumberFormat="1" applyFont="1" applyFill="1" applyBorder="1" applyAlignment="1">
      <alignment horizontal="center" vertical="top"/>
    </xf>
    <xf numFmtId="0" fontId="32" fillId="0" borderId="5" xfId="0" applyFont="1" applyFill="1" applyBorder="1" applyAlignment="1"/>
    <xf numFmtId="3" fontId="25" fillId="0" borderId="8" xfId="0" applyNumberFormat="1" applyFont="1" applyBorder="1" applyAlignment="1">
      <alignment horizontal="center"/>
    </xf>
    <xf numFmtId="3" fontId="25" fillId="0" borderId="2" xfId="0" applyNumberFormat="1" applyFont="1" applyBorder="1" applyAlignment="1">
      <alignment horizontal="center"/>
    </xf>
    <xf numFmtId="3" fontId="25" fillId="0" borderId="4" xfId="0" applyNumberFormat="1" applyFont="1" applyBorder="1" applyAlignment="1">
      <alignment horizontal="center"/>
    </xf>
    <xf numFmtId="3" fontId="25" fillId="0" borderId="5" xfId="0" applyNumberFormat="1" applyFont="1" applyBorder="1" applyAlignment="1">
      <alignment horizontal="center"/>
    </xf>
    <xf numFmtId="0" fontId="32" fillId="0" borderId="0" xfId="0" applyFont="1" applyFill="1" applyBorder="1" applyAlignment="1"/>
    <xf numFmtId="3" fontId="41" fillId="35" borderId="0" xfId="0" applyNumberFormat="1" applyFont="1" applyFill="1" applyBorder="1" applyAlignment="1"/>
    <xf numFmtId="1" fontId="41" fillId="35" borderId="0" xfId="0" applyNumberFormat="1" applyFont="1" applyFill="1" applyBorder="1" applyAlignment="1"/>
    <xf numFmtId="3" fontId="44" fillId="35" borderId="0" xfId="0" applyNumberFormat="1" applyFont="1" applyFill="1" applyBorder="1" applyAlignment="1"/>
    <xf numFmtId="167" fontId="41" fillId="35" borderId="0" xfId="0" applyNumberFormat="1" applyFont="1" applyFill="1" applyBorder="1" applyAlignment="1"/>
    <xf numFmtId="164" fontId="41" fillId="35" borderId="0" xfId="0" applyNumberFormat="1" applyFont="1" applyFill="1" applyBorder="1" applyAlignment="1"/>
    <xf numFmtId="0" fontId="26" fillId="35" borderId="2" xfId="0" applyFont="1" applyFill="1" applyBorder="1" applyAlignment="1"/>
    <xf numFmtId="0" fontId="47" fillId="2" borderId="15" xfId="0" applyFont="1" applyFill="1" applyBorder="1" applyAlignment="1"/>
    <xf numFmtId="3" fontId="25" fillId="2" borderId="7" xfId="0" applyNumberFormat="1" applyFont="1" applyFill="1" applyBorder="1" applyAlignment="1">
      <alignment horizontal="right"/>
    </xf>
    <xf numFmtId="0" fontId="50" fillId="2" borderId="12" xfId="0" applyFont="1" applyFill="1" applyBorder="1" applyAlignment="1"/>
    <xf numFmtId="0" fontId="47" fillId="2" borderId="7" xfId="481" applyFont="1" applyFill="1" applyBorder="1" applyAlignment="1"/>
    <xf numFmtId="0" fontId="50" fillId="2" borderId="11" xfId="481" applyFont="1" applyFill="1" applyBorder="1" applyAlignment="1"/>
    <xf numFmtId="0" fontId="26" fillId="2" borderId="8" xfId="0" applyNumberFormat="1" applyFont="1" applyFill="1" applyBorder="1"/>
    <xf numFmtId="0" fontId="26" fillId="2" borderId="2" xfId="0" applyNumberFormat="1" applyFont="1" applyFill="1" applyBorder="1"/>
    <xf numFmtId="0" fontId="26" fillId="2" borderId="9" xfId="0" applyNumberFormat="1" applyFont="1" applyFill="1" applyBorder="1"/>
    <xf numFmtId="0" fontId="26" fillId="2" borderId="0" xfId="0" applyNumberFormat="1" applyFont="1" applyFill="1" applyBorder="1"/>
    <xf numFmtId="3" fontId="25" fillId="2" borderId="0" xfId="0" applyNumberFormat="1" applyFont="1" applyFill="1" applyBorder="1" applyAlignment="1">
      <alignment horizontal="center" vertical="top"/>
    </xf>
    <xf numFmtId="164" fontId="29" fillId="2" borderId="5" xfId="0" applyNumberFormat="1" applyFont="1" applyFill="1" applyBorder="1" applyAlignment="1">
      <alignment horizontal="right"/>
    </xf>
    <xf numFmtId="9" fontId="61" fillId="2" borderId="0" xfId="11050" applyFont="1" applyFill="1" applyBorder="1" applyAlignment="1">
      <alignment horizontal="right"/>
    </xf>
    <xf numFmtId="0" fontId="34" fillId="0" borderId="8" xfId="0" applyFont="1" applyBorder="1" applyAlignment="1">
      <alignment horizontal="left"/>
    </xf>
    <xf numFmtId="4" fontId="41" fillId="2" borderId="8" xfId="0" applyNumberFormat="1" applyFont="1" applyFill="1" applyBorder="1"/>
    <xf numFmtId="4" fontId="43" fillId="0" borderId="8" xfId="0" applyNumberFormat="1" applyFont="1" applyBorder="1" applyAlignment="1">
      <alignment horizontal="right"/>
    </xf>
    <xf numFmtId="169" fontId="42" fillId="0" borderId="2" xfId="0" applyNumberFormat="1" applyFont="1" applyFill="1" applyBorder="1" applyAlignment="1">
      <alignment horizontal="right"/>
    </xf>
    <xf numFmtId="0" fontId="64" fillId="0" borderId="2" xfId="0" applyFont="1" applyFill="1" applyBorder="1" applyAlignment="1">
      <alignment horizontal="center" vertical="center"/>
    </xf>
    <xf numFmtId="169" fontId="42" fillId="0" borderId="0" xfId="0" applyNumberFormat="1" applyFont="1" applyFill="1" applyBorder="1" applyAlignment="1">
      <alignment horizontal="right"/>
    </xf>
    <xf numFmtId="3" fontId="25" fillId="2" borderId="5" xfId="0" applyNumberFormat="1" applyFont="1" applyFill="1" applyBorder="1" applyAlignment="1">
      <alignment horizontal="center" vertical="top"/>
    </xf>
    <xf numFmtId="0" fontId="67" fillId="0" borderId="0" xfId="0" applyFont="1" applyAlignment="1"/>
    <xf numFmtId="0" fontId="26" fillId="0" borderId="0" xfId="0" applyFont="1" applyFill="1" applyBorder="1" applyAlignment="1"/>
    <xf numFmtId="0" fontId="23" fillId="0" borderId="0" xfId="0" applyFont="1" applyFill="1" applyBorder="1" applyAlignment="1"/>
    <xf numFmtId="0" fontId="67" fillId="0" borderId="0" xfId="0" applyFont="1" applyFill="1" applyAlignment="1"/>
    <xf numFmtId="0" fontId="46" fillId="0" borderId="0" xfId="0" applyFont="1" applyFill="1" applyBorder="1" applyAlignment="1"/>
    <xf numFmtId="0" fontId="64" fillId="0" borderId="0" xfId="0" applyFont="1" applyFill="1" applyBorder="1" applyAlignment="1">
      <alignment horizontal="center" vertical="center"/>
    </xf>
    <xf numFmtId="3" fontId="25" fillId="2" borderId="10" xfId="0" applyNumberFormat="1" applyFont="1" applyFill="1" applyBorder="1" applyAlignment="1">
      <alignment horizontal="center" vertical="top"/>
    </xf>
    <xf numFmtId="169" fontId="42" fillId="0" borderId="8" xfId="0" applyNumberFormat="1" applyFont="1" applyFill="1" applyBorder="1" applyAlignment="1">
      <alignment horizontal="right"/>
    </xf>
    <xf numFmtId="164" fontId="29" fillId="2" borderId="4" xfId="0" applyNumberFormat="1" applyFont="1" applyFill="1" applyBorder="1" applyAlignment="1">
      <alignment horizontal="right"/>
    </xf>
    <xf numFmtId="0" fontId="64" fillId="0" borderId="8" xfId="0" applyFont="1" applyFill="1" applyBorder="1" applyAlignment="1">
      <alignment horizontal="center" vertical="center"/>
    </xf>
    <xf numFmtId="0" fontId="28" fillId="2" borderId="2" xfId="0" applyFont="1" applyFill="1" applyBorder="1" applyAlignment="1"/>
    <xf numFmtId="0" fontId="28" fillId="2" borderId="0" xfId="0" applyFont="1" applyFill="1" applyBorder="1" applyAlignment="1"/>
    <xf numFmtId="3" fontId="28" fillId="2" borderId="10" xfId="0" applyNumberFormat="1" applyFont="1" applyFill="1" applyBorder="1" applyAlignment="1">
      <alignment horizontal="left"/>
    </xf>
    <xf numFmtId="3" fontId="27" fillId="2" borderId="10" xfId="0" applyNumberFormat="1" applyFont="1" applyFill="1" applyBorder="1" applyAlignment="1">
      <alignment horizontal="right"/>
    </xf>
    <xf numFmtId="3" fontId="27" fillId="2" borderId="11" xfId="0" applyNumberFormat="1" applyFont="1" applyFill="1" applyBorder="1" applyAlignment="1">
      <alignment horizontal="right"/>
    </xf>
    <xf numFmtId="0" fontId="26" fillId="2" borderId="10" xfId="0" applyNumberFormat="1" applyFont="1" applyFill="1" applyBorder="1"/>
    <xf numFmtId="0" fontId="26" fillId="0" borderId="10" xfId="0" applyFont="1" applyBorder="1" applyAlignment="1"/>
    <xf numFmtId="9" fontId="61" fillId="2" borderId="2" xfId="11050" applyFont="1" applyFill="1" applyBorder="1" applyAlignment="1">
      <alignment horizontal="right"/>
    </xf>
    <xf numFmtId="0" fontId="26" fillId="0" borderId="11" xfId="0" applyFont="1" applyBorder="1" applyAlignment="1"/>
    <xf numFmtId="0" fontId="26" fillId="0" borderId="10" xfId="0" applyFont="1" applyBorder="1" applyAlignment="1">
      <alignment horizontal="right"/>
    </xf>
    <xf numFmtId="0" fontId="26" fillId="0" borderId="11" xfId="0" applyFont="1" applyFill="1" applyBorder="1" applyAlignment="1">
      <alignment horizontal="right"/>
    </xf>
    <xf numFmtId="0" fontId="26" fillId="0" borderId="10" xfId="0" applyFont="1" applyFill="1" applyBorder="1" applyAlignment="1">
      <alignment horizontal="right"/>
    </xf>
    <xf numFmtId="14" fontId="63" fillId="2" borderId="0" xfId="0" applyNumberFormat="1" applyFont="1" applyFill="1" applyBorder="1" applyAlignment="1">
      <alignment horizontal="right"/>
    </xf>
    <xf numFmtId="14" fontId="63" fillId="0" borderId="0" xfId="0" applyNumberFormat="1" applyFont="1" applyFill="1" applyBorder="1" applyAlignment="1">
      <alignment horizontal="right"/>
    </xf>
    <xf numFmtId="14" fontId="63" fillId="0" borderId="10" xfId="0" applyNumberFormat="1" applyFont="1" applyFill="1" applyBorder="1" applyAlignment="1">
      <alignment horizontal="right"/>
    </xf>
    <xf numFmtId="3" fontId="62" fillId="2" borderId="5" xfId="0" applyNumberFormat="1" applyFont="1" applyFill="1" applyBorder="1" applyAlignment="1">
      <alignment horizontal="right"/>
    </xf>
    <xf numFmtId="3" fontId="28" fillId="2" borderId="11" xfId="0" applyNumberFormat="1" applyFont="1" applyFill="1" applyBorder="1" applyAlignment="1">
      <alignment horizontal="right"/>
    </xf>
    <xf numFmtId="0" fontId="28" fillId="36" borderId="1" xfId="0" applyFont="1" applyFill="1" applyBorder="1" applyAlignment="1"/>
    <xf numFmtId="0" fontId="68" fillId="36" borderId="3" xfId="0" applyFont="1" applyFill="1" applyBorder="1" applyAlignment="1"/>
    <xf numFmtId="3" fontId="68" fillId="36" borderId="1" xfId="0" applyNumberFormat="1" applyFont="1" applyFill="1" applyBorder="1" applyAlignment="1">
      <alignment horizontal="right"/>
    </xf>
    <xf numFmtId="3" fontId="68" fillId="36" borderId="3" xfId="0" applyNumberFormat="1" applyFont="1" applyFill="1" applyBorder="1" applyAlignment="1">
      <alignment horizontal="right"/>
    </xf>
    <xf numFmtId="3" fontId="68" fillId="36" borderId="6" xfId="0" applyNumberFormat="1" applyFont="1" applyFill="1" applyBorder="1" applyAlignment="1">
      <alignment horizontal="right"/>
    </xf>
    <xf numFmtId="0" fontId="68" fillId="36" borderId="6" xfId="0" applyFont="1" applyFill="1" applyBorder="1" applyAlignment="1"/>
    <xf numFmtId="0" fontId="64" fillId="2" borderId="0" xfId="0" applyFont="1" applyFill="1" applyBorder="1" applyAlignment="1">
      <alignment horizontal="center" vertical="center"/>
    </xf>
    <xf numFmtId="0" fontId="69" fillId="36" borderId="1" xfId="0" applyFont="1" applyFill="1" applyBorder="1" applyAlignment="1"/>
    <xf numFmtId="0" fontId="68" fillId="36" borderId="1" xfId="0" applyFont="1" applyFill="1" applyBorder="1" applyAlignment="1">
      <alignment horizontal="left"/>
    </xf>
    <xf numFmtId="0" fontId="68" fillId="36" borderId="1" xfId="0" applyFont="1" applyFill="1" applyBorder="1" applyAlignment="1"/>
    <xf numFmtId="3" fontId="70" fillId="36" borderId="3" xfId="0" applyNumberFormat="1" applyFont="1" applyFill="1" applyBorder="1" applyAlignment="1">
      <alignment horizontal="right"/>
    </xf>
    <xf numFmtId="3" fontId="70" fillId="36" borderId="1" xfId="0" applyNumberFormat="1" applyFont="1" applyFill="1" applyBorder="1" applyAlignment="1">
      <alignment horizontal="right"/>
    </xf>
    <xf numFmtId="3" fontId="70" fillId="36" borderId="6" xfId="0" applyNumberFormat="1" applyFont="1" applyFill="1" applyBorder="1" applyAlignment="1">
      <alignment horizontal="right"/>
    </xf>
    <xf numFmtId="3" fontId="70" fillId="36" borderId="1" xfId="11050" applyNumberFormat="1" applyFont="1" applyFill="1" applyBorder="1" applyAlignment="1">
      <alignment horizontal="right"/>
    </xf>
    <xf numFmtId="3" fontId="70" fillId="36" borderId="3" xfId="11050" applyNumberFormat="1" applyFont="1" applyFill="1" applyBorder="1" applyAlignment="1">
      <alignment horizontal="right"/>
    </xf>
    <xf numFmtId="3" fontId="70" fillId="36" borderId="6" xfId="11050" applyNumberFormat="1" applyFont="1" applyFill="1" applyBorder="1" applyAlignment="1">
      <alignment horizontal="right"/>
    </xf>
    <xf numFmtId="0" fontId="28" fillId="2" borderId="5" xfId="0" applyFont="1" applyFill="1" applyBorder="1" applyAlignment="1"/>
    <xf numFmtId="0" fontId="28" fillId="2" borderId="5" xfId="0" applyFont="1" applyFill="1" applyBorder="1" applyAlignment="1">
      <alignment horizontal="center"/>
    </xf>
    <xf numFmtId="17" fontId="28" fillId="2" borderId="5" xfId="0" applyNumberFormat="1" applyFont="1" applyFill="1" applyBorder="1" applyAlignment="1">
      <alignment horizontal="center"/>
    </xf>
    <xf numFmtId="0" fontId="34" fillId="2" borderId="1" xfId="0" applyFont="1" applyFill="1" applyBorder="1" applyAlignment="1">
      <alignment horizontal="left"/>
    </xf>
    <xf numFmtId="0" fontId="48" fillId="2" borderId="1" xfId="0" applyFont="1" applyFill="1" applyBorder="1" applyAlignment="1">
      <alignment horizontal="left"/>
    </xf>
    <xf numFmtId="0" fontId="72" fillId="2" borderId="7" xfId="0" applyFont="1" applyFill="1" applyBorder="1" applyAlignment="1"/>
    <xf numFmtId="0" fontId="37" fillId="2" borderId="4" xfId="0" applyFont="1" applyFill="1" applyBorder="1" applyAlignment="1">
      <alignment horizontal="left"/>
    </xf>
    <xf numFmtId="0" fontId="37" fillId="2" borderId="1" xfId="0" applyFont="1" applyFill="1" applyBorder="1" applyAlignment="1">
      <alignment horizontal="left"/>
    </xf>
    <xf numFmtId="0" fontId="37" fillId="2" borderId="1" xfId="481" applyFont="1" applyFill="1" applyBorder="1" applyAlignment="1">
      <alignment horizontal="left"/>
    </xf>
    <xf numFmtId="0" fontId="37" fillId="2" borderId="7" xfId="0" applyFont="1" applyFill="1" applyBorder="1" applyAlignment="1"/>
    <xf numFmtId="0" fontId="26" fillId="2" borderId="11" xfId="0" applyNumberFormat="1" applyFont="1" applyFill="1" applyBorder="1"/>
    <xf numFmtId="3" fontId="25" fillId="2" borderId="12" xfId="0" applyNumberFormat="1" applyFont="1" applyFill="1" applyBorder="1" applyAlignment="1">
      <alignment horizontal="center" vertical="top"/>
    </xf>
    <xf numFmtId="9" fontId="61" fillId="2" borderId="3" xfId="11050" applyFont="1" applyFill="1" applyBorder="1" applyAlignment="1">
      <alignment horizontal="right"/>
    </xf>
    <xf numFmtId="0" fontId="27" fillId="2" borderId="13" xfId="0" applyNumberFormat="1" applyFont="1" applyFill="1" applyBorder="1"/>
    <xf numFmtId="3" fontId="28" fillId="2" borderId="13" xfId="0" applyNumberFormat="1" applyFont="1" applyFill="1" applyBorder="1" applyAlignment="1">
      <alignment horizontal="right"/>
    </xf>
    <xf numFmtId="0" fontId="27" fillId="0" borderId="6" xfId="0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left"/>
    </xf>
    <xf numFmtId="164" fontId="29" fillId="0" borderId="0" xfId="0" applyNumberFormat="1" applyFont="1" applyBorder="1" applyAlignment="1"/>
    <xf numFmtId="164" fontId="25" fillId="2" borderId="0" xfId="0" applyNumberFormat="1" applyFont="1" applyFill="1" applyBorder="1" applyAlignment="1">
      <alignment horizontal="right"/>
    </xf>
    <xf numFmtId="3" fontId="27" fillId="2" borderId="5" xfId="0" applyNumberFormat="1" applyFont="1" applyFill="1" applyBorder="1" applyAlignment="1">
      <alignment horizontal="right"/>
    </xf>
    <xf numFmtId="164" fontId="29" fillId="0" borderId="2" xfId="0" applyNumberFormat="1" applyFont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6" fillId="2" borderId="14" xfId="0" applyNumberFormat="1" applyFont="1" applyFill="1" applyBorder="1"/>
    <xf numFmtId="1" fontId="48" fillId="2" borderId="14" xfId="44" applyNumberFormat="1" applyFont="1" applyFill="1" applyBorder="1"/>
    <xf numFmtId="0" fontId="27" fillId="2" borderId="14" xfId="0" applyNumberFormat="1" applyFont="1" applyFill="1" applyBorder="1"/>
    <xf numFmtId="1" fontId="48" fillId="2" borderId="15" xfId="44" applyNumberFormat="1" applyFont="1" applyFill="1" applyBorder="1"/>
    <xf numFmtId="1" fontId="48" fillId="2" borderId="13" xfId="44" applyNumberFormat="1" applyFont="1" applyFill="1" applyBorder="1"/>
    <xf numFmtId="3" fontId="29" fillId="2" borderId="7" xfId="0" applyNumberFormat="1" applyFont="1" applyFill="1" applyBorder="1" applyAlignment="1">
      <alignment horizontal="right"/>
    </xf>
    <xf numFmtId="3" fontId="48" fillId="2" borderId="2" xfId="0" applyNumberFormat="1" applyFont="1" applyFill="1" applyBorder="1" applyAlignment="1"/>
    <xf numFmtId="3" fontId="48" fillId="2" borderId="13" xfId="0" applyNumberFormat="1" applyFont="1" applyFill="1" applyBorder="1" applyAlignment="1"/>
    <xf numFmtId="3" fontId="48" fillId="2" borderId="0" xfId="0" applyNumberFormat="1" applyFont="1" applyFill="1" applyBorder="1" applyAlignment="1"/>
    <xf numFmtId="3" fontId="48" fillId="2" borderId="14" xfId="0" applyNumberFormat="1" applyFont="1" applyFill="1" applyBorder="1" applyAlignment="1"/>
    <xf numFmtId="3" fontId="48" fillId="2" borderId="15" xfId="0" applyNumberFormat="1" applyFont="1" applyFill="1" applyBorder="1" applyAlignment="1"/>
    <xf numFmtId="1" fontId="48" fillId="2" borderId="6" xfId="44" applyNumberFormat="1" applyFont="1" applyFill="1" applyBorder="1"/>
    <xf numFmtId="1" fontId="48" fillId="2" borderId="7" xfId="44" applyNumberFormat="1" applyFont="1" applyFill="1" applyBorder="1"/>
    <xf numFmtId="4" fontId="41" fillId="2" borderId="11" xfId="0" applyNumberFormat="1" applyFont="1" applyFill="1" applyBorder="1" applyAlignment="1">
      <alignment horizontal="right"/>
    </xf>
    <xf numFmtId="164" fontId="29" fillId="2" borderId="12" xfId="0" applyNumberFormat="1" applyFont="1" applyFill="1" applyBorder="1" applyAlignment="1">
      <alignment horizontal="right"/>
    </xf>
    <xf numFmtId="0" fontId="64" fillId="2" borderId="9" xfId="0" applyFont="1" applyFill="1" applyBorder="1" applyAlignment="1">
      <alignment horizontal="center" vertical="center"/>
    </xf>
    <xf numFmtId="3" fontId="25" fillId="2" borderId="3" xfId="0" applyNumberFormat="1" applyFont="1" applyFill="1" applyBorder="1" applyAlignment="1">
      <alignment horizontal="right"/>
    </xf>
    <xf numFmtId="3" fontId="25" fillId="2" borderId="6" xfId="0" applyNumberFormat="1" applyFont="1" applyFill="1" applyBorder="1" applyAlignment="1">
      <alignment horizontal="right"/>
    </xf>
    <xf numFmtId="3" fontId="25" fillId="2" borderId="5" xfId="159" applyNumberFormat="1" applyFont="1" applyFill="1" applyBorder="1" applyAlignment="1">
      <alignment horizontal="right"/>
    </xf>
    <xf numFmtId="3" fontId="42" fillId="2" borderId="2" xfId="0" applyNumberFormat="1" applyFont="1" applyFill="1" applyBorder="1" applyAlignment="1">
      <alignment horizontal="right"/>
    </xf>
    <xf numFmtId="3" fontId="25" fillId="2" borderId="9" xfId="0" applyNumberFormat="1" applyFont="1" applyFill="1" applyBorder="1" applyAlignment="1">
      <alignment horizontal="center"/>
    </xf>
    <xf numFmtId="3" fontId="25" fillId="2" borderId="12" xfId="0" applyNumberFormat="1" applyFont="1" applyFill="1" applyBorder="1" applyAlignment="1">
      <alignment horizontal="center"/>
    </xf>
    <xf numFmtId="0" fontId="31" fillId="2" borderId="11" xfId="0" applyFont="1" applyFill="1" applyBorder="1" applyAlignment="1">
      <alignment horizontal="right"/>
    </xf>
    <xf numFmtId="0" fontId="29" fillId="35" borderId="0" xfId="0" applyFont="1" applyFill="1" applyBorder="1" applyAlignment="1"/>
    <xf numFmtId="4" fontId="26" fillId="35" borderId="0" xfId="0" applyNumberFormat="1" applyFont="1" applyFill="1" applyBorder="1" applyAlignment="1"/>
    <xf numFmtId="3" fontId="26" fillId="35" borderId="6" xfId="0" applyNumberFormat="1" applyFont="1" applyFill="1" applyBorder="1" applyAlignment="1"/>
    <xf numFmtId="3" fontId="45" fillId="2" borderId="5" xfId="0" applyNumberFormat="1" applyFont="1" applyFill="1" applyBorder="1" applyAlignment="1">
      <alignment horizontal="right"/>
    </xf>
    <xf numFmtId="3" fontId="43" fillId="2" borderId="2" xfId="0" applyNumberFormat="1" applyFont="1" applyFill="1" applyBorder="1" applyAlignment="1">
      <alignment horizontal="right"/>
    </xf>
    <xf numFmtId="4" fontId="43" fillId="2" borderId="2" xfId="0" applyNumberFormat="1" applyFont="1" applyFill="1" applyBorder="1" applyAlignment="1">
      <alignment horizontal="right"/>
    </xf>
    <xf numFmtId="0" fontId="64" fillId="2" borderId="2" xfId="0" applyFont="1" applyFill="1" applyBorder="1" applyAlignment="1">
      <alignment horizontal="center" vertical="center"/>
    </xf>
    <xf numFmtId="164" fontId="29" fillId="2" borderId="2" xfId="0" applyNumberFormat="1" applyFont="1" applyFill="1" applyBorder="1" applyAlignment="1">
      <alignment horizontal="right"/>
    </xf>
    <xf numFmtId="3" fontId="25" fillId="2" borderId="2" xfId="0" applyNumberFormat="1" applyFont="1" applyFill="1" applyBorder="1" applyAlignment="1">
      <alignment horizontal="center"/>
    </xf>
    <xf numFmtId="3" fontId="25" fillId="2" borderId="5" xfId="0" applyNumberFormat="1" applyFont="1" applyFill="1" applyBorder="1" applyAlignment="1">
      <alignment horizontal="center"/>
    </xf>
    <xf numFmtId="0" fontId="28" fillId="2" borderId="3" xfId="0" applyFont="1" applyFill="1" applyBorder="1" applyAlignment="1">
      <alignment horizontal="right"/>
    </xf>
    <xf numFmtId="17" fontId="28" fillId="2" borderId="2" xfId="0" applyNumberFormat="1" applyFont="1" applyFill="1" applyBorder="1" applyAlignment="1">
      <alignment horizontal="right"/>
    </xf>
    <xf numFmtId="3" fontId="25" fillId="36" borderId="3" xfId="0" applyNumberFormat="1" applyFont="1" applyFill="1" applyBorder="1" applyAlignment="1">
      <alignment horizontal="right"/>
    </xf>
    <xf numFmtId="3" fontId="25" fillId="36" borderId="6" xfId="0" applyNumberFormat="1" applyFont="1" applyFill="1" applyBorder="1" applyAlignment="1">
      <alignment horizontal="right"/>
    </xf>
    <xf numFmtId="3" fontId="51" fillId="2" borderId="11" xfId="0" applyNumberFormat="1" applyFont="1" applyFill="1" applyBorder="1" applyAlignment="1"/>
    <xf numFmtId="3" fontId="51" fillId="2" borderId="12" xfId="0" applyNumberFormat="1" applyFont="1" applyFill="1" applyBorder="1" applyAlignment="1"/>
    <xf numFmtId="3" fontId="51" fillId="2" borderId="14" xfId="0" applyNumberFormat="1" applyFont="1" applyFill="1" applyBorder="1" applyAlignment="1"/>
    <xf numFmtId="3" fontId="51" fillId="2" borderId="15" xfId="0" applyNumberFormat="1" applyFont="1" applyFill="1" applyBorder="1" applyAlignment="1"/>
    <xf numFmtId="0" fontId="27" fillId="2" borderId="9" xfId="0" applyNumberFormat="1" applyFont="1" applyFill="1" applyBorder="1"/>
    <xf numFmtId="0" fontId="27" fillId="2" borderId="11" xfId="0" applyFont="1" applyFill="1" applyBorder="1" applyAlignment="1">
      <alignment horizontal="right"/>
    </xf>
    <xf numFmtId="3" fontId="25" fillId="2" borderId="12" xfId="159" applyNumberFormat="1" applyFont="1" applyFill="1" applyBorder="1" applyAlignment="1">
      <alignment horizontal="right"/>
    </xf>
    <xf numFmtId="3" fontId="28" fillId="2" borderId="5" xfId="0" applyNumberFormat="1" applyFont="1" applyFill="1" applyBorder="1" applyAlignment="1">
      <alignment horizontal="right"/>
    </xf>
    <xf numFmtId="0" fontId="25" fillId="0" borderId="8" xfId="0" applyFont="1" applyBorder="1" applyAlignment="1">
      <alignment horizontal="center"/>
    </xf>
    <xf numFmtId="0" fontId="25" fillId="0" borderId="2" xfId="0" applyFont="1" applyBorder="1" applyAlignment="1">
      <alignment horizontal="center"/>
    </xf>
    <xf numFmtId="3" fontId="29" fillId="2" borderId="15" xfId="0" applyNumberFormat="1" applyFont="1" applyFill="1" applyBorder="1" applyAlignment="1">
      <alignment horizontal="right"/>
    </xf>
    <xf numFmtId="3" fontId="25" fillId="0" borderId="10" xfId="0" applyNumberFormat="1" applyFont="1" applyBorder="1" applyAlignment="1">
      <alignment horizontal="right"/>
    </xf>
    <xf numFmtId="164" fontId="25" fillId="2" borderId="2" xfId="0" applyNumberFormat="1" applyFont="1" applyFill="1" applyBorder="1" applyAlignment="1">
      <alignment horizontal="right"/>
    </xf>
    <xf numFmtId="17" fontId="25" fillId="2" borderId="2" xfId="0" applyNumberFormat="1" applyFont="1" applyFill="1" applyBorder="1" applyAlignment="1">
      <alignment horizontal="center" vertical="center" wrapText="1"/>
    </xf>
    <xf numFmtId="4" fontId="42" fillId="0" borderId="8" xfId="0" applyNumberFormat="1" applyFont="1" applyFill="1" applyBorder="1" applyAlignment="1">
      <alignment horizontal="right"/>
    </xf>
    <xf numFmtId="3" fontId="25" fillId="0" borderId="2" xfId="0" applyNumberFormat="1" applyFont="1" applyFill="1" applyBorder="1" applyAlignment="1">
      <alignment horizontal="center" vertical="center" wrapText="1"/>
    </xf>
    <xf numFmtId="0" fontId="40" fillId="0" borderId="10" xfId="0" applyFont="1" applyFill="1" applyBorder="1" applyAlignment="1">
      <alignment horizontal="center"/>
    </xf>
    <xf numFmtId="0" fontId="25" fillId="0" borderId="4" xfId="0" applyFont="1" applyFill="1" applyBorder="1" applyAlignment="1">
      <alignment horizontal="right" vertical="top"/>
    </xf>
    <xf numFmtId="166" fontId="43" fillId="0" borderId="11" xfId="0" applyNumberFormat="1" applyFont="1" applyBorder="1" applyAlignment="1"/>
    <xf numFmtId="3" fontId="25" fillId="0" borderId="9" xfId="0" applyNumberFormat="1" applyFont="1" applyBorder="1" applyAlignment="1">
      <alignment horizontal="center"/>
    </xf>
    <xf numFmtId="3" fontId="25" fillId="0" borderId="12" xfId="0" applyNumberFormat="1" applyFont="1" applyBorder="1" applyAlignment="1">
      <alignment horizontal="center"/>
    </xf>
    <xf numFmtId="0" fontId="34" fillId="2" borderId="10" xfId="0" applyFont="1" applyFill="1" applyBorder="1" applyAlignment="1"/>
    <xf numFmtId="0" fontId="39" fillId="0" borderId="3" xfId="0" applyFont="1" applyBorder="1" applyAlignment="1"/>
    <xf numFmtId="0" fontId="31" fillId="0" borderId="2" xfId="0" applyFont="1" applyBorder="1" applyAlignment="1"/>
    <xf numFmtId="0" fontId="39" fillId="0" borderId="0" xfId="0" applyFont="1" applyBorder="1" applyAlignment="1"/>
    <xf numFmtId="0" fontId="34" fillId="2" borderId="0" xfId="0" applyFont="1" applyFill="1" applyBorder="1" applyAlignment="1"/>
    <xf numFmtId="0" fontId="39" fillId="0" borderId="5" xfId="0" applyFont="1" applyBorder="1" applyAlignment="1"/>
    <xf numFmtId="0" fontId="34" fillId="2" borderId="2" xfId="0" applyFont="1" applyFill="1" applyBorder="1" applyAlignment="1"/>
    <xf numFmtId="3" fontId="48" fillId="2" borderId="6" xfId="0" applyNumberFormat="1" applyFont="1" applyFill="1" applyBorder="1" applyAlignment="1">
      <alignment horizontal="right"/>
    </xf>
    <xf numFmtId="3" fontId="29" fillId="0" borderId="12" xfId="159" applyNumberFormat="1" applyFont="1" applyBorder="1" applyAlignment="1">
      <alignment horizontal="right"/>
    </xf>
    <xf numFmtId="3" fontId="29" fillId="0" borderId="11" xfId="125" applyNumberFormat="1" applyFont="1" applyBorder="1" applyAlignment="1">
      <alignment horizontal="right"/>
    </xf>
    <xf numFmtId="3" fontId="62" fillId="2" borderId="2" xfId="0" applyNumberFormat="1" applyFont="1" applyFill="1" applyBorder="1" applyAlignment="1">
      <alignment horizontal="right"/>
    </xf>
    <xf numFmtId="3" fontId="62" fillId="2" borderId="0" xfId="0" applyNumberFormat="1" applyFont="1" applyFill="1" applyBorder="1" applyAlignment="1">
      <alignment horizontal="right"/>
    </xf>
    <xf numFmtId="0" fontId="27" fillId="2" borderId="0" xfId="0" applyFont="1" applyFill="1" applyBorder="1" applyAlignment="1">
      <alignment horizontal="center"/>
    </xf>
    <xf numFmtId="4" fontId="42" fillId="0" borderId="9" xfId="0" applyNumberFormat="1" applyFont="1" applyFill="1" applyBorder="1" applyAlignment="1">
      <alignment horizontal="right"/>
    </xf>
    <xf numFmtId="3" fontId="42" fillId="2" borderId="0" xfId="0" applyNumberFormat="1" applyFont="1" applyFill="1" applyBorder="1" applyAlignment="1">
      <alignment horizontal="right"/>
    </xf>
    <xf numFmtId="14" fontId="63" fillId="0" borderId="11" xfId="0" applyNumberFormat="1" applyFont="1" applyFill="1" applyBorder="1" applyAlignment="1">
      <alignment horizontal="right"/>
    </xf>
    <xf numFmtId="14" fontId="63" fillId="2" borderId="10" xfId="0" applyNumberFormat="1" applyFont="1" applyFill="1" applyBorder="1" applyAlignment="1">
      <alignment horizontal="right"/>
    </xf>
    <xf numFmtId="3" fontId="43" fillId="2" borderId="8" xfId="0" applyNumberFormat="1" applyFont="1" applyFill="1" applyBorder="1" applyAlignment="1">
      <alignment horizontal="right"/>
    </xf>
    <xf numFmtId="3" fontId="45" fillId="2" borderId="4" xfId="0" applyNumberFormat="1" applyFont="1" applyFill="1" applyBorder="1" applyAlignment="1">
      <alignment horizontal="right"/>
    </xf>
    <xf numFmtId="4" fontId="43" fillId="2" borderId="8" xfId="0" applyNumberFormat="1" applyFont="1" applyFill="1" applyBorder="1" applyAlignment="1">
      <alignment horizontal="right"/>
    </xf>
    <xf numFmtId="3" fontId="51" fillId="2" borderId="11" xfId="43" applyNumberFormat="1" applyFont="1" applyFill="1" applyBorder="1"/>
    <xf numFmtId="3" fontId="45" fillId="2" borderId="12" xfId="0" applyNumberFormat="1" applyFont="1" applyFill="1" applyBorder="1" applyAlignment="1">
      <alignment horizontal="right"/>
    </xf>
    <xf numFmtId="3" fontId="43" fillId="2" borderId="9" xfId="0" applyNumberFormat="1" applyFont="1" applyFill="1" applyBorder="1" applyAlignment="1">
      <alignment horizontal="right"/>
    </xf>
    <xf numFmtId="14" fontId="63" fillId="2" borderId="11" xfId="0" applyNumberFormat="1" applyFont="1" applyFill="1" applyBorder="1" applyAlignment="1">
      <alignment horizontal="right"/>
    </xf>
    <xf numFmtId="3" fontId="48" fillId="2" borderId="3" xfId="0" applyNumberFormat="1" applyFont="1" applyFill="1" applyBorder="1" applyAlignment="1"/>
    <xf numFmtId="3" fontId="68" fillId="36" borderId="7" xfId="0" applyNumberFormat="1" applyFont="1" applyFill="1" applyBorder="1" applyAlignment="1">
      <alignment horizontal="right"/>
    </xf>
    <xf numFmtId="3" fontId="29" fillId="2" borderId="14" xfId="0" applyNumberFormat="1" applyFont="1" applyFill="1" applyBorder="1" applyAlignment="1">
      <alignment horizontal="right"/>
    </xf>
    <xf numFmtId="169" fontId="42" fillId="0" borderId="13" xfId="0" applyNumberFormat="1" applyFont="1" applyFill="1" applyBorder="1" applyAlignment="1">
      <alignment horizontal="right"/>
    </xf>
    <xf numFmtId="164" fontId="29" fillId="2" borderId="15" xfId="0" applyNumberFormat="1" applyFont="1" applyFill="1" applyBorder="1" applyAlignment="1">
      <alignment horizontal="right"/>
    </xf>
    <xf numFmtId="0" fontId="64" fillId="0" borderId="14" xfId="0" applyFont="1" applyFill="1" applyBorder="1" applyAlignment="1">
      <alignment horizontal="center" vertical="center"/>
    </xf>
    <xf numFmtId="3" fontId="29" fillId="0" borderId="15" xfId="0" applyNumberFormat="1" applyFont="1" applyBorder="1" applyAlignment="1">
      <alignment horizontal="right"/>
    </xf>
    <xf numFmtId="4" fontId="41" fillId="2" borderId="13" xfId="0" applyNumberFormat="1" applyFont="1" applyFill="1" applyBorder="1"/>
    <xf numFmtId="3" fontId="45" fillId="0" borderId="15" xfId="0" applyNumberFormat="1" applyFont="1" applyBorder="1" applyAlignment="1">
      <alignment horizontal="right"/>
    </xf>
    <xf numFmtId="3" fontId="43" fillId="0" borderId="13" xfId="0" applyNumberFormat="1" applyFont="1" applyBorder="1" applyAlignment="1">
      <alignment horizontal="right"/>
    </xf>
    <xf numFmtId="4" fontId="43" fillId="0" borderId="13" xfId="0" applyNumberFormat="1" applyFont="1" applyBorder="1" applyAlignment="1">
      <alignment horizontal="right"/>
    </xf>
    <xf numFmtId="3" fontId="70" fillId="36" borderId="7" xfId="0" applyNumberFormat="1" applyFont="1" applyFill="1" applyBorder="1" applyAlignment="1">
      <alignment horizontal="right"/>
    </xf>
    <xf numFmtId="3" fontId="29" fillId="0" borderId="14" xfId="0" applyNumberFormat="1" applyFont="1" applyBorder="1" applyAlignment="1">
      <alignment horizontal="right"/>
    </xf>
    <xf numFmtId="3" fontId="70" fillId="36" borderId="7" xfId="11050" applyNumberFormat="1" applyFont="1" applyFill="1" applyBorder="1" applyAlignment="1">
      <alignment horizontal="right"/>
    </xf>
    <xf numFmtId="14" fontId="63" fillId="0" borderId="14" xfId="0" applyNumberFormat="1" applyFont="1" applyFill="1" applyBorder="1" applyAlignment="1">
      <alignment horizontal="right"/>
    </xf>
    <xf numFmtId="3" fontId="29" fillId="0" borderId="13" xfId="0" applyNumberFormat="1" applyFont="1" applyBorder="1" applyAlignment="1">
      <alignment horizontal="right"/>
    </xf>
    <xf numFmtId="3" fontId="29" fillId="0" borderId="7" xfId="0" applyNumberFormat="1" applyFont="1" applyBorder="1" applyAlignment="1">
      <alignment horizontal="right"/>
    </xf>
    <xf numFmtId="0" fontId="71" fillId="36" borderId="1" xfId="0" applyFont="1" applyFill="1" applyBorder="1" applyAlignment="1">
      <alignment horizontal="left"/>
    </xf>
    <xf numFmtId="3" fontId="45" fillId="0" borderId="0" xfId="0" applyNumberFormat="1" applyFont="1" applyFill="1" applyBorder="1" applyAlignment="1">
      <alignment horizontal="right"/>
    </xf>
    <xf numFmtId="3" fontId="48" fillId="2" borderId="5" xfId="0" applyNumberFormat="1" applyFont="1" applyFill="1" applyBorder="1" applyAlignment="1"/>
    <xf numFmtId="4" fontId="41" fillId="2" borderId="11" xfId="0" applyNumberFormat="1" applyFont="1" applyFill="1" applyBorder="1"/>
    <xf numFmtId="3" fontId="45" fillId="2" borderId="11" xfId="0" applyNumberFormat="1" applyFont="1" applyFill="1" applyBorder="1" applyAlignment="1">
      <alignment horizontal="right"/>
    </xf>
    <xf numFmtId="3" fontId="43" fillId="2" borderId="11" xfId="0" applyNumberFormat="1" applyFont="1" applyFill="1" applyBorder="1" applyAlignment="1">
      <alignment horizontal="right"/>
    </xf>
    <xf numFmtId="4" fontId="43" fillId="2" borderId="11" xfId="0" applyNumberFormat="1" applyFont="1" applyFill="1" applyBorder="1" applyAlignment="1">
      <alignment horizontal="right"/>
    </xf>
    <xf numFmtId="3" fontId="48" fillId="2" borderId="7" xfId="0" applyNumberFormat="1" applyFont="1" applyFill="1" applyBorder="1" applyAlignment="1"/>
    <xf numFmtId="4" fontId="41" fillId="2" borderId="0" xfId="0" applyNumberFormat="1" applyFont="1" applyFill="1" applyBorder="1"/>
    <xf numFmtId="3" fontId="43" fillId="2" borderId="0" xfId="0" applyNumberFormat="1" applyFont="1" applyFill="1" applyBorder="1" applyAlignment="1">
      <alignment horizontal="right"/>
    </xf>
    <xf numFmtId="4" fontId="43" fillId="2" borderId="0" xfId="0" applyNumberFormat="1" applyFont="1" applyFill="1" applyBorder="1" applyAlignment="1">
      <alignment horizontal="right"/>
    </xf>
    <xf numFmtId="3" fontId="45" fillId="2" borderId="0" xfId="0" applyNumberFormat="1" applyFont="1" applyFill="1" applyBorder="1" applyAlignment="1">
      <alignment horizontal="right"/>
    </xf>
    <xf numFmtId="0" fontId="27" fillId="0" borderId="7" xfId="0" applyFont="1" applyFill="1" applyBorder="1" applyAlignment="1">
      <alignment horizontal="center" vertical="center" wrapText="1"/>
    </xf>
    <xf numFmtId="3" fontId="26" fillId="35" borderId="3" xfId="0" applyNumberFormat="1" applyFont="1" applyFill="1" applyBorder="1" applyAlignment="1"/>
    <xf numFmtId="3" fontId="26" fillId="35" borderId="7" xfId="0" applyNumberFormat="1" applyFont="1" applyFill="1" applyBorder="1" applyAlignment="1"/>
    <xf numFmtId="0" fontId="34" fillId="2" borderId="0" xfId="0" applyFont="1" applyFill="1" applyBorder="1" applyAlignment="1">
      <alignment horizontal="left" wrapText="1"/>
    </xf>
    <xf numFmtId="0" fontId="24" fillId="0" borderId="10" xfId="0" applyFont="1" applyFill="1" applyBorder="1" applyAlignment="1">
      <alignment horizontal="left"/>
    </xf>
    <xf numFmtId="0" fontId="35" fillId="0" borderId="11" xfId="0" applyFont="1" applyFill="1" applyBorder="1" applyAlignment="1"/>
    <xf numFmtId="3" fontId="51" fillId="0" borderId="10" xfId="0" applyNumberFormat="1" applyFont="1" applyFill="1" applyBorder="1" applyAlignment="1"/>
    <xf numFmtId="3" fontId="51" fillId="0" borderId="0" xfId="0" applyNumberFormat="1" applyFont="1" applyFill="1" applyBorder="1" applyAlignment="1"/>
    <xf numFmtId="3" fontId="51" fillId="0" borderId="0" xfId="46" applyNumberFormat="1" applyFont="1" applyFill="1" applyBorder="1"/>
    <xf numFmtId="3" fontId="48" fillId="0" borderId="14" xfId="0" applyNumberFormat="1" applyFont="1" applyFill="1" applyBorder="1" applyAlignment="1">
      <alignment horizontal="right"/>
    </xf>
    <xf numFmtId="3" fontId="51" fillId="0" borderId="0" xfId="0" applyNumberFormat="1" applyFont="1" applyFill="1" applyBorder="1" applyAlignment="1">
      <alignment horizontal="right"/>
    </xf>
    <xf numFmtId="3" fontId="51" fillId="0" borderId="0" xfId="43" applyNumberFormat="1" applyFont="1" applyFill="1" applyBorder="1"/>
    <xf numFmtId="3" fontId="51" fillId="0" borderId="10" xfId="43" applyNumberFormat="1" applyFont="1" applyFill="1" applyBorder="1"/>
    <xf numFmtId="3" fontId="29" fillId="0" borderId="14" xfId="0" applyNumberFormat="1" applyFont="1" applyFill="1" applyBorder="1" applyAlignment="1">
      <alignment horizontal="right"/>
    </xf>
    <xf numFmtId="3" fontId="51" fillId="0" borderId="11" xfId="43" applyNumberFormat="1" applyFont="1" applyFill="1" applyBorder="1"/>
    <xf numFmtId="3" fontId="48" fillId="0" borderId="0" xfId="0" applyNumberFormat="1" applyFont="1" applyFill="1" applyBorder="1" applyAlignment="1"/>
    <xf numFmtId="3" fontId="25" fillId="0" borderId="11" xfId="0" applyNumberFormat="1" applyFont="1" applyFill="1" applyBorder="1" applyAlignment="1">
      <alignment horizontal="right"/>
    </xf>
    <xf numFmtId="3" fontId="48" fillId="0" borderId="14" xfId="0" applyNumberFormat="1" applyFont="1" applyFill="1" applyBorder="1" applyAlignment="1"/>
    <xf numFmtId="0" fontId="77" fillId="34" borderId="0" xfId="0" applyFont="1" applyFill="1" applyBorder="1" applyAlignment="1"/>
    <xf numFmtId="0" fontId="24" fillId="0" borderId="8" xfId="0" applyFont="1" applyFill="1" applyBorder="1" applyAlignment="1">
      <alignment horizontal="left"/>
    </xf>
    <xf numFmtId="0" fontId="35" fillId="0" borderId="9" xfId="0" applyFont="1" applyFill="1" applyBorder="1" applyAlignment="1"/>
    <xf numFmtId="3" fontId="29" fillId="0" borderId="0" xfId="0" applyNumberFormat="1" applyFont="1" applyFill="1" applyBorder="1" applyAlignment="1"/>
    <xf numFmtId="3" fontId="29" fillId="0" borderId="0" xfId="41" applyNumberFormat="1" applyFont="1" applyFill="1" applyBorder="1"/>
    <xf numFmtId="3" fontId="25" fillId="0" borderId="14" xfId="0" applyNumberFormat="1" applyFont="1" applyFill="1" applyBorder="1" applyAlignment="1">
      <alignment horizontal="right"/>
    </xf>
    <xf numFmtId="3" fontId="29" fillId="0" borderId="2" xfId="0" applyNumberFormat="1" applyFont="1" applyFill="1" applyBorder="1" applyAlignment="1">
      <alignment horizontal="right"/>
    </xf>
    <xf numFmtId="3" fontId="29" fillId="0" borderId="8" xfId="0" applyNumberFormat="1" applyFont="1" applyFill="1" applyBorder="1" applyAlignment="1">
      <alignment horizontal="right"/>
    </xf>
    <xf numFmtId="3" fontId="29" fillId="0" borderId="10" xfId="0" applyNumberFormat="1" applyFont="1" applyFill="1" applyBorder="1" applyAlignment="1">
      <alignment horizontal="right"/>
    </xf>
    <xf numFmtId="3" fontId="25" fillId="0" borderId="0" xfId="0" applyNumberFormat="1" applyFont="1" applyFill="1" applyBorder="1" applyAlignment="1">
      <alignment horizontal="right"/>
    </xf>
    <xf numFmtId="164" fontId="29" fillId="0" borderId="0" xfId="0" applyNumberFormat="1" applyFont="1" applyFill="1" applyBorder="1" applyAlignment="1">
      <alignment horizontal="right"/>
    </xf>
    <xf numFmtId="164" fontId="29" fillId="0" borderId="10" xfId="0" applyNumberFormat="1" applyFont="1" applyFill="1" applyBorder="1" applyAlignment="1">
      <alignment horizontal="right"/>
    </xf>
    <xf numFmtId="164" fontId="29" fillId="0" borderId="11" xfId="0" applyNumberFormat="1" applyFont="1" applyFill="1" applyBorder="1" applyAlignment="1">
      <alignment horizontal="right"/>
    </xf>
    <xf numFmtId="0" fontId="36" fillId="0" borderId="11" xfId="0" applyFont="1" applyFill="1" applyBorder="1" applyAlignment="1"/>
    <xf numFmtId="0" fontId="35" fillId="0" borderId="11" xfId="0" applyFont="1" applyFill="1" applyBorder="1" applyAlignment="1">
      <alignment wrapText="1"/>
    </xf>
    <xf numFmtId="3" fontId="29" fillId="0" borderId="5" xfId="0" applyNumberFormat="1" applyFont="1" applyFill="1" applyBorder="1" applyAlignment="1">
      <alignment horizontal="right"/>
    </xf>
    <xf numFmtId="0" fontId="37" fillId="0" borderId="8" xfId="0" applyFont="1" applyFill="1" applyBorder="1" applyAlignment="1">
      <alignment horizontal="left"/>
    </xf>
    <xf numFmtId="0" fontId="34" fillId="0" borderId="13" xfId="0" applyFont="1" applyFill="1" applyBorder="1" applyAlignment="1"/>
    <xf numFmtId="3" fontId="25" fillId="0" borderId="8" xfId="0" applyNumberFormat="1" applyFont="1" applyFill="1" applyBorder="1" applyAlignment="1"/>
    <xf numFmtId="3" fontId="25" fillId="0" borderId="2" xfId="0" applyNumberFormat="1" applyFont="1" applyFill="1" applyBorder="1" applyAlignment="1"/>
    <xf numFmtId="0" fontId="1" fillId="0" borderId="2" xfId="186" applyFont="1" applyFill="1" applyBorder="1"/>
    <xf numFmtId="3" fontId="25" fillId="0" borderId="13" xfId="0" applyNumberFormat="1" applyFont="1" applyFill="1" applyBorder="1" applyAlignment="1">
      <alignment horizontal="right"/>
    </xf>
    <xf numFmtId="3" fontId="25" fillId="0" borderId="2" xfId="0" applyNumberFormat="1" applyFont="1" applyFill="1" applyBorder="1" applyAlignment="1">
      <alignment horizontal="right"/>
    </xf>
    <xf numFmtId="3" fontId="25" fillId="0" borderId="8" xfId="0" applyNumberFormat="1" applyFont="1" applyFill="1" applyBorder="1" applyAlignment="1">
      <alignment horizontal="right"/>
    </xf>
    <xf numFmtId="3" fontId="25" fillId="0" borderId="9" xfId="0" applyNumberFormat="1" applyFont="1" applyFill="1" applyBorder="1" applyAlignment="1">
      <alignment horizontal="right"/>
    </xf>
    <xf numFmtId="3" fontId="25" fillId="0" borderId="5" xfId="0" applyNumberFormat="1" applyFont="1" applyFill="1" applyBorder="1" applyAlignment="1">
      <alignment horizontal="right"/>
    </xf>
    <xf numFmtId="3" fontId="25" fillId="0" borderId="15" xfId="0" applyNumberFormat="1" applyFont="1" applyFill="1" applyBorder="1" applyAlignment="1">
      <alignment horizontal="right"/>
    </xf>
    <xf numFmtId="3" fontId="25" fillId="0" borderId="4" xfId="0" applyNumberFormat="1" applyFont="1" applyFill="1" applyBorder="1" applyAlignment="1">
      <alignment horizontal="right"/>
    </xf>
    <xf numFmtId="3" fontId="25" fillId="0" borderId="12" xfId="0" applyNumberFormat="1" applyFont="1" applyFill="1" applyBorder="1" applyAlignment="1">
      <alignment horizontal="right"/>
    </xf>
    <xf numFmtId="3" fontId="29" fillId="0" borderId="2" xfId="0" applyNumberFormat="1" applyFont="1" applyFill="1" applyBorder="1" applyAlignment="1"/>
    <xf numFmtId="3" fontId="29" fillId="0" borderId="0" xfId="42" applyNumberFormat="1" applyFont="1" applyFill="1" applyBorder="1"/>
    <xf numFmtId="3" fontId="45" fillId="0" borderId="2" xfId="0" applyNumberFormat="1" applyFont="1" applyFill="1" applyBorder="1"/>
    <xf numFmtId="3" fontId="45" fillId="0" borderId="10" xfId="0" applyNumberFormat="1" applyFont="1" applyFill="1" applyBorder="1"/>
    <xf numFmtId="0" fontId="29" fillId="0" borderId="0" xfId="0" applyFont="1" applyFill="1" applyBorder="1" applyAlignment="1">
      <alignment horizontal="right"/>
    </xf>
    <xf numFmtId="0" fontId="37" fillId="0" borderId="8" xfId="478" applyFont="1" applyFill="1" applyBorder="1" applyAlignment="1">
      <alignment horizontal="left"/>
    </xf>
    <xf numFmtId="0" fontId="37" fillId="0" borderId="13" xfId="478" applyFont="1" applyFill="1" applyBorder="1" applyAlignment="1"/>
    <xf numFmtId="3" fontId="29" fillId="0" borderId="8" xfId="0" applyNumberFormat="1" applyFont="1" applyFill="1" applyBorder="1" applyAlignment="1"/>
    <xf numFmtId="3" fontId="29" fillId="0" borderId="13" xfId="0" applyNumberFormat="1" applyFont="1" applyFill="1" applyBorder="1" applyAlignment="1">
      <alignment horizontal="right"/>
    </xf>
    <xf numFmtId="164" fontId="25" fillId="0" borderId="5" xfId="0" applyNumberFormat="1" applyFont="1" applyFill="1" applyBorder="1" applyAlignment="1">
      <alignment horizontal="right"/>
    </xf>
    <xf numFmtId="164" fontId="25" fillId="0" borderId="14" xfId="0" applyNumberFormat="1" applyFont="1" applyFill="1" applyBorder="1" applyAlignment="1">
      <alignment horizontal="right"/>
    </xf>
    <xf numFmtId="3" fontId="75" fillId="0" borderId="12" xfId="0" applyNumberFormat="1" applyFont="1" applyFill="1" applyBorder="1" applyAlignment="1">
      <alignment horizontal="right"/>
    </xf>
    <xf numFmtId="0" fontId="24" fillId="0" borderId="4" xfId="478" applyFont="1" applyFill="1" applyBorder="1" applyAlignment="1">
      <alignment horizontal="left"/>
    </xf>
    <xf numFmtId="0" fontId="35" fillId="0" borderId="12" xfId="478" applyFont="1" applyFill="1" applyBorder="1" applyAlignment="1"/>
    <xf numFmtId="3" fontId="29" fillId="0" borderId="1" xfId="0" applyNumberFormat="1" applyFont="1" applyFill="1" applyBorder="1" applyAlignment="1">
      <alignment horizontal="right"/>
    </xf>
    <xf numFmtId="3" fontId="29" fillId="0" borderId="3" xfId="0" applyNumberFormat="1" applyFont="1" applyFill="1" applyBorder="1" applyAlignment="1">
      <alignment horizontal="right"/>
    </xf>
    <xf numFmtId="164" fontId="29" fillId="0" borderId="3" xfId="0" applyNumberFormat="1" applyFont="1" applyFill="1" applyBorder="1" applyAlignment="1">
      <alignment horizontal="right"/>
    </xf>
    <xf numFmtId="164" fontId="25" fillId="0" borderId="7" xfId="0" applyNumberFormat="1" applyFont="1" applyFill="1" applyBorder="1" applyAlignment="1">
      <alignment horizontal="right"/>
    </xf>
    <xf numFmtId="0" fontId="37" fillId="0" borderId="13" xfId="0" applyFont="1" applyFill="1" applyBorder="1" applyAlignment="1"/>
    <xf numFmtId="0" fontId="1" fillId="0" borderId="9" xfId="186" applyFont="1" applyFill="1" applyBorder="1"/>
    <xf numFmtId="0" fontId="24" fillId="0" borderId="1" xfId="0" applyFont="1" applyFill="1" applyBorder="1" applyAlignment="1">
      <alignment horizontal="left"/>
    </xf>
    <xf numFmtId="0" fontId="35" fillId="0" borderId="6" xfId="0" applyFont="1" applyFill="1" applyBorder="1" applyAlignment="1"/>
    <xf numFmtId="3" fontId="29" fillId="0" borderId="6" xfId="0" applyNumberFormat="1" applyFont="1" applyFill="1" applyBorder="1" applyAlignment="1">
      <alignment horizontal="right"/>
    </xf>
    <xf numFmtId="3" fontId="25" fillId="0" borderId="6" xfId="0" applyNumberFormat="1" applyFont="1" applyFill="1" applyBorder="1" applyAlignment="1">
      <alignment horizontal="right"/>
    </xf>
    <xf numFmtId="3" fontId="25" fillId="0" borderId="7" xfId="0" applyNumberFormat="1" applyFont="1" applyFill="1" applyBorder="1" applyAlignment="1">
      <alignment horizontal="right"/>
    </xf>
    <xf numFmtId="3" fontId="29" fillId="0" borderId="7" xfId="0" applyNumberFormat="1" applyFont="1" applyFill="1" applyBorder="1" applyAlignment="1">
      <alignment horizontal="right"/>
    </xf>
    <xf numFmtId="1" fontId="48" fillId="2" borderId="0" xfId="44" applyNumberFormat="1" applyFont="1" applyFill="1" applyBorder="1"/>
    <xf numFmtId="0" fontId="34" fillId="2" borderId="2" xfId="0" applyFont="1" applyFill="1" applyBorder="1" applyAlignment="1">
      <alignment horizontal="left"/>
    </xf>
    <xf numFmtId="1" fontId="48" fillId="2" borderId="2" xfId="44" applyNumberFormat="1" applyFont="1" applyFill="1" applyBorder="1"/>
    <xf numFmtId="0" fontId="23" fillId="35" borderId="0" xfId="0" applyFont="1" applyFill="1" applyBorder="1" applyAlignment="1">
      <alignment horizontal="center"/>
    </xf>
    <xf numFmtId="0" fontId="76" fillId="35" borderId="0" xfId="0" applyFont="1" applyFill="1" applyBorder="1" applyAlignment="1">
      <alignment horizontal="left"/>
    </xf>
    <xf numFmtId="0" fontId="26" fillId="35" borderId="0" xfId="0" applyFont="1" applyFill="1" applyBorder="1" applyAlignment="1">
      <alignment horizontal="center"/>
    </xf>
    <xf numFmtId="0" fontId="73" fillId="35" borderId="0" xfId="0" applyFont="1" applyFill="1" applyBorder="1" applyAlignment="1">
      <alignment horizontal="center"/>
    </xf>
    <xf numFmtId="0" fontId="74" fillId="35" borderId="0" xfId="0" applyFont="1" applyFill="1" applyBorder="1" applyAlignment="1">
      <alignment horizontal="center"/>
    </xf>
    <xf numFmtId="3" fontId="45" fillId="0" borderId="3" xfId="0" applyNumberFormat="1" applyFont="1" applyFill="1" applyBorder="1" applyAlignment="1">
      <alignment horizontal="right"/>
    </xf>
    <xf numFmtId="3" fontId="45" fillId="0" borderId="9" xfId="0" applyNumberFormat="1" applyFont="1" applyFill="1" applyBorder="1" applyAlignment="1">
      <alignment horizontal="right"/>
    </xf>
    <xf numFmtId="3" fontId="45" fillId="0" borderId="2" xfId="0" applyNumberFormat="1" applyFont="1" applyFill="1" applyBorder="1" applyAlignment="1">
      <alignment horizontal="right"/>
    </xf>
    <xf numFmtId="3" fontId="25" fillId="36" borderId="7" xfId="0" applyNumberFormat="1" applyFont="1" applyFill="1" applyBorder="1" applyAlignment="1">
      <alignment horizontal="right"/>
    </xf>
    <xf numFmtId="3" fontId="48" fillId="36" borderId="7" xfId="0" applyNumberFormat="1" applyFont="1" applyFill="1" applyBorder="1" applyAlignment="1">
      <alignment horizontal="right"/>
    </xf>
    <xf numFmtId="1" fontId="48" fillId="36" borderId="7" xfId="44" applyNumberFormat="1" applyFont="1" applyFill="1" applyBorder="1"/>
    <xf numFmtId="3" fontId="75" fillId="0" borderId="5" xfId="0" applyNumberFormat="1" applyFont="1" applyFill="1" applyBorder="1" applyAlignment="1">
      <alignment horizontal="right"/>
    </xf>
    <xf numFmtId="0" fontId="34" fillId="2" borderId="2" xfId="0" applyFont="1" applyFill="1" applyBorder="1" applyAlignment="1">
      <alignment horizontal="left" wrapText="1"/>
    </xf>
    <xf numFmtId="0" fontId="34" fillId="2" borderId="1" xfId="0" applyFont="1" applyFill="1" applyBorder="1" applyAlignment="1">
      <alignment horizontal="left" wrapText="1"/>
    </xf>
    <xf numFmtId="0" fontId="34" fillId="2" borderId="6" xfId="0" applyFont="1" applyFill="1" applyBorder="1" applyAlignment="1">
      <alignment horizontal="left" wrapText="1"/>
    </xf>
    <xf numFmtId="3" fontId="25" fillId="2" borderId="8" xfId="0" applyNumberFormat="1" applyFont="1" applyFill="1" applyBorder="1" applyAlignment="1">
      <alignment horizontal="right"/>
    </xf>
    <xf numFmtId="3" fontId="25" fillId="2" borderId="10" xfId="0" applyNumberFormat="1" applyFont="1" applyFill="1" applyBorder="1" applyAlignment="1">
      <alignment horizontal="right"/>
    </xf>
    <xf numFmtId="0" fontId="39" fillId="0" borderId="2" xfId="0" applyFont="1" applyBorder="1" applyAlignment="1"/>
    <xf numFmtId="3" fontId="25" fillId="2" borderId="8" xfId="159" applyNumberFormat="1" applyFont="1" applyFill="1" applyBorder="1" applyAlignment="1">
      <alignment horizontal="right"/>
    </xf>
    <xf numFmtId="3" fontId="25" fillId="2" borderId="2" xfId="159" applyNumberFormat="1" applyFont="1" applyFill="1" applyBorder="1" applyAlignment="1">
      <alignment horizontal="right"/>
    </xf>
    <xf numFmtId="3" fontId="25" fillId="2" borderId="9" xfId="159" applyNumberFormat="1" applyFont="1" applyFill="1" applyBorder="1" applyAlignment="1">
      <alignment horizontal="right"/>
    </xf>
    <xf numFmtId="0" fontId="25" fillId="2" borderId="32" xfId="0" applyFont="1" applyFill="1" applyBorder="1" applyAlignment="1">
      <alignment horizontal="center" vertical="center" wrapText="1"/>
    </xf>
    <xf numFmtId="0" fontId="25" fillId="2" borderId="25" xfId="0" applyFont="1" applyFill="1" applyBorder="1" applyAlignment="1">
      <alignment horizontal="center" vertical="center" wrapText="1"/>
    </xf>
    <xf numFmtId="0" fontId="25" fillId="2" borderId="31" xfId="0" applyFont="1" applyFill="1" applyBorder="1" applyAlignment="1">
      <alignment horizontal="center" vertical="center" wrapText="1"/>
    </xf>
    <xf numFmtId="0" fontId="28" fillId="2" borderId="8" xfId="0" applyFont="1" applyFill="1" applyBorder="1" applyAlignment="1">
      <alignment horizontal="center" vertical="center"/>
    </xf>
    <xf numFmtId="0" fontId="28" fillId="2" borderId="2" xfId="0" applyFont="1" applyFill="1" applyBorder="1" applyAlignment="1">
      <alignment horizontal="center" vertical="center"/>
    </xf>
    <xf numFmtId="0" fontId="28" fillId="2" borderId="9" xfId="0" applyFont="1" applyFill="1" applyBorder="1" applyAlignment="1">
      <alignment horizontal="center" vertical="center"/>
    </xf>
    <xf numFmtId="0" fontId="28" fillId="2" borderId="10" xfId="0" applyFont="1" applyFill="1" applyBorder="1" applyAlignment="1">
      <alignment horizontal="center" vertical="center"/>
    </xf>
    <xf numFmtId="0" fontId="28" fillId="2" borderId="0" xfId="0" applyFont="1" applyFill="1" applyBorder="1" applyAlignment="1">
      <alignment horizontal="center" vertical="center"/>
    </xf>
    <xf numFmtId="0" fontId="28" fillId="2" borderId="11" xfId="0" applyFont="1" applyFill="1" applyBorder="1" applyAlignment="1">
      <alignment horizontal="center" vertical="center"/>
    </xf>
    <xf numFmtId="17" fontId="27" fillId="0" borderId="33" xfId="0" quotePrefix="1" applyNumberFormat="1" applyFont="1" applyFill="1" applyBorder="1" applyAlignment="1">
      <alignment horizontal="center" vertical="center" wrapText="1"/>
    </xf>
    <xf numFmtId="17" fontId="27" fillId="0" borderId="28" xfId="0" quotePrefix="1" applyNumberFormat="1" applyFont="1" applyFill="1" applyBorder="1" applyAlignment="1">
      <alignment horizontal="center" vertical="center" wrapText="1"/>
    </xf>
    <xf numFmtId="17" fontId="27" fillId="0" borderId="29" xfId="0" quotePrefix="1" applyNumberFormat="1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wrapText="1"/>
    </xf>
    <xf numFmtId="0" fontId="25" fillId="2" borderId="14" xfId="0" applyFont="1" applyFill="1" applyBorder="1" applyAlignment="1">
      <alignment horizontal="center" wrapText="1"/>
    </xf>
    <xf numFmtId="0" fontId="25" fillId="2" borderId="15" xfId="0" applyFont="1" applyFill="1" applyBorder="1" applyAlignment="1">
      <alignment horizontal="center" wrapText="1"/>
    </xf>
    <xf numFmtId="16" fontId="27" fillId="0" borderId="27" xfId="0" quotePrefix="1" applyNumberFormat="1" applyFont="1" applyFill="1" applyBorder="1" applyAlignment="1">
      <alignment horizontal="center" vertical="center" wrapText="1"/>
    </xf>
    <xf numFmtId="0" fontId="27" fillId="0" borderId="30" xfId="0" applyFont="1" applyFill="1" applyBorder="1" applyAlignment="1">
      <alignment horizontal="center" vertical="center" wrapText="1"/>
    </xf>
    <xf numFmtId="0" fontId="35" fillId="2" borderId="4" xfId="0" applyFont="1" applyFill="1" applyBorder="1" applyAlignment="1">
      <alignment horizontal="left" vertical="center" wrapText="1"/>
    </xf>
    <xf numFmtId="0" fontId="35" fillId="2" borderId="12" xfId="0" applyFont="1" applyFill="1" applyBorder="1" applyAlignment="1">
      <alignment horizontal="left" vertical="center" wrapText="1"/>
    </xf>
    <xf numFmtId="0" fontId="34" fillId="0" borderId="4" xfId="0" applyFont="1" applyFill="1" applyBorder="1" applyAlignment="1">
      <alignment horizontal="left" wrapText="1"/>
    </xf>
    <xf numFmtId="0" fontId="34" fillId="0" borderId="12" xfId="0" applyFont="1" applyFill="1" applyBorder="1" applyAlignment="1">
      <alignment horizontal="left" wrapText="1"/>
    </xf>
    <xf numFmtId="3" fontId="38" fillId="2" borderId="2" xfId="0" applyNumberFormat="1" applyFont="1" applyFill="1" applyBorder="1" applyAlignment="1">
      <alignment horizontal="center" vertical="center" wrapText="1"/>
    </xf>
    <xf numFmtId="3" fontId="38" fillId="2" borderId="0" xfId="0" applyNumberFormat="1" applyFont="1" applyFill="1" applyBorder="1" applyAlignment="1">
      <alignment horizontal="center" vertical="center" wrapText="1"/>
    </xf>
    <xf numFmtId="0" fontId="34" fillId="2" borderId="4" xfId="0" applyFont="1" applyFill="1" applyBorder="1" applyAlignment="1">
      <alignment horizontal="left" wrapText="1"/>
    </xf>
    <xf numFmtId="0" fontId="34" fillId="2" borderId="12" xfId="0" applyFont="1" applyFill="1" applyBorder="1" applyAlignment="1">
      <alignment horizontal="left" wrapText="1"/>
    </xf>
    <xf numFmtId="0" fontId="28" fillId="2" borderId="8" xfId="0" applyFont="1" applyFill="1" applyBorder="1" applyAlignment="1">
      <alignment horizontal="center" vertical="center" wrapText="1"/>
    </xf>
    <xf numFmtId="0" fontId="28" fillId="2" borderId="9" xfId="0" applyFont="1" applyFill="1" applyBorder="1" applyAlignment="1">
      <alignment horizontal="center" vertical="center" wrapText="1"/>
    </xf>
    <xf numFmtId="0" fontId="28" fillId="2" borderId="10" xfId="0" applyFont="1" applyFill="1" applyBorder="1" applyAlignment="1">
      <alignment horizontal="center" vertical="center" wrapText="1"/>
    </xf>
    <xf numFmtId="0" fontId="28" fillId="2" borderId="11" xfId="0" applyFont="1" applyFill="1" applyBorder="1" applyAlignment="1">
      <alignment horizontal="center" vertical="center" wrapText="1"/>
    </xf>
    <xf numFmtId="0" fontId="28" fillId="2" borderId="4" xfId="0" applyFont="1" applyFill="1" applyBorder="1" applyAlignment="1">
      <alignment horizontal="center" vertical="center" wrapText="1"/>
    </xf>
    <xf numFmtId="0" fontId="28" fillId="2" borderId="12" xfId="0" applyFont="1" applyFill="1" applyBorder="1" applyAlignment="1">
      <alignment horizontal="center" vertical="center" wrapText="1"/>
    </xf>
    <xf numFmtId="0" fontId="35" fillId="2" borderId="4" xfId="0" applyFont="1" applyFill="1" applyBorder="1" applyAlignment="1">
      <alignment horizontal="left" wrapText="1"/>
    </xf>
    <xf numFmtId="0" fontId="35" fillId="2" borderId="12" xfId="0" applyFont="1" applyFill="1" applyBorder="1" applyAlignment="1">
      <alignment horizontal="left" wrapText="1"/>
    </xf>
    <xf numFmtId="0" fontId="34" fillId="2" borderId="4" xfId="0" applyFont="1" applyFill="1" applyBorder="1" applyAlignment="1">
      <alignment horizontal="left"/>
    </xf>
    <xf numFmtId="0" fontId="34" fillId="2" borderId="12" xfId="0" applyFont="1" applyFill="1" applyBorder="1" applyAlignment="1">
      <alignment horizontal="left"/>
    </xf>
    <xf numFmtId="17" fontId="27" fillId="2" borderId="8" xfId="0" applyNumberFormat="1" applyFont="1" applyFill="1" applyBorder="1" applyAlignment="1">
      <alignment horizontal="center" vertical="center" wrapText="1"/>
    </xf>
    <xf numFmtId="17" fontId="27" fillId="2" borderId="10" xfId="0" applyNumberFormat="1" applyFont="1" applyFill="1" applyBorder="1" applyAlignment="1">
      <alignment horizontal="center" vertical="center" wrapText="1"/>
    </xf>
    <xf numFmtId="17" fontId="27" fillId="2" borderId="4" xfId="0" applyNumberFormat="1" applyFont="1" applyFill="1" applyBorder="1" applyAlignment="1">
      <alignment horizontal="center" vertical="center" wrapText="1"/>
    </xf>
    <xf numFmtId="0" fontId="30" fillId="0" borderId="8" xfId="0" applyFont="1" applyFill="1" applyBorder="1" applyAlignment="1">
      <alignment horizontal="center"/>
    </xf>
    <xf numFmtId="0" fontId="30" fillId="0" borderId="2" xfId="0" applyFont="1" applyFill="1" applyBorder="1" applyAlignment="1">
      <alignment horizontal="center"/>
    </xf>
    <xf numFmtId="0" fontId="30" fillId="0" borderId="9" xfId="0" applyFont="1" applyFill="1" applyBorder="1" applyAlignment="1">
      <alignment horizontal="center"/>
    </xf>
    <xf numFmtId="0" fontId="28" fillId="2" borderId="2" xfId="0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0" fontId="37" fillId="0" borderId="4" xfId="478" applyFont="1" applyFill="1" applyBorder="1" applyAlignment="1">
      <alignment horizontal="left" vertical="center" wrapText="1"/>
    </xf>
    <xf numFmtId="0" fontId="37" fillId="0" borderId="12" xfId="478" applyFont="1" applyFill="1" applyBorder="1" applyAlignment="1">
      <alignment horizontal="left" vertical="center" wrapText="1"/>
    </xf>
    <xf numFmtId="17" fontId="27" fillId="2" borderId="2" xfId="0" applyNumberFormat="1" applyFont="1" applyFill="1" applyBorder="1" applyAlignment="1">
      <alignment horizontal="center" vertical="center" wrapText="1"/>
    </xf>
    <xf numFmtId="17" fontId="27" fillId="2" borderId="0" xfId="0" applyNumberFormat="1" applyFont="1" applyFill="1" applyBorder="1" applyAlignment="1">
      <alignment horizontal="center" vertical="center" wrapText="1"/>
    </xf>
    <xf numFmtId="17" fontId="27" fillId="2" borderId="5" xfId="0" applyNumberFormat="1" applyFont="1" applyFill="1" applyBorder="1" applyAlignment="1">
      <alignment horizontal="center" vertical="center" wrapText="1"/>
    </xf>
    <xf numFmtId="0" fontId="35" fillId="2" borderId="5" xfId="0" applyFont="1" applyFill="1" applyBorder="1" applyAlignment="1">
      <alignment horizontal="left" wrapText="1"/>
    </xf>
    <xf numFmtId="1" fontId="38" fillId="2" borderId="13" xfId="0" applyNumberFormat="1" applyFont="1" applyFill="1" applyBorder="1" applyAlignment="1">
      <alignment horizontal="center" vertical="center" wrapText="1"/>
    </xf>
    <xf numFmtId="1" fontId="38" fillId="2" borderId="15" xfId="0" applyNumberFormat="1" applyFont="1" applyFill="1" applyBorder="1" applyAlignment="1">
      <alignment horizontal="center" vertical="center" wrapText="1"/>
    </xf>
    <xf numFmtId="1" fontId="28" fillId="0" borderId="8" xfId="0" applyNumberFormat="1" applyFont="1" applyBorder="1" applyAlignment="1">
      <alignment horizontal="center"/>
    </xf>
    <xf numFmtId="1" fontId="28" fillId="0" borderId="2" xfId="0" applyNumberFormat="1" applyFont="1" applyBorder="1" applyAlignment="1">
      <alignment horizontal="center"/>
    </xf>
    <xf numFmtId="1" fontId="28" fillId="0" borderId="9" xfId="0" applyNumberFormat="1" applyFont="1" applyBorder="1" applyAlignment="1">
      <alignment horizontal="center"/>
    </xf>
    <xf numFmtId="1" fontId="28" fillId="0" borderId="8" xfId="0" applyNumberFormat="1" applyFont="1" applyBorder="1" applyAlignment="1">
      <alignment horizontal="center" wrapText="1"/>
    </xf>
    <xf numFmtId="1" fontId="28" fillId="0" borderId="2" xfId="0" applyNumberFormat="1" applyFont="1" applyBorder="1" applyAlignment="1">
      <alignment horizontal="center" wrapText="1"/>
    </xf>
    <xf numFmtId="0" fontId="34" fillId="2" borderId="10" xfId="0" applyFont="1" applyFill="1" applyBorder="1" applyAlignment="1">
      <alignment horizontal="left" wrapText="1"/>
    </xf>
    <xf numFmtId="0" fontId="34" fillId="2" borderId="11" xfId="0" applyFont="1" applyFill="1" applyBorder="1" applyAlignment="1">
      <alignment horizontal="left" wrapText="1"/>
    </xf>
    <xf numFmtId="0" fontId="34" fillId="2" borderId="8" xfId="0" applyFont="1" applyFill="1" applyBorder="1" applyAlignment="1">
      <alignment horizontal="left" wrapText="1"/>
    </xf>
    <xf numFmtId="0" fontId="34" fillId="2" borderId="2" xfId="0" applyFont="1" applyFill="1" applyBorder="1" applyAlignment="1">
      <alignment horizontal="left" wrapText="1"/>
    </xf>
    <xf numFmtId="0" fontId="37" fillId="0" borderId="4" xfId="0" applyFont="1" applyFill="1" applyBorder="1" applyAlignment="1">
      <alignment horizontal="left" wrapText="1"/>
    </xf>
    <xf numFmtId="0" fontId="37" fillId="0" borderId="12" xfId="0" applyFont="1" applyFill="1" applyBorder="1" applyAlignment="1">
      <alignment horizontal="left" wrapText="1"/>
    </xf>
    <xf numFmtId="0" fontId="27" fillId="2" borderId="8" xfId="0" applyFont="1" applyFill="1" applyBorder="1" applyAlignment="1">
      <alignment horizontal="left" wrapText="1"/>
    </xf>
    <xf numFmtId="0" fontId="27" fillId="2" borderId="9" xfId="0" applyFont="1" applyFill="1" applyBorder="1" applyAlignment="1">
      <alignment horizontal="left" wrapText="1"/>
    </xf>
    <xf numFmtId="0" fontId="34" fillId="2" borderId="1" xfId="0" applyFont="1" applyFill="1" applyBorder="1" applyAlignment="1">
      <alignment horizontal="left" wrapText="1"/>
    </xf>
    <xf numFmtId="0" fontId="34" fillId="2" borderId="6" xfId="0" applyFont="1" applyFill="1" applyBorder="1" applyAlignment="1">
      <alignment horizontal="left" wrapText="1"/>
    </xf>
    <xf numFmtId="0" fontId="35" fillId="2" borderId="0" xfId="0" applyFont="1" applyFill="1" applyBorder="1" applyAlignment="1">
      <alignment horizontal="left" wrapText="1"/>
    </xf>
    <xf numFmtId="3" fontId="25" fillId="2" borderId="13" xfId="0" applyNumberFormat="1" applyFont="1" applyFill="1" applyBorder="1" applyAlignment="1">
      <alignment horizontal="center" wrapText="1"/>
    </xf>
    <xf numFmtId="3" fontId="25" fillId="2" borderId="14" xfId="0" applyNumberFormat="1" applyFont="1" applyFill="1" applyBorder="1" applyAlignment="1">
      <alignment horizontal="center" wrapText="1"/>
    </xf>
    <xf numFmtId="3" fontId="25" fillId="2" borderId="15" xfId="0" applyNumberFormat="1" applyFont="1" applyFill="1" applyBorder="1" applyAlignment="1">
      <alignment horizontal="center" wrapText="1"/>
    </xf>
    <xf numFmtId="3" fontId="25" fillId="0" borderId="13" xfId="0" applyNumberFormat="1" applyFont="1" applyBorder="1" applyAlignment="1">
      <alignment horizontal="center" wrapText="1"/>
    </xf>
    <xf numFmtId="3" fontId="25" fillId="0" borderId="15" xfId="0" applyNumberFormat="1" applyFont="1" applyBorder="1" applyAlignment="1">
      <alignment horizontal="center" wrapText="1"/>
    </xf>
    <xf numFmtId="0" fontId="34" fillId="2" borderId="0" xfId="0" applyFont="1" applyFill="1" applyBorder="1" applyAlignment="1">
      <alignment horizontal="left" wrapText="1"/>
    </xf>
    <xf numFmtId="0" fontId="34" fillId="2" borderId="5" xfId="0" applyFont="1" applyFill="1" applyBorder="1" applyAlignment="1">
      <alignment horizontal="left" wrapText="1"/>
    </xf>
    <xf numFmtId="0" fontId="25" fillId="2" borderId="4" xfId="0" applyFont="1" applyFill="1" applyBorder="1" applyAlignment="1">
      <alignment wrapText="1"/>
    </xf>
    <xf numFmtId="0" fontId="25" fillId="2" borderId="12" xfId="0" applyFont="1" applyFill="1" applyBorder="1" applyAlignment="1">
      <alignment wrapText="1"/>
    </xf>
  </cellXfs>
  <cellStyles count="11051">
    <cellStyle name="20% - Énfasis1" xfId="18" builtinId="30" customBuiltin="1"/>
    <cellStyle name="20% - Énfasis1 10" xfId="3538"/>
    <cellStyle name="20% - Énfasis1 10 2" xfId="9051"/>
    <cellStyle name="20% - Énfasis1 11" xfId="4861"/>
    <cellStyle name="20% - Énfasis1 11 2" xfId="10256"/>
    <cellStyle name="20% - Énfasis1 12" xfId="4905"/>
    <cellStyle name="20% - Énfasis1 12 2" xfId="10298"/>
    <cellStyle name="20% - Énfasis1 13" xfId="4849"/>
    <cellStyle name="20% - Énfasis1 13 2" xfId="10245"/>
    <cellStyle name="20% - Énfasis1 14" xfId="3988"/>
    <cellStyle name="20% - Énfasis1 14 2" xfId="9480"/>
    <cellStyle name="20% - Énfasis1 15" xfId="5711"/>
    <cellStyle name="20% - Énfasis1 2" xfId="187"/>
    <cellStyle name="20% - Énfasis1 2 10" xfId="3041"/>
    <cellStyle name="20% - Énfasis1 2 10 2" xfId="8594"/>
    <cellStyle name="20% - Énfasis1 2 11" xfId="5317"/>
    <cellStyle name="20% - Énfasis1 2 11 2" xfId="10685"/>
    <cellStyle name="20% - Énfasis1 2 12" xfId="5545"/>
    <cellStyle name="20% - Énfasis1 2 12 2" xfId="10899"/>
    <cellStyle name="20% - Énfasis1 2 13" xfId="5682"/>
    <cellStyle name="20% - Énfasis1 2 13 2" xfId="11027"/>
    <cellStyle name="20% - Énfasis1 2 14" xfId="5839"/>
    <cellStyle name="20% - Énfasis1 2 2" xfId="452"/>
    <cellStyle name="20% - Énfasis1 2 2 10" xfId="5008"/>
    <cellStyle name="20% - Énfasis1 2 2 10 2" xfId="10395"/>
    <cellStyle name="20% - Énfasis1 2 2 11" xfId="3606"/>
    <cellStyle name="20% - Énfasis1 2 2 11 2" xfId="9115"/>
    <cellStyle name="20% - Énfasis1 2 2 12" xfId="4183"/>
    <cellStyle name="20% - Énfasis1 2 2 12 2" xfId="9659"/>
    <cellStyle name="20% - Énfasis1 2 2 13" xfId="6094"/>
    <cellStyle name="20% - Énfasis1 2 2 2" xfId="934"/>
    <cellStyle name="20% - Énfasis1 2 2 2 2" xfId="6546"/>
    <cellStyle name="20% - Énfasis1 2 2 3" xfId="1339"/>
    <cellStyle name="20% - Énfasis1 2 2 3 2" xfId="6946"/>
    <cellStyle name="20% - Énfasis1 2 2 4" xfId="1746"/>
    <cellStyle name="20% - Énfasis1 2 2 4 2" xfId="7346"/>
    <cellStyle name="20% - Énfasis1 2 2 5" xfId="2149"/>
    <cellStyle name="20% - Énfasis1 2 2 5 2" xfId="7742"/>
    <cellStyle name="20% - Énfasis1 2 2 6" xfId="2555"/>
    <cellStyle name="20% - Énfasis1 2 2 6 2" xfId="8139"/>
    <cellStyle name="20% - Énfasis1 2 2 7" xfId="2953"/>
    <cellStyle name="20% - Énfasis1 2 2 7 2" xfId="8532"/>
    <cellStyle name="20% - Énfasis1 2 2 8" xfId="3220"/>
    <cellStyle name="20% - Énfasis1 2 2 8 2" xfId="8758"/>
    <cellStyle name="20% - Énfasis1 2 2 9" xfId="3815"/>
    <cellStyle name="20% - Énfasis1 2 2 9 2" xfId="9313"/>
    <cellStyle name="20% - Énfasis1 2 3" xfId="670"/>
    <cellStyle name="20% - Énfasis1 2 3 2" xfId="6283"/>
    <cellStyle name="20% - Énfasis1 2 4" xfId="1075"/>
    <cellStyle name="20% - Énfasis1 2 4 2" xfId="6683"/>
    <cellStyle name="20% - Énfasis1 2 5" xfId="1482"/>
    <cellStyle name="20% - Énfasis1 2 5 2" xfId="7083"/>
    <cellStyle name="20% - Énfasis1 2 6" xfId="1886"/>
    <cellStyle name="20% - Énfasis1 2 6 2" xfId="7481"/>
    <cellStyle name="20% - Énfasis1 2 7" xfId="2291"/>
    <cellStyle name="20% - Énfasis1 2 7 2" xfId="7877"/>
    <cellStyle name="20% - Énfasis1 2 8" xfId="2693"/>
    <cellStyle name="20% - Énfasis1 2 8 2" xfId="8273"/>
    <cellStyle name="20% - Énfasis1 2 9" xfId="4536"/>
    <cellStyle name="20% - Énfasis1 2 9 2" xfId="9989"/>
    <cellStyle name="20% - Énfasis1 3" xfId="319"/>
    <cellStyle name="20% - Énfasis1 3 10" xfId="4733"/>
    <cellStyle name="20% - Énfasis1 3 10 2" xfId="10131"/>
    <cellStyle name="20% - Énfasis1 3 11" xfId="4505"/>
    <cellStyle name="20% - Énfasis1 3 11 2" xfId="9960"/>
    <cellStyle name="20% - Énfasis1 3 12" xfId="3547"/>
    <cellStyle name="20% - Énfasis1 3 12 2" xfId="9059"/>
    <cellStyle name="20% - Énfasis1 3 13" xfId="5966"/>
    <cellStyle name="20% - Énfasis1 3 2" xfId="802"/>
    <cellStyle name="20% - Énfasis1 3 2 2" xfId="6414"/>
    <cellStyle name="20% - Énfasis1 3 3" xfId="1207"/>
    <cellStyle name="20% - Énfasis1 3 3 2" xfId="6814"/>
    <cellStyle name="20% - Énfasis1 3 4" xfId="1614"/>
    <cellStyle name="20% - Énfasis1 3 4 2" xfId="7214"/>
    <cellStyle name="20% - Énfasis1 3 5" xfId="2017"/>
    <cellStyle name="20% - Énfasis1 3 5 2" xfId="7610"/>
    <cellStyle name="20% - Énfasis1 3 6" xfId="2423"/>
    <cellStyle name="20% - Énfasis1 3 6 2" xfId="8008"/>
    <cellStyle name="20% - Énfasis1 3 7" xfId="2822"/>
    <cellStyle name="20% - Énfasis1 3 7 2" xfId="8401"/>
    <cellStyle name="20% - Énfasis1 3 8" xfId="3732"/>
    <cellStyle name="20% - Énfasis1 3 8 2" xfId="9235"/>
    <cellStyle name="20% - Énfasis1 3 9" xfId="4406"/>
    <cellStyle name="20% - Énfasis1 3 9 2" xfId="9868"/>
    <cellStyle name="20% - Énfasis1 4" xfId="501"/>
    <cellStyle name="20% - Énfasis1 4 2" xfId="3045"/>
    <cellStyle name="20% - Énfasis1 4 2 2" xfId="8598"/>
    <cellStyle name="20% - Énfasis1 4 3" xfId="4563"/>
    <cellStyle name="20% - Énfasis1 4 3 2" xfId="10014"/>
    <cellStyle name="20% - Énfasis1 4 4" xfId="3362"/>
    <cellStyle name="20% - Énfasis1 4 4 2" xfId="8891"/>
    <cellStyle name="20% - Énfasis1 4 5" xfId="5334"/>
    <cellStyle name="20% - Énfasis1 4 5 2" xfId="10701"/>
    <cellStyle name="20% - Énfasis1 4 6" xfId="5560"/>
    <cellStyle name="20% - Énfasis1 4 6 2" xfId="10913"/>
    <cellStyle name="20% - Énfasis1 4 7" xfId="5691"/>
    <cellStyle name="20% - Énfasis1 4 7 2" xfId="11036"/>
    <cellStyle name="20% - Énfasis1 4 8" xfId="6121"/>
    <cellStyle name="20% - Énfasis1 5" xfId="965"/>
    <cellStyle name="20% - Énfasis1 5 2" xfId="3393"/>
    <cellStyle name="20% - Énfasis1 5 2 2" xfId="8920"/>
    <cellStyle name="20% - Énfasis1 5 3" xfId="3054"/>
    <cellStyle name="20% - Énfasis1 5 3 2" xfId="8606"/>
    <cellStyle name="20% - Énfasis1 5 4" xfId="4177"/>
    <cellStyle name="20% - Énfasis1 5 4 2" xfId="9653"/>
    <cellStyle name="20% - Énfasis1 5 5" xfId="3320"/>
    <cellStyle name="20% - Énfasis1 5 5 2" xfId="8851"/>
    <cellStyle name="20% - Énfasis1 5 6" xfId="5173"/>
    <cellStyle name="20% - Énfasis1 5 6 2" xfId="10547"/>
    <cellStyle name="20% - Énfasis1 5 7" xfId="5441"/>
    <cellStyle name="20% - Énfasis1 5 7 2" xfId="10800"/>
    <cellStyle name="20% - Énfasis1 5 8" xfId="6575"/>
    <cellStyle name="20% - Énfasis1 6" xfId="1371"/>
    <cellStyle name="20% - Énfasis1 6 2" xfId="3702"/>
    <cellStyle name="20% - Énfasis1 6 2 2" xfId="9206"/>
    <cellStyle name="20% - Énfasis1 6 3" xfId="3244"/>
    <cellStyle name="20% - Énfasis1 6 3 2" xfId="8781"/>
    <cellStyle name="20% - Énfasis1 6 4" xfId="3225"/>
    <cellStyle name="20% - Énfasis1 6 4 2" xfId="8762"/>
    <cellStyle name="20% - Énfasis1 6 5" xfId="4117"/>
    <cellStyle name="20% - Énfasis1 6 5 2" xfId="9601"/>
    <cellStyle name="20% - Énfasis1 6 6" xfId="3717"/>
    <cellStyle name="20% - Énfasis1 6 6 2" xfId="9220"/>
    <cellStyle name="20% - Énfasis1 6 7" xfId="3869"/>
    <cellStyle name="20% - Énfasis1 6 7 2" xfId="9367"/>
    <cellStyle name="20% - Énfasis1 6 8" xfId="6976"/>
    <cellStyle name="20% - Énfasis1 7" xfId="1777"/>
    <cellStyle name="20% - Énfasis1 7 2" xfId="4009"/>
    <cellStyle name="20% - Énfasis1 7 2 2" xfId="9499"/>
    <cellStyle name="20% - Énfasis1 7 3" xfId="2978"/>
    <cellStyle name="20% - Énfasis1 7 3 2" xfId="8556"/>
    <cellStyle name="20% - Énfasis1 7 4" xfId="5087"/>
    <cellStyle name="20% - Énfasis1 7 4 2" xfId="10467"/>
    <cellStyle name="20% - Énfasis1 7 5" xfId="3377"/>
    <cellStyle name="20% - Énfasis1 7 5 2" xfId="8905"/>
    <cellStyle name="20% - Énfasis1 7 6" xfId="4585"/>
    <cellStyle name="20% - Énfasis1 7 6 2" xfId="10036"/>
    <cellStyle name="20% - Énfasis1 7 7" xfId="4289"/>
    <cellStyle name="20% - Énfasis1 7 7 2" xfId="9758"/>
    <cellStyle name="20% - Énfasis1 7 8" xfId="7374"/>
    <cellStyle name="20% - Énfasis1 8" xfId="1878"/>
    <cellStyle name="20% - Énfasis1 8 2" xfId="4088"/>
    <cellStyle name="20% - Énfasis1 8 2 2" xfId="9574"/>
    <cellStyle name="20% - Énfasis1 8 3" xfId="4584"/>
    <cellStyle name="20% - Énfasis1 8 3 2" xfId="10035"/>
    <cellStyle name="20% - Énfasis1 8 4" xfId="4029"/>
    <cellStyle name="20% - Énfasis1 8 4 2" xfId="9518"/>
    <cellStyle name="20% - Énfasis1 8 5" xfId="4159"/>
    <cellStyle name="20% - Énfasis1 8 5 2" xfId="9638"/>
    <cellStyle name="20% - Énfasis1 8 6" xfId="4705"/>
    <cellStyle name="20% - Énfasis1 8 6 2" xfId="10104"/>
    <cellStyle name="20% - Énfasis1 8 7" xfId="4493"/>
    <cellStyle name="20% - Énfasis1 8 7 2" xfId="9948"/>
    <cellStyle name="20% - Énfasis1 8 8" xfId="7473"/>
    <cellStyle name="20% - Énfasis1 9" xfId="2583"/>
    <cellStyle name="20% - Énfasis1 9 2" xfId="8165"/>
    <cellStyle name="20% - Énfasis2" xfId="22" builtinId="34" customBuiltin="1"/>
    <cellStyle name="20% - Énfasis2 10" xfId="3782"/>
    <cellStyle name="20% - Énfasis2 10 2" xfId="9283"/>
    <cellStyle name="20% - Énfasis2 11" xfId="3068"/>
    <cellStyle name="20% - Énfasis2 11 2" xfId="8617"/>
    <cellStyle name="20% - Énfasis2 12" xfId="5054"/>
    <cellStyle name="20% - Énfasis2 12 2" xfId="10439"/>
    <cellStyle name="20% - Énfasis2 13" xfId="3442"/>
    <cellStyle name="20% - Énfasis2 13 2" xfId="8963"/>
    <cellStyle name="20% - Énfasis2 14" xfId="3582"/>
    <cellStyle name="20% - Énfasis2 14 2" xfId="9093"/>
    <cellStyle name="20% - Énfasis2 15" xfId="5713"/>
    <cellStyle name="20% - Énfasis2 2" xfId="189"/>
    <cellStyle name="20% - Énfasis2 2 10" xfId="4292"/>
    <cellStyle name="20% - Énfasis2 2 10 2" xfId="9760"/>
    <cellStyle name="20% - Énfasis2 2 11" xfId="4358"/>
    <cellStyle name="20% - Énfasis2 2 11 2" xfId="9824"/>
    <cellStyle name="20% - Énfasis2 2 12" xfId="4792"/>
    <cellStyle name="20% - Énfasis2 2 12 2" xfId="10189"/>
    <cellStyle name="20% - Énfasis2 2 13" xfId="5388"/>
    <cellStyle name="20% - Énfasis2 2 13 2" xfId="10751"/>
    <cellStyle name="20% - Énfasis2 2 14" xfId="5841"/>
    <cellStyle name="20% - Énfasis2 2 2" xfId="454"/>
    <cellStyle name="20% - Énfasis2 2 2 10" xfId="3376"/>
    <cellStyle name="20% - Énfasis2 2 2 10 2" xfId="8904"/>
    <cellStyle name="20% - Énfasis2 2 2 11" xfId="4541"/>
    <cellStyle name="20% - Énfasis2 2 2 11 2" xfId="9993"/>
    <cellStyle name="20% - Énfasis2 2 2 12" xfId="4010"/>
    <cellStyle name="20% - Énfasis2 2 2 12 2" xfId="9500"/>
    <cellStyle name="20% - Énfasis2 2 2 13" xfId="6096"/>
    <cellStyle name="20% - Énfasis2 2 2 2" xfId="936"/>
    <cellStyle name="20% - Énfasis2 2 2 2 2" xfId="6548"/>
    <cellStyle name="20% - Énfasis2 2 2 3" xfId="1341"/>
    <cellStyle name="20% - Énfasis2 2 2 3 2" xfId="6948"/>
    <cellStyle name="20% - Énfasis2 2 2 4" xfId="1748"/>
    <cellStyle name="20% - Énfasis2 2 2 4 2" xfId="7348"/>
    <cellStyle name="20% - Énfasis2 2 2 5" xfId="2151"/>
    <cellStyle name="20% - Énfasis2 2 2 5 2" xfId="7744"/>
    <cellStyle name="20% - Énfasis2 2 2 6" xfId="2557"/>
    <cellStyle name="20% - Énfasis2 2 2 6 2" xfId="8141"/>
    <cellStyle name="20% - Énfasis2 2 2 7" xfId="2955"/>
    <cellStyle name="20% - Énfasis2 2 2 7 2" xfId="8534"/>
    <cellStyle name="20% - Énfasis2 2 2 8" xfId="3766"/>
    <cellStyle name="20% - Énfasis2 2 2 8 2" xfId="9268"/>
    <cellStyle name="20% - Énfasis2 2 2 9" xfId="4092"/>
    <cellStyle name="20% - Énfasis2 2 2 9 2" xfId="9578"/>
    <cellStyle name="20% - Énfasis2 2 3" xfId="672"/>
    <cellStyle name="20% - Énfasis2 2 3 2" xfId="6285"/>
    <cellStyle name="20% - Énfasis2 2 4" xfId="1077"/>
    <cellStyle name="20% - Énfasis2 2 4 2" xfId="6685"/>
    <cellStyle name="20% - Énfasis2 2 5" xfId="1484"/>
    <cellStyle name="20% - Énfasis2 2 5 2" xfId="7085"/>
    <cellStyle name="20% - Énfasis2 2 6" xfId="1888"/>
    <cellStyle name="20% - Énfasis2 2 6 2" xfId="7483"/>
    <cellStyle name="20% - Énfasis2 2 7" xfId="2293"/>
    <cellStyle name="20% - Énfasis2 2 7 2" xfId="7879"/>
    <cellStyle name="20% - Énfasis2 2 8" xfId="2695"/>
    <cellStyle name="20% - Énfasis2 2 8 2" xfId="8275"/>
    <cellStyle name="20% - Énfasis2 2 9" xfId="3943"/>
    <cellStyle name="20% - Énfasis2 2 9 2" xfId="9436"/>
    <cellStyle name="20% - Énfasis2 3" xfId="321"/>
    <cellStyle name="20% - Énfasis2 3 10" xfId="3658"/>
    <cellStyle name="20% - Énfasis2 3 10 2" xfId="9165"/>
    <cellStyle name="20% - Énfasis2 3 11" xfId="5210"/>
    <cellStyle name="20% - Énfasis2 3 11 2" xfId="10583"/>
    <cellStyle name="20% - Énfasis2 3 12" xfId="5467"/>
    <cellStyle name="20% - Énfasis2 3 12 2" xfId="10825"/>
    <cellStyle name="20% - Énfasis2 3 13" xfId="5968"/>
    <cellStyle name="20% - Énfasis2 3 2" xfId="804"/>
    <cellStyle name="20% - Énfasis2 3 2 2" xfId="6416"/>
    <cellStyle name="20% - Énfasis2 3 3" xfId="1209"/>
    <cellStyle name="20% - Énfasis2 3 3 2" xfId="6816"/>
    <cellStyle name="20% - Énfasis2 3 4" xfId="1616"/>
    <cellStyle name="20% - Énfasis2 3 4 2" xfId="7216"/>
    <cellStyle name="20% - Énfasis2 3 5" xfId="2019"/>
    <cellStyle name="20% - Énfasis2 3 5 2" xfId="7612"/>
    <cellStyle name="20% - Énfasis2 3 6" xfId="2425"/>
    <cellStyle name="20% - Énfasis2 3 6 2" xfId="8010"/>
    <cellStyle name="20% - Énfasis2 3 7" xfId="2824"/>
    <cellStyle name="20% - Énfasis2 3 7 2" xfId="8403"/>
    <cellStyle name="20% - Énfasis2 3 8" xfId="3120"/>
    <cellStyle name="20% - Énfasis2 3 8 2" xfId="8666"/>
    <cellStyle name="20% - Énfasis2 3 9" xfId="4746"/>
    <cellStyle name="20% - Énfasis2 3 9 2" xfId="10144"/>
    <cellStyle name="20% - Énfasis2 4" xfId="504"/>
    <cellStyle name="20% - Énfasis2 4 2" xfId="3047"/>
    <cellStyle name="20% - Énfasis2 4 2 2" xfId="8600"/>
    <cellStyle name="20% - Énfasis2 4 3" xfId="3657"/>
    <cellStyle name="20% - Énfasis2 4 3 2" xfId="9164"/>
    <cellStyle name="20% - Énfasis2 4 4" xfId="4928"/>
    <cellStyle name="20% - Énfasis2 4 4 2" xfId="10321"/>
    <cellStyle name="20% - Énfasis2 4 5" xfId="4023"/>
    <cellStyle name="20% - Énfasis2 4 5 2" xfId="9512"/>
    <cellStyle name="20% - Énfasis2 4 6" xfId="4076"/>
    <cellStyle name="20% - Énfasis2 4 6 2" xfId="9563"/>
    <cellStyle name="20% - Énfasis2 4 7" xfId="5215"/>
    <cellStyle name="20% - Énfasis2 4 7 2" xfId="10588"/>
    <cellStyle name="20% - Énfasis2 4 8" xfId="6124"/>
    <cellStyle name="20% - Énfasis2 5" xfId="662"/>
    <cellStyle name="20% - Énfasis2 5 2" xfId="3173"/>
    <cellStyle name="20% - Énfasis2 5 2 2" xfId="8718"/>
    <cellStyle name="20% - Énfasis2 5 3" xfId="3513"/>
    <cellStyle name="20% - Énfasis2 5 3 2" xfId="9027"/>
    <cellStyle name="20% - Énfasis2 5 4" xfId="3703"/>
    <cellStyle name="20% - Énfasis2 5 4 2" xfId="9207"/>
    <cellStyle name="20% - Énfasis2 5 5" xfId="3211"/>
    <cellStyle name="20% - Énfasis2 5 5 2" xfId="8750"/>
    <cellStyle name="20% - Énfasis2 5 6" xfId="5168"/>
    <cellStyle name="20% - Énfasis2 5 6 2" xfId="10543"/>
    <cellStyle name="20% - Énfasis2 5 7" xfId="5438"/>
    <cellStyle name="20% - Énfasis2 5 7 2" xfId="10797"/>
    <cellStyle name="20% - Énfasis2 5 8" xfId="6275"/>
    <cellStyle name="20% - Énfasis2 6" xfId="1067"/>
    <cellStyle name="20% - Énfasis2 6 2" xfId="3472"/>
    <cellStyle name="20% - Énfasis2 6 2 2" xfId="8990"/>
    <cellStyle name="20% - Énfasis2 6 3" xfId="4105"/>
    <cellStyle name="20% - Énfasis2 6 3 2" xfId="9589"/>
    <cellStyle name="20% - Énfasis2 6 4" xfId="4576"/>
    <cellStyle name="20% - Énfasis2 6 4 2" xfId="10027"/>
    <cellStyle name="20% - Énfasis2 6 5" xfId="2982"/>
    <cellStyle name="20% - Énfasis2 6 5 2" xfId="8560"/>
    <cellStyle name="20% - Énfasis2 6 6" xfId="5130"/>
    <cellStyle name="20% - Énfasis2 6 6 2" xfId="10506"/>
    <cellStyle name="20% - Énfasis2 6 7" xfId="5410"/>
    <cellStyle name="20% - Énfasis2 6 7 2" xfId="10770"/>
    <cellStyle name="20% - Énfasis2 6 8" xfId="6675"/>
    <cellStyle name="20% - Énfasis2 7" xfId="1474"/>
    <cellStyle name="20% - Énfasis2 7 2" xfId="3777"/>
    <cellStyle name="20% - Énfasis2 7 2 2" xfId="9278"/>
    <cellStyle name="20% - Énfasis2 7 3" xfId="3429"/>
    <cellStyle name="20% - Énfasis2 7 3 2" xfId="8953"/>
    <cellStyle name="20% - Énfasis2 7 4" xfId="4889"/>
    <cellStyle name="20% - Énfasis2 7 4 2" xfId="10283"/>
    <cellStyle name="20% - Énfasis2 7 5" xfId="4437"/>
    <cellStyle name="20% - Énfasis2 7 5 2" xfId="9898"/>
    <cellStyle name="20% - Énfasis2 7 6" xfId="5095"/>
    <cellStyle name="20% - Énfasis2 7 6 2" xfId="10474"/>
    <cellStyle name="20% - Énfasis2 7 7" xfId="3794"/>
    <cellStyle name="20% - Énfasis2 7 7 2" xfId="9295"/>
    <cellStyle name="20% - Énfasis2 7 8" xfId="7075"/>
    <cellStyle name="20% - Énfasis2 8" xfId="1816"/>
    <cellStyle name="20% - Énfasis2 8 2" xfId="4040"/>
    <cellStyle name="20% - Énfasis2 8 2 2" xfId="9528"/>
    <cellStyle name="20% - Énfasis2 8 3" xfId="2577"/>
    <cellStyle name="20% - Énfasis2 8 3 2" xfId="8159"/>
    <cellStyle name="20% - Énfasis2 8 4" xfId="5097"/>
    <cellStyle name="20% - Énfasis2 8 4 2" xfId="10476"/>
    <cellStyle name="20% - Énfasis2 8 5" xfId="4339"/>
    <cellStyle name="20% - Énfasis2 8 5 2" xfId="9806"/>
    <cellStyle name="20% - Énfasis2 8 6" xfId="4870"/>
    <cellStyle name="20% - Énfasis2 8 6 2" xfId="10264"/>
    <cellStyle name="20% - Énfasis2 8 7" xfId="4895"/>
    <cellStyle name="20% - Énfasis2 8 7 2" xfId="10289"/>
    <cellStyle name="20% - Énfasis2 8 8" xfId="7412"/>
    <cellStyle name="20% - Énfasis2 9" xfId="980"/>
    <cellStyle name="20% - Énfasis2 9 2" xfId="6590"/>
    <cellStyle name="20% - Énfasis3" xfId="26" builtinId="38" customBuiltin="1"/>
    <cellStyle name="20% - Énfasis3 10" xfId="4294"/>
    <cellStyle name="20% - Énfasis3 10 2" xfId="9762"/>
    <cellStyle name="20% - Énfasis3 11" xfId="3178"/>
    <cellStyle name="20% - Énfasis3 11 2" xfId="8722"/>
    <cellStyle name="20% - Énfasis3 12" xfId="5122"/>
    <cellStyle name="20% - Énfasis3 12 2" xfId="10498"/>
    <cellStyle name="20% - Énfasis3 13" xfId="5406"/>
    <cellStyle name="20% - Énfasis3 13 2" xfId="10766"/>
    <cellStyle name="20% - Énfasis3 14" xfId="5603"/>
    <cellStyle name="20% - Énfasis3 14 2" xfId="10951"/>
    <cellStyle name="20% - Énfasis3 15" xfId="5715"/>
    <cellStyle name="20% - Énfasis3 2" xfId="191"/>
    <cellStyle name="20% - Énfasis3 2 10" xfId="4389"/>
    <cellStyle name="20% - Énfasis3 2 10 2" xfId="9852"/>
    <cellStyle name="20% - Énfasis3 2 11" xfId="3783"/>
    <cellStyle name="20% - Énfasis3 2 11 2" xfId="9284"/>
    <cellStyle name="20% - Énfasis3 2 12" xfId="5120"/>
    <cellStyle name="20% - Énfasis3 2 12 2" xfId="10496"/>
    <cellStyle name="20% - Énfasis3 2 13" xfId="5405"/>
    <cellStyle name="20% - Énfasis3 2 13 2" xfId="10765"/>
    <cellStyle name="20% - Énfasis3 2 14" xfId="5843"/>
    <cellStyle name="20% - Énfasis3 2 2" xfId="456"/>
    <cellStyle name="20% - Énfasis3 2 2 10" xfId="4327"/>
    <cellStyle name="20% - Énfasis3 2 2 10 2" xfId="9794"/>
    <cellStyle name="20% - Énfasis3 2 2 11" xfId="3823"/>
    <cellStyle name="20% - Énfasis3 2 2 11 2" xfId="9321"/>
    <cellStyle name="20% - Énfasis3 2 2 12" xfId="3584"/>
    <cellStyle name="20% - Énfasis3 2 2 12 2" xfId="9095"/>
    <cellStyle name="20% - Énfasis3 2 2 13" xfId="6098"/>
    <cellStyle name="20% - Énfasis3 2 2 2" xfId="938"/>
    <cellStyle name="20% - Énfasis3 2 2 2 2" xfId="6550"/>
    <cellStyle name="20% - Énfasis3 2 2 3" xfId="1343"/>
    <cellStyle name="20% - Énfasis3 2 2 3 2" xfId="6950"/>
    <cellStyle name="20% - Énfasis3 2 2 4" xfId="1750"/>
    <cellStyle name="20% - Énfasis3 2 2 4 2" xfId="7350"/>
    <cellStyle name="20% - Énfasis3 2 2 5" xfId="2153"/>
    <cellStyle name="20% - Énfasis3 2 2 5 2" xfId="7746"/>
    <cellStyle name="20% - Énfasis3 2 2 6" xfId="2559"/>
    <cellStyle name="20% - Énfasis3 2 2 6 2" xfId="8143"/>
    <cellStyle name="20% - Énfasis3 2 2 7" xfId="2957"/>
    <cellStyle name="20% - Énfasis3 2 2 7 2" xfId="8536"/>
    <cellStyle name="20% - Énfasis3 2 2 8" xfId="3161"/>
    <cellStyle name="20% - Énfasis3 2 2 8 2" xfId="8706"/>
    <cellStyle name="20% - Énfasis3 2 2 9" xfId="4962"/>
    <cellStyle name="20% - Énfasis3 2 2 9 2" xfId="10351"/>
    <cellStyle name="20% - Énfasis3 2 3" xfId="674"/>
    <cellStyle name="20% - Énfasis3 2 3 2" xfId="6287"/>
    <cellStyle name="20% - Énfasis3 2 4" xfId="1079"/>
    <cellStyle name="20% - Énfasis3 2 4 2" xfId="6687"/>
    <cellStyle name="20% - Énfasis3 2 5" xfId="1486"/>
    <cellStyle name="20% - Énfasis3 2 5 2" xfId="7087"/>
    <cellStyle name="20% - Énfasis3 2 6" xfId="1890"/>
    <cellStyle name="20% - Énfasis3 2 6 2" xfId="7485"/>
    <cellStyle name="20% - Énfasis3 2 7" xfId="2295"/>
    <cellStyle name="20% - Énfasis3 2 7 2" xfId="7881"/>
    <cellStyle name="20% - Énfasis3 2 8" xfId="2697"/>
    <cellStyle name="20% - Énfasis3 2 8 2" xfId="8277"/>
    <cellStyle name="20% - Énfasis3 2 9" xfId="3333"/>
    <cellStyle name="20% - Énfasis3 2 9 2" xfId="8864"/>
    <cellStyle name="20% - Énfasis3 3" xfId="323"/>
    <cellStyle name="20% - Énfasis3 3 10" xfId="4865"/>
    <cellStyle name="20% - Énfasis3 3 10 2" xfId="10259"/>
    <cellStyle name="20% - Énfasis3 3 11" xfId="3711"/>
    <cellStyle name="20% - Énfasis3 3 11 2" xfId="9214"/>
    <cellStyle name="20% - Énfasis3 3 12" xfId="5078"/>
    <cellStyle name="20% - Énfasis3 3 12 2" xfId="10458"/>
    <cellStyle name="20% - Énfasis3 3 13" xfId="5970"/>
    <cellStyle name="20% - Énfasis3 3 2" xfId="806"/>
    <cellStyle name="20% - Énfasis3 3 2 2" xfId="6418"/>
    <cellStyle name="20% - Énfasis3 3 3" xfId="1211"/>
    <cellStyle name="20% - Énfasis3 3 3 2" xfId="6818"/>
    <cellStyle name="20% - Énfasis3 3 4" xfId="1618"/>
    <cellStyle name="20% - Énfasis3 3 4 2" xfId="7218"/>
    <cellStyle name="20% - Énfasis3 3 5" xfId="2021"/>
    <cellStyle name="20% - Énfasis3 3 5 2" xfId="7614"/>
    <cellStyle name="20% - Énfasis3 3 6" xfId="2427"/>
    <cellStyle name="20% - Énfasis3 3 6 2" xfId="8012"/>
    <cellStyle name="20% - Énfasis3 3 7" xfId="2826"/>
    <cellStyle name="20% - Énfasis3 3 7 2" xfId="8405"/>
    <cellStyle name="20% - Énfasis3 3 8" xfId="4255"/>
    <cellStyle name="20% - Énfasis3 3 8 2" xfId="9725"/>
    <cellStyle name="20% - Énfasis3 3 9" xfId="3759"/>
    <cellStyle name="20% - Énfasis3 3 9 2" xfId="9261"/>
    <cellStyle name="20% - Énfasis3 4" xfId="508"/>
    <cellStyle name="20% - Énfasis3 4 2" xfId="3051"/>
    <cellStyle name="20% - Énfasis3 4 2 2" xfId="8604"/>
    <cellStyle name="20% - Énfasis3 4 3" xfId="3862"/>
    <cellStyle name="20% - Énfasis3 4 3 2" xfId="9360"/>
    <cellStyle name="20% - Énfasis3 4 4" xfId="4143"/>
    <cellStyle name="20% - Énfasis3 4 4 2" xfId="9623"/>
    <cellStyle name="20% - Énfasis3 4 5" xfId="3035"/>
    <cellStyle name="20% - Énfasis3 4 5 2" xfId="8588"/>
    <cellStyle name="20% - Énfasis3 4 6" xfId="3576"/>
    <cellStyle name="20% - Énfasis3 4 6 2" xfId="9087"/>
    <cellStyle name="20% - Énfasis3 4 7" xfId="3826"/>
    <cellStyle name="20% - Énfasis3 4 7 2" xfId="9324"/>
    <cellStyle name="20% - Énfasis3 4 8" xfId="6128"/>
    <cellStyle name="20% - Énfasis3 5" xfId="599"/>
    <cellStyle name="20% - Énfasis3 5 2" xfId="3121"/>
    <cellStyle name="20% - Énfasis3 5 2 2" xfId="8667"/>
    <cellStyle name="20% - Énfasis3 5 3" xfId="4114"/>
    <cellStyle name="20% - Énfasis3 5 3 2" xfId="9598"/>
    <cellStyle name="20% - Énfasis3 5 4" xfId="4058"/>
    <cellStyle name="20% - Énfasis3 5 4 2" xfId="9546"/>
    <cellStyle name="20% - Énfasis3 5 5" xfId="4342"/>
    <cellStyle name="20% - Énfasis3 5 5 2" xfId="9809"/>
    <cellStyle name="20% - Énfasis3 5 6" xfId="3888"/>
    <cellStyle name="20% - Énfasis3 5 6 2" xfId="9384"/>
    <cellStyle name="20% - Énfasis3 5 7" xfId="4730"/>
    <cellStyle name="20% - Énfasis3 5 7 2" xfId="10128"/>
    <cellStyle name="20% - Énfasis3 5 8" xfId="6213"/>
    <cellStyle name="20% - Énfasis3 6" xfId="1004"/>
    <cellStyle name="20% - Énfasis3 6 2" xfId="3422"/>
    <cellStyle name="20% - Énfasis3 6 2 2" xfId="8946"/>
    <cellStyle name="20% - Énfasis3 6 3" xfId="3304"/>
    <cellStyle name="20% - Énfasis3 6 3 2" xfId="8836"/>
    <cellStyle name="20% - Énfasis3 6 4" xfId="3288"/>
    <cellStyle name="20% - Énfasis3 6 4 2" xfId="8823"/>
    <cellStyle name="20% - Énfasis3 6 5" xfId="3066"/>
    <cellStyle name="20% - Énfasis3 6 5 2" xfId="8616"/>
    <cellStyle name="20% - Énfasis3 6 6" xfId="3765"/>
    <cellStyle name="20% - Énfasis3 6 6 2" xfId="9267"/>
    <cellStyle name="20% - Énfasis3 6 7" xfId="5197"/>
    <cellStyle name="20% - Énfasis3 6 7 2" xfId="10571"/>
    <cellStyle name="20% - Énfasis3 6 8" xfId="6613"/>
    <cellStyle name="20% - Énfasis3 7" xfId="1411"/>
    <cellStyle name="20% - Énfasis3 7 2" xfId="3733"/>
    <cellStyle name="20% - Énfasis3 7 2 2" xfId="9236"/>
    <cellStyle name="20% - Énfasis3 7 3" xfId="3607"/>
    <cellStyle name="20% - Énfasis3 7 3 2" xfId="9116"/>
    <cellStyle name="20% - Énfasis3 7 4" xfId="3688"/>
    <cellStyle name="20% - Énfasis3 7 4 2" xfId="9192"/>
    <cellStyle name="20% - Énfasis3 7 5" xfId="5303"/>
    <cellStyle name="20% - Énfasis3 7 5 2" xfId="10671"/>
    <cellStyle name="20% - Énfasis3 7 6" xfId="5536"/>
    <cellStyle name="20% - Énfasis3 7 6 2" xfId="10890"/>
    <cellStyle name="20% - Énfasis3 7 7" xfId="5674"/>
    <cellStyle name="20% - Énfasis3 7 7 2" xfId="11019"/>
    <cellStyle name="20% - Énfasis3 7 8" xfId="7013"/>
    <cellStyle name="20% - Énfasis3 8" xfId="1950"/>
    <cellStyle name="20% - Énfasis3 8 2" xfId="4140"/>
    <cellStyle name="20% - Énfasis3 8 2 2" xfId="9620"/>
    <cellStyle name="20% - Énfasis3 8 3" xfId="3788"/>
    <cellStyle name="20% - Énfasis3 8 3 2" xfId="9289"/>
    <cellStyle name="20% - Énfasis3 8 4" xfId="3253"/>
    <cellStyle name="20% - Énfasis3 8 4 2" xfId="8790"/>
    <cellStyle name="20% - Énfasis3 8 5" xfId="5347"/>
    <cellStyle name="20% - Énfasis3 8 5 2" xfId="10714"/>
    <cellStyle name="20% - Énfasis3 8 6" xfId="5569"/>
    <cellStyle name="20% - Énfasis3 8 6 2" xfId="10922"/>
    <cellStyle name="20% - Énfasis3 8 7" xfId="5698"/>
    <cellStyle name="20% - Énfasis3 8 7 2" xfId="11043"/>
    <cellStyle name="20% - Énfasis3 8 8" xfId="7544"/>
    <cellStyle name="20% - Énfasis3 9" xfId="2488"/>
    <cellStyle name="20% - Énfasis3 9 2" xfId="8072"/>
    <cellStyle name="20% - Énfasis4" xfId="30" builtinId="42" customBuiltin="1"/>
    <cellStyle name="20% - Énfasis4 10" xfId="4479"/>
    <cellStyle name="20% - Énfasis4 10 2" xfId="9934"/>
    <cellStyle name="20% - Énfasis4 11" xfId="3868"/>
    <cellStyle name="20% - Énfasis4 11 2" xfId="9366"/>
    <cellStyle name="20% - Énfasis4 12" xfId="5272"/>
    <cellStyle name="20% - Énfasis4 12 2" xfId="10641"/>
    <cellStyle name="20% - Énfasis4 13" xfId="5512"/>
    <cellStyle name="20% - Énfasis4 13 2" xfId="10867"/>
    <cellStyle name="20% - Énfasis4 14" xfId="5663"/>
    <cellStyle name="20% - Énfasis4 14 2" xfId="11008"/>
    <cellStyle name="20% - Énfasis4 15" xfId="5717"/>
    <cellStyle name="20% - Énfasis4 2" xfId="193"/>
    <cellStyle name="20% - Énfasis4 2 10" xfId="4534"/>
    <cellStyle name="20% - Énfasis4 2 10 2" xfId="9987"/>
    <cellStyle name="20% - Énfasis4 2 11" xfId="5041"/>
    <cellStyle name="20% - Énfasis4 2 11 2" xfId="10426"/>
    <cellStyle name="20% - Énfasis4 2 12" xfId="4390"/>
    <cellStyle name="20% - Énfasis4 2 12 2" xfId="9853"/>
    <cellStyle name="20% - Énfasis4 2 13" xfId="4506"/>
    <cellStyle name="20% - Énfasis4 2 13 2" xfId="9961"/>
    <cellStyle name="20% - Énfasis4 2 14" xfId="5845"/>
    <cellStyle name="20% - Énfasis4 2 2" xfId="458"/>
    <cellStyle name="20% - Énfasis4 2 2 10" xfId="5288"/>
    <cellStyle name="20% - Énfasis4 2 2 10 2" xfId="10657"/>
    <cellStyle name="20% - Énfasis4 2 2 11" xfId="5524"/>
    <cellStyle name="20% - Énfasis4 2 2 11 2" xfId="10879"/>
    <cellStyle name="20% - Énfasis4 2 2 12" xfId="5668"/>
    <cellStyle name="20% - Énfasis4 2 2 12 2" xfId="11013"/>
    <cellStyle name="20% - Énfasis4 2 2 13" xfId="6100"/>
    <cellStyle name="20% - Énfasis4 2 2 2" xfId="940"/>
    <cellStyle name="20% - Énfasis4 2 2 2 2" xfId="6552"/>
    <cellStyle name="20% - Énfasis4 2 2 3" xfId="1345"/>
    <cellStyle name="20% - Énfasis4 2 2 3 2" xfId="6952"/>
    <cellStyle name="20% - Énfasis4 2 2 4" xfId="1752"/>
    <cellStyle name="20% - Énfasis4 2 2 4 2" xfId="7352"/>
    <cellStyle name="20% - Énfasis4 2 2 5" xfId="2155"/>
    <cellStyle name="20% - Énfasis4 2 2 5 2" xfId="7748"/>
    <cellStyle name="20% - Énfasis4 2 2 6" xfId="2561"/>
    <cellStyle name="20% - Énfasis4 2 2 6 2" xfId="8145"/>
    <cellStyle name="20% - Énfasis4 2 2 7" xfId="2959"/>
    <cellStyle name="20% - Énfasis4 2 2 7 2" xfId="8538"/>
    <cellStyle name="20% - Énfasis4 2 2 8" xfId="4499"/>
    <cellStyle name="20% - Énfasis4 2 2 8 2" xfId="9954"/>
    <cellStyle name="20% - Énfasis4 2 2 9" xfId="4373"/>
    <cellStyle name="20% - Énfasis4 2 2 9 2" xfId="9838"/>
    <cellStyle name="20% - Énfasis4 2 3" xfId="676"/>
    <cellStyle name="20% - Énfasis4 2 3 2" xfId="6289"/>
    <cellStyle name="20% - Énfasis4 2 4" xfId="1081"/>
    <cellStyle name="20% - Énfasis4 2 4 2" xfId="6689"/>
    <cellStyle name="20% - Énfasis4 2 5" xfId="1488"/>
    <cellStyle name="20% - Énfasis4 2 5 2" xfId="7089"/>
    <cellStyle name="20% - Énfasis4 2 6" xfId="1892"/>
    <cellStyle name="20% - Énfasis4 2 6 2" xfId="7487"/>
    <cellStyle name="20% - Énfasis4 2 7" xfId="2297"/>
    <cellStyle name="20% - Énfasis4 2 7 2" xfId="7883"/>
    <cellStyle name="20% - Énfasis4 2 8" xfId="2699"/>
    <cellStyle name="20% - Énfasis4 2 8 2" xfId="8279"/>
    <cellStyle name="20% - Énfasis4 2 9" xfId="4153"/>
    <cellStyle name="20% - Énfasis4 2 9 2" xfId="9632"/>
    <cellStyle name="20% - Énfasis4 3" xfId="325"/>
    <cellStyle name="20% - Énfasis4 3 10" xfId="4521"/>
    <cellStyle name="20% - Énfasis4 3 10 2" xfId="9974"/>
    <cellStyle name="20% - Énfasis4 3 11" xfId="2676"/>
    <cellStyle name="20% - Énfasis4 3 11 2" xfId="8256"/>
    <cellStyle name="20% - Énfasis4 3 12" xfId="4168"/>
    <cellStyle name="20% - Énfasis4 3 12 2" xfId="9646"/>
    <cellStyle name="20% - Énfasis4 3 13" xfId="5972"/>
    <cellStyle name="20% - Énfasis4 3 2" xfId="808"/>
    <cellStyle name="20% - Énfasis4 3 2 2" xfId="6420"/>
    <cellStyle name="20% - Énfasis4 3 3" xfId="1213"/>
    <cellStyle name="20% - Énfasis4 3 3 2" xfId="6820"/>
    <cellStyle name="20% - Énfasis4 3 4" xfId="1620"/>
    <cellStyle name="20% - Énfasis4 3 4 2" xfId="7220"/>
    <cellStyle name="20% - Énfasis4 3 5" xfId="2023"/>
    <cellStyle name="20% - Énfasis4 3 5 2" xfId="7616"/>
    <cellStyle name="20% - Énfasis4 3 6" xfId="2429"/>
    <cellStyle name="20% - Énfasis4 3 6 2" xfId="8014"/>
    <cellStyle name="20% - Énfasis4 3 7" xfId="2828"/>
    <cellStyle name="20% - Énfasis4 3 7 2" xfId="8407"/>
    <cellStyle name="20% - Énfasis4 3 8" xfId="3637"/>
    <cellStyle name="20% - Énfasis4 3 8 2" xfId="9145"/>
    <cellStyle name="20% - Énfasis4 3 9" xfId="4908"/>
    <cellStyle name="20% - Énfasis4 3 9 2" xfId="10301"/>
    <cellStyle name="20% - Énfasis4 4" xfId="512"/>
    <cellStyle name="20% - Énfasis4 4 2" xfId="3055"/>
    <cellStyle name="20% - Énfasis4 4 2 2" xfId="8607"/>
    <cellStyle name="20% - Énfasis4 4 3" xfId="4061"/>
    <cellStyle name="20% - Énfasis4 4 3 2" xfId="9549"/>
    <cellStyle name="20% - Énfasis4 4 4" xfId="3314"/>
    <cellStyle name="20% - Énfasis4 4 4 2" xfId="8845"/>
    <cellStyle name="20% - Énfasis4 4 5" xfId="4502"/>
    <cellStyle name="20% - Énfasis4 4 5 2" xfId="9957"/>
    <cellStyle name="20% - Énfasis4 4 6" xfId="5038"/>
    <cellStyle name="20% - Énfasis4 4 6 2" xfId="10423"/>
    <cellStyle name="20% - Énfasis4 4 7" xfId="3851"/>
    <cellStyle name="20% - Énfasis4 4 7 2" xfId="9349"/>
    <cellStyle name="20% - Énfasis4 4 8" xfId="6132"/>
    <cellStyle name="20% - Énfasis4 5" xfId="735"/>
    <cellStyle name="20% - Énfasis4 5 2" xfId="3228"/>
    <cellStyle name="20% - Énfasis4 5 2 2" xfId="8765"/>
    <cellStyle name="20% - Énfasis4 5 3" xfId="3852"/>
    <cellStyle name="20% - Énfasis4 5 3 2" xfId="9350"/>
    <cellStyle name="20% - Énfasis4 5 4" xfId="3189"/>
    <cellStyle name="20% - Énfasis4 5 4 2" xfId="8729"/>
    <cellStyle name="20% - Énfasis4 5 5" xfId="4299"/>
    <cellStyle name="20% - Énfasis4 5 5 2" xfId="9766"/>
    <cellStyle name="20% - Énfasis4 5 6" xfId="3336"/>
    <cellStyle name="20% - Énfasis4 5 6 2" xfId="8866"/>
    <cellStyle name="20% - Énfasis4 5 7" xfId="4752"/>
    <cellStyle name="20% - Énfasis4 5 7 2" xfId="10150"/>
    <cellStyle name="20% - Énfasis4 5 8" xfId="6348"/>
    <cellStyle name="20% - Énfasis4 6" xfId="1140"/>
    <cellStyle name="20% - Énfasis4 6 2" xfId="3530"/>
    <cellStyle name="20% - Énfasis4 6 2 2" xfId="9043"/>
    <cellStyle name="20% - Énfasis4 6 3" xfId="3951"/>
    <cellStyle name="20% - Énfasis4 6 3 2" xfId="9444"/>
    <cellStyle name="20% - Énfasis4 6 4" xfId="4377"/>
    <cellStyle name="20% - Énfasis4 6 4 2" xfId="9842"/>
    <cellStyle name="20% - Énfasis4 6 5" xfId="5074"/>
    <cellStyle name="20% - Énfasis4 6 5 2" xfId="10454"/>
    <cellStyle name="20% - Énfasis4 6 6" xfId="5364"/>
    <cellStyle name="20% - Énfasis4 6 6 2" xfId="10729"/>
    <cellStyle name="20% - Énfasis4 6 7" xfId="5579"/>
    <cellStyle name="20% - Énfasis4 6 7 2" xfId="10931"/>
    <cellStyle name="20% - Énfasis4 6 8" xfId="6748"/>
    <cellStyle name="20% - Énfasis4 7" xfId="1547"/>
    <cellStyle name="20% - Énfasis4 7 2" xfId="3829"/>
    <cellStyle name="20% - Énfasis4 7 2 2" xfId="9327"/>
    <cellStyle name="20% - Énfasis4 7 3" xfId="4030"/>
    <cellStyle name="20% - Énfasis4 7 3 2" xfId="9519"/>
    <cellStyle name="20% - Énfasis4 7 4" xfId="3824"/>
    <cellStyle name="20% - Énfasis4 7 4 2" xfId="9322"/>
    <cellStyle name="20% - Énfasis4 7 5" xfId="4222"/>
    <cellStyle name="20% - Énfasis4 7 5 2" xfId="9694"/>
    <cellStyle name="20% - Énfasis4 7 6" xfId="4932"/>
    <cellStyle name="20% - Énfasis4 7 6 2" xfId="10325"/>
    <cellStyle name="20% - Énfasis4 7 7" xfId="3752"/>
    <cellStyle name="20% - Énfasis4 7 7 2" xfId="9254"/>
    <cellStyle name="20% - Énfasis4 7 8" xfId="7148"/>
    <cellStyle name="20% - Énfasis4 8" xfId="2133"/>
    <cellStyle name="20% - Énfasis4 8 2" xfId="4282"/>
    <cellStyle name="20% - Énfasis4 8 2 2" xfId="9751"/>
    <cellStyle name="20% - Énfasis4 8 3" xfId="4775"/>
    <cellStyle name="20% - Énfasis4 8 3 2" xfId="10172"/>
    <cellStyle name="20% - Énfasis4 8 4" xfId="5113"/>
    <cellStyle name="20% - Énfasis4 8 4 2" xfId="10490"/>
    <cellStyle name="20% - Énfasis4 8 5" xfId="5399"/>
    <cellStyle name="20% - Énfasis4 8 5 2" xfId="10760"/>
    <cellStyle name="20% - Énfasis4 8 6" xfId="5598"/>
    <cellStyle name="20% - Énfasis4 8 6 2" xfId="10947"/>
    <cellStyle name="20% - Énfasis4 8 7" xfId="5703"/>
    <cellStyle name="20% - Énfasis4 8 7 2" xfId="11045"/>
    <cellStyle name="20% - Énfasis4 8 8" xfId="7726"/>
    <cellStyle name="20% - Énfasis4 9" xfId="2575"/>
    <cellStyle name="20% - Énfasis4 9 2" xfId="8157"/>
    <cellStyle name="20% - Énfasis5" xfId="34" builtinId="46" customBuiltin="1"/>
    <cellStyle name="20% - Énfasis5 10" xfId="3279"/>
    <cellStyle name="20% - Énfasis5 10 2" xfId="8814"/>
    <cellStyle name="20% - Énfasis5 11" xfId="3482"/>
    <cellStyle name="20% - Énfasis5 11 2" xfId="8998"/>
    <cellStyle name="20% - Énfasis5 12" xfId="4216"/>
    <cellStyle name="20% - Énfasis5 12 2" xfId="9688"/>
    <cellStyle name="20% - Énfasis5 13" xfId="3092"/>
    <cellStyle name="20% - Énfasis5 13 2" xfId="8639"/>
    <cellStyle name="20% - Énfasis5 14" xfId="5162"/>
    <cellStyle name="20% - Énfasis5 14 2" xfId="10537"/>
    <cellStyle name="20% - Énfasis5 15" xfId="5719"/>
    <cellStyle name="20% - Énfasis5 2" xfId="196"/>
    <cellStyle name="20% - Énfasis5 2 10" xfId="4260"/>
    <cellStyle name="20% - Énfasis5 2 10 2" xfId="9730"/>
    <cellStyle name="20% - Énfasis5 2 11" xfId="4412"/>
    <cellStyle name="20% - Énfasis5 2 11 2" xfId="9874"/>
    <cellStyle name="20% - Énfasis5 2 12" xfId="5248"/>
    <cellStyle name="20% - Énfasis5 2 12 2" xfId="10620"/>
    <cellStyle name="20% - Énfasis5 2 13" xfId="5491"/>
    <cellStyle name="20% - Énfasis5 2 13 2" xfId="10849"/>
    <cellStyle name="20% - Énfasis5 2 14" xfId="5847"/>
    <cellStyle name="20% - Énfasis5 2 2" xfId="461"/>
    <cellStyle name="20% - Énfasis5 2 2 10" xfId="3192"/>
    <cellStyle name="20% - Énfasis5 2 2 10 2" xfId="8732"/>
    <cellStyle name="20% - Énfasis5 2 2 11" xfId="5224"/>
    <cellStyle name="20% - Énfasis5 2 2 11 2" xfId="10597"/>
    <cellStyle name="20% - Énfasis5 2 2 12" xfId="5475"/>
    <cellStyle name="20% - Énfasis5 2 2 12 2" xfId="10833"/>
    <cellStyle name="20% - Énfasis5 2 2 13" xfId="6102"/>
    <cellStyle name="20% - Énfasis5 2 2 2" xfId="943"/>
    <cellStyle name="20% - Énfasis5 2 2 2 2" xfId="6555"/>
    <cellStyle name="20% - Énfasis5 2 2 3" xfId="1348"/>
    <cellStyle name="20% - Énfasis5 2 2 3 2" xfId="6955"/>
    <cellStyle name="20% - Énfasis5 2 2 4" xfId="1755"/>
    <cellStyle name="20% - Énfasis5 2 2 4 2" xfId="7355"/>
    <cellStyle name="20% - Énfasis5 2 2 5" xfId="2157"/>
    <cellStyle name="20% - Énfasis5 2 2 5 2" xfId="7750"/>
    <cellStyle name="20% - Énfasis5 2 2 6" xfId="2564"/>
    <cellStyle name="20% - Énfasis5 2 2 6 2" xfId="8147"/>
    <cellStyle name="20% - Énfasis5 2 2 7" xfId="2962"/>
    <cellStyle name="20% - Énfasis5 2 2 7 2" xfId="8541"/>
    <cellStyle name="20% - Énfasis5 2 2 8" xfId="3600"/>
    <cellStyle name="20% - Énfasis5 2 2 8 2" xfId="9109"/>
    <cellStyle name="20% - Énfasis5 2 2 9" xfId="4877"/>
    <cellStyle name="20% - Énfasis5 2 2 9 2" xfId="10271"/>
    <cellStyle name="20% - Énfasis5 2 3" xfId="679"/>
    <cellStyle name="20% - Énfasis5 2 3 2" xfId="6292"/>
    <cellStyle name="20% - Énfasis5 2 4" xfId="1084"/>
    <cellStyle name="20% - Énfasis5 2 4 2" xfId="6692"/>
    <cellStyle name="20% - Énfasis5 2 5" xfId="1491"/>
    <cellStyle name="20% - Énfasis5 2 5 2" xfId="7092"/>
    <cellStyle name="20% - Énfasis5 2 6" xfId="1894"/>
    <cellStyle name="20% - Énfasis5 2 6 2" xfId="7489"/>
    <cellStyle name="20% - Énfasis5 2 7" xfId="2300"/>
    <cellStyle name="20% - Énfasis5 2 7 2" xfId="7886"/>
    <cellStyle name="20% - Énfasis5 2 8" xfId="2702"/>
    <cellStyle name="20% - Énfasis5 2 8 2" xfId="8282"/>
    <cellStyle name="20% - Énfasis5 2 9" xfId="3237"/>
    <cellStyle name="20% - Énfasis5 2 9 2" xfId="8774"/>
    <cellStyle name="20% - Énfasis5 3" xfId="327"/>
    <cellStyle name="20% - Énfasis5 3 10" xfId="5242"/>
    <cellStyle name="20% - Énfasis5 3 10 2" xfId="10615"/>
    <cellStyle name="20% - Énfasis5 3 11" xfId="5488"/>
    <cellStyle name="20% - Énfasis5 3 11 2" xfId="10846"/>
    <cellStyle name="20% - Énfasis5 3 12" xfId="5648"/>
    <cellStyle name="20% - Énfasis5 3 12 2" xfId="10995"/>
    <cellStyle name="20% - Énfasis5 3 13" xfId="5974"/>
    <cellStyle name="20% - Énfasis5 3 2" xfId="810"/>
    <cellStyle name="20% - Énfasis5 3 2 2" xfId="6422"/>
    <cellStyle name="20% - Énfasis5 3 3" xfId="1215"/>
    <cellStyle name="20% - Énfasis5 3 3 2" xfId="6822"/>
    <cellStyle name="20% - Énfasis5 3 4" xfId="1622"/>
    <cellStyle name="20% - Énfasis5 3 4 2" xfId="7222"/>
    <cellStyle name="20% - Énfasis5 3 5" xfId="2025"/>
    <cellStyle name="20% - Énfasis5 3 5 2" xfId="7618"/>
    <cellStyle name="20% - Énfasis5 3 6" xfId="2431"/>
    <cellStyle name="20% - Énfasis5 3 6 2" xfId="8016"/>
    <cellStyle name="20% - Énfasis5 3 7" xfId="2830"/>
    <cellStyle name="20% - Énfasis5 3 7 2" xfId="8409"/>
    <cellStyle name="20% - Énfasis5 3 8" xfId="4443"/>
    <cellStyle name="20% - Énfasis5 3 8 2" xfId="9903"/>
    <cellStyle name="20% - Énfasis5 3 9" xfId="3129"/>
    <cellStyle name="20% - Énfasis5 3 9 2" xfId="8675"/>
    <cellStyle name="20% - Énfasis5 4" xfId="516"/>
    <cellStyle name="20% - Énfasis5 4 2" xfId="3058"/>
    <cellStyle name="20% - Énfasis5 4 2 2" xfId="8610"/>
    <cellStyle name="20% - Énfasis5 4 3" xfId="3146"/>
    <cellStyle name="20% - Énfasis5 4 3 2" xfId="8692"/>
    <cellStyle name="20% - Énfasis5 4 4" xfId="4766"/>
    <cellStyle name="20% - Énfasis5 4 4 2" xfId="10163"/>
    <cellStyle name="20% - Énfasis5 4 5" xfId="3649"/>
    <cellStyle name="20% - Énfasis5 4 5 2" xfId="9156"/>
    <cellStyle name="20% - Énfasis5 4 6" xfId="4959"/>
    <cellStyle name="20% - Énfasis5 4 6 2" xfId="10348"/>
    <cellStyle name="20% - Énfasis5 4 7" xfId="3898"/>
    <cellStyle name="20% - Énfasis5 4 7 2" xfId="9393"/>
    <cellStyle name="20% - Énfasis5 4 8" xfId="6136"/>
    <cellStyle name="20% - Énfasis5 5" xfId="918"/>
    <cellStyle name="20% - Énfasis5 5 2" xfId="3358"/>
    <cellStyle name="20% - Énfasis5 5 2 2" xfId="8887"/>
    <cellStyle name="20% - Énfasis5 5 3" xfId="3256"/>
    <cellStyle name="20% - Énfasis5 5 3 2" xfId="8793"/>
    <cellStyle name="20% - Énfasis5 5 4" xfId="4487"/>
    <cellStyle name="20% - Énfasis5 5 4 2" xfId="9942"/>
    <cellStyle name="20% - Énfasis5 5 5" xfId="4739"/>
    <cellStyle name="20% - Énfasis5 5 5 2" xfId="10137"/>
    <cellStyle name="20% - Énfasis5 5 6" xfId="4411"/>
    <cellStyle name="20% - Énfasis5 5 6 2" xfId="9873"/>
    <cellStyle name="20% - Énfasis5 5 7" xfId="4914"/>
    <cellStyle name="20% - Énfasis5 5 7 2" xfId="10307"/>
    <cellStyle name="20% - Énfasis5 5 8" xfId="6530"/>
    <cellStyle name="20% - Énfasis5 6" xfId="1323"/>
    <cellStyle name="20% - Énfasis5 6 2" xfId="3662"/>
    <cellStyle name="20% - Énfasis5 6 2 2" xfId="9168"/>
    <cellStyle name="20% - Énfasis5 6 3" xfId="3344"/>
    <cellStyle name="20% - Énfasis5 6 3 2" xfId="8874"/>
    <cellStyle name="20% - Énfasis5 6 4" xfId="4097"/>
    <cellStyle name="20% - Énfasis5 6 4 2" xfId="9582"/>
    <cellStyle name="20% - Énfasis5 6 5" xfId="4552"/>
    <cellStyle name="20% - Énfasis5 6 5 2" xfId="10003"/>
    <cellStyle name="20% - Énfasis5 6 6" xfId="5083"/>
    <cellStyle name="20% - Énfasis5 6 6 2" xfId="10463"/>
    <cellStyle name="20% - Énfasis5 6 7" xfId="5369"/>
    <cellStyle name="20% - Énfasis5 6 7 2" xfId="10733"/>
    <cellStyle name="20% - Énfasis5 6 8" xfId="6930"/>
    <cellStyle name="20% - Énfasis5 7" xfId="1730"/>
    <cellStyle name="20% - Énfasis5 7 2" xfId="3976"/>
    <cellStyle name="20% - Énfasis5 7 2 2" xfId="9468"/>
    <cellStyle name="20% - Énfasis5 7 3" xfId="4068"/>
    <cellStyle name="20% - Énfasis5 7 3 2" xfId="9555"/>
    <cellStyle name="20% - Énfasis5 7 4" xfId="5045"/>
    <cellStyle name="20% - Énfasis5 7 4 2" xfId="10430"/>
    <cellStyle name="20% - Énfasis5 7 5" xfId="3821"/>
    <cellStyle name="20% - Énfasis5 7 5 2" xfId="9319"/>
    <cellStyle name="20% - Énfasis5 7 6" xfId="5176"/>
    <cellStyle name="20% - Énfasis5 7 6 2" xfId="10550"/>
    <cellStyle name="20% - Énfasis5 7 7" xfId="5444"/>
    <cellStyle name="20% - Énfasis5 7 7 2" xfId="10803"/>
    <cellStyle name="20% - Énfasis5 7 8" xfId="7330"/>
    <cellStyle name="20% - Énfasis5 8" xfId="1921"/>
    <cellStyle name="20% - Énfasis5 8 2" xfId="4119"/>
    <cellStyle name="20% - Énfasis5 8 2 2" xfId="9602"/>
    <cellStyle name="20% - Énfasis5 8 3" xfId="3487"/>
    <cellStyle name="20% - Énfasis5 8 3 2" xfId="9003"/>
    <cellStyle name="20% - Énfasis5 8 4" xfId="3776"/>
    <cellStyle name="20% - Énfasis5 8 4 2" xfId="9277"/>
    <cellStyle name="20% - Énfasis5 8 5" xfId="3196"/>
    <cellStyle name="20% - Énfasis5 8 5 2" xfId="8736"/>
    <cellStyle name="20% - Énfasis5 8 6" xfId="4893"/>
    <cellStyle name="20% - Énfasis5 8 6 2" xfId="10287"/>
    <cellStyle name="20% - Énfasis5 8 7" xfId="3881"/>
    <cellStyle name="20% - Énfasis5 8 7 2" xfId="9378"/>
    <cellStyle name="20% - Énfasis5 8 8" xfId="7515"/>
    <cellStyle name="20% - Énfasis5 9" xfId="2459"/>
    <cellStyle name="20% - Énfasis5 9 2" xfId="8043"/>
    <cellStyle name="20% - Énfasis6" xfId="38" builtinId="50" customBuiltin="1"/>
    <cellStyle name="20% - Énfasis6 10" xfId="3470"/>
    <cellStyle name="20% - Énfasis6 10 2" xfId="8988"/>
    <cellStyle name="20% - Énfasis6 11" xfId="5031"/>
    <cellStyle name="20% - Énfasis6 11 2" xfId="10416"/>
    <cellStyle name="20% - Énfasis6 12" xfId="3580"/>
    <cellStyle name="20% - Énfasis6 12 2" xfId="9091"/>
    <cellStyle name="20% - Énfasis6 13" xfId="3737"/>
    <cellStyle name="20% - Énfasis6 13 2" xfId="9240"/>
    <cellStyle name="20% - Énfasis6 14" xfId="5305"/>
    <cellStyle name="20% - Énfasis6 14 2" xfId="10673"/>
    <cellStyle name="20% - Énfasis6 15" xfId="5721"/>
    <cellStyle name="20% - Énfasis6 2" xfId="198"/>
    <cellStyle name="20% - Énfasis6 2 10" xfId="3430"/>
    <cellStyle name="20% - Énfasis6 2 10 2" xfId="8954"/>
    <cellStyle name="20% - Énfasis6 2 11" xfId="4269"/>
    <cellStyle name="20% - Énfasis6 2 11 2" xfId="9739"/>
    <cellStyle name="20% - Énfasis6 2 12" xfId="4577"/>
    <cellStyle name="20% - Énfasis6 2 12 2" xfId="10028"/>
    <cellStyle name="20% - Énfasis6 2 13" xfId="3153"/>
    <cellStyle name="20% - Énfasis6 2 13 2" xfId="8699"/>
    <cellStyle name="20% - Énfasis6 2 14" xfId="5849"/>
    <cellStyle name="20% - Énfasis6 2 2" xfId="463"/>
    <cellStyle name="20% - Énfasis6 2 2 10" xfId="5209"/>
    <cellStyle name="20% - Énfasis6 2 2 10 2" xfId="10582"/>
    <cellStyle name="20% - Énfasis6 2 2 11" xfId="5466"/>
    <cellStyle name="20% - Énfasis6 2 2 11 2" xfId="10824"/>
    <cellStyle name="20% - Énfasis6 2 2 12" xfId="5634"/>
    <cellStyle name="20% - Énfasis6 2 2 12 2" xfId="10981"/>
    <cellStyle name="20% - Énfasis6 2 2 13" xfId="6104"/>
    <cellStyle name="20% - Énfasis6 2 2 2" xfId="945"/>
    <cellStyle name="20% - Énfasis6 2 2 2 2" xfId="6557"/>
    <cellStyle name="20% - Énfasis6 2 2 3" xfId="1350"/>
    <cellStyle name="20% - Énfasis6 2 2 3 2" xfId="6957"/>
    <cellStyle name="20% - Énfasis6 2 2 4" xfId="1757"/>
    <cellStyle name="20% - Énfasis6 2 2 4 2" xfId="7357"/>
    <cellStyle name="20% - Énfasis6 2 2 5" xfId="2159"/>
    <cellStyle name="20% - Énfasis6 2 2 5 2" xfId="7752"/>
    <cellStyle name="20% - Énfasis6 2 2 6" xfId="2566"/>
    <cellStyle name="20% - Énfasis6 2 2 6 2" xfId="8149"/>
    <cellStyle name="20% - Énfasis6 2 2 7" xfId="2964"/>
    <cellStyle name="20% - Énfasis6 2 2 7 2" xfId="8543"/>
    <cellStyle name="20% - Énfasis6 2 2 8" xfId="4405"/>
    <cellStyle name="20% - Énfasis6 2 2 8 2" xfId="9867"/>
    <cellStyle name="20% - Énfasis6 2 2 9" xfId="3971"/>
    <cellStyle name="20% - Énfasis6 2 2 9 2" xfId="9463"/>
    <cellStyle name="20% - Énfasis6 2 3" xfId="681"/>
    <cellStyle name="20% - Énfasis6 2 3 2" xfId="6294"/>
    <cellStyle name="20% - Énfasis6 2 4" xfId="1086"/>
    <cellStyle name="20% - Énfasis6 2 4 2" xfId="6694"/>
    <cellStyle name="20% - Énfasis6 2 5" xfId="1493"/>
    <cellStyle name="20% - Énfasis6 2 5 2" xfId="7094"/>
    <cellStyle name="20% - Énfasis6 2 6" xfId="1896"/>
    <cellStyle name="20% - Énfasis6 2 6 2" xfId="7491"/>
    <cellStyle name="20% - Énfasis6 2 7" xfId="2302"/>
    <cellStyle name="20% - Énfasis6 2 7 2" xfId="7888"/>
    <cellStyle name="20% - Énfasis6 2 8" xfId="2704"/>
    <cellStyle name="20% - Énfasis6 2 8 2" xfId="8284"/>
    <cellStyle name="20% - Énfasis6 2 9" xfId="3780"/>
    <cellStyle name="20% - Énfasis6 2 9 2" xfId="9281"/>
    <cellStyle name="20% - Énfasis6 3" xfId="329"/>
    <cellStyle name="20% - Énfasis6 3 10" xfId="3451"/>
    <cellStyle name="20% - Énfasis6 3 10 2" xfId="8971"/>
    <cellStyle name="20% - Énfasis6 3 11" xfId="4388"/>
    <cellStyle name="20% - Énfasis6 3 11 2" xfId="9851"/>
    <cellStyle name="20% - Énfasis6 3 12" xfId="3205"/>
    <cellStyle name="20% - Énfasis6 3 12 2" xfId="8745"/>
    <cellStyle name="20% - Énfasis6 3 13" xfId="5976"/>
    <cellStyle name="20% - Énfasis6 3 2" xfId="812"/>
    <cellStyle name="20% - Énfasis6 3 2 2" xfId="6424"/>
    <cellStyle name="20% - Énfasis6 3 3" xfId="1217"/>
    <cellStyle name="20% - Énfasis6 3 3 2" xfId="6824"/>
    <cellStyle name="20% - Énfasis6 3 4" xfId="1624"/>
    <cellStyle name="20% - Énfasis6 3 4 2" xfId="7224"/>
    <cellStyle name="20% - Énfasis6 3 5" xfId="2027"/>
    <cellStyle name="20% - Énfasis6 3 5 2" xfId="7620"/>
    <cellStyle name="20% - Énfasis6 3 6" xfId="2433"/>
    <cellStyle name="20% - Énfasis6 3 6 2" xfId="8018"/>
    <cellStyle name="20% - Énfasis6 3 7" xfId="2832"/>
    <cellStyle name="20% - Énfasis6 3 7 2" xfId="8411"/>
    <cellStyle name="20% - Énfasis6 3 8" xfId="3841"/>
    <cellStyle name="20% - Énfasis6 3 8 2" xfId="9339"/>
    <cellStyle name="20% - Énfasis6 3 9" xfId="4161"/>
    <cellStyle name="20% - Énfasis6 3 9 2" xfId="9640"/>
    <cellStyle name="20% - Énfasis6 4" xfId="520"/>
    <cellStyle name="20% - Énfasis6 4 2" xfId="3062"/>
    <cellStyle name="20% - Énfasis6 4 2 2" xfId="8613"/>
    <cellStyle name="20% - Énfasis6 4 3" xfId="3653"/>
    <cellStyle name="20% - Énfasis6 4 3 2" xfId="9160"/>
    <cellStyle name="20% - Énfasis6 4 4" xfId="4923"/>
    <cellStyle name="20% - Énfasis6 4 4 2" xfId="10316"/>
    <cellStyle name="20% - Énfasis6 4 5" xfId="3722"/>
    <cellStyle name="20% - Énfasis6 4 5 2" xfId="9225"/>
    <cellStyle name="20% - Énfasis6 4 6" xfId="4048"/>
    <cellStyle name="20% - Énfasis6 4 6 2" xfId="9536"/>
    <cellStyle name="20% - Énfasis6 4 7" xfId="3874"/>
    <cellStyle name="20% - Énfasis6 4 7 2" xfId="9372"/>
    <cellStyle name="20% - Énfasis6 4 8" xfId="6140"/>
    <cellStyle name="20% - Énfasis6 5" xfId="706"/>
    <cellStyle name="20% - Énfasis6 5 2" xfId="3203"/>
    <cellStyle name="20% - Énfasis6 5 2 2" xfId="8743"/>
    <cellStyle name="20% - Énfasis6 5 3" xfId="3568"/>
    <cellStyle name="20% - Énfasis6 5 3 2" xfId="9079"/>
    <cellStyle name="20% - Énfasis6 5 4" xfId="4841"/>
    <cellStyle name="20% - Énfasis6 5 4 2" xfId="10237"/>
    <cellStyle name="20% - Énfasis6 5 5" xfId="3715"/>
    <cellStyle name="20% - Énfasis6 5 5 2" xfId="9218"/>
    <cellStyle name="20% - Énfasis6 5 6" xfId="3292"/>
    <cellStyle name="20% - Énfasis6 5 6 2" xfId="8827"/>
    <cellStyle name="20% - Énfasis6 5 7" xfId="3483"/>
    <cellStyle name="20% - Énfasis6 5 7 2" xfId="8999"/>
    <cellStyle name="20% - Énfasis6 5 8" xfId="6319"/>
    <cellStyle name="20% - Énfasis6 6" xfId="1111"/>
    <cellStyle name="20% - Énfasis6 6 2" xfId="3508"/>
    <cellStyle name="20% - Énfasis6 6 2 2" xfId="9022"/>
    <cellStyle name="20% - Énfasis6 6 3" xfId="4459"/>
    <cellStyle name="20% - Énfasis6 6 3 2" xfId="9916"/>
    <cellStyle name="20% - Énfasis6 6 4" xfId="2886"/>
    <cellStyle name="20% - Énfasis6 6 4 2" xfId="8465"/>
    <cellStyle name="20% - Énfasis6 6 5" xfId="5256"/>
    <cellStyle name="20% - Énfasis6 6 5 2" xfId="10627"/>
    <cellStyle name="20% - Énfasis6 6 6" xfId="5497"/>
    <cellStyle name="20% - Énfasis6 6 6 2" xfId="10854"/>
    <cellStyle name="20% - Énfasis6 6 7" xfId="5653"/>
    <cellStyle name="20% - Énfasis6 6 7 2" xfId="10999"/>
    <cellStyle name="20% - Énfasis6 6 8" xfId="6719"/>
    <cellStyle name="20% - Énfasis6 7" xfId="1518"/>
    <cellStyle name="20% - Énfasis6 7 2" xfId="3805"/>
    <cellStyle name="20% - Énfasis6 7 2 2" xfId="9304"/>
    <cellStyle name="20% - Énfasis6 7 3" xfId="3469"/>
    <cellStyle name="20% - Énfasis6 7 3 2" xfId="8987"/>
    <cellStyle name="20% - Énfasis6 7 4" xfId="4935"/>
    <cellStyle name="20% - Énfasis6 7 4 2" xfId="10328"/>
    <cellStyle name="20% - Énfasis6 7 5" xfId="4248"/>
    <cellStyle name="20% - Énfasis6 7 5 2" xfId="9718"/>
    <cellStyle name="20% - Énfasis6 7 6" xfId="4788"/>
    <cellStyle name="20% - Énfasis6 7 6 2" xfId="10185"/>
    <cellStyle name="20% - Énfasis6 7 7" xfId="4489"/>
    <cellStyle name="20% - Énfasis6 7 7 2" xfId="9944"/>
    <cellStyle name="20% - Énfasis6 7 8" xfId="7119"/>
    <cellStyle name="20% - Énfasis6 8" xfId="2174"/>
    <cellStyle name="20% - Énfasis6 8 2" xfId="4314"/>
    <cellStyle name="20% - Énfasis6 8 2 2" xfId="9781"/>
    <cellStyle name="20% - Énfasis6 8 3" xfId="4800"/>
    <cellStyle name="20% - Énfasis6 8 3 2" xfId="10197"/>
    <cellStyle name="20% - Énfasis6 8 4" xfId="5138"/>
    <cellStyle name="20% - Énfasis6 8 4 2" xfId="10514"/>
    <cellStyle name="20% - Énfasis6 8 5" xfId="5417"/>
    <cellStyle name="20% - Énfasis6 8 5 2" xfId="10777"/>
    <cellStyle name="20% - Énfasis6 8 6" xfId="5608"/>
    <cellStyle name="20% - Énfasis6 8 6 2" xfId="10956"/>
    <cellStyle name="20% - Énfasis6 8 7" xfId="5707"/>
    <cellStyle name="20% - Énfasis6 8 7 2" xfId="11049"/>
    <cellStyle name="20% - Énfasis6 8 8" xfId="7766"/>
    <cellStyle name="20% - Énfasis6 9" xfId="2582"/>
    <cellStyle name="20% - Énfasis6 9 2" xfId="8164"/>
    <cellStyle name="40% - Énfasis1" xfId="19" builtinId="31" customBuiltin="1"/>
    <cellStyle name="40% - Énfasis1 10" xfId="3239"/>
    <cellStyle name="40% - Énfasis1 10 2" xfId="8776"/>
    <cellStyle name="40% - Énfasis1 11" xfId="4483"/>
    <cellStyle name="40% - Énfasis1 11 2" xfId="9938"/>
    <cellStyle name="40% - Énfasis1 12" xfId="3992"/>
    <cellStyle name="40% - Énfasis1 12 2" xfId="9484"/>
    <cellStyle name="40% - Énfasis1 13" xfId="4006"/>
    <cellStyle name="40% - Énfasis1 13 2" xfId="9497"/>
    <cellStyle name="40% - Énfasis1 14" xfId="3136"/>
    <cellStyle name="40% - Énfasis1 14 2" xfId="8682"/>
    <cellStyle name="40% - Énfasis1 15" xfId="5712"/>
    <cellStyle name="40% - Énfasis1 2" xfId="188"/>
    <cellStyle name="40% - Énfasis1 2 10" xfId="4067"/>
    <cellStyle name="40% - Énfasis1 2 10 2" xfId="9554"/>
    <cellStyle name="40% - Énfasis1 2 11" xfId="4228"/>
    <cellStyle name="40% - Énfasis1 2 11 2" xfId="9700"/>
    <cellStyle name="40% - Énfasis1 2 12" xfId="3318"/>
    <cellStyle name="40% - Énfasis1 2 12 2" xfId="8849"/>
    <cellStyle name="40% - Énfasis1 2 13" xfId="4716"/>
    <cellStyle name="40% - Énfasis1 2 13 2" xfId="10115"/>
    <cellStyle name="40% - Énfasis1 2 14" xfId="5840"/>
    <cellStyle name="40% - Énfasis1 2 2" xfId="453"/>
    <cellStyle name="40% - Énfasis1 2 2 10" xfId="3947"/>
    <cellStyle name="40% - Énfasis1 2 2 10 2" xfId="9440"/>
    <cellStyle name="40% - Énfasis1 2 2 11" xfId="3291"/>
    <cellStyle name="40% - Énfasis1 2 2 11 2" xfId="8826"/>
    <cellStyle name="40% - Énfasis1 2 2 12" xfId="3984"/>
    <cellStyle name="40% - Énfasis1 2 2 12 2" xfId="9476"/>
    <cellStyle name="40% - Énfasis1 2 2 13" xfId="6095"/>
    <cellStyle name="40% - Énfasis1 2 2 2" xfId="935"/>
    <cellStyle name="40% - Énfasis1 2 2 2 2" xfId="6547"/>
    <cellStyle name="40% - Énfasis1 2 2 3" xfId="1340"/>
    <cellStyle name="40% - Énfasis1 2 2 3 2" xfId="6947"/>
    <cellStyle name="40% - Énfasis1 2 2 4" xfId="1747"/>
    <cellStyle name="40% - Énfasis1 2 2 4 2" xfId="7347"/>
    <cellStyle name="40% - Énfasis1 2 2 5" xfId="2150"/>
    <cellStyle name="40% - Énfasis1 2 2 5 2" xfId="7743"/>
    <cellStyle name="40% - Énfasis1 2 2 6" xfId="2556"/>
    <cellStyle name="40% - Énfasis1 2 2 6 2" xfId="8140"/>
    <cellStyle name="40% - Énfasis1 2 2 7" xfId="2954"/>
    <cellStyle name="40% - Énfasis1 2 2 7 2" xfId="8533"/>
    <cellStyle name="40% - Énfasis1 2 2 8" xfId="3789"/>
    <cellStyle name="40% - Énfasis1 2 2 8 2" xfId="9290"/>
    <cellStyle name="40% - Énfasis1 2 2 9" xfId="4121"/>
    <cellStyle name="40% - Énfasis1 2 2 9 2" xfId="9604"/>
    <cellStyle name="40% - Énfasis1 2 3" xfId="671"/>
    <cellStyle name="40% - Énfasis1 2 3 2" xfId="6284"/>
    <cellStyle name="40% - Énfasis1 2 4" xfId="1076"/>
    <cellStyle name="40% - Énfasis1 2 4 2" xfId="6684"/>
    <cellStyle name="40% - Énfasis1 2 5" xfId="1483"/>
    <cellStyle name="40% - Énfasis1 2 5 2" xfId="7084"/>
    <cellStyle name="40% - Énfasis1 2 6" xfId="1887"/>
    <cellStyle name="40% - Énfasis1 2 6 2" xfId="7482"/>
    <cellStyle name="40% - Énfasis1 2 7" xfId="2292"/>
    <cellStyle name="40% - Énfasis1 2 7 2" xfId="7878"/>
    <cellStyle name="40% - Énfasis1 2 8" xfId="2694"/>
    <cellStyle name="40% - Énfasis1 2 8 2" xfId="8274"/>
    <cellStyle name="40% - Énfasis1 2 9" xfId="4254"/>
    <cellStyle name="40% - Énfasis1 2 9 2" xfId="9724"/>
    <cellStyle name="40% - Énfasis1 3" xfId="320"/>
    <cellStyle name="40% - Énfasis1 3 10" xfId="4882"/>
    <cellStyle name="40% - Énfasis1 3 10 2" xfId="10276"/>
    <cellStyle name="40% - Énfasis1 3 11" xfId="3558"/>
    <cellStyle name="40% - Énfasis1 3 11 2" xfId="9070"/>
    <cellStyle name="40% - Énfasis1 3 12" xfId="3710"/>
    <cellStyle name="40% - Énfasis1 3 12 2" xfId="9213"/>
    <cellStyle name="40% - Énfasis1 3 13" xfId="5967"/>
    <cellStyle name="40% - Énfasis1 3 2" xfId="803"/>
    <cellStyle name="40% - Énfasis1 3 2 2" xfId="6415"/>
    <cellStyle name="40% - Énfasis1 3 3" xfId="1208"/>
    <cellStyle name="40% - Énfasis1 3 3 2" xfId="6815"/>
    <cellStyle name="40% - Énfasis1 3 4" xfId="1615"/>
    <cellStyle name="40% - Énfasis1 3 4 2" xfId="7215"/>
    <cellStyle name="40% - Énfasis1 3 5" xfId="2018"/>
    <cellStyle name="40% - Énfasis1 3 5 2" xfId="7611"/>
    <cellStyle name="40% - Énfasis1 3 6" xfId="2424"/>
    <cellStyle name="40% - Énfasis1 3 6 2" xfId="8009"/>
    <cellStyle name="40% - Énfasis1 3 7" xfId="2823"/>
    <cellStyle name="40% - Énfasis1 3 7 2" xfId="8402"/>
    <cellStyle name="40% - Énfasis1 3 8" xfId="3421"/>
    <cellStyle name="40% - Énfasis1 3 8 2" xfId="8945"/>
    <cellStyle name="40% - Énfasis1 3 9" xfId="4997"/>
    <cellStyle name="40% - Énfasis1 3 9 2" xfId="10384"/>
    <cellStyle name="40% - Énfasis1 4" xfId="502"/>
    <cellStyle name="40% - Énfasis1 4 2" xfId="3046"/>
    <cellStyle name="40% - Énfasis1 4 2 2" xfId="8599"/>
    <cellStyle name="40% - Énfasis1 4 3" xfId="4278"/>
    <cellStyle name="40% - Énfasis1 4 3 2" xfId="9747"/>
    <cellStyle name="40% - Énfasis1 4 4" xfId="3746"/>
    <cellStyle name="40% - Énfasis1 4 4 2" xfId="9249"/>
    <cellStyle name="40% - Énfasis1 4 5" xfId="5108"/>
    <cellStyle name="40% - Énfasis1 4 5 2" xfId="10486"/>
    <cellStyle name="40% - Énfasis1 4 6" xfId="5396"/>
    <cellStyle name="40% - Énfasis1 4 6 2" xfId="10757"/>
    <cellStyle name="40% - Énfasis1 4 7" xfId="5596"/>
    <cellStyle name="40% - Énfasis1 4 7 2" xfId="10945"/>
    <cellStyle name="40% - Énfasis1 4 8" xfId="6122"/>
    <cellStyle name="40% - Énfasis1 5" xfId="964"/>
    <cellStyle name="40% - Énfasis1 5 2" xfId="3392"/>
    <cellStyle name="40% - Énfasis1 5 2 2" xfId="8919"/>
    <cellStyle name="40% - Énfasis1 5 3" xfId="3384"/>
    <cellStyle name="40% - Énfasis1 5 3 2" xfId="8911"/>
    <cellStyle name="40% - Énfasis1 5 4" xfId="3133"/>
    <cellStyle name="40% - Énfasis1 5 4 2" xfId="8679"/>
    <cellStyle name="40% - Énfasis1 5 5" xfId="3509"/>
    <cellStyle name="40% - Énfasis1 5 5 2" xfId="9023"/>
    <cellStyle name="40% - Énfasis1 5 6" xfId="5314"/>
    <cellStyle name="40% - Énfasis1 5 6 2" xfId="10682"/>
    <cellStyle name="40% - Énfasis1 5 7" xfId="5542"/>
    <cellStyle name="40% - Énfasis1 5 7 2" xfId="10896"/>
    <cellStyle name="40% - Énfasis1 5 8" xfId="6574"/>
    <cellStyle name="40% - Énfasis1 6" xfId="1370"/>
    <cellStyle name="40% - Énfasis1 6 2" xfId="3701"/>
    <cellStyle name="40% - Énfasis1 6 2 2" xfId="9205"/>
    <cellStyle name="40% - Énfasis1 6 3" xfId="3542"/>
    <cellStyle name="40% - Énfasis1 6 3 2" xfId="9055"/>
    <cellStyle name="40% - Énfasis1 6 4" xfId="4322"/>
    <cellStyle name="40% - Énfasis1 6 4 2" xfId="9789"/>
    <cellStyle name="40% - Énfasis1 6 5" xfId="3501"/>
    <cellStyle name="40% - Énfasis1 6 5 2" xfId="9016"/>
    <cellStyle name="40% - Énfasis1 6 6" xfId="3277"/>
    <cellStyle name="40% - Énfasis1 6 6 2" xfId="8813"/>
    <cellStyle name="40% - Énfasis1 6 7" xfId="5086"/>
    <cellStyle name="40% - Énfasis1 6 7 2" xfId="10466"/>
    <cellStyle name="40% - Énfasis1 6 8" xfId="6975"/>
    <cellStyle name="40% - Énfasis1 7" xfId="1776"/>
    <cellStyle name="40% - Énfasis1 7 2" xfId="4008"/>
    <cellStyle name="40% - Énfasis1 7 2 2" xfId="9498"/>
    <cellStyle name="40% - Énfasis1 7 3" xfId="2979"/>
    <cellStyle name="40% - Énfasis1 7 3 2" xfId="8557"/>
    <cellStyle name="40% - Énfasis1 7 4" xfId="5057"/>
    <cellStyle name="40% - Énfasis1 7 4 2" xfId="10442"/>
    <cellStyle name="40% - Énfasis1 7 5" xfId="3622"/>
    <cellStyle name="40% - Énfasis1 7 5 2" xfId="9130"/>
    <cellStyle name="40% - Énfasis1 7 6" xfId="4471"/>
    <cellStyle name="40% - Énfasis1 7 6 2" xfId="9927"/>
    <cellStyle name="40% - Énfasis1 7 7" xfId="5202"/>
    <cellStyle name="40% - Énfasis1 7 7 2" xfId="10576"/>
    <cellStyle name="40% - Énfasis1 7 8" xfId="7373"/>
    <cellStyle name="40% - Énfasis1 8" xfId="1868"/>
    <cellStyle name="40% - Énfasis1 8 2" xfId="4079"/>
    <cellStyle name="40% - Énfasis1 8 2 2" xfId="9566"/>
    <cellStyle name="40% - Énfasis1 8 3" xfId="4484"/>
    <cellStyle name="40% - Énfasis1 8 3 2" xfId="9939"/>
    <cellStyle name="40% - Énfasis1 8 4" xfId="3927"/>
    <cellStyle name="40% - Énfasis1 8 4 2" xfId="9420"/>
    <cellStyle name="40% - Énfasis1 8 5" xfId="3050"/>
    <cellStyle name="40% - Énfasis1 8 5 2" xfId="8603"/>
    <cellStyle name="40% - Énfasis1 8 6" xfId="5091"/>
    <cellStyle name="40% - Énfasis1 8 6 2" xfId="10470"/>
    <cellStyle name="40% - Énfasis1 8 7" xfId="5360"/>
    <cellStyle name="40% - Énfasis1 8 7 2" xfId="10726"/>
    <cellStyle name="40% - Énfasis1 8 8" xfId="7463"/>
    <cellStyle name="40% - Énfasis1 9" xfId="2283"/>
    <cellStyle name="40% - Énfasis1 9 2" xfId="7869"/>
    <cellStyle name="40% - Énfasis2" xfId="23" builtinId="35" customBuiltin="1"/>
    <cellStyle name="40% - Énfasis2 10" xfId="3476"/>
    <cellStyle name="40% - Énfasis2 10 2" xfId="8994"/>
    <cellStyle name="40% - Énfasis2 11" xfId="5034"/>
    <cellStyle name="40% - Énfasis2 11 2" xfId="10419"/>
    <cellStyle name="40% - Énfasis2 12" xfId="3490"/>
    <cellStyle name="40% - Énfasis2 12 2" xfId="9006"/>
    <cellStyle name="40% - Énfasis2 13" xfId="3995"/>
    <cellStyle name="40% - Énfasis2 13 2" xfId="9486"/>
    <cellStyle name="40% - Énfasis2 14" xfId="3818"/>
    <cellStyle name="40% - Énfasis2 14 2" xfId="9316"/>
    <cellStyle name="40% - Énfasis2 15" xfId="5714"/>
    <cellStyle name="40% - Énfasis2 2" xfId="190"/>
    <cellStyle name="40% - Énfasis2 2 10" xfId="4907"/>
    <cellStyle name="40% - Énfasis2 2 10 2" xfId="10300"/>
    <cellStyle name="40% - Énfasis2 2 11" xfId="3700"/>
    <cellStyle name="40% - Énfasis2 2 11 2" xfId="9204"/>
    <cellStyle name="40% - Énfasis2 2 12" xfId="5020"/>
    <cellStyle name="40% - Énfasis2 2 12 2" xfId="10405"/>
    <cellStyle name="40% - Énfasis2 2 13" xfId="4968"/>
    <cellStyle name="40% - Énfasis2 2 13 2" xfId="10357"/>
    <cellStyle name="40% - Énfasis2 2 14" xfId="5842"/>
    <cellStyle name="40% - Énfasis2 2 2" xfId="455"/>
    <cellStyle name="40% - Énfasis2 2 2 10" xfId="3553"/>
    <cellStyle name="40% - Énfasis2 2 2 10 2" xfId="9065"/>
    <cellStyle name="40% - Énfasis2 2 2 11" xfId="4580"/>
    <cellStyle name="40% - Énfasis2 2 2 11 2" xfId="10031"/>
    <cellStyle name="40% - Énfasis2 2 2 12" xfId="4859"/>
    <cellStyle name="40% - Énfasis2 2 2 12 2" xfId="10254"/>
    <cellStyle name="40% - Énfasis2 2 2 13" xfId="6097"/>
    <cellStyle name="40% - Énfasis2 2 2 2" xfId="937"/>
    <cellStyle name="40% - Énfasis2 2 2 2 2" xfId="6549"/>
    <cellStyle name="40% - Énfasis2 2 2 3" xfId="1342"/>
    <cellStyle name="40% - Énfasis2 2 2 3 2" xfId="6949"/>
    <cellStyle name="40% - Énfasis2 2 2 4" xfId="1749"/>
    <cellStyle name="40% - Énfasis2 2 2 4 2" xfId="7349"/>
    <cellStyle name="40% - Énfasis2 2 2 5" xfId="2152"/>
    <cellStyle name="40% - Énfasis2 2 2 5 2" xfId="7745"/>
    <cellStyle name="40% - Énfasis2 2 2 6" xfId="2558"/>
    <cellStyle name="40% - Énfasis2 2 2 6 2" xfId="8142"/>
    <cellStyle name="40% - Énfasis2 2 2 7" xfId="2956"/>
    <cellStyle name="40% - Énfasis2 2 2 7 2" xfId="8535"/>
    <cellStyle name="40% - Énfasis2 2 2 8" xfId="3459"/>
    <cellStyle name="40% - Énfasis2 2 2 8 2" xfId="8977"/>
    <cellStyle name="40% - Énfasis2 2 2 9" xfId="4456"/>
    <cellStyle name="40% - Énfasis2 2 2 9 2" xfId="9913"/>
    <cellStyle name="40% - Énfasis2 2 3" xfId="673"/>
    <cellStyle name="40% - Énfasis2 2 3 2" xfId="6286"/>
    <cellStyle name="40% - Énfasis2 2 4" xfId="1078"/>
    <cellStyle name="40% - Énfasis2 2 4 2" xfId="6686"/>
    <cellStyle name="40% - Énfasis2 2 5" xfId="1485"/>
    <cellStyle name="40% - Énfasis2 2 5 2" xfId="7086"/>
    <cellStyle name="40% - Énfasis2 2 6" xfId="1889"/>
    <cellStyle name="40% - Énfasis2 2 6 2" xfId="7484"/>
    <cellStyle name="40% - Énfasis2 2 7" xfId="2294"/>
    <cellStyle name="40% - Énfasis2 2 7 2" xfId="7880"/>
    <cellStyle name="40% - Énfasis2 2 8" xfId="2696"/>
    <cellStyle name="40% - Énfasis2 2 8 2" xfId="8276"/>
    <cellStyle name="40% - Énfasis2 2 9" xfId="3636"/>
    <cellStyle name="40% - Énfasis2 2 9 2" xfId="9144"/>
    <cellStyle name="40% - Énfasis2 3" xfId="322"/>
    <cellStyle name="40% - Énfasis2 3 10" xfId="5318"/>
    <cellStyle name="40% - Énfasis2 3 10 2" xfId="10686"/>
    <cellStyle name="40% - Énfasis2 3 11" xfId="5546"/>
    <cellStyle name="40% - Énfasis2 3 11 2" xfId="10900"/>
    <cellStyle name="40% - Énfasis2 3 12" xfId="5683"/>
    <cellStyle name="40% - Énfasis2 3 12 2" xfId="11028"/>
    <cellStyle name="40% - Énfasis2 3 13" xfId="5969"/>
    <cellStyle name="40% - Énfasis2 3 2" xfId="805"/>
    <cellStyle name="40% - Énfasis2 3 2 2" xfId="6417"/>
    <cellStyle name="40% - Énfasis2 3 3" xfId="1210"/>
    <cellStyle name="40% - Énfasis2 3 3 2" xfId="6817"/>
    <cellStyle name="40% - Énfasis2 3 4" xfId="1617"/>
    <cellStyle name="40% - Énfasis2 3 4 2" xfId="7217"/>
    <cellStyle name="40% - Énfasis2 3 5" xfId="2020"/>
    <cellStyle name="40% - Énfasis2 3 5 2" xfId="7613"/>
    <cellStyle name="40% - Énfasis2 3 6" xfId="2426"/>
    <cellStyle name="40% - Énfasis2 3 6 2" xfId="8011"/>
    <cellStyle name="40% - Énfasis2 3 7" xfId="2825"/>
    <cellStyle name="40% - Énfasis2 3 7 2" xfId="8404"/>
    <cellStyle name="40% - Énfasis2 3 8" xfId="4537"/>
    <cellStyle name="40% - Énfasis2 3 8 2" xfId="9990"/>
    <cellStyle name="40% - Énfasis2 3 9" xfId="4590"/>
    <cellStyle name="40% - Énfasis2 3 9 2" xfId="10041"/>
    <cellStyle name="40% - Énfasis2 4" xfId="505"/>
    <cellStyle name="40% - Énfasis2 4 2" xfId="3048"/>
    <cellStyle name="40% - Énfasis2 4 2 2" xfId="8601"/>
    <cellStyle name="40% - Énfasis2 4 3" xfId="3353"/>
    <cellStyle name="40% - Énfasis2 4 3 2" xfId="8882"/>
    <cellStyle name="40% - Énfasis2 4 4" xfId="4095"/>
    <cellStyle name="40% - Énfasis2 4 4 2" xfId="9581"/>
    <cellStyle name="40% - Énfasis2 4 5" xfId="4362"/>
    <cellStyle name="40% - Énfasis2 4 5 2" xfId="9828"/>
    <cellStyle name="40% - Énfasis2 4 6" xfId="5060"/>
    <cellStyle name="40% - Énfasis2 4 6 2" xfId="10444"/>
    <cellStyle name="40% - Énfasis2 4 7" xfId="4004"/>
    <cellStyle name="40% - Énfasis2 4 7 2" xfId="9495"/>
    <cellStyle name="40% - Énfasis2 4 8" xfId="6125"/>
    <cellStyle name="40% - Énfasis2 5" xfId="652"/>
    <cellStyle name="40% - Énfasis2 5 2" xfId="3165"/>
    <cellStyle name="40% - Énfasis2 5 2 2" xfId="8710"/>
    <cellStyle name="40% - Énfasis2 5 3" xfId="3057"/>
    <cellStyle name="40% - Énfasis2 5 3 2" xfId="8609"/>
    <cellStyle name="40% - Énfasis2 5 4" xfId="4970"/>
    <cellStyle name="40% - Énfasis2 5 4 2" xfId="10359"/>
    <cellStyle name="40% - Énfasis2 5 5" xfId="5013"/>
    <cellStyle name="40% - Énfasis2 5 5 2" xfId="10399"/>
    <cellStyle name="40% - Énfasis2 5 6" xfId="4102"/>
    <cellStyle name="40% - Énfasis2 5 6 2" xfId="9587"/>
    <cellStyle name="40% - Énfasis2 5 7" xfId="3215"/>
    <cellStyle name="40% - Énfasis2 5 7 2" xfId="8754"/>
    <cellStyle name="40% - Énfasis2 5 8" xfId="6265"/>
    <cellStyle name="40% - Énfasis2 6" xfId="1057"/>
    <cellStyle name="40% - Énfasis2 6 2" xfId="3463"/>
    <cellStyle name="40% - Énfasis2 6 2 2" xfId="8981"/>
    <cellStyle name="40% - Énfasis2 6 3" xfId="3889"/>
    <cellStyle name="40% - Énfasis2 6 3 2" xfId="9385"/>
    <cellStyle name="40% - Énfasis2 6 4" xfId="4022"/>
    <cellStyle name="40% - Énfasis2 6 4 2" xfId="9511"/>
    <cellStyle name="40% - Énfasis2 6 5" xfId="3154"/>
    <cellStyle name="40% - Énfasis2 6 5 2" xfId="8700"/>
    <cellStyle name="40% - Énfasis2 6 6" xfId="4374"/>
    <cellStyle name="40% - Énfasis2 6 6 2" xfId="9839"/>
    <cellStyle name="40% - Énfasis2 6 7" xfId="5195"/>
    <cellStyle name="40% - Énfasis2 6 7 2" xfId="10569"/>
    <cellStyle name="40% - Énfasis2 6 8" xfId="6665"/>
    <cellStyle name="40% - Énfasis2 7" xfId="1464"/>
    <cellStyle name="40% - Énfasis2 7 2" xfId="3770"/>
    <cellStyle name="40% - Énfasis2 7 2 2" xfId="9272"/>
    <cellStyle name="40% - Énfasis2 7 3" xfId="2686"/>
    <cellStyle name="40% - Énfasis2 7 3 2" xfId="8266"/>
    <cellStyle name="40% - Énfasis2 7 4" xfId="4805"/>
    <cellStyle name="40% - Énfasis2 7 4 2" xfId="10202"/>
    <cellStyle name="40% - Énfasis2 7 5" xfId="4395"/>
    <cellStyle name="40% - Énfasis2 7 5 2" xfId="9858"/>
    <cellStyle name="40% - Énfasis2 7 6" xfId="4798"/>
    <cellStyle name="40% - Énfasis2 7 6 2" xfId="10195"/>
    <cellStyle name="40% - Énfasis2 7 7" xfId="3999"/>
    <cellStyle name="40% - Énfasis2 7 7 2" xfId="9490"/>
    <cellStyle name="40% - Énfasis2 7 8" xfId="7065"/>
    <cellStyle name="40% - Énfasis2 8" xfId="1461"/>
    <cellStyle name="40% - Énfasis2 8 2" xfId="3767"/>
    <cellStyle name="40% - Énfasis2 8 2 2" xfId="9269"/>
    <cellStyle name="40% - Énfasis2 8 3" xfId="3519"/>
    <cellStyle name="40% - Énfasis2 8 3 2" xfId="9032"/>
    <cellStyle name="40% - Énfasis2 8 4" xfId="3638"/>
    <cellStyle name="40% - Énfasis2 8 4 2" xfId="9146"/>
    <cellStyle name="40% - Énfasis2 8 5" xfId="5229"/>
    <cellStyle name="40% - Énfasis2 8 5 2" xfId="10602"/>
    <cellStyle name="40% - Énfasis2 8 6" xfId="5478"/>
    <cellStyle name="40% - Énfasis2 8 6 2" xfId="10836"/>
    <cellStyle name="40% - Énfasis2 8 7" xfId="5641"/>
    <cellStyle name="40% - Énfasis2 8 7 2" xfId="10988"/>
    <cellStyle name="40% - Énfasis2 8 8" xfId="7062"/>
    <cellStyle name="40% - Énfasis2 9" xfId="2221"/>
    <cellStyle name="40% - Énfasis2 9 2" xfId="7811"/>
    <cellStyle name="40% - Énfasis3" xfId="27" builtinId="39" customBuiltin="1"/>
    <cellStyle name="40% - Énfasis3 10" xfId="3985"/>
    <cellStyle name="40% - Énfasis3 10 2" xfId="9477"/>
    <cellStyle name="40% - Énfasis3 11" xfId="3548"/>
    <cellStyle name="40% - Énfasis3 11 2" xfId="9060"/>
    <cellStyle name="40% - Énfasis3 12" xfId="5056"/>
    <cellStyle name="40% - Énfasis3 12 2" xfId="10441"/>
    <cellStyle name="40% - Énfasis3 13" xfId="5371"/>
    <cellStyle name="40% - Énfasis3 13 2" xfId="10734"/>
    <cellStyle name="40% - Énfasis3 14" xfId="5582"/>
    <cellStyle name="40% - Énfasis3 14 2" xfId="10932"/>
    <cellStyle name="40% - Énfasis3 15" xfId="5716"/>
    <cellStyle name="40% - Énfasis3 2" xfId="192"/>
    <cellStyle name="40% - Énfasis3 2 10" xfId="3231"/>
    <cellStyle name="40% - Énfasis3 2 10 2" xfId="8768"/>
    <cellStyle name="40% - Énfasis3 2 11" xfId="5241"/>
    <cellStyle name="40% - Énfasis3 2 11 2" xfId="10614"/>
    <cellStyle name="40% - Énfasis3 2 12" xfId="5487"/>
    <cellStyle name="40% - Énfasis3 2 12 2" xfId="10845"/>
    <cellStyle name="40% - Énfasis3 2 13" xfId="5647"/>
    <cellStyle name="40% - Énfasis3 2 13 2" xfId="10994"/>
    <cellStyle name="40% - Énfasis3 2 14" xfId="5844"/>
    <cellStyle name="40% - Énfasis3 2 2" xfId="457"/>
    <cellStyle name="40% - Énfasis3 2 2 10" xfId="4000"/>
    <cellStyle name="40% - Énfasis3 2 2 10 2" xfId="9491"/>
    <cellStyle name="40% - Énfasis3 2 2 11" xfId="5255"/>
    <cellStyle name="40% - Énfasis3 2 2 11 2" xfId="10626"/>
    <cellStyle name="40% - Énfasis3 2 2 12" xfId="5496"/>
    <cellStyle name="40% - Énfasis3 2 2 12 2" xfId="10853"/>
    <cellStyle name="40% - Énfasis3 2 2 13" xfId="6099"/>
    <cellStyle name="40% - Énfasis3 2 2 2" xfId="939"/>
    <cellStyle name="40% - Énfasis3 2 2 2 2" xfId="6551"/>
    <cellStyle name="40% - Énfasis3 2 2 3" xfId="1344"/>
    <cellStyle name="40% - Énfasis3 2 2 3 2" xfId="6951"/>
    <cellStyle name="40% - Énfasis3 2 2 4" xfId="1751"/>
    <cellStyle name="40% - Énfasis3 2 2 4 2" xfId="7351"/>
    <cellStyle name="40% - Énfasis3 2 2 5" xfId="2154"/>
    <cellStyle name="40% - Énfasis3 2 2 5 2" xfId="7747"/>
    <cellStyle name="40% - Énfasis3 2 2 6" xfId="2560"/>
    <cellStyle name="40% - Énfasis3 2 2 6 2" xfId="8144"/>
    <cellStyle name="40% - Énfasis3 2 2 7" xfId="2958"/>
    <cellStyle name="40% - Énfasis3 2 2 7 2" xfId="8537"/>
    <cellStyle name="40% - Énfasis3 2 2 8" xfId="3077"/>
    <cellStyle name="40% - Énfasis3 2 2 8 2" xfId="8626"/>
    <cellStyle name="40% - Énfasis3 2 2 9" xfId="4713"/>
    <cellStyle name="40% - Énfasis3 2 2 9 2" xfId="10112"/>
    <cellStyle name="40% - Énfasis3 2 3" xfId="675"/>
    <cellStyle name="40% - Énfasis3 2 3 2" xfId="6288"/>
    <cellStyle name="40% - Énfasis3 2 4" xfId="1080"/>
    <cellStyle name="40% - Énfasis3 2 4 2" xfId="6688"/>
    <cellStyle name="40% - Énfasis3 2 5" xfId="1487"/>
    <cellStyle name="40% - Énfasis3 2 5 2" xfId="7088"/>
    <cellStyle name="40% - Énfasis3 2 6" xfId="1891"/>
    <cellStyle name="40% - Énfasis3 2 6 2" xfId="7486"/>
    <cellStyle name="40% - Énfasis3 2 7" xfId="2296"/>
    <cellStyle name="40% - Énfasis3 2 7 2" xfId="7882"/>
    <cellStyle name="40% - Énfasis3 2 8" xfId="2698"/>
    <cellStyle name="40% - Énfasis3 2 8 2" xfId="8278"/>
    <cellStyle name="40% - Énfasis3 2 9" xfId="4442"/>
    <cellStyle name="40% - Énfasis3 2 9 2" xfId="9902"/>
    <cellStyle name="40% - Énfasis3 3" xfId="324"/>
    <cellStyle name="40% - Énfasis3 3 10" xfId="4243"/>
    <cellStyle name="40% - Énfasis3 3 10 2" xfId="9713"/>
    <cellStyle name="40% - Énfasis3 3 11" xfId="3720"/>
    <cellStyle name="40% - Énfasis3 3 11 2" xfId="9223"/>
    <cellStyle name="40% - Énfasis3 3 12" xfId="5252"/>
    <cellStyle name="40% - Énfasis3 3 12 2" xfId="10623"/>
    <cellStyle name="40% - Énfasis3 3 13" xfId="5971"/>
    <cellStyle name="40% - Énfasis3 3 2" xfId="807"/>
    <cellStyle name="40% - Énfasis3 3 2 2" xfId="6419"/>
    <cellStyle name="40% - Énfasis3 3 3" xfId="1212"/>
    <cellStyle name="40% - Énfasis3 3 3 2" xfId="6819"/>
    <cellStyle name="40% - Énfasis3 3 4" xfId="1619"/>
    <cellStyle name="40% - Énfasis3 3 4 2" xfId="7219"/>
    <cellStyle name="40% - Énfasis3 3 5" xfId="2022"/>
    <cellStyle name="40% - Énfasis3 3 5 2" xfId="7615"/>
    <cellStyle name="40% - Énfasis3 3 6" xfId="2428"/>
    <cellStyle name="40% - Énfasis3 3 6 2" xfId="8013"/>
    <cellStyle name="40% - Énfasis3 3 7" xfId="2827"/>
    <cellStyle name="40% - Énfasis3 3 7 2" xfId="8406"/>
    <cellStyle name="40% - Énfasis3 3 8" xfId="3944"/>
    <cellStyle name="40% - Énfasis3 3 8 2" xfId="9437"/>
    <cellStyle name="40% - Énfasis3 3 9" xfId="3983"/>
    <cellStyle name="40% - Énfasis3 3 9 2" xfId="9475"/>
    <cellStyle name="40% - Énfasis3 4" xfId="509"/>
    <cellStyle name="40% - Énfasis3 4 2" xfId="3052"/>
    <cellStyle name="40% - Énfasis3 4 2 2" xfId="8605"/>
    <cellStyle name="40% - Énfasis3 4 3" xfId="3560"/>
    <cellStyle name="40% - Énfasis3 4 3 2" xfId="9072"/>
    <cellStyle name="40% - Énfasis3 4 4" xfId="4842"/>
    <cellStyle name="40% - Énfasis3 4 4 2" xfId="10238"/>
    <cellStyle name="40% - Énfasis3 4 5" xfId="3313"/>
    <cellStyle name="40% - Énfasis3 4 5 2" xfId="8844"/>
    <cellStyle name="40% - Énfasis3 4 6" xfId="2985"/>
    <cellStyle name="40% - Énfasis3 4 6 2" xfId="8562"/>
    <cellStyle name="40% - Énfasis3 4 7" xfId="5128"/>
    <cellStyle name="40% - Énfasis3 4 7 2" xfId="10504"/>
    <cellStyle name="40% - Énfasis3 4 8" xfId="6129"/>
    <cellStyle name="40% - Énfasis3 5" xfId="534"/>
    <cellStyle name="40% - Énfasis3 5 2" xfId="3074"/>
    <cellStyle name="40% - Énfasis3 5 2 2" xfId="8623"/>
    <cellStyle name="40% - Énfasis3 5 3" xfId="3961"/>
    <cellStyle name="40% - Énfasis3 5 3 2" xfId="9453"/>
    <cellStyle name="40% - Énfasis3 5 4" xfId="4188"/>
    <cellStyle name="40% - Énfasis3 5 4 2" xfId="9663"/>
    <cellStyle name="40% - Énfasis3 5 5" xfId="3194"/>
    <cellStyle name="40% - Énfasis3 5 5 2" xfId="8734"/>
    <cellStyle name="40% - Énfasis3 5 6" xfId="3918"/>
    <cellStyle name="40% - Énfasis3 5 6 2" xfId="9411"/>
    <cellStyle name="40% - Énfasis3 5 7" xfId="4424"/>
    <cellStyle name="40% - Énfasis3 5 7 2" xfId="9885"/>
    <cellStyle name="40% - Énfasis3 5 8" xfId="6153"/>
    <cellStyle name="40% - Énfasis3 6" xfId="649"/>
    <cellStyle name="40% - Énfasis3 6 2" xfId="3162"/>
    <cellStyle name="40% - Énfasis3 6 2 2" xfId="8707"/>
    <cellStyle name="40% - Énfasis3 6 3" xfId="4315"/>
    <cellStyle name="40% - Énfasis3 6 3 2" xfId="9782"/>
    <cellStyle name="40% - Énfasis3 6 4" xfId="3712"/>
    <cellStyle name="40% - Énfasis3 6 4 2" xfId="9215"/>
    <cellStyle name="40% - Énfasis3 6 5" xfId="5139"/>
    <cellStyle name="40% - Énfasis3 6 5 2" xfId="10515"/>
    <cellStyle name="40% - Énfasis3 6 6" xfId="5418"/>
    <cellStyle name="40% - Énfasis3 6 6 2" xfId="10778"/>
    <cellStyle name="40% - Énfasis3 6 7" xfId="5609"/>
    <cellStyle name="40% - Énfasis3 6 7 2" xfId="10957"/>
    <cellStyle name="40% - Énfasis3 6 8" xfId="6262"/>
    <cellStyle name="40% - Énfasis3 7" xfId="1054"/>
    <cellStyle name="40% - Énfasis3 7 2" xfId="3460"/>
    <cellStyle name="40% - Énfasis3 7 2 2" xfId="8978"/>
    <cellStyle name="40% - Énfasis3 7 3" xfId="3808"/>
    <cellStyle name="40% - Énfasis3 7 3 2" xfId="9307"/>
    <cellStyle name="40% - Énfasis3 7 4" xfId="4060"/>
    <cellStyle name="40% - Énfasis3 7 4 2" xfId="9548"/>
    <cellStyle name="40% - Énfasis3 7 5" xfId="3910"/>
    <cellStyle name="40% - Énfasis3 7 5 2" xfId="9405"/>
    <cellStyle name="40% - Énfasis3 7 6" xfId="4866"/>
    <cellStyle name="40% - Énfasis3 7 6 2" xfId="10260"/>
    <cellStyle name="40% - Énfasis3 7 7" xfId="3117"/>
    <cellStyle name="40% - Énfasis3 7 7 2" xfId="8663"/>
    <cellStyle name="40% - Énfasis3 7 8" xfId="6662"/>
    <cellStyle name="40% - Énfasis3 8" xfId="1870"/>
    <cellStyle name="40% - Énfasis3 8 2" xfId="4081"/>
    <cellStyle name="40% - Énfasis3 8 2 2" xfId="9568"/>
    <cellStyle name="40% - Énfasis3 8 3" xfId="3885"/>
    <cellStyle name="40% - Énfasis3 8 3 2" xfId="9382"/>
    <cellStyle name="40% - Énfasis3 8 4" xfId="4762"/>
    <cellStyle name="40% - Énfasis3 8 4 2" xfId="10160"/>
    <cellStyle name="40% - Énfasis3 8 5" xfId="4491"/>
    <cellStyle name="40% - Énfasis3 8 5 2" xfId="9946"/>
    <cellStyle name="40% - Énfasis3 8 6" xfId="3647"/>
    <cellStyle name="40% - Énfasis3 8 6 2" xfId="9154"/>
    <cellStyle name="40% - Énfasis3 8 7" xfId="5350"/>
    <cellStyle name="40% - Énfasis3 8 7 2" xfId="10717"/>
    <cellStyle name="40% - Énfasis3 8 8" xfId="7465"/>
    <cellStyle name="40% - Énfasis3 9" xfId="2356"/>
    <cellStyle name="40% - Énfasis3 9 2" xfId="7942"/>
    <cellStyle name="40% - Énfasis4" xfId="31" builtinId="43" customBuiltin="1"/>
    <cellStyle name="40% - Énfasis4 10" xfId="4195"/>
    <cellStyle name="40% - Énfasis4 10 2" xfId="9668"/>
    <cellStyle name="40% - Énfasis4 11" xfId="3802"/>
    <cellStyle name="40% - Énfasis4 11 2" xfId="9301"/>
    <cellStyle name="40% - Énfasis4 12" xfId="4354"/>
    <cellStyle name="40% - Énfasis4 12 2" xfId="9821"/>
    <cellStyle name="40% - Énfasis4 13" xfId="5275"/>
    <cellStyle name="40% - Énfasis4 13 2" xfId="10644"/>
    <cellStyle name="40% - Énfasis4 14" xfId="5515"/>
    <cellStyle name="40% - Énfasis4 14 2" xfId="10870"/>
    <cellStyle name="40% - Énfasis4 15" xfId="5718"/>
    <cellStyle name="40% - Énfasis4 2" xfId="194"/>
    <cellStyle name="40% - Énfasis4 2 10" xfId="4448"/>
    <cellStyle name="40% - Énfasis4 2 10 2" xfId="9907"/>
    <cellStyle name="40% - Énfasis4 2 11" xfId="4307"/>
    <cellStyle name="40% - Énfasis4 2 11 2" xfId="9774"/>
    <cellStyle name="40% - Énfasis4 2 12" xfId="5319"/>
    <cellStyle name="40% - Énfasis4 2 12 2" xfId="10687"/>
    <cellStyle name="40% - Énfasis4 2 13" xfId="5547"/>
    <cellStyle name="40% - Énfasis4 2 13 2" xfId="10901"/>
    <cellStyle name="40% - Énfasis4 2 14" xfId="5846"/>
    <cellStyle name="40% - Énfasis4 2 2" xfId="459"/>
    <cellStyle name="40% - Énfasis4 2 2 10" xfId="4160"/>
    <cellStyle name="40% - Énfasis4 2 2 10 2" xfId="9639"/>
    <cellStyle name="40% - Énfasis4 2 2 11" xfId="4063"/>
    <cellStyle name="40% - Énfasis4 2 2 11 2" xfId="9551"/>
    <cellStyle name="40% - Énfasis4 2 2 12" xfId="5356"/>
    <cellStyle name="40% - Énfasis4 2 2 12 2" xfId="10723"/>
    <cellStyle name="40% - Énfasis4 2 2 13" xfId="6101"/>
    <cellStyle name="40% - Énfasis4 2 2 2" xfId="941"/>
    <cellStyle name="40% - Énfasis4 2 2 2 2" xfId="6553"/>
    <cellStyle name="40% - Énfasis4 2 2 3" xfId="1346"/>
    <cellStyle name="40% - Énfasis4 2 2 3 2" xfId="6953"/>
    <cellStyle name="40% - Énfasis4 2 2 4" xfId="1753"/>
    <cellStyle name="40% - Énfasis4 2 2 4 2" xfId="7353"/>
    <cellStyle name="40% - Énfasis4 2 2 5" xfId="2156"/>
    <cellStyle name="40% - Énfasis4 2 2 5 2" xfId="7749"/>
    <cellStyle name="40% - Énfasis4 2 2 6" xfId="2562"/>
    <cellStyle name="40% - Énfasis4 2 2 6 2" xfId="8146"/>
    <cellStyle name="40% - Énfasis4 2 2 7" xfId="2960"/>
    <cellStyle name="40% - Énfasis4 2 2 7 2" xfId="8539"/>
    <cellStyle name="40% - Énfasis4 2 2 8" xfId="4215"/>
    <cellStyle name="40% - Énfasis4 2 2 8 2" xfId="9687"/>
    <cellStyle name="40% - Énfasis4 2 2 9" xfId="4420"/>
    <cellStyle name="40% - Énfasis4 2 2 9 2" xfId="9882"/>
    <cellStyle name="40% - Énfasis4 2 3" xfId="677"/>
    <cellStyle name="40% - Énfasis4 2 3 2" xfId="6290"/>
    <cellStyle name="40% - Énfasis4 2 4" xfId="1082"/>
    <cellStyle name="40% - Énfasis4 2 4 2" xfId="6690"/>
    <cellStyle name="40% - Énfasis4 2 5" xfId="1489"/>
    <cellStyle name="40% - Énfasis4 2 5 2" xfId="7090"/>
    <cellStyle name="40% - Énfasis4 2 6" xfId="1893"/>
    <cellStyle name="40% - Énfasis4 2 6 2" xfId="7488"/>
    <cellStyle name="40% - Énfasis4 2 7" xfId="2298"/>
    <cellStyle name="40% - Énfasis4 2 7 2" xfId="7884"/>
    <cellStyle name="40% - Énfasis4 2 8" xfId="2700"/>
    <cellStyle name="40% - Énfasis4 2 8 2" xfId="8280"/>
    <cellStyle name="40% - Énfasis4 2 9" xfId="3840"/>
    <cellStyle name="40% - Énfasis4 2 9 2" xfId="9338"/>
    <cellStyle name="40% - Énfasis4 3" xfId="326"/>
    <cellStyle name="40% - Énfasis4 3 10" xfId="4166"/>
    <cellStyle name="40% - Énfasis4 3 10 2" xfId="9644"/>
    <cellStyle name="40% - Énfasis4 3 11" xfId="5075"/>
    <cellStyle name="40% - Énfasis4 3 11 2" xfId="10455"/>
    <cellStyle name="40% - Énfasis4 3 12" xfId="5391"/>
    <cellStyle name="40% - Énfasis4 3 12 2" xfId="10753"/>
    <cellStyle name="40% - Énfasis4 3 13" xfId="5973"/>
    <cellStyle name="40% - Énfasis4 3 2" xfId="809"/>
    <cellStyle name="40% - Énfasis4 3 2 2" xfId="6421"/>
    <cellStyle name="40% - Énfasis4 3 3" xfId="1214"/>
    <cellStyle name="40% - Énfasis4 3 3 2" xfId="6821"/>
    <cellStyle name="40% - Énfasis4 3 4" xfId="1621"/>
    <cellStyle name="40% - Énfasis4 3 4 2" xfId="7221"/>
    <cellStyle name="40% - Énfasis4 3 5" xfId="2024"/>
    <cellStyle name="40% - Énfasis4 3 5 2" xfId="7617"/>
    <cellStyle name="40% - Énfasis4 3 6" xfId="2430"/>
    <cellStyle name="40% - Énfasis4 3 6 2" xfId="8015"/>
    <cellStyle name="40% - Énfasis4 3 7" xfId="2829"/>
    <cellStyle name="40% - Énfasis4 3 7 2" xfId="8408"/>
    <cellStyle name="40% - Énfasis4 3 8" xfId="3334"/>
    <cellStyle name="40% - Énfasis4 3 8 2" xfId="8865"/>
    <cellStyle name="40% - Énfasis4 3 9" xfId="4098"/>
    <cellStyle name="40% - Énfasis4 3 9 2" xfId="9583"/>
    <cellStyle name="40% - Énfasis4 4" xfId="513"/>
    <cellStyle name="40% - Énfasis4 4 2" xfId="3056"/>
    <cellStyle name="40% - Énfasis4 4 2 2" xfId="8608"/>
    <cellStyle name="40% - Énfasis4 4 3" xfId="3754"/>
    <cellStyle name="40% - Énfasis4 4 3 2" xfId="9256"/>
    <cellStyle name="40% - Énfasis4 4 4" xfId="3825"/>
    <cellStyle name="40% - Énfasis4 4 4 2" xfId="9323"/>
    <cellStyle name="40% - Énfasis4 4 5" xfId="3807"/>
    <cellStyle name="40% - Énfasis4 4 5 2" xfId="9306"/>
    <cellStyle name="40% - Énfasis4 4 6" xfId="4703"/>
    <cellStyle name="40% - Énfasis4 4 6 2" xfId="10102"/>
    <cellStyle name="40% - Énfasis4 4 7" xfId="4482"/>
    <cellStyle name="40% - Énfasis4 4 7 2" xfId="9937"/>
    <cellStyle name="40% - Énfasis4 4 8" xfId="6133"/>
    <cellStyle name="40% - Énfasis4 5" xfId="654"/>
    <cellStyle name="40% - Énfasis4 5 2" xfId="3167"/>
    <cellStyle name="40% - Énfasis4 5 2 2" xfId="8712"/>
    <cellStyle name="40% - Énfasis4 5 3" xfId="4513"/>
    <cellStyle name="40% - Énfasis4 5 3 2" xfId="9966"/>
    <cellStyle name="40% - Énfasis4 5 4" xfId="4311"/>
    <cellStyle name="40% - Énfasis4 5 4 2" xfId="9778"/>
    <cellStyle name="40% - Énfasis4 5 5" xfId="5297"/>
    <cellStyle name="40% - Énfasis4 5 5 2" xfId="10665"/>
    <cellStyle name="40% - Énfasis4 5 6" xfId="5531"/>
    <cellStyle name="40% - Énfasis4 5 6 2" xfId="10885"/>
    <cellStyle name="40% - Énfasis4 5 7" xfId="5671"/>
    <cellStyle name="40% - Énfasis4 5 7 2" xfId="11016"/>
    <cellStyle name="40% - Énfasis4 5 8" xfId="6267"/>
    <cellStyle name="40% - Énfasis4 6" xfId="1059"/>
    <cellStyle name="40% - Énfasis4 6 2" xfId="3464"/>
    <cellStyle name="40% - Énfasis4 6 2 2" xfId="8982"/>
    <cellStyle name="40% - Énfasis4 6 3" xfId="3290"/>
    <cellStyle name="40% - Énfasis4 6 3 2" xfId="8825"/>
    <cellStyle name="40% - Énfasis4 6 4" xfId="4953"/>
    <cellStyle name="40% - Énfasis4 6 4 2" xfId="10342"/>
    <cellStyle name="40% - Énfasis4 6 5" xfId="3100"/>
    <cellStyle name="40% - Énfasis4 6 5 2" xfId="8647"/>
    <cellStyle name="40% - Énfasis4 6 6" xfId="4550"/>
    <cellStyle name="40% - Énfasis4 6 6 2" xfId="10001"/>
    <cellStyle name="40% - Énfasis4 6 7" xfId="5373"/>
    <cellStyle name="40% - Énfasis4 6 7 2" xfId="10736"/>
    <cellStyle name="40% - Énfasis4 6 8" xfId="6667"/>
    <cellStyle name="40% - Énfasis4 7" xfId="1466"/>
    <cellStyle name="40% - Énfasis4 7 2" xfId="3771"/>
    <cellStyle name="40% - Énfasis4 7 2 2" xfId="9273"/>
    <cellStyle name="40% - Énfasis4 7 3" xfId="2665"/>
    <cellStyle name="40% - Énfasis4 7 3 2" xfId="8246"/>
    <cellStyle name="40% - Énfasis4 7 4" xfId="4530"/>
    <cellStyle name="40% - Énfasis4 7 4 2" xfId="9983"/>
    <cellStyle name="40% - Énfasis4 7 5" xfId="5142"/>
    <cellStyle name="40% - Énfasis4 7 5 2" xfId="10518"/>
    <cellStyle name="40% - Énfasis4 7 6" xfId="5420"/>
    <cellStyle name="40% - Énfasis4 7 6 2" xfId="10780"/>
    <cellStyle name="40% - Énfasis4 7 7" xfId="5611"/>
    <cellStyle name="40% - Énfasis4 7 7 2" xfId="10959"/>
    <cellStyle name="40% - Énfasis4 7 8" xfId="7067"/>
    <cellStyle name="40% - Énfasis4 8" xfId="2170"/>
    <cellStyle name="40% - Énfasis4 8 2" xfId="4310"/>
    <cellStyle name="40% - Énfasis4 8 2 2" xfId="9777"/>
    <cellStyle name="40% - Énfasis4 8 3" xfId="4797"/>
    <cellStyle name="40% - Énfasis4 8 3 2" xfId="10194"/>
    <cellStyle name="40% - Énfasis4 8 4" xfId="5135"/>
    <cellStyle name="40% - Énfasis4 8 4 2" xfId="10511"/>
    <cellStyle name="40% - Énfasis4 8 5" xfId="5414"/>
    <cellStyle name="40% - Énfasis4 8 5 2" xfId="10774"/>
    <cellStyle name="40% - Énfasis4 8 6" xfId="5605"/>
    <cellStyle name="40% - Énfasis4 8 6 2" xfId="10953"/>
    <cellStyle name="40% - Énfasis4 8 7" xfId="5705"/>
    <cellStyle name="40% - Énfasis4 8 7 2" xfId="11047"/>
    <cellStyle name="40% - Énfasis4 8 8" xfId="7762"/>
    <cellStyle name="40% - Énfasis4 9" xfId="2539"/>
    <cellStyle name="40% - Énfasis4 9 2" xfId="8123"/>
    <cellStyle name="40% - Énfasis5" xfId="35" builtinId="47" customBuiltin="1"/>
    <cellStyle name="40% - Énfasis5 10" xfId="4380"/>
    <cellStyle name="40% - Énfasis5 10 2" xfId="9845"/>
    <cellStyle name="40% - Énfasis5 11" xfId="4044"/>
    <cellStyle name="40% - Énfasis5 11 2" xfId="9532"/>
    <cellStyle name="40% - Énfasis5 12" xfId="5189"/>
    <cellStyle name="40% - Énfasis5 12 2" xfId="10563"/>
    <cellStyle name="40% - Énfasis5 13" xfId="5453"/>
    <cellStyle name="40% - Énfasis5 13 2" xfId="10812"/>
    <cellStyle name="40% - Énfasis5 14" xfId="5628"/>
    <cellStyle name="40% - Énfasis5 14 2" xfId="10976"/>
    <cellStyle name="40% - Énfasis5 15" xfId="5720"/>
    <cellStyle name="40% - Énfasis5 2" xfId="197"/>
    <cellStyle name="40% - Énfasis5 2 10" xfId="3187"/>
    <cellStyle name="40% - Énfasis5 2 10 2" xfId="8728"/>
    <cellStyle name="40% - Énfasis5 2 11" xfId="5136"/>
    <cellStyle name="40% - Énfasis5 2 11 2" xfId="10512"/>
    <cellStyle name="40% - Énfasis5 2 12" xfId="5415"/>
    <cellStyle name="40% - Énfasis5 2 12 2" xfId="10775"/>
    <cellStyle name="40% - Énfasis5 2 13" xfId="5606"/>
    <cellStyle name="40% - Énfasis5 2 13 2" xfId="10954"/>
    <cellStyle name="40% - Énfasis5 2 14" xfId="5848"/>
    <cellStyle name="40% - Énfasis5 2 2" xfId="462"/>
    <cellStyle name="40% - Énfasis5 2 2 10" xfId="3628"/>
    <cellStyle name="40% - Énfasis5 2 2 10 2" xfId="9136"/>
    <cellStyle name="40% - Énfasis5 2 2 11" xfId="5144"/>
    <cellStyle name="40% - Énfasis5 2 2 11 2" xfId="10520"/>
    <cellStyle name="40% - Énfasis5 2 2 12" xfId="5421"/>
    <cellStyle name="40% - Énfasis5 2 2 12 2" xfId="10781"/>
    <cellStyle name="40% - Énfasis5 2 2 13" xfId="6103"/>
    <cellStyle name="40% - Énfasis5 2 2 2" xfId="944"/>
    <cellStyle name="40% - Énfasis5 2 2 2 2" xfId="6556"/>
    <cellStyle name="40% - Énfasis5 2 2 3" xfId="1349"/>
    <cellStyle name="40% - Énfasis5 2 2 3 2" xfId="6956"/>
    <cellStyle name="40% - Énfasis5 2 2 4" xfId="1756"/>
    <cellStyle name="40% - Énfasis5 2 2 4 2" xfId="7356"/>
    <cellStyle name="40% - Énfasis5 2 2 5" xfId="2158"/>
    <cellStyle name="40% - Énfasis5 2 2 5 2" xfId="7751"/>
    <cellStyle name="40% - Énfasis5 2 2 6" xfId="2565"/>
    <cellStyle name="40% - Énfasis5 2 2 6 2" xfId="8148"/>
    <cellStyle name="40% - Énfasis5 2 2 7" xfId="2963"/>
    <cellStyle name="40% - Énfasis5 2 2 7 2" xfId="8542"/>
    <cellStyle name="40% - Énfasis5 2 2 8" xfId="3299"/>
    <cellStyle name="40% - Énfasis5 2 2 8 2" xfId="8832"/>
    <cellStyle name="40% - Énfasis5 2 2 9" xfId="3676"/>
    <cellStyle name="40% - Énfasis5 2 2 9 2" xfId="9181"/>
    <cellStyle name="40% - Énfasis5 2 3" xfId="680"/>
    <cellStyle name="40% - Énfasis5 2 3 2" xfId="6293"/>
    <cellStyle name="40% - Énfasis5 2 4" xfId="1085"/>
    <cellStyle name="40% - Énfasis5 2 4 2" xfId="6693"/>
    <cellStyle name="40% - Énfasis5 2 5" xfId="1492"/>
    <cellStyle name="40% - Énfasis5 2 5 2" xfId="7093"/>
    <cellStyle name="40% - Énfasis5 2 6" xfId="1895"/>
    <cellStyle name="40% - Énfasis5 2 6 2" xfId="7490"/>
    <cellStyle name="40% - Énfasis5 2 7" xfId="2301"/>
    <cellStyle name="40% - Énfasis5 2 7 2" xfId="7887"/>
    <cellStyle name="40% - Énfasis5 2 8" xfId="2703"/>
    <cellStyle name="40% - Énfasis5 2 8 2" xfId="8283"/>
    <cellStyle name="40% - Énfasis5 2 9" xfId="4312"/>
    <cellStyle name="40% - Énfasis5 2 9 2" xfId="9779"/>
    <cellStyle name="40% - Énfasis5 3" xfId="328"/>
    <cellStyle name="40% - Énfasis5 3 10" xfId="4789"/>
    <cellStyle name="40% - Énfasis5 3 10 2" xfId="10186"/>
    <cellStyle name="40% - Énfasis5 3 11" xfId="4016"/>
    <cellStyle name="40% - Énfasis5 3 11 2" xfId="9506"/>
    <cellStyle name="40% - Énfasis5 3 12" xfId="4256"/>
    <cellStyle name="40% - Énfasis5 3 12 2" xfId="9726"/>
    <cellStyle name="40% - Énfasis5 3 13" xfId="5975"/>
    <cellStyle name="40% - Énfasis5 3 2" xfId="811"/>
    <cellStyle name="40% - Énfasis5 3 2 2" xfId="6423"/>
    <cellStyle name="40% - Énfasis5 3 3" xfId="1216"/>
    <cellStyle name="40% - Énfasis5 3 3 2" xfId="6823"/>
    <cellStyle name="40% - Énfasis5 3 4" xfId="1623"/>
    <cellStyle name="40% - Énfasis5 3 4 2" xfId="7223"/>
    <cellStyle name="40% - Énfasis5 3 5" xfId="2026"/>
    <cellStyle name="40% - Énfasis5 3 5 2" xfId="7619"/>
    <cellStyle name="40% - Énfasis5 3 6" xfId="2432"/>
    <cellStyle name="40% - Énfasis5 3 6 2" xfId="8017"/>
    <cellStyle name="40% - Énfasis5 3 7" xfId="2831"/>
    <cellStyle name="40% - Énfasis5 3 7 2" xfId="8410"/>
    <cellStyle name="40% - Énfasis5 3 8" xfId="4154"/>
    <cellStyle name="40% - Énfasis5 3 8 2" xfId="9633"/>
    <cellStyle name="40% - Énfasis5 3 9" xfId="4252"/>
    <cellStyle name="40% - Énfasis5 3 9 2" xfId="9722"/>
    <cellStyle name="40% - Énfasis5 4" xfId="517"/>
    <cellStyle name="40% - Énfasis5 4 2" xfId="3059"/>
    <cellStyle name="40% - Énfasis5 4 2 2" xfId="8611"/>
    <cellStyle name="40% - Énfasis5 4 3" xfId="4558"/>
    <cellStyle name="40% - Énfasis5 4 3 2" xfId="10009"/>
    <cellStyle name="40% - Énfasis5 4 4" xfId="3168"/>
    <cellStyle name="40% - Énfasis5 4 4 2" xfId="8713"/>
    <cellStyle name="40% - Énfasis5 4 5" xfId="5330"/>
    <cellStyle name="40% - Énfasis5 4 5 2" xfId="10697"/>
    <cellStyle name="40% - Énfasis5 4 6" xfId="5556"/>
    <cellStyle name="40% - Énfasis5 4 6 2" xfId="10909"/>
    <cellStyle name="40% - Énfasis5 4 7" xfId="5687"/>
    <cellStyle name="40% - Énfasis5 4 7 2" xfId="11032"/>
    <cellStyle name="40% - Énfasis5 4 8" xfId="6137"/>
    <cellStyle name="40% - Énfasis5 5" xfId="956"/>
    <cellStyle name="40% - Énfasis5 5 2" xfId="3386"/>
    <cellStyle name="40% - Énfasis5 5 2 2" xfId="8913"/>
    <cellStyle name="40% - Énfasis5 5 3" xfId="3938"/>
    <cellStyle name="40% - Énfasis5 5 3 2" xfId="9431"/>
    <cellStyle name="40% - Énfasis5 5 4" xfId="4089"/>
    <cellStyle name="40% - Énfasis5 5 4 2" xfId="9575"/>
    <cellStyle name="40% - Énfasis5 5 5" xfId="5050"/>
    <cellStyle name="40% - Énfasis5 5 5 2" xfId="10435"/>
    <cellStyle name="40% - Énfasis5 5 6" xfId="3787"/>
    <cellStyle name="40% - Énfasis5 5 6 2" xfId="9288"/>
    <cellStyle name="40% - Énfasis5 5 7" xfId="3936"/>
    <cellStyle name="40% - Énfasis5 5 7 2" xfId="9429"/>
    <cellStyle name="40% - Énfasis5 5 8" xfId="6567"/>
    <cellStyle name="40% - Énfasis5 6" xfId="1361"/>
    <cellStyle name="40% - Énfasis5 6 2" xfId="3694"/>
    <cellStyle name="40% - Énfasis5 6 2 2" xfId="9198"/>
    <cellStyle name="40% - Énfasis5 6 3" xfId="4544"/>
    <cellStyle name="40% - Énfasis5 6 3 2" xfId="9996"/>
    <cellStyle name="40% - Énfasis5 6 4" xfId="5063"/>
    <cellStyle name="40% - Énfasis5 6 4 2" xfId="10447"/>
    <cellStyle name="40% - Énfasis5 6 5" xfId="5018"/>
    <cellStyle name="40% - Énfasis5 6 5 2" xfId="10403"/>
    <cellStyle name="40% - Énfasis5 6 6" xfId="4320"/>
    <cellStyle name="40% - Énfasis5 6 6 2" xfId="9787"/>
    <cellStyle name="40% - Énfasis5 6 7" xfId="4205"/>
    <cellStyle name="40% - Énfasis5 6 7 2" xfId="9678"/>
    <cellStyle name="40% - Énfasis5 6 8" xfId="6967"/>
    <cellStyle name="40% - Énfasis5 7" xfId="1768"/>
    <cellStyle name="40% - Énfasis5 7 2" xfId="4003"/>
    <cellStyle name="40% - Énfasis5 7 2 2" xfId="9494"/>
    <cellStyle name="40% - Énfasis5 7 3" xfId="3343"/>
    <cellStyle name="40% - Énfasis5 7 3 2" xfId="8873"/>
    <cellStyle name="40% - Énfasis5 7 4" xfId="4818"/>
    <cellStyle name="40% - Énfasis5 7 4 2" xfId="10215"/>
    <cellStyle name="40% - Énfasis5 7 5" xfId="5376"/>
    <cellStyle name="40% - Énfasis5 7 5 2" xfId="10739"/>
    <cellStyle name="40% - Énfasis5 7 6" xfId="5584"/>
    <cellStyle name="40% - Énfasis5 7 6 2" xfId="10934"/>
    <cellStyle name="40% - Énfasis5 7 7" xfId="5702"/>
    <cellStyle name="40% - Énfasis5 7 7 2" xfId="11044"/>
    <cellStyle name="40% - Énfasis5 7 8" xfId="7366"/>
    <cellStyle name="40% - Énfasis5 8" xfId="2164"/>
    <cellStyle name="40% - Énfasis5 8 2" xfId="4306"/>
    <cellStyle name="40% - Énfasis5 8 2 2" xfId="9773"/>
    <cellStyle name="40% - Énfasis5 8 3" xfId="4794"/>
    <cellStyle name="40% - Énfasis5 8 3 2" xfId="10191"/>
    <cellStyle name="40% - Énfasis5 8 4" xfId="5131"/>
    <cellStyle name="40% - Énfasis5 8 4 2" xfId="10507"/>
    <cellStyle name="40% - Énfasis5 8 5" xfId="5411"/>
    <cellStyle name="40% - Énfasis5 8 5 2" xfId="10771"/>
    <cellStyle name="40% - Énfasis5 8 6" xfId="5604"/>
    <cellStyle name="40% - Énfasis5 8 6 2" xfId="10952"/>
    <cellStyle name="40% - Énfasis5 8 7" xfId="5704"/>
    <cellStyle name="40% - Énfasis5 8 7 2" xfId="11046"/>
    <cellStyle name="40% - Énfasis5 8 8" xfId="7756"/>
    <cellStyle name="40% - Énfasis5 9" xfId="2327"/>
    <cellStyle name="40% - Énfasis5 9 2" xfId="7913"/>
    <cellStyle name="40% - Énfasis6" xfId="39" builtinId="51" customBuiltin="1"/>
    <cellStyle name="40% - Énfasis6 10" xfId="3171"/>
    <cellStyle name="40% - Énfasis6 10 2" xfId="8716"/>
    <cellStyle name="40% - Énfasis6 11" xfId="4780"/>
    <cellStyle name="40% - Énfasis6 11 2" xfId="10177"/>
    <cellStyle name="40% - Énfasis6 12" xfId="4357"/>
    <cellStyle name="40% - Énfasis6 12 2" xfId="9823"/>
    <cellStyle name="40% - Énfasis6 13" xfId="3843"/>
    <cellStyle name="40% - Énfasis6 13 2" xfId="9341"/>
    <cellStyle name="40% - Énfasis6 14" xfId="4359"/>
    <cellStyle name="40% - Énfasis6 14 2" xfId="9825"/>
    <cellStyle name="40% - Énfasis6 15" xfId="5722"/>
    <cellStyle name="40% - Énfasis6 2" xfId="199"/>
    <cellStyle name="40% - Énfasis6 2 10" xfId="3650"/>
    <cellStyle name="40% - Énfasis6 2 10 2" xfId="9157"/>
    <cellStyle name="40% - Énfasis6 2 11" xfId="3991"/>
    <cellStyle name="40% - Énfasis6 2 11 2" xfId="9483"/>
    <cellStyle name="40% - Énfasis6 2 12" xfId="4910"/>
    <cellStyle name="40% - Énfasis6 2 12 2" xfId="10303"/>
    <cellStyle name="40% - Énfasis6 2 13" xfId="3137"/>
    <cellStyle name="40% - Énfasis6 2 13 2" xfId="8683"/>
    <cellStyle name="40% - Énfasis6 2 14" xfId="5850"/>
    <cellStyle name="40% - Énfasis6 2 2" xfId="464"/>
    <cellStyle name="40% - Énfasis6 2 2 10" xfId="3258"/>
    <cellStyle name="40% - Énfasis6 2 2 10 2" xfId="8795"/>
    <cellStyle name="40% - Énfasis6 2 2 11" xfId="3906"/>
    <cellStyle name="40% - Énfasis6 2 2 11 2" xfId="9401"/>
    <cellStyle name="40% - Énfasis6 2 2 12" xfId="4148"/>
    <cellStyle name="40% - Énfasis6 2 2 12 2" xfId="9628"/>
    <cellStyle name="40% - Énfasis6 2 2 13" xfId="6105"/>
    <cellStyle name="40% - Énfasis6 2 2 2" xfId="946"/>
    <cellStyle name="40% - Énfasis6 2 2 2 2" xfId="6558"/>
    <cellStyle name="40% - Énfasis6 2 2 3" xfId="1351"/>
    <cellStyle name="40% - Énfasis6 2 2 3 2" xfId="6958"/>
    <cellStyle name="40% - Énfasis6 2 2 4" xfId="1758"/>
    <cellStyle name="40% - Énfasis6 2 2 4 2" xfId="7358"/>
    <cellStyle name="40% - Énfasis6 2 2 5" xfId="2160"/>
    <cellStyle name="40% - Énfasis6 2 2 5 2" xfId="7753"/>
    <cellStyle name="40% - Énfasis6 2 2 6" xfId="2567"/>
    <cellStyle name="40% - Énfasis6 2 2 6 2" xfId="8150"/>
    <cellStyle name="40% - Énfasis6 2 2 7" xfId="2965"/>
    <cellStyle name="40% - Énfasis6 2 2 7 2" xfId="8544"/>
    <cellStyle name="40% - Énfasis6 2 2 8" xfId="4113"/>
    <cellStyle name="40% - Énfasis6 2 2 8 2" xfId="9597"/>
    <cellStyle name="40% - Énfasis6 2 2 9" xfId="4361"/>
    <cellStyle name="40% - Énfasis6 2 2 9 2" xfId="9827"/>
    <cellStyle name="40% - Énfasis6 2 3" xfId="682"/>
    <cellStyle name="40% - Énfasis6 2 3 2" xfId="6295"/>
    <cellStyle name="40% - Énfasis6 2 4" xfId="1087"/>
    <cellStyle name="40% - Énfasis6 2 4 2" xfId="6695"/>
    <cellStyle name="40% - Énfasis6 2 5" xfId="1494"/>
    <cellStyle name="40% - Énfasis6 2 5 2" xfId="7095"/>
    <cellStyle name="40% - Énfasis6 2 6" xfId="1897"/>
    <cellStyle name="40% - Énfasis6 2 6 2" xfId="7492"/>
    <cellStyle name="40% - Énfasis6 2 7" xfId="2303"/>
    <cellStyle name="40% - Énfasis6 2 7 2" xfId="7889"/>
    <cellStyle name="40% - Énfasis6 2 8" xfId="2705"/>
    <cellStyle name="40% - Énfasis6 2 8 2" xfId="8285"/>
    <cellStyle name="40% - Énfasis6 2 9" xfId="3474"/>
    <cellStyle name="40% - Énfasis6 2 9 2" xfId="8992"/>
    <cellStyle name="40% - Énfasis6 3" xfId="330"/>
    <cellStyle name="40% - Énfasis6 3 10" xfId="3562"/>
    <cellStyle name="40% - Énfasis6 3 10 2" xfId="9074"/>
    <cellStyle name="40% - Énfasis6 3 11" xfId="4700"/>
    <cellStyle name="40% - Énfasis6 3 11 2" xfId="10099"/>
    <cellStyle name="40% - Énfasis6 3 12" xfId="4754"/>
    <cellStyle name="40% - Énfasis6 3 12 2" xfId="10152"/>
    <cellStyle name="40% - Énfasis6 3 13" xfId="5977"/>
    <cellStyle name="40% - Énfasis6 3 2" xfId="813"/>
    <cellStyle name="40% - Énfasis6 3 2 2" xfId="6425"/>
    <cellStyle name="40% - Énfasis6 3 3" xfId="1218"/>
    <cellStyle name="40% - Énfasis6 3 3 2" xfId="6825"/>
    <cellStyle name="40% - Énfasis6 3 4" xfId="1625"/>
    <cellStyle name="40% - Énfasis6 3 4 2" xfId="7225"/>
    <cellStyle name="40% - Énfasis6 3 5" xfId="2028"/>
    <cellStyle name="40% - Énfasis6 3 5 2" xfId="7621"/>
    <cellStyle name="40% - Énfasis6 3 6" xfId="2434"/>
    <cellStyle name="40% - Énfasis6 3 6 2" xfId="8019"/>
    <cellStyle name="40% - Énfasis6 3 7" xfId="2833"/>
    <cellStyle name="40% - Énfasis6 3 7 2" xfId="8412"/>
    <cellStyle name="40% - Énfasis6 3 8" xfId="3537"/>
    <cellStyle name="40% - Énfasis6 3 8 2" xfId="9050"/>
    <cellStyle name="40% - Énfasis6 3 9" xfId="4803"/>
    <cellStyle name="40% - Énfasis6 3 9 2" xfId="10200"/>
    <cellStyle name="40% - Énfasis6 4" xfId="521"/>
    <cellStyle name="40% - Énfasis6 4 2" xfId="3063"/>
    <cellStyle name="40% - Énfasis6 4 2 2" xfId="8614"/>
    <cellStyle name="40% - Énfasis6 4 3" xfId="3349"/>
    <cellStyle name="40% - Énfasis6 4 3 2" xfId="8879"/>
    <cellStyle name="40% - Énfasis6 4 4" xfId="4197"/>
    <cellStyle name="40% - Énfasis6 4 4 2" xfId="9670"/>
    <cellStyle name="40% - Énfasis6 4 5" xfId="4430"/>
    <cellStyle name="40% - Énfasis6 4 5 2" xfId="9891"/>
    <cellStyle name="40% - Énfasis6 4 6" xfId="4727"/>
    <cellStyle name="40% - Énfasis6 4 6 2" xfId="10125"/>
    <cellStyle name="40% - Énfasis6 4 7" xfId="4715"/>
    <cellStyle name="40% - Énfasis6 4 7 2" xfId="10114"/>
    <cellStyle name="40% - Énfasis6 4 8" xfId="6141"/>
    <cellStyle name="40% - Énfasis6 5" xfId="950"/>
    <cellStyle name="40% - Énfasis6 5 2" xfId="3380"/>
    <cellStyle name="40% - Énfasis6 5 2 2" xfId="8907"/>
    <cellStyle name="40% - Énfasis6 5 3" xfId="4033"/>
    <cellStyle name="40% - Énfasis6 5 3 2" xfId="9522"/>
    <cellStyle name="40% - Énfasis6 5 4" xfId="3308"/>
    <cellStyle name="40% - Énfasis6 5 4 2" xfId="8839"/>
    <cellStyle name="40% - Énfasis6 5 5" xfId="3726"/>
    <cellStyle name="40% - Énfasis6 5 5 2" xfId="9229"/>
    <cellStyle name="40% - Énfasis6 5 6" xfId="1778"/>
    <cellStyle name="40% - Énfasis6 5 6 2" xfId="7375"/>
    <cellStyle name="40% - Énfasis6 5 7" xfId="5361"/>
    <cellStyle name="40% - Énfasis6 5 7 2" xfId="10727"/>
    <cellStyle name="40% - Énfasis6 5 8" xfId="6561"/>
    <cellStyle name="40% - Énfasis6 6" xfId="1355"/>
    <cellStyle name="40% - Énfasis6 6 2" xfId="3690"/>
    <cellStyle name="40% - Énfasis6 6 2 2" xfId="9194"/>
    <cellStyle name="40% - Énfasis6 6 3" xfId="4350"/>
    <cellStyle name="40% - Énfasis6 6 3 2" xfId="9817"/>
    <cellStyle name="40% - Énfasis6 6 4" xfId="3109"/>
    <cellStyle name="40% - Énfasis6 6 4 2" xfId="8655"/>
    <cellStyle name="40% - Énfasis6 6 5" xfId="4845"/>
    <cellStyle name="40% - Énfasis6 6 5 2" xfId="10241"/>
    <cellStyle name="40% - Énfasis6 6 6" xfId="4940"/>
    <cellStyle name="40% - Énfasis6 6 6 2" xfId="10333"/>
    <cellStyle name="40% - Énfasis6 6 7" xfId="5092"/>
    <cellStyle name="40% - Énfasis6 6 7 2" xfId="10471"/>
    <cellStyle name="40% - Énfasis6 6 8" xfId="6961"/>
    <cellStyle name="40% - Énfasis6 7" xfId="1762"/>
    <cellStyle name="40% - Énfasis6 7 2" xfId="3998"/>
    <cellStyle name="40% - Énfasis6 7 2 2" xfId="9489"/>
    <cellStyle name="40% - Énfasis6 7 3" xfId="3437"/>
    <cellStyle name="40% - Énfasis6 7 3 2" xfId="8959"/>
    <cellStyle name="40% - Énfasis6 7 4" xfId="4819"/>
    <cellStyle name="40% - Énfasis6 7 4 2" xfId="10216"/>
    <cellStyle name="40% - Énfasis6 7 5" xfId="3183"/>
    <cellStyle name="40% - Énfasis6 7 5 2" xfId="8726"/>
    <cellStyle name="40% - Énfasis6 7 6" xfId="4213"/>
    <cellStyle name="40% - Énfasis6 7 6 2" xfId="9685"/>
    <cellStyle name="40% - Énfasis6 7 7" xfId="5218"/>
    <cellStyle name="40% - Énfasis6 7 7 2" xfId="10591"/>
    <cellStyle name="40% - Énfasis6 7 8" xfId="7361"/>
    <cellStyle name="40% - Énfasis6 8" xfId="2173"/>
    <cellStyle name="40% - Énfasis6 8 2" xfId="4313"/>
    <cellStyle name="40% - Énfasis6 8 2 2" xfId="9780"/>
    <cellStyle name="40% - Énfasis6 8 3" xfId="4799"/>
    <cellStyle name="40% - Énfasis6 8 3 2" xfId="10196"/>
    <cellStyle name="40% - Énfasis6 8 4" xfId="5137"/>
    <cellStyle name="40% - Énfasis6 8 4 2" xfId="10513"/>
    <cellStyle name="40% - Énfasis6 8 5" xfId="5416"/>
    <cellStyle name="40% - Énfasis6 8 5 2" xfId="10776"/>
    <cellStyle name="40% - Énfasis6 8 6" xfId="5607"/>
    <cellStyle name="40% - Énfasis6 8 6 2" xfId="10955"/>
    <cellStyle name="40% - Énfasis6 8 7" xfId="5706"/>
    <cellStyle name="40% - Énfasis6 8 7 2" xfId="11048"/>
    <cellStyle name="40% - Énfasis6 8 8" xfId="7765"/>
    <cellStyle name="40% - Énfasis6 9" xfId="2581"/>
    <cellStyle name="40% - Énfasis6 9 2" xfId="8163"/>
    <cellStyle name="60% - Énfasis1" xfId="20" builtinId="32" customBuiltin="1"/>
    <cellStyle name="60% - Énfasis2" xfId="24" builtinId="36" customBuiltin="1"/>
    <cellStyle name="60% - Énfasis3" xfId="28" builtinId="40" customBuiltin="1"/>
    <cellStyle name="60% - Énfasis4" xfId="32" builtinId="44" customBuiltin="1"/>
    <cellStyle name="60% - Énfasis5" xfId="36" builtinId="48" customBuiltin="1"/>
    <cellStyle name="60% - Énfasis6" xfId="40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4" xfId="5" builtinId="19" customBuiltin="1"/>
    <cellStyle name="Énfasis1" xfId="17" builtinId="29" customBuiltin="1"/>
    <cellStyle name="Énfasis2" xfId="21" builtinId="33" customBuiltin="1"/>
    <cellStyle name="Énfasis3" xfId="25" builtinId="37" customBuiltin="1"/>
    <cellStyle name="Énfasis4" xfId="29" builtinId="41" customBuiltin="1"/>
    <cellStyle name="Énfasis5" xfId="33" builtinId="45" customBuiltin="1"/>
    <cellStyle name="Énfasis6" xfId="37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rmal 10 2" xfId="332"/>
    <cellStyle name="Normal 10 3" xfId="2230"/>
    <cellStyle name="Normal 10 4" xfId="3672"/>
    <cellStyle name="Normal 10 5" xfId="4941"/>
    <cellStyle name="Normal 10 6" xfId="5089"/>
    <cellStyle name="Normal 10 7" xfId="4546"/>
    <cellStyle name="Normal 10 8" xfId="3306"/>
    <cellStyle name="Normal 11 2" xfId="2263"/>
    <cellStyle name="Normal 11 3" xfId="3365"/>
    <cellStyle name="Normal 11 4" xfId="4696"/>
    <cellStyle name="Normal 11 5" xfId="3480"/>
    <cellStyle name="Normal 11 6" xfId="4693"/>
    <cellStyle name="Normal 11 7" xfId="4104"/>
    <cellStyle name="Normal 12 2" xfId="3026"/>
    <cellStyle name="Normal 12 3" xfId="3188"/>
    <cellStyle name="Normal 12 4" xfId="3993"/>
    <cellStyle name="Normal 12 5" xfId="4439"/>
    <cellStyle name="Normal 12 6" xfId="4949"/>
    <cellStyle name="Normal 12 7" xfId="3639"/>
    <cellStyle name="Normal 13 2" xfId="3005"/>
    <cellStyle name="Normal 13 3" xfId="3915"/>
    <cellStyle name="Normal 13 4" xfId="4007"/>
    <cellStyle name="Normal 13 5" xfId="3590"/>
    <cellStyle name="Normal 13 6" xfId="5326"/>
    <cellStyle name="Normal 13 7" xfId="5552"/>
    <cellStyle name="Normal 14 2" xfId="4632"/>
    <cellStyle name="Normal 14 3" xfId="5065"/>
    <cellStyle name="Normal 14 4" xfId="5367"/>
    <cellStyle name="Normal 14 5" xfId="5580"/>
    <cellStyle name="Normal 14 6" xfId="5700"/>
    <cellStyle name="Normal 14 7" xfId="5709"/>
    <cellStyle name="Normal 15" xfId="476"/>
    <cellStyle name="Normal 16 2" xfId="4639"/>
    <cellStyle name="Normal 16 3" xfId="5071"/>
    <cellStyle name="Normal 16 4" xfId="5370"/>
    <cellStyle name="Normal 16 5" xfId="5581"/>
    <cellStyle name="Normal 16 6" xfId="5701"/>
    <cellStyle name="Normal 16 7" xfId="5710"/>
    <cellStyle name="Normal 18" xfId="118"/>
    <cellStyle name="Normal 18 2" xfId="165"/>
    <cellStyle name="Normal 18 3" xfId="175"/>
    <cellStyle name="Normal 18 4" xfId="182"/>
    <cellStyle name="Normal 19 2" xfId="166"/>
    <cellStyle name="Normal 19 3" xfId="176"/>
    <cellStyle name="Normal 19 4" xfId="183"/>
    <cellStyle name="Normal 2" xfId="41"/>
    <cellStyle name="Normal 2 10" xfId="134"/>
    <cellStyle name="Normal 2 11" xfId="141"/>
    <cellStyle name="Normal 2 12" xfId="159"/>
    <cellStyle name="Normal 2 13" xfId="125"/>
    <cellStyle name="Normal 2 14" xfId="200"/>
    <cellStyle name="Normal 2 15" xfId="331"/>
    <cellStyle name="Normal 2 15 2" xfId="467"/>
    <cellStyle name="Normal 2 15 2 10" xfId="5025"/>
    <cellStyle name="Normal 2 15 2 10 2" xfId="10410"/>
    <cellStyle name="Normal 2 15 2 11" xfId="4496"/>
    <cellStyle name="Normal 2 15 2 11 2" xfId="9951"/>
    <cellStyle name="Normal 2 15 2 12" xfId="5217"/>
    <cellStyle name="Normal 2 15 2 12 2" xfId="10590"/>
    <cellStyle name="Normal 2 15 2 13" xfId="6107"/>
    <cellStyle name="Normal 2 15 2 2" xfId="949"/>
    <cellStyle name="Normal 2 15 2 2 2" xfId="6560"/>
    <cellStyle name="Normal 2 15 2 3" xfId="1354"/>
    <cellStyle name="Normal 2 15 2 3 2" xfId="6960"/>
    <cellStyle name="Normal 2 15 2 4" xfId="1761"/>
    <cellStyle name="Normal 2 15 2 4 2" xfId="7360"/>
    <cellStyle name="Normal 2 15 2 5" xfId="2163"/>
    <cellStyle name="Normal 2 15 2 5 2" xfId="7755"/>
    <cellStyle name="Normal 2 15 2 6" xfId="2570"/>
    <cellStyle name="Normal 2 15 2 6 2" xfId="8152"/>
    <cellStyle name="Normal 2 15 2 7" xfId="2968"/>
    <cellStyle name="Normal 2 15 2 7 2" xfId="8546"/>
    <cellStyle name="Normal 2 15 2 8" xfId="3195"/>
    <cellStyle name="Normal 2 15 2 8 2" xfId="8735"/>
    <cellStyle name="Normal 2 15 2 9" xfId="2977"/>
    <cellStyle name="Normal 2 15 2 9 2" xfId="8555"/>
    <cellStyle name="Normal 2 16" xfId="477"/>
    <cellStyle name="Normal 2 17" xfId="478"/>
    <cellStyle name="Normal 2 18" xfId="479"/>
    <cellStyle name="Normal 2 19" xfId="480"/>
    <cellStyle name="Normal 2 2" xfId="69"/>
    <cellStyle name="Normal 2 2 10" xfId="135"/>
    <cellStyle name="Normal 2 2 10 10" xfId="3572"/>
    <cellStyle name="Normal 2 2 10 10 2" xfId="9083"/>
    <cellStyle name="Normal 2 2 10 11" xfId="4846"/>
    <cellStyle name="Normal 2 2 10 11 2" xfId="10242"/>
    <cellStyle name="Normal 2 2 10 12" xfId="3520"/>
    <cellStyle name="Normal 2 2 10 12 2" xfId="9033"/>
    <cellStyle name="Normal 2 2 10 13" xfId="3956"/>
    <cellStyle name="Normal 2 2 10 13 2" xfId="9448"/>
    <cellStyle name="Normal 2 2 10 14" xfId="5278"/>
    <cellStyle name="Normal 2 2 10 14 2" xfId="10647"/>
    <cellStyle name="Normal 2 2 10 15" xfId="5800"/>
    <cellStyle name="Normal 2 2 10 2" xfId="280"/>
    <cellStyle name="Normal 2 2 10 2 10" xfId="3979"/>
    <cellStyle name="Normal 2 2 10 2 10 2" xfId="9471"/>
    <cellStyle name="Normal 2 2 10 2 11" xfId="5080"/>
    <cellStyle name="Normal 2 2 10 2 11 2" xfId="10460"/>
    <cellStyle name="Normal 2 2 10 2 12" xfId="5082"/>
    <cellStyle name="Normal 2 2 10 2 12 2" xfId="10462"/>
    <cellStyle name="Normal 2 2 10 2 13" xfId="5928"/>
    <cellStyle name="Normal 2 2 10 2 2" xfId="763"/>
    <cellStyle name="Normal 2 2 10 2 2 2" xfId="6376"/>
    <cellStyle name="Normal 2 2 10 2 3" xfId="1168"/>
    <cellStyle name="Normal 2 2 10 2 3 2" xfId="6776"/>
    <cellStyle name="Normal 2 2 10 2 4" xfId="1575"/>
    <cellStyle name="Normal 2 2 10 2 4 2" xfId="7176"/>
    <cellStyle name="Normal 2 2 10 2 5" xfId="1978"/>
    <cellStyle name="Normal 2 2 10 2 5 2" xfId="7572"/>
    <cellStyle name="Normal 2 2 10 2 6" xfId="2384"/>
    <cellStyle name="Normal 2 2 10 2 6 2" xfId="7970"/>
    <cellStyle name="Normal 2 2 10 2 7" xfId="2783"/>
    <cellStyle name="Normal 2 2 10 2 7 2" xfId="8363"/>
    <cellStyle name="Normal 2 2 10 2 8" xfId="3660"/>
    <cellStyle name="Normal 2 2 10 2 8 2" xfId="9167"/>
    <cellStyle name="Normal 2 2 10 2 9" xfId="4933"/>
    <cellStyle name="Normal 2 2 10 2 9 2" xfId="10326"/>
    <cellStyle name="Normal 2 2 10 3" xfId="412"/>
    <cellStyle name="Normal 2 2 10 3 10" xfId="5313"/>
    <cellStyle name="Normal 2 2 10 3 10 2" xfId="10681"/>
    <cellStyle name="Normal 2 2 10 3 11" xfId="5541"/>
    <cellStyle name="Normal 2 2 10 3 11 2" xfId="10895"/>
    <cellStyle name="Normal 2 2 10 3 12" xfId="5679"/>
    <cellStyle name="Normal 2 2 10 3 12 2" xfId="11024"/>
    <cellStyle name="Normal 2 2 10 3 13" xfId="6055"/>
    <cellStyle name="Normal 2 2 10 3 2" xfId="895"/>
    <cellStyle name="Normal 2 2 10 3 2 2" xfId="6507"/>
    <cellStyle name="Normal 2 2 10 3 3" xfId="1300"/>
    <cellStyle name="Normal 2 2 10 3 3 2" xfId="6907"/>
    <cellStyle name="Normal 2 2 10 3 4" xfId="1707"/>
    <cellStyle name="Normal 2 2 10 3 4 2" xfId="7307"/>
    <cellStyle name="Normal 2 2 10 3 5" xfId="2110"/>
    <cellStyle name="Normal 2 2 10 3 5 2" xfId="7703"/>
    <cellStyle name="Normal 2 2 10 3 6" xfId="2516"/>
    <cellStyle name="Normal 2 2 10 3 6 2" xfId="8100"/>
    <cellStyle name="Normal 2 2 10 3 7" xfId="2914"/>
    <cellStyle name="Normal 2 2 10 3 7 2" xfId="8493"/>
    <cellStyle name="Normal 2 2 10 3 8" xfId="4531"/>
    <cellStyle name="Normal 2 2 10 3 8 2" xfId="9984"/>
    <cellStyle name="Normal 2 2 10 3 9" xfId="3806"/>
    <cellStyle name="Normal 2 2 10 3 9 2" xfId="9305"/>
    <cellStyle name="Normal 2 2 10 4" xfId="618"/>
    <cellStyle name="Normal 2 2 10 4 2" xfId="6232"/>
    <cellStyle name="Normal 2 2 10 5" xfId="1023"/>
    <cellStyle name="Normal 2 2 10 5 2" xfId="6632"/>
    <cellStyle name="Normal 2 2 10 6" xfId="1430"/>
    <cellStyle name="Normal 2 2 10 6 2" xfId="7032"/>
    <cellStyle name="Normal 2 2 10 7" xfId="1834"/>
    <cellStyle name="Normal 2 2 10 7 2" xfId="7430"/>
    <cellStyle name="Normal 2 2 10 8" xfId="2240"/>
    <cellStyle name="Normal 2 2 10 8 2" xfId="7829"/>
    <cellStyle name="Normal 2 2 10 9" xfId="2647"/>
    <cellStyle name="Normal 2 2 10 9 2" xfId="8228"/>
    <cellStyle name="Normal 2 2 11" xfId="142"/>
    <cellStyle name="Normal 2 2 11 10" xfId="4562"/>
    <cellStyle name="Normal 2 2 11 10 2" xfId="10013"/>
    <cellStyle name="Normal 2 2 11 11" xfId="3669"/>
    <cellStyle name="Normal 2 2 11 11 2" xfId="9175"/>
    <cellStyle name="Normal 2 2 11 12" xfId="5333"/>
    <cellStyle name="Normal 2 2 11 12 2" xfId="10700"/>
    <cellStyle name="Normal 2 2 11 13" xfId="5559"/>
    <cellStyle name="Normal 2 2 11 13 2" xfId="10912"/>
    <cellStyle name="Normal 2 2 11 14" xfId="5690"/>
    <cellStyle name="Normal 2 2 11 14 2" xfId="11035"/>
    <cellStyle name="Normal 2 2 11 15" xfId="5806"/>
    <cellStyle name="Normal 2 2 11 2" xfId="286"/>
    <cellStyle name="Normal 2 2 11 2 10" xfId="3217"/>
    <cellStyle name="Normal 2 2 11 2 10 2" xfId="8756"/>
    <cellStyle name="Normal 2 2 11 2 11" xfId="4795"/>
    <cellStyle name="Normal 2 2 11 2 11 2" xfId="10192"/>
    <cellStyle name="Normal 2 2 11 2 12" xfId="5354"/>
    <cellStyle name="Normal 2 2 11 2 12 2" xfId="10721"/>
    <cellStyle name="Normal 2 2 11 2 13" xfId="5934"/>
    <cellStyle name="Normal 2 2 11 2 2" xfId="769"/>
    <cellStyle name="Normal 2 2 11 2 2 2" xfId="6382"/>
    <cellStyle name="Normal 2 2 11 2 3" xfId="1174"/>
    <cellStyle name="Normal 2 2 11 2 3 2" xfId="6782"/>
    <cellStyle name="Normal 2 2 11 2 4" xfId="1581"/>
    <cellStyle name="Normal 2 2 11 2 4 2" xfId="7182"/>
    <cellStyle name="Normal 2 2 11 2 5" xfId="1984"/>
    <cellStyle name="Normal 2 2 11 2 5 2" xfId="7578"/>
    <cellStyle name="Normal 2 2 11 2 6" xfId="2390"/>
    <cellStyle name="Normal 2 2 11 2 6 2" xfId="7976"/>
    <cellStyle name="Normal 2 2 11 2 7" xfId="2789"/>
    <cellStyle name="Normal 2 2 11 2 7 2" xfId="8369"/>
    <cellStyle name="Normal 2 2 11 2 8" xfId="3264"/>
    <cellStyle name="Normal 2 2 11 2 8 2" xfId="8801"/>
    <cellStyle name="Normal 2 2 11 2 9" xfId="4301"/>
    <cellStyle name="Normal 2 2 11 2 9 2" xfId="9768"/>
    <cellStyle name="Normal 2 2 11 3" xfId="418"/>
    <cellStyle name="Normal 2 2 11 3 10" xfId="3518"/>
    <cellStyle name="Normal 2 2 11 3 10 2" xfId="9031"/>
    <cellStyle name="Normal 2 2 11 3 11" xfId="4986"/>
    <cellStyle name="Normal 2 2 11 3 11 2" xfId="10374"/>
    <cellStyle name="Normal 2 2 11 3 12" xfId="3398"/>
    <cellStyle name="Normal 2 2 11 3 12 2" xfId="8924"/>
    <cellStyle name="Normal 2 2 11 3 13" xfId="6061"/>
    <cellStyle name="Normal 2 2 11 3 2" xfId="901"/>
    <cellStyle name="Normal 2 2 11 3 2 2" xfId="6513"/>
    <cellStyle name="Normal 2 2 11 3 3" xfId="1306"/>
    <cellStyle name="Normal 2 2 11 3 3 2" xfId="6913"/>
    <cellStyle name="Normal 2 2 11 3 4" xfId="1713"/>
    <cellStyle name="Normal 2 2 11 3 4 2" xfId="7313"/>
    <cellStyle name="Normal 2 2 11 3 5" xfId="2116"/>
    <cellStyle name="Normal 2 2 11 3 5 2" xfId="7709"/>
    <cellStyle name="Normal 2 2 11 3 6" xfId="2522"/>
    <cellStyle name="Normal 2 2 11 3 6 2" xfId="8106"/>
    <cellStyle name="Normal 2 2 11 3 7" xfId="2920"/>
    <cellStyle name="Normal 2 2 11 3 7 2" xfId="8499"/>
    <cellStyle name="Normal 2 2 11 3 8" xfId="4147"/>
    <cellStyle name="Normal 2 2 11 3 8 2" xfId="9627"/>
    <cellStyle name="Normal 2 2 11 3 9" xfId="3245"/>
    <cellStyle name="Normal 2 2 11 3 9 2" xfId="8782"/>
    <cellStyle name="Normal 2 2 11 4" xfId="625"/>
    <cellStyle name="Normal 2 2 11 4 2" xfId="6239"/>
    <cellStyle name="Normal 2 2 11 5" xfId="1030"/>
    <cellStyle name="Normal 2 2 11 5 2" xfId="6639"/>
    <cellStyle name="Normal 2 2 11 6" xfId="1437"/>
    <cellStyle name="Normal 2 2 11 6 2" xfId="7039"/>
    <cellStyle name="Normal 2 2 11 7" xfId="1841"/>
    <cellStyle name="Normal 2 2 11 7 2" xfId="7437"/>
    <cellStyle name="Normal 2 2 11 8" xfId="2247"/>
    <cellStyle name="Normal 2 2 11 8 2" xfId="7835"/>
    <cellStyle name="Normal 2 2 11 9" xfId="2654"/>
    <cellStyle name="Normal 2 2 11 9 2" xfId="8235"/>
    <cellStyle name="Normal 2 2 12" xfId="157"/>
    <cellStyle name="Normal 2 2 12 10" xfId="4559"/>
    <cellStyle name="Normal 2 2 12 10 2" xfId="10010"/>
    <cellStyle name="Normal 2 2 12 11" xfId="4574"/>
    <cellStyle name="Normal 2 2 12 11 2" xfId="10025"/>
    <cellStyle name="Normal 2 2 12 12" xfId="5331"/>
    <cellStyle name="Normal 2 2 12 12 2" xfId="10698"/>
    <cellStyle name="Normal 2 2 12 13" xfId="5557"/>
    <cellStyle name="Normal 2 2 12 13 2" xfId="10910"/>
    <cellStyle name="Normal 2 2 12 14" xfId="5688"/>
    <cellStyle name="Normal 2 2 12 14 2" xfId="11033"/>
    <cellStyle name="Normal 2 2 12 15" xfId="5820"/>
    <cellStyle name="Normal 2 2 12 2" xfId="300"/>
    <cellStyle name="Normal 2 2 12 2 10" xfId="4961"/>
    <cellStyle name="Normal 2 2 12 2 10 2" xfId="10350"/>
    <cellStyle name="Normal 2 2 12 2 11" xfId="3685"/>
    <cellStyle name="Normal 2 2 12 2 11 2" xfId="9190"/>
    <cellStyle name="Normal 2 2 12 2 12" xfId="3742"/>
    <cellStyle name="Normal 2 2 12 2 12 2" xfId="9245"/>
    <cellStyle name="Normal 2 2 12 2 13" xfId="5948"/>
    <cellStyle name="Normal 2 2 12 2 2" xfId="783"/>
    <cellStyle name="Normal 2 2 12 2 2 2" xfId="6396"/>
    <cellStyle name="Normal 2 2 12 2 3" xfId="1188"/>
    <cellStyle name="Normal 2 2 12 2 3 2" xfId="6796"/>
    <cellStyle name="Normal 2 2 12 2 4" xfId="1595"/>
    <cellStyle name="Normal 2 2 12 2 4 2" xfId="7196"/>
    <cellStyle name="Normal 2 2 12 2 5" xfId="1998"/>
    <cellStyle name="Normal 2 2 12 2 5 2" xfId="7592"/>
    <cellStyle name="Normal 2 2 12 2 6" xfId="2404"/>
    <cellStyle name="Normal 2 2 12 2 6 2" xfId="7990"/>
    <cellStyle name="Normal 2 2 12 2 7" xfId="2803"/>
    <cellStyle name="Normal 2 2 12 2 7 2" xfId="8383"/>
    <cellStyle name="Normal 2 2 12 2 8" xfId="3557"/>
    <cellStyle name="Normal 2 2 12 2 8 2" xfId="9069"/>
    <cellStyle name="Normal 2 2 12 2 9" xfId="4825"/>
    <cellStyle name="Normal 2 2 12 2 9 2" xfId="10221"/>
    <cellStyle name="Normal 2 2 12 3" xfId="432"/>
    <cellStyle name="Normal 2 2 12 3 10" xfId="5240"/>
    <cellStyle name="Normal 2 2 12 3 10 2" xfId="10613"/>
    <cellStyle name="Normal 2 2 12 3 11" xfId="5486"/>
    <cellStyle name="Normal 2 2 12 3 11 2" xfId="10844"/>
    <cellStyle name="Normal 2 2 12 3 12" xfId="5646"/>
    <cellStyle name="Normal 2 2 12 3 12 2" xfId="10993"/>
    <cellStyle name="Normal 2 2 12 3 13" xfId="6075"/>
    <cellStyle name="Normal 2 2 12 3 2" xfId="915"/>
    <cellStyle name="Normal 2 2 12 3 2 2" xfId="6527"/>
    <cellStyle name="Normal 2 2 12 3 3" xfId="1320"/>
    <cellStyle name="Normal 2 2 12 3 3 2" xfId="6927"/>
    <cellStyle name="Normal 2 2 12 3 4" xfId="1727"/>
    <cellStyle name="Normal 2 2 12 3 4 2" xfId="7327"/>
    <cellStyle name="Normal 2 2 12 3 5" xfId="2130"/>
    <cellStyle name="Normal 2 2 12 3 5 2" xfId="7723"/>
    <cellStyle name="Normal 2 2 12 3 6" xfId="2536"/>
    <cellStyle name="Normal 2 2 12 3 6 2" xfId="8120"/>
    <cellStyle name="Normal 2 2 12 3 7" xfId="2934"/>
    <cellStyle name="Normal 2 2 12 3 7 2" xfId="8513"/>
    <cellStyle name="Normal 2 2 12 3 8" xfId="4441"/>
    <cellStyle name="Normal 2 2 12 3 8 2" xfId="9901"/>
    <cellStyle name="Normal 2 2 12 3 9" xfId="3531"/>
    <cellStyle name="Normal 2 2 12 3 9 2" xfId="9044"/>
    <cellStyle name="Normal 2 2 12 4" xfId="640"/>
    <cellStyle name="Normal 2 2 12 4 2" xfId="6254"/>
    <cellStyle name="Normal 2 2 12 5" xfId="1045"/>
    <cellStyle name="Normal 2 2 12 5 2" xfId="6654"/>
    <cellStyle name="Normal 2 2 12 6" xfId="1452"/>
    <cellStyle name="Normal 2 2 12 6 2" xfId="7054"/>
    <cellStyle name="Normal 2 2 12 7" xfId="1856"/>
    <cellStyle name="Normal 2 2 12 7 2" xfId="7452"/>
    <cellStyle name="Normal 2 2 12 8" xfId="2261"/>
    <cellStyle name="Normal 2 2 12 8 2" xfId="7849"/>
    <cellStyle name="Normal 2 2 12 9" xfId="2669"/>
    <cellStyle name="Normal 2 2 12 9 2" xfId="8250"/>
    <cellStyle name="Normal 2 2 13" xfId="172"/>
    <cellStyle name="Normal 2 2 13 10" xfId="4503"/>
    <cellStyle name="Normal 2 2 13 10 2" xfId="9958"/>
    <cellStyle name="Normal 2 2 13 11" xfId="4569"/>
    <cellStyle name="Normal 2 2 13 11 2" xfId="10020"/>
    <cellStyle name="Normal 2 2 13 12" xfId="5292"/>
    <cellStyle name="Normal 2 2 13 12 2" xfId="10661"/>
    <cellStyle name="Normal 2 2 13 13" xfId="5527"/>
    <cellStyle name="Normal 2 2 13 13 2" xfId="10882"/>
    <cellStyle name="Normal 2 2 13 14" xfId="5669"/>
    <cellStyle name="Normal 2 2 13 14 2" xfId="11014"/>
    <cellStyle name="Normal 2 2 13 15" xfId="5829"/>
    <cellStyle name="Normal 2 2 13 2" xfId="310"/>
    <cellStyle name="Normal 2 2 13 2 10" xfId="3230"/>
    <cellStyle name="Normal 2 2 13 2 10 2" xfId="8767"/>
    <cellStyle name="Normal 2 2 13 2 11" xfId="3791"/>
    <cellStyle name="Normal 2 2 13 2 11 2" xfId="9292"/>
    <cellStyle name="Normal 2 2 13 2 12" xfId="3790"/>
    <cellStyle name="Normal 2 2 13 2 12 2" xfId="9291"/>
    <cellStyle name="Normal 2 2 13 2 13" xfId="5957"/>
    <cellStyle name="Normal 2 2 13 2 2" xfId="793"/>
    <cellStyle name="Normal 2 2 13 2 2 2" xfId="6405"/>
    <cellStyle name="Normal 2 2 13 2 3" xfId="1198"/>
    <cellStyle name="Normal 2 2 13 2 3 2" xfId="6805"/>
    <cellStyle name="Normal 2 2 13 2 4" xfId="1605"/>
    <cellStyle name="Normal 2 2 13 2 4 2" xfId="7205"/>
    <cellStyle name="Normal 2 2 13 2 5" xfId="2008"/>
    <cellStyle name="Normal 2 2 13 2 5 2" xfId="7601"/>
    <cellStyle name="Normal 2 2 13 2 6" xfId="2414"/>
    <cellStyle name="Normal 2 2 13 2 6 2" xfId="7999"/>
    <cellStyle name="Normal 2 2 13 2 7" xfId="2813"/>
    <cellStyle name="Normal 2 2 13 2 7 2" xfId="8392"/>
    <cellStyle name="Normal 2 2 13 2 8" xfId="3634"/>
    <cellStyle name="Normal 2 2 13 2 8 2" xfId="9142"/>
    <cellStyle name="Normal 2 2 13 2 9" xfId="4904"/>
    <cellStyle name="Normal 2 2 13 2 9 2" xfId="10297"/>
    <cellStyle name="Normal 2 2 13 3" xfId="442"/>
    <cellStyle name="Normal 2 2 13 3 10" xfId="5304"/>
    <cellStyle name="Normal 2 2 13 3 10 2" xfId="10672"/>
    <cellStyle name="Normal 2 2 13 3 11" xfId="5537"/>
    <cellStyle name="Normal 2 2 13 3 11 2" xfId="10891"/>
    <cellStyle name="Normal 2 2 13 3 12" xfId="5675"/>
    <cellStyle name="Normal 2 2 13 3 12 2" xfId="11020"/>
    <cellStyle name="Normal 2 2 13 3 13" xfId="6084"/>
    <cellStyle name="Normal 2 2 13 3 2" xfId="925"/>
    <cellStyle name="Normal 2 2 13 3 2 2" xfId="6537"/>
    <cellStyle name="Normal 2 2 13 3 3" xfId="1330"/>
    <cellStyle name="Normal 2 2 13 3 3 2" xfId="6937"/>
    <cellStyle name="Normal 2 2 13 3 4" xfId="1737"/>
    <cellStyle name="Normal 2 2 13 3 4 2" xfId="7337"/>
    <cellStyle name="Normal 2 2 13 3 5" xfId="2140"/>
    <cellStyle name="Normal 2 2 13 3 5 2" xfId="7733"/>
    <cellStyle name="Normal 2 2 13 3 6" xfId="2546"/>
    <cellStyle name="Normal 2 2 13 3 6 2" xfId="8130"/>
    <cellStyle name="Normal 2 2 13 3 7" xfId="2944"/>
    <cellStyle name="Normal 2 2 13 3 7 2" xfId="8523"/>
    <cellStyle name="Normal 2 2 13 3 8" xfId="4523"/>
    <cellStyle name="Normal 2 2 13 3 8 2" xfId="9976"/>
    <cellStyle name="Normal 2 2 13 3 9" xfId="4333"/>
    <cellStyle name="Normal 2 2 13 3 9 2" xfId="9800"/>
    <cellStyle name="Normal 2 2 13 4" xfId="655"/>
    <cellStyle name="Normal 2 2 13 4 2" xfId="6268"/>
    <cellStyle name="Normal 2 2 13 5" xfId="1060"/>
    <cellStyle name="Normal 2 2 13 5 2" xfId="6668"/>
    <cellStyle name="Normal 2 2 13 6" xfId="1467"/>
    <cellStyle name="Normal 2 2 13 6 2" xfId="7068"/>
    <cellStyle name="Normal 2 2 13 7" xfId="1871"/>
    <cellStyle name="Normal 2 2 13 7 2" xfId="7466"/>
    <cellStyle name="Normal 2 2 13 8" xfId="2276"/>
    <cellStyle name="Normal 2 2 13 8 2" xfId="7862"/>
    <cellStyle name="Normal 2 2 13 9" xfId="2680"/>
    <cellStyle name="Normal 2 2 13 9 2" xfId="8260"/>
    <cellStyle name="Normal 2 2 14" xfId="201"/>
    <cellStyle name="Normal 2 2 14 10" xfId="4920"/>
    <cellStyle name="Normal 2 2 14 10 2" xfId="10313"/>
    <cellStyle name="Normal 2 2 14 11" xfId="3651"/>
    <cellStyle name="Normal 2 2 14 11 2" xfId="9158"/>
    <cellStyle name="Normal 2 2 14 12" xfId="4785"/>
    <cellStyle name="Normal 2 2 14 12 2" xfId="10182"/>
    <cellStyle name="Normal 2 2 14 13" xfId="5851"/>
    <cellStyle name="Normal 2 2 14 2" xfId="684"/>
    <cellStyle name="Normal 2 2 14 2 2" xfId="6297"/>
    <cellStyle name="Normal 2 2 14 3" xfId="1089"/>
    <cellStyle name="Normal 2 2 14 3 2" xfId="6697"/>
    <cellStyle name="Normal 2 2 14 4" xfId="1496"/>
    <cellStyle name="Normal 2 2 14 4 2" xfId="7097"/>
    <cellStyle name="Normal 2 2 14 5" xfId="1899"/>
    <cellStyle name="Normal 2 2 14 5 2" xfId="7493"/>
    <cellStyle name="Normal 2 2 14 6" xfId="2305"/>
    <cellStyle name="Normal 2 2 14 6 2" xfId="7891"/>
    <cellStyle name="Normal 2 2 14 7" xfId="2706"/>
    <cellStyle name="Normal 2 2 14 7 2" xfId="8286"/>
    <cellStyle name="Normal 2 2 14 8" xfId="3075"/>
    <cellStyle name="Normal 2 2 14 8 2" xfId="8624"/>
    <cellStyle name="Normal 2 2 14 9" xfId="4712"/>
    <cellStyle name="Normal 2 2 14 9 2" xfId="10111"/>
    <cellStyle name="Normal 2 2 15" xfId="333"/>
    <cellStyle name="Normal 2 2 15 10" xfId="3083"/>
    <cellStyle name="Normal 2 2 15 10 2" xfId="8632"/>
    <cellStyle name="Normal 2 2 15 11" xfId="5048"/>
    <cellStyle name="Normal 2 2 15 11 2" xfId="10433"/>
    <cellStyle name="Normal 2 2 15 12" xfId="5382"/>
    <cellStyle name="Normal 2 2 15 12 2" xfId="10745"/>
    <cellStyle name="Normal 2 2 15 13" xfId="5588"/>
    <cellStyle name="Normal 2 2 15 13 2" xfId="10938"/>
    <cellStyle name="Normal 2 2 15 14" xfId="5978"/>
    <cellStyle name="Normal 2 2 15 2" xfId="468"/>
    <cellStyle name="Normal 2 2 15 3" xfId="816"/>
    <cellStyle name="Normal 2 2 15 3 2" xfId="6428"/>
    <cellStyle name="Normal 2 2 15 4" xfId="1221"/>
    <cellStyle name="Normal 2 2 15 4 2" xfId="6828"/>
    <cellStyle name="Normal 2 2 15 5" xfId="1628"/>
    <cellStyle name="Normal 2 2 15 5 2" xfId="7228"/>
    <cellStyle name="Normal 2 2 15 6" xfId="2031"/>
    <cellStyle name="Normal 2 2 15 6 2" xfId="7624"/>
    <cellStyle name="Normal 2 2 15 7" xfId="2437"/>
    <cellStyle name="Normal 2 2 15 7 2" xfId="8021"/>
    <cellStyle name="Normal 2 2 15 8" xfId="2835"/>
    <cellStyle name="Normal 2 2 15 8 2" xfId="8414"/>
    <cellStyle name="Normal 2 2 15 9" xfId="4011"/>
    <cellStyle name="Normal 2 2 15 9 2" xfId="9501"/>
    <cellStyle name="Normal 2 2 16" xfId="524"/>
    <cellStyle name="Normal 2 2 16 10" xfId="3492"/>
    <cellStyle name="Normal 2 2 16 11" xfId="4187"/>
    <cellStyle name="Normal 2 2 16 12" xfId="4421"/>
    <cellStyle name="Normal 2 2 16 13" xfId="6143"/>
    <cellStyle name="Normal 2 2 16 2" xfId="2988"/>
    <cellStyle name="Normal 2 2 16 2 2" xfId="3065"/>
    <cellStyle name="Normal 2 2 16 2 2 2" xfId="8615"/>
    <cellStyle name="Normal 2 2 16 2 3" xfId="3857"/>
    <cellStyle name="Normal 2 2 16 2 3 2" xfId="9355"/>
    <cellStyle name="Normal 2 2 16 2 4" xfId="4247"/>
    <cellStyle name="Normal 2 2 16 2 4 2" xfId="9717"/>
    <cellStyle name="Normal 2 2 16 2 5" xfId="3151"/>
    <cellStyle name="Normal 2 2 16 2 5 2" xfId="8697"/>
    <cellStyle name="Normal 2 2 16 2 6" xfId="3527"/>
    <cellStyle name="Normal 2 2 16 2 6 2" xfId="9040"/>
    <cellStyle name="Normal 2 2 16 2 7" xfId="4433"/>
    <cellStyle name="Normal 2 2 16 2 7 2" xfId="9894"/>
    <cellStyle name="Normal 2 2 16 3" xfId="4596"/>
    <cellStyle name="Normal 2 2 16 3 2" xfId="10045"/>
    <cellStyle name="Normal 2 2 16 4" xfId="4681"/>
    <cellStyle name="Normal 2 2 16 4 2" xfId="10088"/>
    <cellStyle name="Normal 2 2 16 5" xfId="4659"/>
    <cellStyle name="Normal 2 2 16 5 2" xfId="10078"/>
    <cellStyle name="Normal 2 2 16 6" xfId="4680"/>
    <cellStyle name="Normal 2 2 16 6 2" xfId="10087"/>
    <cellStyle name="Normal 2 2 16 7" xfId="4630"/>
    <cellStyle name="Normal 2 2 16 7 2" xfId="10063"/>
    <cellStyle name="Normal 2 2 16 8" xfId="4234"/>
    <cellStyle name="Normal 2 2 16 9" xfId="4207"/>
    <cellStyle name="Normal 2 2 17" xfId="960"/>
    <cellStyle name="Normal 2 2 17 2" xfId="6571"/>
    <cellStyle name="Normal 2 2 18" xfId="1365"/>
    <cellStyle name="Normal 2 2 18 2" xfId="6971"/>
    <cellStyle name="Normal 2 2 19" xfId="1772"/>
    <cellStyle name="Normal 2 2 19 2" xfId="7370"/>
    <cellStyle name="Normal 2 2 2" xfId="70"/>
    <cellStyle name="Normal 2 2 2 10" xfId="223"/>
    <cellStyle name="Normal 2 2 2 11" xfId="355"/>
    <cellStyle name="Normal 2 2 2 11 2" xfId="469"/>
    <cellStyle name="Normal 2 2 2 11 2 10" xfId="3341"/>
    <cellStyle name="Normal 2 2 2 11 2 10 2" xfId="8871"/>
    <cellStyle name="Normal 2 2 2 11 2 11" xfId="5055"/>
    <cellStyle name="Normal 2 2 2 11 2 11 2" xfId="10440"/>
    <cellStyle name="Normal 2 2 2 11 2 12" xfId="5154"/>
    <cellStyle name="Normal 2 2 2 11 2 12 2" xfId="10530"/>
    <cellStyle name="Normal 2 2 2 11 2 13" xfId="6108"/>
    <cellStyle name="Normal 2 2 2 11 2 2" xfId="951"/>
    <cellStyle name="Normal 2 2 2 11 2 2 2" xfId="6562"/>
    <cellStyle name="Normal 2 2 2 11 2 3" xfId="1356"/>
    <cellStyle name="Normal 2 2 2 11 2 3 2" xfId="6962"/>
    <cellStyle name="Normal 2 2 2 11 2 4" xfId="1763"/>
    <cellStyle name="Normal 2 2 2 11 2 4 2" xfId="7362"/>
    <cellStyle name="Normal 2 2 2 11 2 5" xfId="2165"/>
    <cellStyle name="Normal 2 2 2 11 2 5 2" xfId="7757"/>
    <cellStyle name="Normal 2 2 2 11 2 6" xfId="2572"/>
    <cellStyle name="Normal 2 2 2 11 2 6 2" xfId="8154"/>
    <cellStyle name="Normal 2 2 2 11 2 7" xfId="2970"/>
    <cellStyle name="Normal 2 2 2 11 2 7 2" xfId="8548"/>
    <cellStyle name="Normal 2 2 2 11 2 8" xfId="4024"/>
    <cellStyle name="Normal 2 2 2 11 2 8 2" xfId="9513"/>
    <cellStyle name="Normal 2 2 2 11 2 9" xfId="4235"/>
    <cellStyle name="Normal 2 2 2 11 2 9 2" xfId="9705"/>
    <cellStyle name="Normal 2 2 2 12" xfId="552"/>
    <cellStyle name="Normal 2 2 2 12 10" xfId="3615"/>
    <cellStyle name="Normal 2 2 2 12 10 2" xfId="9123"/>
    <cellStyle name="Normal 2 2 2 12 11" xfId="5183"/>
    <cellStyle name="Normal 2 2 2 12 11 2" xfId="10557"/>
    <cellStyle name="Normal 2 2 2 12 12" xfId="5450"/>
    <cellStyle name="Normal 2 2 2 12 12 2" xfId="10809"/>
    <cellStyle name="Normal 2 2 2 12 2" xfId="2989"/>
    <cellStyle name="Normal 2 2 2 12 2 2" xfId="3085"/>
    <cellStyle name="Normal 2 2 2 12 2 3" xfId="4449"/>
    <cellStyle name="Normal 2 2 2 12 2 4" xfId="4118"/>
    <cellStyle name="Normal 2 2 2 12 2 5" xfId="5249"/>
    <cellStyle name="Normal 2 2 2 12 2 6" xfId="5492"/>
    <cellStyle name="Normal 2 2 2 12 2 7" xfId="5651"/>
    <cellStyle name="Normal 2 2 2 12 2 8" xfId="8564"/>
    <cellStyle name="Normal 2 2 2 12 3" xfId="4599"/>
    <cellStyle name="Normal 2 2 2 12 4" xfId="4606"/>
    <cellStyle name="Normal 2 2 2 12 5" xfId="4621"/>
    <cellStyle name="Normal 2 2 2 12 6" xfId="3024"/>
    <cellStyle name="Normal 2 2 2 12 7" xfId="4669"/>
    <cellStyle name="Normal 2 2 2 12 8" xfId="3920"/>
    <cellStyle name="Normal 2 2 2 12 8 2" xfId="9413"/>
    <cellStyle name="Normal 2 2 2 12 9" xfId="4415"/>
    <cellStyle name="Normal 2 2 2 12 9 2" xfId="9877"/>
    <cellStyle name="Normal 2 2 2 13" xfId="497"/>
    <cellStyle name="Normal 2 2 2 14" xfId="551"/>
    <cellStyle name="Normal 2 2 2 15" xfId="496"/>
    <cellStyle name="Normal 2 2 2 16" xfId="1764"/>
    <cellStyle name="Normal 2 2 2 17" xfId="575"/>
    <cellStyle name="Normal 2 2 2 17 2" xfId="2996"/>
    <cellStyle name="Normal 2 2 2 17 2 2" xfId="8567"/>
    <cellStyle name="Normal 2 2 2 17 3" xfId="3216"/>
    <cellStyle name="Normal 2 2 2 17 3 2" xfId="8755"/>
    <cellStyle name="Normal 2 2 2 17 4" xfId="4801"/>
    <cellStyle name="Normal 2 2 2 17 4 2" xfId="10198"/>
    <cellStyle name="Normal 2 2 2 17 5" xfId="4202"/>
    <cellStyle name="Normal 2 2 2 17 5 2" xfId="9675"/>
    <cellStyle name="Normal 2 2 2 17 6" xfId="3309"/>
    <cellStyle name="Normal 2 2 2 17 6 2" xfId="8840"/>
    <cellStyle name="Normal 2 2 2 17 7" xfId="5311"/>
    <cellStyle name="Normal 2 2 2 17 7 2" xfId="10679"/>
    <cellStyle name="Normal 2 2 2 18" xfId="4684"/>
    <cellStyle name="Normal 2 2 2 18 2" xfId="10090"/>
    <cellStyle name="Normal 2 2 2 19" xfId="4646"/>
    <cellStyle name="Normal 2 2 2 19 2" xfId="10071"/>
    <cellStyle name="Normal 2 2 2 2" xfId="101"/>
    <cellStyle name="Normal 2 2 2 2 10" xfId="224"/>
    <cellStyle name="Normal 2 2 2 2 10 10" xfId="5024"/>
    <cellStyle name="Normal 2 2 2 2 10 10 2" xfId="10409"/>
    <cellStyle name="Normal 2 2 2 2 10 11" xfId="4302"/>
    <cellStyle name="Normal 2 2 2 2 10 11 2" xfId="9769"/>
    <cellStyle name="Normal 2 2 2 2 10 12" xfId="4303"/>
    <cellStyle name="Normal 2 2 2 2 10 12 2" xfId="9770"/>
    <cellStyle name="Normal 2 2 2 2 10 13" xfId="5873"/>
    <cellStyle name="Normal 2 2 2 2 10 2" xfId="707"/>
    <cellStyle name="Normal 2 2 2 2 10 2 2" xfId="6320"/>
    <cellStyle name="Normal 2 2 2 2 10 3" xfId="1112"/>
    <cellStyle name="Normal 2 2 2 2 10 3 2" xfId="6720"/>
    <cellStyle name="Normal 2 2 2 2 10 4" xfId="1519"/>
    <cellStyle name="Normal 2 2 2 2 10 4 2" xfId="7120"/>
    <cellStyle name="Normal 2 2 2 2 10 5" xfId="1922"/>
    <cellStyle name="Normal 2 2 2 2 10 5 2" xfId="7516"/>
    <cellStyle name="Normal 2 2 2 2 10 6" xfId="2328"/>
    <cellStyle name="Normal 2 2 2 2 10 6 2" xfId="7914"/>
    <cellStyle name="Normal 2 2 2 2 10 7" xfId="2728"/>
    <cellStyle name="Normal 2 2 2 2 10 7 2" xfId="8308"/>
    <cellStyle name="Normal 2 2 2 2 10 8" xfId="3803"/>
    <cellStyle name="Normal 2 2 2 2 10 8 2" xfId="9302"/>
    <cellStyle name="Normal 2 2 2 2 10 9" xfId="3665"/>
    <cellStyle name="Normal 2 2 2 2 10 9 2" xfId="9171"/>
    <cellStyle name="Normal 2 2 2 2 11" xfId="356"/>
    <cellStyle name="Normal 2 2 2 2 11 10" xfId="4486"/>
    <cellStyle name="Normal 2 2 2 2 11 10 2" xfId="9941"/>
    <cellStyle name="Normal 2 2 2 2 11 11" xfId="4273"/>
    <cellStyle name="Normal 2 2 2 2 11 11 2" xfId="9743"/>
    <cellStyle name="Normal 2 2 2 2 11 12" xfId="3902"/>
    <cellStyle name="Normal 2 2 2 2 11 12 2" xfId="9397"/>
    <cellStyle name="Normal 2 2 2 2 11 13" xfId="3103"/>
    <cellStyle name="Normal 2 2 2 2 11 13 2" xfId="8650"/>
    <cellStyle name="Normal 2 2 2 2 11 14" xfId="6000"/>
    <cellStyle name="Normal 2 2 2 2 11 2" xfId="470"/>
    <cellStyle name="Normal 2 2 2 2 11 3" xfId="839"/>
    <cellStyle name="Normal 2 2 2 2 11 3 2" xfId="6451"/>
    <cellStyle name="Normal 2 2 2 2 11 4" xfId="1244"/>
    <cellStyle name="Normal 2 2 2 2 11 4 2" xfId="6851"/>
    <cellStyle name="Normal 2 2 2 2 11 5" xfId="1651"/>
    <cellStyle name="Normal 2 2 2 2 11 5 2" xfId="7251"/>
    <cellStyle name="Normal 2 2 2 2 11 6" xfId="2054"/>
    <cellStyle name="Normal 2 2 2 2 11 6 2" xfId="7647"/>
    <cellStyle name="Normal 2 2 2 2 11 7" xfId="2460"/>
    <cellStyle name="Normal 2 2 2 2 11 7 2" xfId="8044"/>
    <cellStyle name="Normal 2 2 2 2 11 8" xfId="2858"/>
    <cellStyle name="Normal 2 2 2 2 11 8 2" xfId="8437"/>
    <cellStyle name="Normal 2 2 2 2 11 9" xfId="3310"/>
    <cellStyle name="Normal 2 2 2 2 11 9 2" xfId="8841"/>
    <cellStyle name="Normal 2 2 2 2 12" xfId="553"/>
    <cellStyle name="Normal 2 2 2 2 12 10" xfId="4384"/>
    <cellStyle name="Normal 2 2 2 2 12 11" xfId="4944"/>
    <cellStyle name="Normal 2 2 2 2 12 12" xfId="4863"/>
    <cellStyle name="Normal 2 2 2 2 12 13" xfId="6170"/>
    <cellStyle name="Normal 2 2 2 2 12 2" xfId="2993"/>
    <cellStyle name="Normal 2 2 2 2 12 2 2" xfId="3086"/>
    <cellStyle name="Normal 2 2 2 2 12 2 2 2" xfId="8634"/>
    <cellStyle name="Normal 2 2 2 2 12 2 3" xfId="4162"/>
    <cellStyle name="Normal 2 2 2 2 12 2 3 2" xfId="9641"/>
    <cellStyle name="Normal 2 2 2 2 12 2 4" xfId="3724"/>
    <cellStyle name="Normal 2 2 2 2 12 2 4 2" xfId="9227"/>
    <cellStyle name="Normal 2 2 2 2 12 2 5" xfId="3457"/>
    <cellStyle name="Normal 2 2 2 2 12 2 5 2" xfId="8976"/>
    <cellStyle name="Normal 2 2 2 2 12 2 6" xfId="5198"/>
    <cellStyle name="Normal 2 2 2 2 12 2 6 2" xfId="10572"/>
    <cellStyle name="Normal 2 2 2 2 12 2 7" xfId="5460"/>
    <cellStyle name="Normal 2 2 2 2 12 2 7 2" xfId="10819"/>
    <cellStyle name="Normal 2 2 2 2 12 3" xfId="4600"/>
    <cellStyle name="Normal 2 2 2 2 12 3 2" xfId="10047"/>
    <cellStyle name="Normal 2 2 2 2 12 4" xfId="4597"/>
    <cellStyle name="Normal 2 2 2 2 12 4 2" xfId="10046"/>
    <cellStyle name="Normal 2 2 2 2 12 5" xfId="4671"/>
    <cellStyle name="Normal 2 2 2 2 12 5 2" xfId="10084"/>
    <cellStyle name="Normal 2 2 2 2 12 6" xfId="4665"/>
    <cellStyle name="Normal 2 2 2 2 12 6 2" xfId="10082"/>
    <cellStyle name="Normal 2 2 2 2 12 7" xfId="4619"/>
    <cellStyle name="Normal 2 2 2 2 12 7 2" xfId="10057"/>
    <cellStyle name="Normal 2 2 2 2 12 8" xfId="4130"/>
    <cellStyle name="Normal 2 2 2 2 12 9" xfId="4165"/>
    <cellStyle name="Normal 2 2 2 2 13" xfId="495"/>
    <cellStyle name="Normal 2 2 2 2 13 2" xfId="6118"/>
    <cellStyle name="Normal 2 2 2 2 14" xfId="543"/>
    <cellStyle name="Normal 2 2 2 2 14 2" xfId="6162"/>
    <cellStyle name="Normal 2 2 2 2 15" xfId="493"/>
    <cellStyle name="Normal 2 2 2 2 15 2" xfId="6116"/>
    <cellStyle name="Normal 2 2 2 2 16" xfId="1417"/>
    <cellStyle name="Normal 2 2 2 2 16 2" xfId="7019"/>
    <cellStyle name="Normal 2 2 2 2 17" xfId="1852"/>
    <cellStyle name="Normal 2 2 2 2 17 2" xfId="3022"/>
    <cellStyle name="Normal 2 2 2 2 17 3" xfId="4399"/>
    <cellStyle name="Normal 2 2 2 2 17 4" xfId="4368"/>
    <cellStyle name="Normal 2 2 2 2 17 5" xfId="5206"/>
    <cellStyle name="Normal 2 2 2 2 17 6" xfId="5463"/>
    <cellStyle name="Normal 2 2 2 2 17 7" xfId="5631"/>
    <cellStyle name="Normal 2 2 2 2 17 8" xfId="7448"/>
    <cellStyle name="Normal 2 2 2 2 18" xfId="4676"/>
    <cellStyle name="Normal 2 2 2 2 19" xfId="4687"/>
    <cellStyle name="Normal 2 2 2 2 2" xfId="102"/>
    <cellStyle name="Normal 2 2 2 2 2 10" xfId="1801"/>
    <cellStyle name="Normal 2 2 2 2 2 11" xfId="2206"/>
    <cellStyle name="Normal 2 2 2 2 2 12" xfId="2617"/>
    <cellStyle name="Normal 2 2 2 2 2 12 2" xfId="3010"/>
    <cellStyle name="Normal 2 2 2 2 2 12 2 2" xfId="8576"/>
    <cellStyle name="Normal 2 2 2 2 2 12 3" xfId="3810"/>
    <cellStyle name="Normal 2 2 2 2 2 12 3 2" xfId="9308"/>
    <cellStyle name="Normal 2 2 2 2 2 12 4" xfId="3145"/>
    <cellStyle name="Normal 2 2 2 2 2 12 4 2" xfId="8691"/>
    <cellStyle name="Normal 2 2 2 2 2 12 5" xfId="4485"/>
    <cellStyle name="Normal 2 2 2 2 2 12 5 2" xfId="9940"/>
    <cellStyle name="Normal 2 2 2 2 2 12 6" xfId="4413"/>
    <cellStyle name="Normal 2 2 2 2 2 12 6 2" xfId="9875"/>
    <cellStyle name="Normal 2 2 2 2 2 12 7" xfId="5312"/>
    <cellStyle name="Normal 2 2 2 2 2 12 7 2" xfId="10680"/>
    <cellStyle name="Normal 2 2 2 2 2 13" xfId="4658"/>
    <cellStyle name="Normal 2 2 2 2 2 13 2" xfId="10077"/>
    <cellStyle name="Normal 2 2 2 2 2 14" xfId="4653"/>
    <cellStyle name="Normal 2 2 2 2 2 14 2" xfId="10075"/>
    <cellStyle name="Normal 2 2 2 2 2 15" xfId="2304"/>
    <cellStyle name="Normal 2 2 2 2 2 15 2" xfId="7890"/>
    <cellStyle name="Normal 2 2 2 2 2 16" xfId="4617"/>
    <cellStyle name="Normal 2 2 2 2 2 16 2" xfId="10056"/>
    <cellStyle name="Normal 2 2 2 2 2 17" xfId="4192"/>
    <cellStyle name="Normal 2 2 2 2 2 18" xfId="3301"/>
    <cellStyle name="Normal 2 2 2 2 2 19" xfId="3433"/>
    <cellStyle name="Normal 2 2 2 2 2 2" xfId="161"/>
    <cellStyle name="Normal 2 2 2 2 2 2 10" xfId="1802"/>
    <cellStyle name="Normal 2 2 2 2 2 2 10 2" xfId="7398"/>
    <cellStyle name="Normal 2 2 2 2 2 2 11" xfId="2207"/>
    <cellStyle name="Normal 2 2 2 2 2 2 11 2" xfId="7797"/>
    <cellStyle name="Normal 2 2 2 2 2 2 12" xfId="2618"/>
    <cellStyle name="Normal 2 2 2 2 2 2 12 2" xfId="3012"/>
    <cellStyle name="Normal 2 2 2 2 2 2 12 3" xfId="3209"/>
    <cellStyle name="Normal 2 2 2 2 2 2 12 4" xfId="4511"/>
    <cellStyle name="Normal 2 2 2 2 2 2 12 5" xfId="4765"/>
    <cellStyle name="Normal 2 2 2 2 2 2 12 6" xfId="3432"/>
    <cellStyle name="Normal 2 2 2 2 2 2 12 7" xfId="4084"/>
    <cellStyle name="Normal 2 2 2 2 2 2 12 8" xfId="8199"/>
    <cellStyle name="Normal 2 2 2 2 2 2 13" xfId="4622"/>
    <cellStyle name="Normal 2 2 2 2 2 2 14" xfId="2991"/>
    <cellStyle name="Normal 2 2 2 2 2 2 15" xfId="4667"/>
    <cellStyle name="Normal 2 2 2 2 2 2 16" xfId="3013"/>
    <cellStyle name="Normal 2 2 2 2 2 2 17" xfId="3876"/>
    <cellStyle name="Normal 2 2 2 2 2 2 17 2" xfId="9374"/>
    <cellStyle name="Normal 2 2 2 2 2 2 18" xfId="3232"/>
    <cellStyle name="Normal 2 2 2 2 2 2 18 2" xfId="8769"/>
    <cellStyle name="Normal 2 2 2 2 2 2 19" xfId="4267"/>
    <cellStyle name="Normal 2 2 2 2 2 2 19 2" xfId="9737"/>
    <cellStyle name="Normal 2 2 2 2 2 2 2" xfId="162"/>
    <cellStyle name="Normal 2 2 2 2 2 2 2 10" xfId="3028"/>
    <cellStyle name="Normal 2 2 2 2 2 2 2 10 2" xfId="8584"/>
    <cellStyle name="Normal 2 2 2 2 2 2 2 11" xfId="4626"/>
    <cellStyle name="Normal 2 2 2 2 2 2 2 11 2" xfId="10061"/>
    <cellStyle name="Normal 2 2 2 2 2 2 2 12" xfId="4603"/>
    <cellStyle name="Normal 2 2 2 2 2 2 2 12 2" xfId="10049"/>
    <cellStyle name="Normal 2 2 2 2 2 2 2 13" xfId="4660"/>
    <cellStyle name="Normal 2 2 2 2 2 2 2 13 2" xfId="10079"/>
    <cellStyle name="Normal 2 2 2 2 2 2 2 14" xfId="3350"/>
    <cellStyle name="Normal 2 2 2 2 2 2 2 15" xfId="3880"/>
    <cellStyle name="Normal 2 2 2 2 2 2 2 16" xfId="5012"/>
    <cellStyle name="Normal 2 2 2 2 2 2 2 17" xfId="3913"/>
    <cellStyle name="Normal 2 2 2 2 2 2 2 18" xfId="3294"/>
    <cellStyle name="Normal 2 2 2 2 2 2 2 19" xfId="5823"/>
    <cellStyle name="Normal 2 2 2 2 2 2 2 2" xfId="303"/>
    <cellStyle name="Normal 2 2 2 2 2 2 2 2 10" xfId="4650"/>
    <cellStyle name="Normal 2 2 2 2 2 2 2 2 11" xfId="4610"/>
    <cellStyle name="Normal 2 2 2 2 2 2 2 2 12" xfId="4598"/>
    <cellStyle name="Normal 2 2 2 2 2 2 2 2 13" xfId="4654"/>
    <cellStyle name="Normal 2 2 2 2 2 2 2 2 14" xfId="4460"/>
    <cellStyle name="Normal 2 2 2 2 2 2 2 2 14 2" xfId="9917"/>
    <cellStyle name="Normal 2 2 2 2 2 2 2 2 15" xfId="3721"/>
    <cellStyle name="Normal 2 2 2 2 2 2 2 2 15 2" xfId="9224"/>
    <cellStyle name="Normal 2 2 2 2 2 2 2 2 16" xfId="5257"/>
    <cellStyle name="Normal 2 2 2 2 2 2 2 2 16 2" xfId="10628"/>
    <cellStyle name="Normal 2 2 2 2 2 2 2 2 17" xfId="5498"/>
    <cellStyle name="Normal 2 2 2 2 2 2 2 2 17 2" xfId="10855"/>
    <cellStyle name="Normal 2 2 2 2 2 2 2 2 18" xfId="5654"/>
    <cellStyle name="Normal 2 2 2 2 2 2 2 2 18 2" xfId="11000"/>
    <cellStyle name="Normal 2 2 2 2 2 2 2 2 2" xfId="304"/>
    <cellStyle name="Normal 2 2 2 2 2 2 2 2 2 10" xfId="4636"/>
    <cellStyle name="Normal 2 2 2 2 2 2 2 2 2 10 2" xfId="10066"/>
    <cellStyle name="Normal 2 2 2 2 2 2 2 2 2 11" xfId="4616"/>
    <cellStyle name="Normal 2 2 2 2 2 2 2 2 2 11 2" xfId="10055"/>
    <cellStyle name="Normal 2 2 2 2 2 2 2 2 2 12" xfId="4608"/>
    <cellStyle name="Normal 2 2 2 2 2 2 2 2 2 12 2" xfId="10052"/>
    <cellStyle name="Normal 2 2 2 2 2 2 2 2 2 13" xfId="4620"/>
    <cellStyle name="Normal 2 2 2 2 2 2 2 2 2 13 2" xfId="10058"/>
    <cellStyle name="Normal 2 2 2 2 2 2 2 2 2 14" xfId="4034"/>
    <cellStyle name="Normal 2 2 2 2 2 2 2 2 2 15" xfId="3061"/>
    <cellStyle name="Normal 2 2 2 2 2 2 2 2 2 16" xfId="3612"/>
    <cellStyle name="Normal 2 2 2 2 2 2 2 2 2 17" xfId="4295"/>
    <cellStyle name="Normal 2 2 2 2 2 2 2 2 2 18" xfId="5389"/>
    <cellStyle name="Normal 2 2 2 2 2 2 2 2 2 19" xfId="5951"/>
    <cellStyle name="Normal 2 2 2 2 2 2 2 2 2 2" xfId="465"/>
    <cellStyle name="Normal 2 2 2 2 2 2 2 2 2 2 10" xfId="2987"/>
    <cellStyle name="Normal 2 2 2 2 2 2 2 2 2 2 11" xfId="4618"/>
    <cellStyle name="Normal 2 2 2 2 2 2 2 2 2 2 12" xfId="4615"/>
    <cellStyle name="Normal 2 2 2 2 2 2 2 2 2 2 13" xfId="3727"/>
    <cellStyle name="Normal 2 2 2 2 2 2 2 2 2 2 13 2" xfId="9230"/>
    <cellStyle name="Normal 2 2 2 2 2 2 2 2 2 2 14" xfId="4500"/>
    <cellStyle name="Normal 2 2 2 2 2 2 2 2 2 2 14 2" xfId="9955"/>
    <cellStyle name="Normal 2 2 2 2 2 2 2 2 2 2 15" xfId="2689"/>
    <cellStyle name="Normal 2 2 2 2 2 2 2 2 2 2 15 2" xfId="8269"/>
    <cellStyle name="Normal 2 2 2 2 2 2 2 2 2 2 16" xfId="3792"/>
    <cellStyle name="Normal 2 2 2 2 2 2 2 2 2 2 16 2" xfId="9293"/>
    <cellStyle name="Normal 2 2 2 2 2 2 2 2 2 2 17" xfId="2573"/>
    <cellStyle name="Normal 2 2 2 2 2 2 2 2 2 2 17 2" xfId="8155"/>
    <cellStyle name="Normal 2 2 2 2 2 2 2 2 2 2 2" xfId="466"/>
    <cellStyle name="Normal 2 2 2 2 2 2 2 2 2 2 2 10" xfId="4643"/>
    <cellStyle name="Normal 2 2 2 2 2 2 2 2 2 2 2 10 2" xfId="10069"/>
    <cellStyle name="Normal 2 2 2 2 2 2 2 2 2 2 2 11" xfId="4627"/>
    <cellStyle name="Normal 2 2 2 2 2 2 2 2 2 2 2 11 2" xfId="10062"/>
    <cellStyle name="Normal 2 2 2 2 2 2 2 2 2 2 2 12" xfId="3799"/>
    <cellStyle name="Normal 2 2 2 2 2 2 2 2 2 2 2 13" xfId="3458"/>
    <cellStyle name="Normal 2 2 2 2 2 2 2 2 2 2 2 14" xfId="4853"/>
    <cellStyle name="Normal 2 2 2 2 2 2 2 2 2 2 2 15" xfId="3953"/>
    <cellStyle name="Normal 2 2 2 2 2 2 2 2 2 2 2 16" xfId="3800"/>
    <cellStyle name="Normal 2 2 2 2 2 2 2 2 2 2 2 17" xfId="6106"/>
    <cellStyle name="Normal 2 2 2 2 2 2 2 2 2 2 2 2" xfId="947"/>
    <cellStyle name="Normal 2 2 2 2 2 2 2 2 2 2 2 2 10" xfId="4689"/>
    <cellStyle name="Normal 2 2 2 2 2 2 2 2 2 2 2 2 11" xfId="4690"/>
    <cellStyle name="Normal 2 2 2 2 2 2 2 2 2 2 2 2 12" xfId="3499"/>
    <cellStyle name="Normal 2 2 2 2 2 2 2 2 2 2 2 2 12 2" xfId="9014"/>
    <cellStyle name="Normal 2 2 2 2 2 2 2 2 2 2 2 2 13" xfId="4815"/>
    <cellStyle name="Normal 2 2 2 2 2 2 2 2 2 2 2 2 13 2" xfId="10212"/>
    <cellStyle name="Normal 2 2 2 2 2 2 2 2 2 2 2 2 14" xfId="4239"/>
    <cellStyle name="Normal 2 2 2 2 2 2 2 2 2 2 2 2 14 2" xfId="9709"/>
    <cellStyle name="Normal 2 2 2 2 2 2 2 2 2 2 2 2 15" xfId="5172"/>
    <cellStyle name="Normal 2 2 2 2 2 2 2 2 2 2 2 2 15 2" xfId="10546"/>
    <cellStyle name="Normal 2 2 2 2 2 2 2 2 2 2 2 2 16" xfId="5440"/>
    <cellStyle name="Normal 2 2 2 2 2 2 2 2 2 2 2 2 16 2" xfId="10799"/>
    <cellStyle name="Normal 2 2 2 2 2 2 2 2 2 2 2 2 2" xfId="948"/>
    <cellStyle name="Normal 2 2 2 2 2 2 2 2 2 2 2 2 2 10" xfId="3219"/>
    <cellStyle name="Normal 2 2 2 2 2 2 2 2 2 2 2 2 2 11" xfId="5155"/>
    <cellStyle name="Normal 2 2 2 2 2 2 2 2 2 2 2 2 2 12" xfId="5428"/>
    <cellStyle name="Normal 2 2 2 2 2 2 2 2 2 2 2 2 2 13" xfId="6559"/>
    <cellStyle name="Normal 2 2 2 2 2 2 2 2 2 2 2 2 2 2" xfId="3378"/>
    <cellStyle name="Normal 2 2 2 2 2 2 2 2 2 2 2 2 2 2 2" xfId="3379"/>
    <cellStyle name="Normal 2 2 2 2 2 2 2 2 2 2 2 2 2 2 2 2" xfId="8906"/>
    <cellStyle name="Normal 2 2 2 2 2 2 2 2 2 2 2 2 2 2 3" xfId="3246"/>
    <cellStyle name="Normal 2 2 2 2 2 2 2 2 2 2 2 2 2 2 3 2" xfId="8783"/>
    <cellStyle name="Normal 2 2 2 2 2 2 2 2 2 2 2 2 2 2 4" xfId="2299"/>
    <cellStyle name="Normal 2 2 2 2 2 2 2 2 2 2 2 2 2 2 4 2" xfId="7885"/>
    <cellStyle name="Normal 2 2 2 2 2 2 2 2 2 2 2 2 2 2 5" xfId="4592"/>
    <cellStyle name="Normal 2 2 2 2 2 2 2 2 2 2 2 2 2 2 5 2" xfId="10043"/>
    <cellStyle name="Normal 2 2 2 2 2 2 2 2 2 2 2 2 2 2 6" xfId="5282"/>
    <cellStyle name="Normal 2 2 2 2 2 2 2 2 2 2 2 2 2 2 6 2" xfId="10651"/>
    <cellStyle name="Normal 2 2 2 2 2 2 2 2 2 2 2 2 2 2 7" xfId="5518"/>
    <cellStyle name="Normal 2 2 2 2 2 2 2 2 2 2 2 2 2 2 7 2" xfId="10873"/>
    <cellStyle name="Normal 2 2 2 2 2 2 2 2 2 2 2 2 2 3" xfId="4624"/>
    <cellStyle name="Normal 2 2 2 2 2 2 2 2 2 2 2 2 2 3 2" xfId="10059"/>
    <cellStyle name="Normal 2 2 2 2 2 2 2 2 2 2 2 2 2 4" xfId="4661"/>
    <cellStyle name="Normal 2 2 2 2 2 2 2 2 2 2 2 2 2 4 2" xfId="10080"/>
    <cellStyle name="Normal 2 2 2 2 2 2 2 2 2 2 2 2 2 5" xfId="4656"/>
    <cellStyle name="Normal 2 2 2 2 2 2 2 2 2 2 2 2 2 5 2" xfId="10076"/>
    <cellStyle name="Normal 2 2 2 2 2 2 2 2 2 2 2 2 2 6" xfId="4609"/>
    <cellStyle name="Normal 2 2 2 2 2 2 2 2 2 2 2 2 2 6 2" xfId="10053"/>
    <cellStyle name="Normal 2 2 2 2 2 2 2 2 2 2 2 2 2 7" xfId="4638"/>
    <cellStyle name="Normal 2 2 2 2 2 2 2 2 2 2 2 2 2 7 2" xfId="10068"/>
    <cellStyle name="Normal 2 2 2 2 2 2 2 2 2 2 2 2 2 8" xfId="3543"/>
    <cellStyle name="Normal 2 2 2 2 2 2 2 2 2 2 2 2 2 9" xfId="4824"/>
    <cellStyle name="Normal 2 2 2 2 2 2 2 2 2 2 2 2 3" xfId="1353"/>
    <cellStyle name="Normal 2 2 2 2 2 2 2 2 2 2 2 2 3 2" xfId="6959"/>
    <cellStyle name="Normal 2 2 2 2 2 2 2 2 2 2 2 2 4" xfId="1760"/>
    <cellStyle name="Normal 2 2 2 2 2 2 2 2 2 2 2 2 4 2" xfId="7359"/>
    <cellStyle name="Normal 2 2 2 2 2 2 2 2 2 2 2 2 5" xfId="2162"/>
    <cellStyle name="Normal 2 2 2 2 2 2 2 2 2 2 2 2 5 2" xfId="7754"/>
    <cellStyle name="Normal 2 2 2 2 2 2 2 2 2 2 2 2 6" xfId="2569"/>
    <cellStyle name="Normal 2 2 2 2 2 2 2 2 2 2 2 2 6 2" xfId="8151"/>
    <cellStyle name="Normal 2 2 2 2 2 2 2 2 2 2 2 2 7" xfId="2967"/>
    <cellStyle name="Normal 2 2 2 2 2 2 2 2 2 2 2 2 7 2" xfId="4623"/>
    <cellStyle name="Normal 2 2 2 2 2 2 2 2 2 2 2 2 7 3" xfId="5058"/>
    <cellStyle name="Normal 2 2 2 2 2 2 2 2 2 2 2 2 7 4" xfId="5362"/>
    <cellStyle name="Normal 2 2 2 2 2 2 2 2 2 2 2 2 7 5" xfId="5578"/>
    <cellStyle name="Normal 2 2 2 2 2 2 2 2 2 2 2 2 7 6" xfId="5699"/>
    <cellStyle name="Normal 2 2 2 2 2 2 2 2 2 2 2 2 7 7" xfId="5708"/>
    <cellStyle name="Normal 2 2 2 2 2 2 2 2 2 2 2 2 7 8" xfId="8545"/>
    <cellStyle name="Normal 2 2 2 2 2 2 2 2 2 2 2 2 8" xfId="4677"/>
    <cellStyle name="Normal 2 2 2 2 2 2 2 2 2 2 2 2 9" xfId="3027"/>
    <cellStyle name="Normal 2 2 2 2 2 2 2 2 2 2 2 3" xfId="1352"/>
    <cellStyle name="Normal 2 2 2 2 2 2 2 2 2 2 2 3 10" xfId="3325"/>
    <cellStyle name="Normal 2 2 2 2 2 2 2 2 2 2 2 3 10 2" xfId="8856"/>
    <cellStyle name="Normal 2 2 2 2 2 2 2 2 2 2 2 3 11" xfId="5145"/>
    <cellStyle name="Normal 2 2 2 2 2 2 2 2 2 2 2 3 11 2" xfId="10521"/>
    <cellStyle name="Normal 2 2 2 2 2 2 2 2 2 2 2 3 12" xfId="5422"/>
    <cellStyle name="Normal 2 2 2 2 2 2 2 2 2 2 2 3 12 2" xfId="10782"/>
    <cellStyle name="Normal 2 2 2 2 2 2 2 2 2 2 2 3 2" xfId="3031"/>
    <cellStyle name="Normal 2 2 2 2 2 2 2 2 2 2 2 3 2 2" xfId="3687"/>
    <cellStyle name="Normal 2 2 2 2 2 2 2 2 2 2 2 3 2 3" xfId="2984"/>
    <cellStyle name="Normal 2 2 2 2 2 2 2 2 2 2 2 3 2 4" xfId="5066"/>
    <cellStyle name="Normal 2 2 2 2 2 2 2 2 2 2 2 3 2 5" xfId="3809"/>
    <cellStyle name="Normal 2 2 2 2 2 2 2 2 2 2 2 3 2 6" xfId="4512"/>
    <cellStyle name="Normal 2 2 2 2 2 2 2 2 2 2 2 3 2 7" xfId="3507"/>
    <cellStyle name="Normal 2 2 2 2 2 2 2 2 2 2 2 3 2 8" xfId="8585"/>
    <cellStyle name="Normal 2 2 2 2 2 2 2 2 2 2 2 3 3" xfId="4640"/>
    <cellStyle name="Normal 2 2 2 2 2 2 2 2 2 2 2 3 4" xfId="4657"/>
    <cellStyle name="Normal 2 2 2 2 2 2 2 2 2 2 2 3 5" xfId="4685"/>
    <cellStyle name="Normal 2 2 2 2 2 2 2 2 2 2 2 3 6" xfId="4614"/>
    <cellStyle name="Normal 2 2 2 2 2 2 2 2 2 2 2 3 7" xfId="4672"/>
    <cellStyle name="Normal 2 2 2 2 2 2 2 2 2 2 2 3 8" xfId="3149"/>
    <cellStyle name="Normal 2 2 2 2 2 2 2 2 2 2 2 3 8 2" xfId="8695"/>
    <cellStyle name="Normal 2 2 2 2 2 2 2 2 2 2 2 3 9" xfId="4769"/>
    <cellStyle name="Normal 2 2 2 2 2 2 2 2 2 2 2 3 9 2" xfId="10166"/>
    <cellStyle name="Normal 2 2 2 2 2 2 2 2 2 2 2 4" xfId="1759"/>
    <cellStyle name="Normal 2 2 2 2 2 2 2 2 2 2 2 5" xfId="2161"/>
    <cellStyle name="Normal 2 2 2 2 2 2 2 2 2 2 2 6" xfId="2568"/>
    <cellStyle name="Normal 2 2 2 2 2 2 2 2 2 2 2 7" xfId="2966"/>
    <cellStyle name="Normal 2 2 2 2 2 2 2 2 2 2 2 7 2" xfId="3016"/>
    <cellStyle name="Normal 2 2 2 2 2 2 2 2 2 2 2 7 2 2" xfId="8578"/>
    <cellStyle name="Normal 2 2 2 2 2 2 2 2 2 2 2 7 3" xfId="3069"/>
    <cellStyle name="Normal 2 2 2 2 2 2 2 2 2 2 2 7 3 2" xfId="8618"/>
    <cellStyle name="Normal 2 2 2 2 2 2 2 2 2 2 2 7 4" xfId="4708"/>
    <cellStyle name="Normal 2 2 2 2 2 2 2 2 2 2 2 7 4 2" xfId="10107"/>
    <cellStyle name="Normal 2 2 2 2 2 2 2 2 2 2 2 7 5" xfId="4525"/>
    <cellStyle name="Normal 2 2 2 2 2 2 2 2 2 2 2 7 5 2" xfId="9978"/>
    <cellStyle name="Normal 2 2 2 2 2 2 2 2 2 2 2 7 6" xfId="4589"/>
    <cellStyle name="Normal 2 2 2 2 2 2 2 2 2 2 2 7 6 2" xfId="10040"/>
    <cellStyle name="Normal 2 2 2 2 2 2 2 2 2 2 2 7 7" xfId="3890"/>
    <cellStyle name="Normal 2 2 2 2 2 2 2 2 2 2 2 7 7 2" xfId="9386"/>
    <cellStyle name="Normal 2 2 2 2 2 2 2 2 2 2 2 8" xfId="4637"/>
    <cellStyle name="Normal 2 2 2 2 2 2 2 2 2 2 2 8 2" xfId="10067"/>
    <cellStyle name="Normal 2 2 2 2 2 2 2 2 2 2 2 9" xfId="3023"/>
    <cellStyle name="Normal 2 2 2 2 2 2 2 2 2 2 2 9 2" xfId="8582"/>
    <cellStyle name="Normal 2 2 2 2 2 2 2 2 2 2 3" xfId="787"/>
    <cellStyle name="Normal 2 2 2 2 2 2 2 2 2 2 3 10" xfId="4171"/>
    <cellStyle name="Normal 2 2 2 2 2 2 2 2 2 2 3 11" xfId="3438"/>
    <cellStyle name="Normal 2 2 2 2 2 2 2 2 2 2 3 12" xfId="5109"/>
    <cellStyle name="Normal 2 2 2 2 2 2 2 2 2 2 3 13" xfId="6399"/>
    <cellStyle name="Normal 2 2 2 2 2 2 2 2 2 2 3 2" xfId="3030"/>
    <cellStyle name="Normal 2 2 2 2 2 2 2 2 2 2 3 2 2" xfId="3267"/>
    <cellStyle name="Normal 2 2 2 2 2 2 2 2 2 2 3 2 2 2" xfId="8803"/>
    <cellStyle name="Normal 2 2 2 2 2 2 2 2 2 2 3 2 3" xfId="3112"/>
    <cellStyle name="Normal 2 2 2 2 2 2 2 2 2 2 3 2 3 2" xfId="8658"/>
    <cellStyle name="Normal 2 2 2 2 2 2 2 2 2 2 3 2 4" xfId="4740"/>
    <cellStyle name="Normal 2 2 2 2 2 2 2 2 2 2 3 2 4 2" xfId="10138"/>
    <cellStyle name="Normal 2 2 2 2 2 2 2 2 2 2 3 2 5" xfId="3500"/>
    <cellStyle name="Normal 2 2 2 2 2 2 2 2 2 2 3 2 5 2" xfId="9015"/>
    <cellStyle name="Normal 2 2 2 2 2 2 2 2 2 2 3 2 6" xfId="3512"/>
    <cellStyle name="Normal 2 2 2 2 2 2 2 2 2 2 3 2 6 2" xfId="9026"/>
    <cellStyle name="Normal 2 2 2 2 2 2 2 2 2 2 3 2 7" xfId="5093"/>
    <cellStyle name="Normal 2 2 2 2 2 2 2 2 2 2 3 2 7 2" xfId="10472"/>
    <cellStyle name="Normal 2 2 2 2 2 2 2 2 2 2 3 3" xfId="4612"/>
    <cellStyle name="Normal 2 2 2 2 2 2 2 2 2 2 3 3 2" xfId="10054"/>
    <cellStyle name="Normal 2 2 2 2 2 2 2 2 2 2 3 4" xfId="4625"/>
    <cellStyle name="Normal 2 2 2 2 2 2 2 2 2 2 3 4 2" xfId="10060"/>
    <cellStyle name="Normal 2 2 2 2 2 2 2 2 2 2 3 5" xfId="4664"/>
    <cellStyle name="Normal 2 2 2 2 2 2 2 2 2 2 3 5 2" xfId="10081"/>
    <cellStyle name="Normal 2 2 2 2 2 2 2 2 2 2 3 6" xfId="3003"/>
    <cellStyle name="Normal 2 2 2 2 2 2 2 2 2 2 3 6 2" xfId="8571"/>
    <cellStyle name="Normal 2 2 2 2 2 2 2 2 2 2 3 7" xfId="4648"/>
    <cellStyle name="Normal 2 2 2 2 2 2 2 2 2 2 3 7 2" xfId="10073"/>
    <cellStyle name="Normal 2 2 2 2 2 2 2 2 2 2 3 8" xfId="3447"/>
    <cellStyle name="Normal 2 2 2 2 2 2 2 2 2 2 3 9" xfId="5016"/>
    <cellStyle name="Normal 2 2 2 2 2 2 2 2 2 2 4" xfId="1192"/>
    <cellStyle name="Normal 2 2 2 2 2 2 2 2 2 2 4 2" xfId="6799"/>
    <cellStyle name="Normal 2 2 2 2 2 2 2 2 2 2 5" xfId="1599"/>
    <cellStyle name="Normal 2 2 2 2 2 2 2 2 2 2 5 2" xfId="7199"/>
    <cellStyle name="Normal 2 2 2 2 2 2 2 2 2 2 6" xfId="2002"/>
    <cellStyle name="Normal 2 2 2 2 2 2 2 2 2 2 6 2" xfId="7595"/>
    <cellStyle name="Normal 2 2 2 2 2 2 2 2 2 2 7" xfId="2408"/>
    <cellStyle name="Normal 2 2 2 2 2 2 2 2 2 2 7 2" xfId="7993"/>
    <cellStyle name="Normal 2 2 2 2 2 2 2 2 2 2 8" xfId="2807"/>
    <cellStyle name="Normal 2 2 2 2 2 2 2 2 2 2 8 2" xfId="2246"/>
    <cellStyle name="Normal 2 2 2 2 2 2 2 2 2 2 8 3" xfId="4476"/>
    <cellStyle name="Normal 2 2 2 2 2 2 2 2 2 2 8 4" xfId="3661"/>
    <cellStyle name="Normal 2 2 2 2 2 2 2 2 2 2 8 5" xfId="5269"/>
    <cellStyle name="Normal 2 2 2 2 2 2 2 2 2 2 8 6" xfId="5509"/>
    <cellStyle name="Normal 2 2 2 2 2 2 2 2 2 2 8 7" xfId="5661"/>
    <cellStyle name="Normal 2 2 2 2 2 2 2 2 2 2 8 8" xfId="8386"/>
    <cellStyle name="Normal 2 2 2 2 2 2 2 2 2 2 9" xfId="4651"/>
    <cellStyle name="Normal 2 2 2 2 2 2 2 2 2 3" xfId="475"/>
    <cellStyle name="Normal 2 2 2 2 2 2 2 2 2 3 10" xfId="3130"/>
    <cellStyle name="Normal 2 2 2 2 2 2 2 2 2 3 10 2" xfId="8676"/>
    <cellStyle name="Normal 2 2 2 2 2 2 2 2 2 3 11" xfId="5134"/>
    <cellStyle name="Normal 2 2 2 2 2 2 2 2 2 3 11 2" xfId="10510"/>
    <cellStyle name="Normal 2 2 2 2 2 2 2 2 2 3 12" xfId="5413"/>
    <cellStyle name="Normal 2 2 2 2 2 2 2 2 2 3 12 2" xfId="10773"/>
    <cellStyle name="Normal 2 2 2 2 2 2 2 2 2 3 13" xfId="6111"/>
    <cellStyle name="Normal 2 2 2 2 2 2 2 2 2 3 2" xfId="957"/>
    <cellStyle name="Normal 2 2 2 2 2 2 2 2 2 3 2 2" xfId="6568"/>
    <cellStyle name="Normal 2 2 2 2 2 2 2 2 2 3 3" xfId="1362"/>
    <cellStyle name="Normal 2 2 2 2 2 2 2 2 2 3 3 2" xfId="6968"/>
    <cellStyle name="Normal 2 2 2 2 2 2 2 2 2 3 4" xfId="1769"/>
    <cellStyle name="Normal 2 2 2 2 2 2 2 2 2 3 4 2" xfId="7367"/>
    <cellStyle name="Normal 2 2 2 2 2 2 2 2 2 3 5" xfId="2171"/>
    <cellStyle name="Normal 2 2 2 2 2 2 2 2 2 3 5 2" xfId="7763"/>
    <cellStyle name="Normal 2 2 2 2 2 2 2 2 2 3 6" xfId="2578"/>
    <cellStyle name="Normal 2 2 2 2 2 2 2 2 2 3 6 2" xfId="8160"/>
    <cellStyle name="Normal 2 2 2 2 2 2 2 2 2 3 7" xfId="2976"/>
    <cellStyle name="Normal 2 2 2 2 2 2 2 2 2 3 7 2" xfId="8554"/>
    <cellStyle name="Normal 2 2 2 2 2 2 2 2 2 3 8" xfId="3928"/>
    <cellStyle name="Normal 2 2 2 2 2 2 2 2 2 3 8 2" xfId="9421"/>
    <cellStyle name="Normal 2 2 2 2 2 2 2 2 2 3 9" xfId="4209"/>
    <cellStyle name="Normal 2 2 2 2 2 2 2 2 2 3 9 2" xfId="9681"/>
    <cellStyle name="Normal 2 2 2 2 2 2 2 2 2 4" xfId="786"/>
    <cellStyle name="Normal 2 2 2 2 2 2 2 2 2 4 10" xfId="3485"/>
    <cellStyle name="Normal 2 2 2 2 2 2 2 2 2 4 10 2" xfId="9001"/>
    <cellStyle name="Normal 2 2 2 2 2 2 2 2 2 4 11" xfId="3994"/>
    <cellStyle name="Normal 2 2 2 2 2 2 2 2 2 4 11 2" xfId="9485"/>
    <cellStyle name="Normal 2 2 2 2 2 2 2 2 2 4 12" xfId="2980"/>
    <cellStyle name="Normal 2 2 2 2 2 2 2 2 2 4 12 2" xfId="8558"/>
    <cellStyle name="Normal 2 2 2 2 2 2 2 2 2 4 2" xfId="3015"/>
    <cellStyle name="Normal 2 2 2 2 2 2 2 2 2 4 2 2" xfId="3266"/>
    <cellStyle name="Normal 2 2 2 2 2 2 2 2 2 4 2 3" xfId="3413"/>
    <cellStyle name="Normal 2 2 2 2 2 2 2 2 2 4 2 4" xfId="4989"/>
    <cellStyle name="Normal 2 2 2 2 2 2 2 2 2 4 2 5" xfId="3087"/>
    <cellStyle name="Normal 2 2 2 2 2 2 2 2 2 4 2 6" xfId="4019"/>
    <cellStyle name="Normal 2 2 2 2 2 2 2 2 2 4 2 7" xfId="5169"/>
    <cellStyle name="Normal 2 2 2 2 2 2 2 2 2 4 2 8" xfId="8577"/>
    <cellStyle name="Normal 2 2 2 2 2 2 2 2 2 4 3" xfId="4611"/>
    <cellStyle name="Normal 2 2 2 2 2 2 2 2 2 4 4" xfId="4642"/>
    <cellStyle name="Normal 2 2 2 2 2 2 2 2 2 4 5" xfId="4662"/>
    <cellStyle name="Normal 2 2 2 2 2 2 2 2 2 4 6" xfId="4629"/>
    <cellStyle name="Normal 2 2 2 2 2 2 2 2 2 4 7" xfId="4666"/>
    <cellStyle name="Normal 2 2 2 2 2 2 2 2 2 4 8" xfId="3156"/>
    <cellStyle name="Normal 2 2 2 2 2 2 2 2 2 4 8 2" xfId="8702"/>
    <cellStyle name="Normal 2 2 2 2 2 2 2 2 2 4 9" xfId="4956"/>
    <cellStyle name="Normal 2 2 2 2 2 2 2 2 2 4 9 2" xfId="10345"/>
    <cellStyle name="Normal 2 2 2 2 2 2 2 2 2 5" xfId="1191"/>
    <cellStyle name="Normal 2 2 2 2 2 2 2 2 2 6" xfId="1598"/>
    <cellStyle name="Normal 2 2 2 2 2 2 2 2 2 7" xfId="2001"/>
    <cellStyle name="Normal 2 2 2 2 2 2 2 2 2 8" xfId="2407"/>
    <cellStyle name="Normal 2 2 2 2 2 2 2 2 2 9" xfId="2806"/>
    <cellStyle name="Normal 2 2 2 2 2 2 2 2 2 9 2" xfId="3009"/>
    <cellStyle name="Normal 2 2 2 2 2 2 2 2 2 9 2 2" xfId="8575"/>
    <cellStyle name="Normal 2 2 2 2 2 2 2 2 2 9 3" xfId="4123"/>
    <cellStyle name="Normal 2 2 2 2 2 2 2 2 2 9 3 2" xfId="9606"/>
    <cellStyle name="Normal 2 2 2 2 2 2 2 2 2 9 4" xfId="4053"/>
    <cellStyle name="Normal 2 2 2 2 2 2 2 2 2 9 4 2" xfId="9541"/>
    <cellStyle name="Normal 2 2 2 2 2 2 2 2 2 9 5" xfId="2585"/>
    <cellStyle name="Normal 2 2 2 2 2 2 2 2 2 9 5 2" xfId="8167"/>
    <cellStyle name="Normal 2 2 2 2 2 2 2 2 2 9 6" xfId="4090"/>
    <cellStyle name="Normal 2 2 2 2 2 2 2 2 2 9 6 2" xfId="9576"/>
    <cellStyle name="Normal 2 2 2 2 2 2 2 2 2 9 7" xfId="4329"/>
    <cellStyle name="Normal 2 2 2 2 2 2 2 2 2 9 7 2" xfId="9796"/>
    <cellStyle name="Normal 2 2 2 2 2 2 2 2 3" xfId="436"/>
    <cellStyle name="Normal 2 2 2 2 2 2 2 2 3 10" xfId="2683"/>
    <cellStyle name="Normal 2 2 2 2 2 2 2 2 3 10 2" xfId="8263"/>
    <cellStyle name="Normal 2 2 2 2 2 2 2 2 3 11" xfId="4198"/>
    <cellStyle name="Normal 2 2 2 2 2 2 2 2 3 11 2" xfId="9671"/>
    <cellStyle name="Normal 2 2 2 2 2 2 2 2 3 12" xfId="3089"/>
    <cellStyle name="Normal 2 2 2 2 2 2 2 2 3 12 2" xfId="8636"/>
    <cellStyle name="Normal 2 2 2 2 2 2 2 2 3 13" xfId="3689"/>
    <cellStyle name="Normal 2 2 2 2 2 2 2 2 3 13 2" xfId="9193"/>
    <cellStyle name="Normal 2 2 2 2 2 2 2 2 3 14" xfId="6078"/>
    <cellStyle name="Normal 2 2 2 2 2 2 2 2 3 2" xfId="474"/>
    <cellStyle name="Normal 2 2 2 2 2 2 2 2 3 3" xfId="919"/>
    <cellStyle name="Normal 2 2 2 2 2 2 2 2 3 3 2" xfId="6531"/>
    <cellStyle name="Normal 2 2 2 2 2 2 2 2 3 4" xfId="1324"/>
    <cellStyle name="Normal 2 2 2 2 2 2 2 2 3 4 2" xfId="6931"/>
    <cellStyle name="Normal 2 2 2 2 2 2 2 2 3 5" xfId="1731"/>
    <cellStyle name="Normal 2 2 2 2 2 2 2 2 3 5 2" xfId="7331"/>
    <cellStyle name="Normal 2 2 2 2 2 2 2 2 3 6" xfId="2134"/>
    <cellStyle name="Normal 2 2 2 2 2 2 2 2 3 6 2" xfId="7727"/>
    <cellStyle name="Normal 2 2 2 2 2 2 2 2 3 7" xfId="2540"/>
    <cellStyle name="Normal 2 2 2 2 2 2 2 2 3 7 2" xfId="8124"/>
    <cellStyle name="Normal 2 2 2 2 2 2 2 2 3 8" xfId="2938"/>
    <cellStyle name="Normal 2 2 2 2 2 2 2 2 3 8 2" xfId="8517"/>
    <cellStyle name="Normal 2 2 2 2 2 2 2 2 3 9" xfId="3236"/>
    <cellStyle name="Normal 2 2 2 2 2 2 2 2 3 9 2" xfId="8773"/>
    <cellStyle name="Normal 2 2 2 2 2 2 2 2 4" xfId="645"/>
    <cellStyle name="Normal 2 2 2 2 2 2 2 2 4 10" xfId="3566"/>
    <cellStyle name="Normal 2 2 2 2 2 2 2 2 4 11" xfId="5296"/>
    <cellStyle name="Normal 2 2 2 2 2 2 2 2 4 12" xfId="5530"/>
    <cellStyle name="Normal 2 2 2 2 2 2 2 2 4 13" xfId="6258"/>
    <cellStyle name="Normal 2 2 2 2 2 2 2 2 4 2" xfId="3014"/>
    <cellStyle name="Normal 2 2 2 2 2 2 2 2 4 2 2" xfId="3158"/>
    <cellStyle name="Normal 2 2 2 2 2 2 2 2 4 2 2 2" xfId="8703"/>
    <cellStyle name="Normal 2 2 2 2 2 2 2 2 4 2 3" xfId="3816"/>
    <cellStyle name="Normal 2 2 2 2 2 2 2 2 4 2 3 2" xfId="9314"/>
    <cellStyle name="Normal 2 2 2 2 2 2 2 2 4 2 4" xfId="3555"/>
    <cellStyle name="Normal 2 2 2 2 2 2 2 2 4 2 4 2" xfId="9067"/>
    <cellStyle name="Normal 2 2 2 2 2 2 2 2 4 2 5" xfId="4929"/>
    <cellStyle name="Normal 2 2 2 2 2 2 2 2 4 2 5 2" xfId="10322"/>
    <cellStyle name="Normal 2 2 2 2 2 2 2 2 4 2 6" xfId="5005"/>
    <cellStyle name="Normal 2 2 2 2 2 2 2 2 4 2 6 2" xfId="10392"/>
    <cellStyle name="Normal 2 2 2 2 2 2 2 2 4 2 7" xfId="4806"/>
    <cellStyle name="Normal 2 2 2 2 2 2 2 2 4 2 7 2" xfId="10203"/>
    <cellStyle name="Normal 2 2 2 2 2 2 2 2 4 3" xfId="4605"/>
    <cellStyle name="Normal 2 2 2 2 2 2 2 2 4 3 2" xfId="10050"/>
    <cellStyle name="Normal 2 2 2 2 2 2 2 2 4 4" xfId="4675"/>
    <cellStyle name="Normal 2 2 2 2 2 2 2 2 4 4 2" xfId="10085"/>
    <cellStyle name="Normal 2 2 2 2 2 2 2 2 4 5" xfId="2995"/>
    <cellStyle name="Normal 2 2 2 2 2 2 2 2 4 5 2" xfId="8566"/>
    <cellStyle name="Normal 2 2 2 2 2 2 2 2 4 6" xfId="4644"/>
    <cellStyle name="Normal 2 2 2 2 2 2 2 2 4 6 2" xfId="10070"/>
    <cellStyle name="Normal 2 2 2 2 2 2 2 2 4 7" xfId="4686"/>
    <cellStyle name="Normal 2 2 2 2 2 2 2 2 4 7 2" xfId="10091"/>
    <cellStyle name="Normal 2 2 2 2 2 2 2 2 4 8" xfId="3454"/>
    <cellStyle name="Normal 2 2 2 2 2 2 2 2 4 9" xfId="3750"/>
    <cellStyle name="Normal 2 2 2 2 2 2 2 2 5" xfId="1050"/>
    <cellStyle name="Normal 2 2 2 2 2 2 2 2 5 2" xfId="6658"/>
    <cellStyle name="Normal 2 2 2 2 2 2 2 2 6" xfId="1457"/>
    <cellStyle name="Normal 2 2 2 2 2 2 2 2 6 2" xfId="7058"/>
    <cellStyle name="Normal 2 2 2 2 2 2 2 2 7" xfId="1861"/>
    <cellStyle name="Normal 2 2 2 2 2 2 2 2 7 2" xfId="7456"/>
    <cellStyle name="Normal 2 2 2 2 2 2 2 2 8" xfId="2266"/>
    <cellStyle name="Normal 2 2 2 2 2 2 2 2 8 2" xfId="7852"/>
    <cellStyle name="Normal 2 2 2 2 2 2 2 2 9" xfId="2673"/>
    <cellStyle name="Normal 2 2 2 2 2 2 2 2 9 2" xfId="3021"/>
    <cellStyle name="Normal 2 2 2 2 2 2 2 2 9 3" xfId="3293"/>
    <cellStyle name="Normal 2 2 2 2 2 2 2 2 9 4" xfId="4096"/>
    <cellStyle name="Normal 2 2 2 2 2 2 2 2 9 5" xfId="4896"/>
    <cellStyle name="Normal 2 2 2 2 2 2 2 2 9 6" xfId="3886"/>
    <cellStyle name="Normal 2 2 2 2 2 2 2 2 9 7" xfId="4193"/>
    <cellStyle name="Normal 2 2 2 2 2 2 2 2 9 8" xfId="8253"/>
    <cellStyle name="Normal 2 2 2 2 2 2 2 3" xfId="435"/>
    <cellStyle name="Normal 2 2 2 2 2 2 2 3 2" xfId="473"/>
    <cellStyle name="Normal 2 2 2 2 2 2 2 3 2 10" xfId="5307"/>
    <cellStyle name="Normal 2 2 2 2 2 2 2 3 2 10 2" xfId="10675"/>
    <cellStyle name="Normal 2 2 2 2 2 2 2 3 2 11" xfId="5538"/>
    <cellStyle name="Normal 2 2 2 2 2 2 2 3 2 11 2" xfId="10892"/>
    <cellStyle name="Normal 2 2 2 2 2 2 2 3 2 12" xfId="5676"/>
    <cellStyle name="Normal 2 2 2 2 2 2 2 3 2 12 2" xfId="11021"/>
    <cellStyle name="Normal 2 2 2 2 2 2 2 3 2 13" xfId="6110"/>
    <cellStyle name="Normal 2 2 2 2 2 2 2 3 2 2" xfId="955"/>
    <cellStyle name="Normal 2 2 2 2 2 2 2 3 2 2 2" xfId="6566"/>
    <cellStyle name="Normal 2 2 2 2 2 2 2 3 2 3" xfId="1360"/>
    <cellStyle name="Normal 2 2 2 2 2 2 2 3 2 3 2" xfId="6966"/>
    <cellStyle name="Normal 2 2 2 2 2 2 2 3 2 4" xfId="1767"/>
    <cellStyle name="Normal 2 2 2 2 2 2 2 3 2 4 2" xfId="7365"/>
    <cellStyle name="Normal 2 2 2 2 2 2 2 3 2 5" xfId="2169"/>
    <cellStyle name="Normal 2 2 2 2 2 2 2 3 2 5 2" xfId="7761"/>
    <cellStyle name="Normal 2 2 2 2 2 2 2 3 2 6" xfId="2576"/>
    <cellStyle name="Normal 2 2 2 2 2 2 2 3 2 6 2" xfId="8158"/>
    <cellStyle name="Normal 2 2 2 2 2 2 2 3 2 7" xfId="2974"/>
    <cellStyle name="Normal 2 2 2 2 2 2 2 3 2 7 2" xfId="8552"/>
    <cellStyle name="Normal 2 2 2 2 2 2 2 3 2 8" xfId="4526"/>
    <cellStyle name="Normal 2 2 2 2 2 2 2 3 2 8 2" xfId="9979"/>
    <cellStyle name="Normal 2 2 2 2 2 2 2 3 2 9" xfId="3080"/>
    <cellStyle name="Normal 2 2 2 2 2 2 2 3 2 9 2" xfId="8629"/>
    <cellStyle name="Normal 2 2 2 2 2 2 2 4" xfId="644"/>
    <cellStyle name="Normal 2 2 2 2 2 2 2 4 10" xfId="3328"/>
    <cellStyle name="Normal 2 2 2 2 2 2 2 4 10 2" xfId="8859"/>
    <cellStyle name="Normal 2 2 2 2 2 2 2 4 11" xfId="5102"/>
    <cellStyle name="Normal 2 2 2 2 2 2 2 4 11 2" xfId="10481"/>
    <cellStyle name="Normal 2 2 2 2 2 2 2 4 12" xfId="5153"/>
    <cellStyle name="Normal 2 2 2 2 2 2 2 4 12 2" xfId="10529"/>
    <cellStyle name="Normal 2 2 2 2 2 2 2 4 2" xfId="3002"/>
    <cellStyle name="Normal 2 2 2 2 2 2 2 4 2 2" xfId="3157"/>
    <cellStyle name="Normal 2 2 2 2 2 2 2 4 2 3" xfId="4129"/>
    <cellStyle name="Normal 2 2 2 2 2 2 2 4 2 4" xfId="4453"/>
    <cellStyle name="Normal 2 2 2 2 2 2 2 4 2 5" xfId="3176"/>
    <cellStyle name="Normal 2 2 2 2 2 2 2 4 2 6" xfId="3705"/>
    <cellStyle name="Normal 2 2 2 2 2 2 2 4 2 7" xfId="3897"/>
    <cellStyle name="Normal 2 2 2 2 2 2 2 4 2 8" xfId="8570"/>
    <cellStyle name="Normal 2 2 2 2 2 2 2 4 3" xfId="4604"/>
    <cellStyle name="Normal 2 2 2 2 2 2 2 4 4" xfId="4688"/>
    <cellStyle name="Normal 2 2 2 2 2 2 2 4 5" xfId="4634"/>
    <cellStyle name="Normal 2 2 2 2 2 2 2 4 6" xfId="4674"/>
    <cellStyle name="Normal 2 2 2 2 2 2 2 4 7" xfId="2992"/>
    <cellStyle name="Normal 2 2 2 2 2 2 2 4 8" xfId="3090"/>
    <cellStyle name="Normal 2 2 2 2 2 2 2 4 8 2" xfId="8637"/>
    <cellStyle name="Normal 2 2 2 2 2 2 2 4 9" xfId="4725"/>
    <cellStyle name="Normal 2 2 2 2 2 2 2 4 9 2" xfId="10123"/>
    <cellStyle name="Normal 2 2 2 2 2 2 2 5" xfId="1049"/>
    <cellStyle name="Normal 2 2 2 2 2 2 2 6" xfId="1456"/>
    <cellStyle name="Normal 2 2 2 2 2 2 2 7" xfId="1860"/>
    <cellStyle name="Normal 2 2 2 2 2 2 2 8" xfId="2265"/>
    <cellStyle name="Normal 2 2 2 2 2 2 2 9" xfId="2672"/>
    <cellStyle name="Normal 2 2 2 2 2 2 2 9 2" xfId="2999"/>
    <cellStyle name="Normal 2 2 2 2 2 2 2 9 2 2" xfId="8568"/>
    <cellStyle name="Normal 2 2 2 2 2 2 2 9 3" xfId="3034"/>
    <cellStyle name="Normal 2 2 2 2 2 2 2 9 3 2" xfId="8587"/>
    <cellStyle name="Normal 2 2 2 2 2 2 2 9 4" xfId="3261"/>
    <cellStyle name="Normal 2 2 2 2 2 2 2 9 4 2" xfId="8798"/>
    <cellStyle name="Normal 2 2 2 2 2 2 2 9 5" xfId="4926"/>
    <cellStyle name="Normal 2 2 2 2 2 2 2 9 5 2" xfId="10319"/>
    <cellStyle name="Normal 2 2 2 2 2 2 2 9 6" xfId="3516"/>
    <cellStyle name="Normal 2 2 2 2 2 2 2 9 6 2" xfId="9029"/>
    <cellStyle name="Normal 2 2 2 2 2 2 2 9 7" xfId="5167"/>
    <cellStyle name="Normal 2 2 2 2 2 2 2 9 7 2" xfId="10542"/>
    <cellStyle name="Normal 2 2 2 2 2 2 20" xfId="5349"/>
    <cellStyle name="Normal 2 2 2 2 2 2 20 2" xfId="10716"/>
    <cellStyle name="Normal 2 2 2 2 2 2 21" xfId="5571"/>
    <cellStyle name="Normal 2 2 2 2 2 2 21 2" xfId="10924"/>
    <cellStyle name="Normal 2 2 2 2 2 2 3" xfId="133"/>
    <cellStyle name="Normal 2 2 2 2 2 2 3 10" xfId="4189"/>
    <cellStyle name="Normal 2 2 2 2 2 2 3 10 2" xfId="9664"/>
    <cellStyle name="Normal 2 2 2 2 2 2 3 11" xfId="4217"/>
    <cellStyle name="Normal 2 2 2 2 2 2 3 11 2" xfId="9689"/>
    <cellStyle name="Normal 2 2 2 2 2 2 3 12" xfId="4787"/>
    <cellStyle name="Normal 2 2 2 2 2 2 3 12 2" xfId="10184"/>
    <cellStyle name="Normal 2 2 2 2 2 2 3 13" xfId="3268"/>
    <cellStyle name="Normal 2 2 2 2 2 2 3 13 2" xfId="8804"/>
    <cellStyle name="Normal 2 2 2 2 2 2 3 14" xfId="5205"/>
    <cellStyle name="Normal 2 2 2 2 2 2 3 14 2" xfId="10579"/>
    <cellStyle name="Normal 2 2 2 2 2 2 3 15" xfId="5799"/>
    <cellStyle name="Normal 2 2 2 2 2 2 3 2" xfId="279"/>
    <cellStyle name="Normal 2 2 2 2 2 2 3 2 10" xfId="4366"/>
    <cellStyle name="Normal 2 2 2 2 2 2 3 2 10 2" xfId="9832"/>
    <cellStyle name="Normal 2 2 2 2 2 2 3 2 11" xfId="5378"/>
    <cellStyle name="Normal 2 2 2 2 2 2 3 2 11 2" xfId="10741"/>
    <cellStyle name="Normal 2 2 2 2 2 2 3 2 12" xfId="5586"/>
    <cellStyle name="Normal 2 2 2 2 2 2 3 2 12 2" xfId="10936"/>
    <cellStyle name="Normal 2 2 2 2 2 2 3 2 13" xfId="5927"/>
    <cellStyle name="Normal 2 2 2 2 2 2 3 2 2" xfId="762"/>
    <cellStyle name="Normal 2 2 2 2 2 2 3 2 2 2" xfId="6375"/>
    <cellStyle name="Normal 2 2 2 2 2 2 3 2 3" xfId="1167"/>
    <cellStyle name="Normal 2 2 2 2 2 2 3 2 3 2" xfId="6775"/>
    <cellStyle name="Normal 2 2 2 2 2 2 3 2 4" xfId="1574"/>
    <cellStyle name="Normal 2 2 2 2 2 2 3 2 4 2" xfId="7175"/>
    <cellStyle name="Normal 2 2 2 2 2 2 3 2 5" xfId="1977"/>
    <cellStyle name="Normal 2 2 2 2 2 2 3 2 5 2" xfId="7571"/>
    <cellStyle name="Normal 2 2 2 2 2 2 3 2 6" xfId="2383"/>
    <cellStyle name="Normal 2 2 2 2 2 2 3 2 6 2" xfId="7969"/>
    <cellStyle name="Normal 2 2 2 2 2 2 3 2 7" xfId="2782"/>
    <cellStyle name="Normal 2 2 2 2 2 2 3 2 7 2" xfId="8362"/>
    <cellStyle name="Normal 2 2 2 2 2 2 3 2 8" xfId="3974"/>
    <cellStyle name="Normal 2 2 2 2 2 2 3 2 8 2" xfId="9466"/>
    <cellStyle name="Normal 2 2 2 2 2 2 3 2 9" xfId="3856"/>
    <cellStyle name="Normal 2 2 2 2 2 2 3 2 9 2" xfId="9354"/>
    <cellStyle name="Normal 2 2 2 2 2 2 3 3" xfId="411"/>
    <cellStyle name="Normal 2 2 2 2 2 2 3 3 10" xfId="4963"/>
    <cellStyle name="Normal 2 2 2 2 2 2 3 3 10 2" xfId="10352"/>
    <cellStyle name="Normal 2 2 2 2 2 2 3 3 11" xfId="4811"/>
    <cellStyle name="Normal 2 2 2 2 2 2 3 3 11 2" xfId="10208"/>
    <cellStyle name="Normal 2 2 2 2 2 2 3 3 12" xfId="4231"/>
    <cellStyle name="Normal 2 2 2 2 2 2 3 3 12 2" xfId="9702"/>
    <cellStyle name="Normal 2 2 2 2 2 2 3 3 13" xfId="6054"/>
    <cellStyle name="Normal 2 2 2 2 2 2 3 3 2" xfId="894"/>
    <cellStyle name="Normal 2 2 2 2 2 2 3 3 2 2" xfId="6506"/>
    <cellStyle name="Normal 2 2 2 2 2 2 3 3 3" xfId="1299"/>
    <cellStyle name="Normal 2 2 2 2 2 2 3 3 3 2" xfId="6906"/>
    <cellStyle name="Normal 2 2 2 2 2 2 3 3 4" xfId="1706"/>
    <cellStyle name="Normal 2 2 2 2 2 2 3 3 4 2" xfId="7306"/>
    <cellStyle name="Normal 2 2 2 2 2 2 3 3 5" xfId="2109"/>
    <cellStyle name="Normal 2 2 2 2 2 2 3 3 5 2" xfId="7702"/>
    <cellStyle name="Normal 2 2 2 2 2 2 3 3 6" xfId="2515"/>
    <cellStyle name="Normal 2 2 2 2 2 2 3 3 6 2" xfId="8099"/>
    <cellStyle name="Normal 2 2 2 2 2 2 3 3 7" xfId="2913"/>
    <cellStyle name="Normal 2 2 2 2 2 2 3 3 7 2" xfId="8492"/>
    <cellStyle name="Normal 2 2 2 2 2 2 3 3 8" xfId="3113"/>
    <cellStyle name="Normal 2 2 2 2 2 2 3 3 8 2" xfId="8659"/>
    <cellStyle name="Normal 2 2 2 2 2 2 3 3 9" xfId="4741"/>
    <cellStyle name="Normal 2 2 2 2 2 2 3 3 9 2" xfId="10139"/>
    <cellStyle name="Normal 2 2 2 2 2 2 3 4" xfId="616"/>
    <cellStyle name="Normal 2 2 2 2 2 2 3 4 2" xfId="6230"/>
    <cellStyle name="Normal 2 2 2 2 2 2 3 5" xfId="1021"/>
    <cellStyle name="Normal 2 2 2 2 2 2 3 5 2" xfId="6630"/>
    <cellStyle name="Normal 2 2 2 2 2 2 3 6" xfId="1428"/>
    <cellStyle name="Normal 2 2 2 2 2 2 3 6 2" xfId="7030"/>
    <cellStyle name="Normal 2 2 2 2 2 2 3 7" xfId="1832"/>
    <cellStyle name="Normal 2 2 2 2 2 2 3 7 2" xfId="7428"/>
    <cellStyle name="Normal 2 2 2 2 2 2 3 8" xfId="2238"/>
    <cellStyle name="Normal 2 2 2 2 2 2 3 8 2" xfId="7827"/>
    <cellStyle name="Normal 2 2 2 2 2 2 3 9" xfId="2646"/>
    <cellStyle name="Normal 2 2 2 2 2 2 3 9 2" xfId="8227"/>
    <cellStyle name="Normal 2 2 2 2 2 2 4" xfId="160"/>
    <cellStyle name="Normal 2 2 2 2 2 2 4 10" xfId="3654"/>
    <cellStyle name="Normal 2 2 2 2 2 2 4 10 2" xfId="9161"/>
    <cellStyle name="Normal 2 2 2 2 2 2 4 11" xfId="4924"/>
    <cellStyle name="Normal 2 2 2 2 2 2 4 11 2" xfId="10317"/>
    <cellStyle name="Normal 2 2 2 2 2 2 4 12" xfId="4837"/>
    <cellStyle name="Normal 2 2 2 2 2 2 4 12 2" xfId="10233"/>
    <cellStyle name="Normal 2 2 2 2 2 2 4 13" xfId="3434"/>
    <cellStyle name="Normal 2 2 2 2 2 2 4 13 2" xfId="8956"/>
    <cellStyle name="Normal 2 2 2 2 2 2 4 14" xfId="4830"/>
    <cellStyle name="Normal 2 2 2 2 2 2 4 14 2" xfId="10226"/>
    <cellStyle name="Normal 2 2 2 2 2 2 4 15" xfId="5822"/>
    <cellStyle name="Normal 2 2 2 2 2 2 4 2" xfId="302"/>
    <cellStyle name="Normal 2 2 2 2 2 2 4 2 10" xfId="5157"/>
    <cellStyle name="Normal 2 2 2 2 2 2 4 2 10 2" xfId="10532"/>
    <cellStyle name="Normal 2 2 2 2 2 2 4 2 11" xfId="5430"/>
    <cellStyle name="Normal 2 2 2 2 2 2 4 2 11 2" xfId="10789"/>
    <cellStyle name="Normal 2 2 2 2 2 2 4 2 12" xfId="5616"/>
    <cellStyle name="Normal 2 2 2 2 2 2 4 2 12 2" xfId="10964"/>
    <cellStyle name="Normal 2 2 2 2 2 2 4 2 13" xfId="5950"/>
    <cellStyle name="Normal 2 2 2 2 2 2 4 2 2" xfId="785"/>
    <cellStyle name="Normal 2 2 2 2 2 2 4 2 2 2" xfId="6398"/>
    <cellStyle name="Normal 2 2 2 2 2 2 4 2 3" xfId="1190"/>
    <cellStyle name="Normal 2 2 2 2 2 2 4 2 3 2" xfId="6798"/>
    <cellStyle name="Normal 2 2 2 2 2 2 4 2 4" xfId="1597"/>
    <cellStyle name="Normal 2 2 2 2 2 2 4 2 4 2" xfId="7198"/>
    <cellStyle name="Normal 2 2 2 2 2 2 4 2 5" xfId="2000"/>
    <cellStyle name="Normal 2 2 2 2 2 2 4 2 5 2" xfId="7594"/>
    <cellStyle name="Normal 2 2 2 2 2 2 4 2 6" xfId="2406"/>
    <cellStyle name="Normal 2 2 2 2 2 2 4 2 6 2" xfId="7992"/>
    <cellStyle name="Normal 2 2 2 2 2 2 4 2 7" xfId="2805"/>
    <cellStyle name="Normal 2 2 2 2 2 2 4 2 7 2" xfId="8385"/>
    <cellStyle name="Normal 2 2 2 2 2 2 4 2 8" xfId="4338"/>
    <cellStyle name="Normal 2 2 2 2 2 2 4 2 8 2" xfId="9805"/>
    <cellStyle name="Normal 2 2 2 2 2 2 4 2 9" xfId="3391"/>
    <cellStyle name="Normal 2 2 2 2 2 2 4 2 9 2" xfId="8918"/>
    <cellStyle name="Normal 2 2 2 2 2 2 4 3" xfId="434"/>
    <cellStyle name="Normal 2 2 2 2 2 2 4 3 10" xfId="4747"/>
    <cellStyle name="Normal 2 2 2 2 2 2 4 3 10 2" xfId="10145"/>
    <cellStyle name="Normal 2 2 2 2 2 2 4 3 11" xfId="3160"/>
    <cellStyle name="Normal 2 2 2 2 2 2 4 3 11 2" xfId="8705"/>
    <cellStyle name="Normal 2 2 2 2 2 2 4 3 12" xfId="3182"/>
    <cellStyle name="Normal 2 2 2 2 2 2 4 3 12 2" xfId="8725"/>
    <cellStyle name="Normal 2 2 2 2 2 2 4 3 13" xfId="6077"/>
    <cellStyle name="Normal 2 2 2 2 2 2 4 3 2" xfId="917"/>
    <cellStyle name="Normal 2 2 2 2 2 2 4 3 2 2" xfId="6529"/>
    <cellStyle name="Normal 2 2 2 2 2 2 4 3 3" xfId="1322"/>
    <cellStyle name="Normal 2 2 2 2 2 2 4 3 3 2" xfId="6929"/>
    <cellStyle name="Normal 2 2 2 2 2 2 4 3 4" xfId="1729"/>
    <cellStyle name="Normal 2 2 2 2 2 2 4 3 4 2" xfId="7329"/>
    <cellStyle name="Normal 2 2 2 2 2 2 4 3 5" xfId="2132"/>
    <cellStyle name="Normal 2 2 2 2 2 2 4 3 5 2" xfId="7725"/>
    <cellStyle name="Normal 2 2 2 2 2 2 4 3 6" xfId="2538"/>
    <cellStyle name="Normal 2 2 2 2 2 2 4 3 6 2" xfId="8122"/>
    <cellStyle name="Normal 2 2 2 2 2 2 4 3 7" xfId="2936"/>
    <cellStyle name="Normal 2 2 2 2 2 2 4 3 7 2" xfId="8515"/>
    <cellStyle name="Normal 2 2 2 2 2 2 4 3 8" xfId="3839"/>
    <cellStyle name="Normal 2 2 2 2 2 2 4 3 8 2" xfId="9337"/>
    <cellStyle name="Normal 2 2 2 2 2 2 4 3 9" xfId="3340"/>
    <cellStyle name="Normal 2 2 2 2 2 2 4 3 9 2" xfId="8870"/>
    <cellStyle name="Normal 2 2 2 2 2 2 4 4" xfId="643"/>
    <cellStyle name="Normal 2 2 2 2 2 2 4 4 2" xfId="6257"/>
    <cellStyle name="Normal 2 2 2 2 2 2 4 5" xfId="1048"/>
    <cellStyle name="Normal 2 2 2 2 2 2 4 5 2" xfId="6657"/>
    <cellStyle name="Normal 2 2 2 2 2 2 4 6" xfId="1455"/>
    <cellStyle name="Normal 2 2 2 2 2 2 4 6 2" xfId="7057"/>
    <cellStyle name="Normal 2 2 2 2 2 2 4 7" xfId="1859"/>
    <cellStyle name="Normal 2 2 2 2 2 2 4 7 2" xfId="7455"/>
    <cellStyle name="Normal 2 2 2 2 2 2 4 8" xfId="2264"/>
    <cellStyle name="Normal 2 2 2 2 2 2 4 8 2" xfId="7851"/>
    <cellStyle name="Normal 2 2 2 2 2 2 4 9" xfId="2671"/>
    <cellStyle name="Normal 2 2 2 2 2 2 4 9 2" xfId="8252"/>
    <cellStyle name="Normal 2 2 2 2 2 2 5" xfId="253"/>
    <cellStyle name="Normal 2 2 2 2 2 2 5 10" xfId="3966"/>
    <cellStyle name="Normal 2 2 2 2 2 2 5 10 2" xfId="9458"/>
    <cellStyle name="Normal 2 2 2 2 2 2 5 11" xfId="4960"/>
    <cellStyle name="Normal 2 2 2 2 2 2 5 11 2" xfId="10349"/>
    <cellStyle name="Normal 2 2 2 2 2 2 5 12" xfId="4055"/>
    <cellStyle name="Normal 2 2 2 2 2 2 5 12 2" xfId="9543"/>
    <cellStyle name="Normal 2 2 2 2 2 2 5 13" xfId="5901"/>
    <cellStyle name="Normal 2 2 2 2 2 2 5 2" xfId="736"/>
    <cellStyle name="Normal 2 2 2 2 2 2 5 2 2" xfId="6349"/>
    <cellStyle name="Normal 2 2 2 2 2 2 5 3" xfId="1141"/>
    <cellStyle name="Normal 2 2 2 2 2 2 5 3 2" xfId="6749"/>
    <cellStyle name="Normal 2 2 2 2 2 2 5 4" xfId="1548"/>
    <cellStyle name="Normal 2 2 2 2 2 2 5 4 2" xfId="7149"/>
    <cellStyle name="Normal 2 2 2 2 2 2 5 5" xfId="1951"/>
    <cellStyle name="Normal 2 2 2 2 2 2 5 5 2" xfId="7545"/>
    <cellStyle name="Normal 2 2 2 2 2 2 5 6" xfId="2357"/>
    <cellStyle name="Normal 2 2 2 2 2 2 5 6 2" xfId="7943"/>
    <cellStyle name="Normal 2 2 2 2 2 2 5 7" xfId="2756"/>
    <cellStyle name="Normal 2 2 2 2 2 2 5 7 2" xfId="8336"/>
    <cellStyle name="Normal 2 2 2 2 2 2 5 8" xfId="4108"/>
    <cellStyle name="Normal 2 2 2 2 2 2 5 8 2" xfId="9592"/>
    <cellStyle name="Normal 2 2 2 2 2 2 5 9" xfId="4475"/>
    <cellStyle name="Normal 2 2 2 2 2 2 5 9 2" xfId="9931"/>
    <cellStyle name="Normal 2 2 2 2 2 2 6" xfId="385"/>
    <cellStyle name="Normal 2 2 2 2 2 2 6 10" xfId="4874"/>
    <cellStyle name="Normal 2 2 2 2 2 2 6 10 2" xfId="10268"/>
    <cellStyle name="Normal 2 2 2 2 2 2 6 11" xfId="3697"/>
    <cellStyle name="Normal 2 2 2 2 2 2 6 11 2" xfId="9201"/>
    <cellStyle name="Normal 2 2 2 2 2 2 6 12" xfId="4868"/>
    <cellStyle name="Normal 2 2 2 2 2 2 6 12 2" xfId="10262"/>
    <cellStyle name="Normal 2 2 2 2 2 2 6 13" xfId="4332"/>
    <cellStyle name="Normal 2 2 2 2 2 2 6 13 2" xfId="9799"/>
    <cellStyle name="Normal 2 2 2 2 2 2 6 14" xfId="6028"/>
    <cellStyle name="Normal 2 2 2 2 2 2 6 2" xfId="472"/>
    <cellStyle name="Normal 2 2 2 2 2 2 6 3" xfId="868"/>
    <cellStyle name="Normal 2 2 2 2 2 2 6 3 2" xfId="6480"/>
    <cellStyle name="Normal 2 2 2 2 2 2 6 4" xfId="1273"/>
    <cellStyle name="Normal 2 2 2 2 2 2 6 4 2" xfId="6880"/>
    <cellStyle name="Normal 2 2 2 2 2 2 6 5" xfId="1680"/>
    <cellStyle name="Normal 2 2 2 2 2 2 6 5 2" xfId="7280"/>
    <cellStyle name="Normal 2 2 2 2 2 2 6 6" xfId="2083"/>
    <cellStyle name="Normal 2 2 2 2 2 2 6 6 2" xfId="7676"/>
    <cellStyle name="Normal 2 2 2 2 2 2 6 7" xfId="2489"/>
    <cellStyle name="Normal 2 2 2 2 2 2 6 7 2" xfId="8073"/>
    <cellStyle name="Normal 2 2 2 2 2 2 6 8" xfId="2887"/>
    <cellStyle name="Normal 2 2 2 2 2 2 6 8 2" xfId="8466"/>
    <cellStyle name="Normal 2 2 2 2 2 2 6 9" xfId="3596"/>
    <cellStyle name="Normal 2 2 2 2 2 2 6 9 2" xfId="9105"/>
    <cellStyle name="Normal 2 2 2 2 2 2 7" xfId="585"/>
    <cellStyle name="Normal 2 2 2 2 2 2 7 10" xfId="3184"/>
    <cellStyle name="Normal 2 2 2 2 2 2 7 11" xfId="4446"/>
    <cellStyle name="Normal 2 2 2 2 2 2 7 12" xfId="4950"/>
    <cellStyle name="Normal 2 2 2 2 2 2 7 13" xfId="6199"/>
    <cellStyle name="Normal 2 2 2 2 2 2 7 2" xfId="3001"/>
    <cellStyle name="Normal 2 2 2 2 2 2 7 2 2" xfId="3108"/>
    <cellStyle name="Normal 2 2 2 2 2 2 7 2 2 2" xfId="8654"/>
    <cellStyle name="Normal 2 2 2 2 2 2 7 2 3" xfId="3838"/>
    <cellStyle name="Normal 2 2 2 2 2 2 7 2 3 2" xfId="9336"/>
    <cellStyle name="Normal 2 2 2 2 2 2 7 2 4" xfId="3644"/>
    <cellStyle name="Normal 2 2 2 2 2 2 7 2 4 2" xfId="9151"/>
    <cellStyle name="Normal 2 2 2 2 2 2 7 2 5" xfId="4998"/>
    <cellStyle name="Normal 2 2 2 2 2 2 7 2 5 2" xfId="10385"/>
    <cellStyle name="Normal 2 2 2 2 2 2 7 2 6" xfId="3561"/>
    <cellStyle name="Normal 2 2 2 2 2 2 7 2 6 2" xfId="9073"/>
    <cellStyle name="Normal 2 2 2 2 2 2 7 2 7" xfId="5213"/>
    <cellStyle name="Normal 2 2 2 2 2 2 7 2 7 2" xfId="10586"/>
    <cellStyle name="Normal 2 2 2 2 2 2 7 3" xfId="4602"/>
    <cellStyle name="Normal 2 2 2 2 2 2 7 3 2" xfId="10048"/>
    <cellStyle name="Normal 2 2 2 2 2 2 7 4" xfId="3018"/>
    <cellStyle name="Normal 2 2 2 2 2 2 7 4 2" xfId="8579"/>
    <cellStyle name="Normal 2 2 2 2 2 2 7 5" xfId="4631"/>
    <cellStyle name="Normal 2 2 2 2 2 2 7 5 2" xfId="10064"/>
    <cellStyle name="Normal 2 2 2 2 2 2 7 6" xfId="3000"/>
    <cellStyle name="Normal 2 2 2 2 2 2 7 6 2" xfId="8569"/>
    <cellStyle name="Normal 2 2 2 2 2 2 7 7" xfId="4647"/>
    <cellStyle name="Normal 2 2 2 2 2 2 7 7 2" xfId="10072"/>
    <cellStyle name="Normal 2 2 2 2 2 2 7 8" xfId="3053"/>
    <cellStyle name="Normal 2 2 2 2 2 2 7 9" xfId="4971"/>
    <cellStyle name="Normal 2 2 2 2 2 2 8" xfId="990"/>
    <cellStyle name="Normal 2 2 2 2 2 2 8 2" xfId="6599"/>
    <cellStyle name="Normal 2 2 2 2 2 2 9" xfId="1397"/>
    <cellStyle name="Normal 2 2 2 2 2 2 9 2" xfId="6999"/>
    <cellStyle name="Normal 2 2 2 2 2 20" xfId="5069"/>
    <cellStyle name="Normal 2 2 2 2 2 21" xfId="5357"/>
    <cellStyle name="Normal 2 2 2 2 2 22" xfId="5773"/>
    <cellStyle name="Normal 2 2 2 2 2 3" xfId="122"/>
    <cellStyle name="Normal 2 2 2 2 2 4" xfId="171"/>
    <cellStyle name="Normal 2 2 2 2 2 5" xfId="252"/>
    <cellStyle name="Normal 2 2 2 2 2 6" xfId="384"/>
    <cellStyle name="Normal 2 2 2 2 2 6 2" xfId="471"/>
    <cellStyle name="Normal 2 2 2 2 2 6 2 10" xfId="3892"/>
    <cellStyle name="Normal 2 2 2 2 2 6 2 10 2" xfId="9388"/>
    <cellStyle name="Normal 2 2 2 2 2 6 2 11" xfId="5040"/>
    <cellStyle name="Normal 2 2 2 2 2 6 2 11 2" xfId="10425"/>
    <cellStyle name="Normal 2 2 2 2 2 6 2 12" xfId="4182"/>
    <cellStyle name="Normal 2 2 2 2 2 6 2 12 2" xfId="9658"/>
    <cellStyle name="Normal 2 2 2 2 2 6 2 13" xfId="6109"/>
    <cellStyle name="Normal 2 2 2 2 2 6 2 2" xfId="953"/>
    <cellStyle name="Normal 2 2 2 2 2 6 2 2 2" xfId="6564"/>
    <cellStyle name="Normal 2 2 2 2 2 6 2 3" xfId="1358"/>
    <cellStyle name="Normal 2 2 2 2 2 6 2 3 2" xfId="6964"/>
    <cellStyle name="Normal 2 2 2 2 2 6 2 4" xfId="1765"/>
    <cellStyle name="Normal 2 2 2 2 2 6 2 4 2" xfId="7363"/>
    <cellStyle name="Normal 2 2 2 2 2 6 2 5" xfId="2167"/>
    <cellStyle name="Normal 2 2 2 2 2 6 2 5 2" xfId="7759"/>
    <cellStyle name="Normal 2 2 2 2 2 6 2 6" xfId="2574"/>
    <cellStyle name="Normal 2 2 2 2 2 6 2 6 2" xfId="8156"/>
    <cellStyle name="Normal 2 2 2 2 2 6 2 7" xfId="2972"/>
    <cellStyle name="Normal 2 2 2 2 2 6 2 7 2" xfId="8550"/>
    <cellStyle name="Normal 2 2 2 2 2 6 2 8" xfId="3408"/>
    <cellStyle name="Normal 2 2 2 2 2 6 2 8 2" xfId="8934"/>
    <cellStyle name="Normal 2 2 2 2 2 6 2 9" xfId="4983"/>
    <cellStyle name="Normal 2 2 2 2 2 6 2 9 2" xfId="10371"/>
    <cellStyle name="Normal 2 2 2 2 2 7" xfId="584"/>
    <cellStyle name="Normal 2 2 2 2 2 7 10" xfId="3784"/>
    <cellStyle name="Normal 2 2 2 2 2 7 10 2" xfId="9285"/>
    <cellStyle name="Normal 2 2 2 2 2 7 11" xfId="4922"/>
    <cellStyle name="Normal 2 2 2 2 2 7 11 2" xfId="10315"/>
    <cellStyle name="Normal 2 2 2 2 2 7 12" xfId="3383"/>
    <cellStyle name="Normal 2 2 2 2 2 7 12 2" xfId="8910"/>
    <cellStyle name="Normal 2 2 2 2 2 7 2" xfId="2994"/>
    <cellStyle name="Normal 2 2 2 2 2 7 2 2" xfId="3107"/>
    <cellStyle name="Normal 2 2 2 2 2 7 2 3" xfId="4151"/>
    <cellStyle name="Normal 2 2 2 2 2 7 2 4" xfId="3417"/>
    <cellStyle name="Normal 2 2 2 2 2 7 2 5" xfId="3278"/>
    <cellStyle name="Normal 2 2 2 2 2 7 2 6" xfId="4137"/>
    <cellStyle name="Normal 2 2 2 2 2 7 2 7" xfId="4066"/>
    <cellStyle name="Normal 2 2 2 2 2 7 2 8" xfId="8565"/>
    <cellStyle name="Normal 2 2 2 2 2 7 3" xfId="4601"/>
    <cellStyle name="Normal 2 2 2 2 2 7 4" xfId="2997"/>
    <cellStyle name="Normal 2 2 2 2 2 7 5" xfId="4652"/>
    <cellStyle name="Normal 2 2 2 2 2 7 6" xfId="4678"/>
    <cellStyle name="Normal 2 2 2 2 2 7 7" xfId="4641"/>
    <cellStyle name="Normal 2 2 2 2 2 7 8" xfId="3817"/>
    <cellStyle name="Normal 2 2 2 2 2 7 8 2" xfId="9315"/>
    <cellStyle name="Normal 2 2 2 2 2 7 9" xfId="3257"/>
    <cellStyle name="Normal 2 2 2 2 2 7 9 2" xfId="8794"/>
    <cellStyle name="Normal 2 2 2 2 2 8" xfId="989"/>
    <cellStyle name="Normal 2 2 2 2 2 9" xfId="1396"/>
    <cellStyle name="Normal 2 2 2 2 20" xfId="4663"/>
    <cellStyle name="Normal 2 2 2 2 21" xfId="4645"/>
    <cellStyle name="Normal 2 2 2 2 22" xfId="4444"/>
    <cellStyle name="Normal 2 2 2 2 22 2" xfId="9904"/>
    <cellStyle name="Normal 2 2 2 2 23" xfId="3044"/>
    <cellStyle name="Normal 2 2 2 2 23 2" xfId="8597"/>
    <cellStyle name="Normal 2 2 2 2 24" xfId="5244"/>
    <cellStyle name="Normal 2 2 2 2 24 2" xfId="10616"/>
    <cellStyle name="Normal 2 2 2 2 25" xfId="5489"/>
    <cellStyle name="Normal 2 2 2 2 25 2" xfId="10847"/>
    <cellStyle name="Normal 2 2 2 2 26" xfId="5649"/>
    <cellStyle name="Normal 2 2 2 2 26 2" xfId="10996"/>
    <cellStyle name="Normal 2 2 2 2 3" xfId="66"/>
    <cellStyle name="Normal 2 2 2 2 3 10" xfId="4258"/>
    <cellStyle name="Normal 2 2 2 2 3 10 2" xfId="9728"/>
    <cellStyle name="Normal 2 2 2 2 3 11" xfId="4565"/>
    <cellStyle name="Normal 2 2 2 2 3 11 2" xfId="10016"/>
    <cellStyle name="Normal 2 2 2 2 3 12" xfId="4293"/>
    <cellStyle name="Normal 2 2 2 2 3 12 2" xfId="9761"/>
    <cellStyle name="Normal 2 2 2 2 3 13" xfId="4286"/>
    <cellStyle name="Normal 2 2 2 2 3 13 2" xfId="9755"/>
    <cellStyle name="Normal 2 2 2 2 3 14" xfId="3633"/>
    <cellStyle name="Normal 2 2 2 2 3 14 2" xfId="9141"/>
    <cellStyle name="Normal 2 2 2 2 3 15" xfId="5744"/>
    <cellStyle name="Normal 2 2 2 2 3 2" xfId="222"/>
    <cellStyle name="Normal 2 2 2 2 3 2 10" xfId="5212"/>
    <cellStyle name="Normal 2 2 2 2 3 2 10 2" xfId="10585"/>
    <cellStyle name="Normal 2 2 2 2 3 2 11" xfId="5469"/>
    <cellStyle name="Normal 2 2 2 2 3 2 11 2" xfId="10827"/>
    <cellStyle name="Normal 2 2 2 2 3 2 12" xfId="5636"/>
    <cellStyle name="Normal 2 2 2 2 3 2 12 2" xfId="10983"/>
    <cellStyle name="Normal 2 2 2 2 3 2 13" xfId="5872"/>
    <cellStyle name="Normal 2 2 2 2 3 2 2" xfId="705"/>
    <cellStyle name="Normal 2 2 2 2 3 2 2 2" xfId="6318"/>
    <cellStyle name="Normal 2 2 2 2 3 2 3" xfId="1110"/>
    <cellStyle name="Normal 2 2 2 2 3 2 3 2" xfId="6718"/>
    <cellStyle name="Normal 2 2 2 2 3 2 4" xfId="1517"/>
    <cellStyle name="Normal 2 2 2 2 3 2 4 2" xfId="7118"/>
    <cellStyle name="Normal 2 2 2 2 3 2 5" xfId="1920"/>
    <cellStyle name="Normal 2 2 2 2 3 2 5 2" xfId="7514"/>
    <cellStyle name="Normal 2 2 2 2 3 2 6" xfId="2326"/>
    <cellStyle name="Normal 2 2 2 2 3 2 6 2" xfId="7912"/>
    <cellStyle name="Normal 2 2 2 2 3 2 7" xfId="2727"/>
    <cellStyle name="Normal 2 2 2 2 3 2 7 2" xfId="8307"/>
    <cellStyle name="Normal 2 2 2 2 3 2 8" xfId="4408"/>
    <cellStyle name="Normal 2 2 2 2 3 2 8 2" xfId="9870"/>
    <cellStyle name="Normal 2 2 2 2 3 2 9" xfId="3863"/>
    <cellStyle name="Normal 2 2 2 2 3 2 9 2" xfId="9361"/>
    <cellStyle name="Normal 2 2 2 2 3 3" xfId="354"/>
    <cellStyle name="Normal 2 2 2 2 3 3 10" xfId="4360"/>
    <cellStyle name="Normal 2 2 2 2 3 3 10 2" xfId="9826"/>
    <cellStyle name="Normal 2 2 2 2 3 3 11" xfId="3198"/>
    <cellStyle name="Normal 2 2 2 2 3 3 11 2" xfId="8738"/>
    <cellStyle name="Normal 2 2 2 2 3 3 12" xfId="4517"/>
    <cellStyle name="Normal 2 2 2 2 3 3 12 2" xfId="9970"/>
    <cellStyle name="Normal 2 2 2 2 3 3 13" xfId="5999"/>
    <cellStyle name="Normal 2 2 2 2 3 3 2" xfId="837"/>
    <cellStyle name="Normal 2 2 2 2 3 3 2 2" xfId="6449"/>
    <cellStyle name="Normal 2 2 2 2 3 3 3" xfId="1242"/>
    <cellStyle name="Normal 2 2 2 2 3 3 3 2" xfId="6849"/>
    <cellStyle name="Normal 2 2 2 2 3 3 4" xfId="1649"/>
    <cellStyle name="Normal 2 2 2 2 3 3 4 2" xfId="7249"/>
    <cellStyle name="Normal 2 2 2 2 3 3 5" xfId="2052"/>
    <cellStyle name="Normal 2 2 2 2 3 3 5 2" xfId="7645"/>
    <cellStyle name="Normal 2 2 2 2 3 3 6" xfId="2458"/>
    <cellStyle name="Normal 2 2 2 2 3 3 6 2" xfId="8042"/>
    <cellStyle name="Normal 2 2 2 2 3 3 7" xfId="2856"/>
    <cellStyle name="Normal 2 2 2 2 3 3 7 2" xfId="8435"/>
    <cellStyle name="Normal 2 2 2 2 3 3 8" xfId="3916"/>
    <cellStyle name="Normal 2 2 2 2 3 3 8 2" xfId="9409"/>
    <cellStyle name="Normal 2 2 2 2 3 3 9" xfId="3692"/>
    <cellStyle name="Normal 2 2 2 2 3 3 9 2" xfId="9196"/>
    <cellStyle name="Normal 2 2 2 2 3 4" xfId="549"/>
    <cellStyle name="Normal 2 2 2 2 3 4 2" xfId="6168"/>
    <cellStyle name="Normal 2 2 2 2 3 5" xfId="500"/>
    <cellStyle name="Normal 2 2 2 2 3 5 2" xfId="6120"/>
    <cellStyle name="Normal 2 2 2 2 3 6" xfId="966"/>
    <cellStyle name="Normal 2 2 2 2 3 6 2" xfId="6576"/>
    <cellStyle name="Normal 2 2 2 2 3 7" xfId="1372"/>
    <cellStyle name="Normal 2 2 2 2 3 7 2" xfId="6977"/>
    <cellStyle name="Normal 2 2 2 2 3 8" xfId="609"/>
    <cellStyle name="Normal 2 2 2 2 3 8 2" xfId="6223"/>
    <cellStyle name="Normal 2 2 2 2 3 9" xfId="2176"/>
    <cellStyle name="Normal 2 2 2 2 3 9 2" xfId="7768"/>
    <cellStyle name="Normal 2 2 2 2 4" xfId="105"/>
    <cellStyle name="Normal 2 2 2 2 4 10" xfId="4376"/>
    <cellStyle name="Normal 2 2 2 2 4 10 2" xfId="9841"/>
    <cellStyle name="Normal 2 2 2 2 4 11" xfId="4045"/>
    <cellStyle name="Normal 2 2 2 2 4 11 2" xfId="9533"/>
    <cellStyle name="Normal 2 2 2 2 4 12" xfId="5186"/>
    <cellStyle name="Normal 2 2 2 2 4 12 2" xfId="10560"/>
    <cellStyle name="Normal 2 2 2 2 4 13" xfId="5452"/>
    <cellStyle name="Normal 2 2 2 2 4 13 2" xfId="10811"/>
    <cellStyle name="Normal 2 2 2 2 4 14" xfId="5627"/>
    <cellStyle name="Normal 2 2 2 2 4 14 2" xfId="10975"/>
    <cellStyle name="Normal 2 2 2 2 4 15" xfId="5776"/>
    <cellStyle name="Normal 2 2 2 2 4 2" xfId="256"/>
    <cellStyle name="Normal 2 2 2 2 4 2 10" xfId="4854"/>
    <cellStyle name="Normal 2 2 2 2 4 2 10 2" xfId="10249"/>
    <cellStyle name="Normal 2 2 2 2 4 2 11" xfId="4144"/>
    <cellStyle name="Normal 2 2 2 2 4 2 11 2" xfId="9624"/>
    <cellStyle name="Normal 2 2 2 2 4 2 12" xfId="5238"/>
    <cellStyle name="Normal 2 2 2 2 4 2 12 2" xfId="10611"/>
    <cellStyle name="Normal 2 2 2 2 4 2 13" xfId="5904"/>
    <cellStyle name="Normal 2 2 2 2 4 2 2" xfId="739"/>
    <cellStyle name="Normal 2 2 2 2 4 2 2 2" xfId="6352"/>
    <cellStyle name="Normal 2 2 2 2 4 2 3" xfId="1144"/>
    <cellStyle name="Normal 2 2 2 2 4 2 3 2" xfId="6752"/>
    <cellStyle name="Normal 2 2 2 2 4 2 4" xfId="1551"/>
    <cellStyle name="Normal 2 2 2 2 4 2 4 2" xfId="7152"/>
    <cellStyle name="Normal 2 2 2 2 4 2 5" xfId="1954"/>
    <cellStyle name="Normal 2 2 2 2 4 2 5 2" xfId="7548"/>
    <cellStyle name="Normal 2 2 2 2 4 2 6" xfId="2360"/>
    <cellStyle name="Normal 2 2 2 2 4 2 6 2" xfId="7946"/>
    <cellStyle name="Normal 2 2 2 2 4 2 7" xfId="2759"/>
    <cellStyle name="Normal 2 2 2 2 4 2 7 2" xfId="8339"/>
    <cellStyle name="Normal 2 2 2 2 4 2 8" xfId="3190"/>
    <cellStyle name="Normal 2 2 2 2 4 2 8 2" xfId="8730"/>
    <cellStyle name="Normal 2 2 2 2 4 2 9" xfId="4204"/>
    <cellStyle name="Normal 2 2 2 2 4 2 9 2" xfId="9677"/>
    <cellStyle name="Normal 2 2 2 2 4 3" xfId="388"/>
    <cellStyle name="Normal 2 2 2 2 4 3 10" xfId="3150"/>
    <cellStyle name="Normal 2 2 2 2 4 3 10 2" xfId="8696"/>
    <cellStyle name="Normal 2 2 2 2 4 3 11" xfId="5030"/>
    <cellStyle name="Normal 2 2 2 2 4 3 11 2" xfId="10415"/>
    <cellStyle name="Normal 2 2 2 2 4 3 12" xfId="4372"/>
    <cellStyle name="Normal 2 2 2 2 4 3 12 2" xfId="9837"/>
    <cellStyle name="Normal 2 2 2 2 4 3 13" xfId="6031"/>
    <cellStyle name="Normal 2 2 2 2 4 3 2" xfId="871"/>
    <cellStyle name="Normal 2 2 2 2 4 3 2 2" xfId="6483"/>
    <cellStyle name="Normal 2 2 2 2 4 3 3" xfId="1276"/>
    <cellStyle name="Normal 2 2 2 2 4 3 3 2" xfId="6883"/>
    <cellStyle name="Normal 2 2 2 2 4 3 4" xfId="1683"/>
    <cellStyle name="Normal 2 2 2 2 4 3 4 2" xfId="7283"/>
    <cellStyle name="Normal 2 2 2 2 4 3 5" xfId="2086"/>
    <cellStyle name="Normal 2 2 2 2 4 3 5 2" xfId="7679"/>
    <cellStyle name="Normal 2 2 2 2 4 3 6" xfId="2492"/>
    <cellStyle name="Normal 2 2 2 2 4 3 6 2" xfId="8076"/>
    <cellStyle name="Normal 2 2 2 2 4 3 7" xfId="2890"/>
    <cellStyle name="Normal 2 2 2 2 4 3 7 2" xfId="8469"/>
    <cellStyle name="Normal 2 2 2 2 4 3 8" xfId="4109"/>
    <cellStyle name="Normal 2 2 2 2 4 3 8 2" xfId="9593"/>
    <cellStyle name="Normal 2 2 2 2 4 3 9" xfId="4190"/>
    <cellStyle name="Normal 2 2 2 2 4 3 9 2" xfId="9665"/>
    <cellStyle name="Normal 2 2 2 2 4 4" xfId="588"/>
    <cellStyle name="Normal 2 2 2 2 4 4 2" xfId="6202"/>
    <cellStyle name="Normal 2 2 2 2 4 5" xfId="993"/>
    <cellStyle name="Normal 2 2 2 2 4 5 2" xfId="6602"/>
    <cellStyle name="Normal 2 2 2 2 4 6" xfId="1400"/>
    <cellStyle name="Normal 2 2 2 2 4 6 2" xfId="7002"/>
    <cellStyle name="Normal 2 2 2 2 4 7" xfId="1805"/>
    <cellStyle name="Normal 2 2 2 2 4 7 2" xfId="7401"/>
    <cellStyle name="Normal 2 2 2 2 4 8" xfId="2210"/>
    <cellStyle name="Normal 2 2 2 2 4 8 2" xfId="7800"/>
    <cellStyle name="Normal 2 2 2 2 4 9" xfId="2621"/>
    <cellStyle name="Normal 2 2 2 2 4 9 2" xfId="8202"/>
    <cellStyle name="Normal 2 2 2 2 5" xfId="117"/>
    <cellStyle name="Normal 2 2 2 2 5 10" xfId="3872"/>
    <cellStyle name="Normal 2 2 2 2 5 10 2" xfId="9370"/>
    <cellStyle name="Normal 2 2 2 2 5 11" xfId="3631"/>
    <cellStyle name="Normal 2 2 2 2 5 11 2" xfId="9139"/>
    <cellStyle name="Normal 2 2 2 2 5 12" xfId="5096"/>
    <cellStyle name="Normal 2 2 2 2 5 12 2" xfId="10475"/>
    <cellStyle name="Normal 2 2 2 2 5 13" xfId="4587"/>
    <cellStyle name="Normal 2 2 2 2 5 13 2" xfId="10038"/>
    <cellStyle name="Normal 2 2 2 2 5 14" xfId="3255"/>
    <cellStyle name="Normal 2 2 2 2 5 14 2" xfId="8792"/>
    <cellStyle name="Normal 2 2 2 2 5 15" xfId="5787"/>
    <cellStyle name="Normal 2 2 2 2 5 2" xfId="267"/>
    <cellStyle name="Normal 2 2 2 2 5 2 10" xfId="5245"/>
    <cellStyle name="Normal 2 2 2 2 5 2 10 2" xfId="10617"/>
    <cellStyle name="Normal 2 2 2 2 5 2 11" xfId="5490"/>
    <cellStyle name="Normal 2 2 2 2 5 2 11 2" xfId="10848"/>
    <cellStyle name="Normal 2 2 2 2 5 2 12" xfId="5650"/>
    <cellStyle name="Normal 2 2 2 2 5 2 12 2" xfId="10997"/>
    <cellStyle name="Normal 2 2 2 2 5 2 13" xfId="5915"/>
    <cellStyle name="Normal 2 2 2 2 5 2 2" xfId="750"/>
    <cellStyle name="Normal 2 2 2 2 5 2 2 2" xfId="6363"/>
    <cellStyle name="Normal 2 2 2 2 5 2 3" xfId="1155"/>
    <cellStyle name="Normal 2 2 2 2 5 2 3 2" xfId="6763"/>
    <cellStyle name="Normal 2 2 2 2 5 2 4" xfId="1562"/>
    <cellStyle name="Normal 2 2 2 2 5 2 4 2" xfId="7163"/>
    <cellStyle name="Normal 2 2 2 2 5 2 5" xfId="1965"/>
    <cellStyle name="Normal 2 2 2 2 5 2 5 2" xfId="7559"/>
    <cellStyle name="Normal 2 2 2 2 5 2 6" xfId="2371"/>
    <cellStyle name="Normal 2 2 2 2 5 2 6 2" xfId="7957"/>
    <cellStyle name="Normal 2 2 2 2 5 2 7" xfId="2770"/>
    <cellStyle name="Normal 2 2 2 2 5 2 7 2" xfId="8350"/>
    <cellStyle name="Normal 2 2 2 2 5 2 8" xfId="4445"/>
    <cellStyle name="Normal 2 2 2 2 5 2 8 2" xfId="9905"/>
    <cellStyle name="Normal 2 2 2 2 5 2 9" xfId="4508"/>
    <cellStyle name="Normal 2 2 2 2 5 2 9 2" xfId="9963"/>
    <cellStyle name="Normal 2 2 2 2 5 3" xfId="399"/>
    <cellStyle name="Normal 2 2 2 2 5 3 10" xfId="4451"/>
    <cellStyle name="Normal 2 2 2 2 5 3 10 2" xfId="9909"/>
    <cellStyle name="Normal 2 2 2 2 5 3 11" xfId="5351"/>
    <cellStyle name="Normal 2 2 2 2 5 3 11 2" xfId="10718"/>
    <cellStyle name="Normal 2 2 2 2 5 3 12" xfId="5572"/>
    <cellStyle name="Normal 2 2 2 2 5 3 12 2" xfId="10925"/>
    <cellStyle name="Normal 2 2 2 2 5 3 13" xfId="6042"/>
    <cellStyle name="Normal 2 2 2 2 5 3 2" xfId="882"/>
    <cellStyle name="Normal 2 2 2 2 5 3 2 2" xfId="6494"/>
    <cellStyle name="Normal 2 2 2 2 5 3 3" xfId="1287"/>
    <cellStyle name="Normal 2 2 2 2 5 3 3 2" xfId="6894"/>
    <cellStyle name="Normal 2 2 2 2 5 3 4" xfId="1694"/>
    <cellStyle name="Normal 2 2 2 2 5 3 4 2" xfId="7294"/>
    <cellStyle name="Normal 2 2 2 2 5 3 5" xfId="2097"/>
    <cellStyle name="Normal 2 2 2 2 5 3 5 2" xfId="7690"/>
    <cellStyle name="Normal 2 2 2 2 5 3 6" xfId="2503"/>
    <cellStyle name="Normal 2 2 2 2 5 3 6 2" xfId="8087"/>
    <cellStyle name="Normal 2 2 2 2 5 3 7" xfId="2901"/>
    <cellStyle name="Normal 2 2 2 2 5 3 7 2" xfId="8480"/>
    <cellStyle name="Normal 2 2 2 2 5 3 8" xfId="3955"/>
    <cellStyle name="Normal 2 2 2 2 5 3 8 2" xfId="9447"/>
    <cellStyle name="Normal 2 2 2 2 5 3 9" xfId="3166"/>
    <cellStyle name="Normal 2 2 2 2 5 3 9 2" xfId="8711"/>
    <cellStyle name="Normal 2 2 2 2 5 4" xfId="600"/>
    <cellStyle name="Normal 2 2 2 2 5 4 2" xfId="6214"/>
    <cellStyle name="Normal 2 2 2 2 5 5" xfId="1005"/>
    <cellStyle name="Normal 2 2 2 2 5 5 2" xfId="6614"/>
    <cellStyle name="Normal 2 2 2 2 5 6" xfId="1412"/>
    <cellStyle name="Normal 2 2 2 2 5 6 2" xfId="7014"/>
    <cellStyle name="Normal 2 2 2 2 5 7" xfId="1817"/>
    <cellStyle name="Normal 2 2 2 2 5 7 2" xfId="7413"/>
    <cellStyle name="Normal 2 2 2 2 5 8" xfId="2222"/>
    <cellStyle name="Normal 2 2 2 2 5 8 2" xfId="7812"/>
    <cellStyle name="Normal 2 2 2 2 5 9" xfId="2632"/>
    <cellStyle name="Normal 2 2 2 2 5 9 2" xfId="8213"/>
    <cellStyle name="Normal 2 2 2 2 6" xfId="50"/>
    <cellStyle name="Normal 2 2 2 2 6 10" xfId="4571"/>
    <cellStyle name="Normal 2 2 2 2 6 10 2" xfId="10022"/>
    <cellStyle name="Normal 2 2 2 2 6 11" xfId="4566"/>
    <cellStyle name="Normal 2 2 2 2 6 11 2" xfId="10017"/>
    <cellStyle name="Normal 2 2 2 2 6 12" xfId="5336"/>
    <cellStyle name="Normal 2 2 2 2 6 12 2" xfId="10703"/>
    <cellStyle name="Normal 2 2 2 2 6 13" xfId="5562"/>
    <cellStyle name="Normal 2 2 2 2 6 13 2" xfId="10915"/>
    <cellStyle name="Normal 2 2 2 2 6 14" xfId="5693"/>
    <cellStyle name="Normal 2 2 2 2 6 14 2" xfId="11038"/>
    <cellStyle name="Normal 2 2 2 2 6 15" xfId="5732"/>
    <cellStyle name="Normal 2 2 2 2 6 2" xfId="210"/>
    <cellStyle name="Normal 2 2 2 2 6 2 10" xfId="4840"/>
    <cellStyle name="Normal 2 2 2 2 6 2 10 2" xfId="10236"/>
    <cellStyle name="Normal 2 2 2 2 6 2 11" xfId="3400"/>
    <cellStyle name="Normal 2 2 2 2 6 2 11 2" xfId="8926"/>
    <cellStyle name="Normal 2 2 2 2 6 2 12" xfId="3554"/>
    <cellStyle name="Normal 2 2 2 2 6 2 12 2" xfId="9066"/>
    <cellStyle name="Normal 2 2 2 2 6 2 13" xfId="5860"/>
    <cellStyle name="Normal 2 2 2 2 6 2 2" xfId="693"/>
    <cellStyle name="Normal 2 2 2 2 6 2 2 2" xfId="6306"/>
    <cellStyle name="Normal 2 2 2 2 6 2 3" xfId="1098"/>
    <cellStyle name="Normal 2 2 2 2 6 2 3 2" xfId="6706"/>
    <cellStyle name="Normal 2 2 2 2 6 2 4" xfId="1505"/>
    <cellStyle name="Normal 2 2 2 2 6 2 4 2" xfId="7106"/>
    <cellStyle name="Normal 2 2 2 2 6 2 5" xfId="1908"/>
    <cellStyle name="Normal 2 2 2 2 6 2 5 2" xfId="7502"/>
    <cellStyle name="Normal 2 2 2 2 6 2 6" xfId="2314"/>
    <cellStyle name="Normal 2 2 2 2 6 2 6 2" xfId="7900"/>
    <cellStyle name="Normal 2 2 2 2 6 2 7" xfId="2715"/>
    <cellStyle name="Normal 2 2 2 2 6 2 7 2" xfId="8295"/>
    <cellStyle name="Normal 2 2 2 2 6 2 8" xfId="3498"/>
    <cellStyle name="Normal 2 2 2 2 6 2 8 2" xfId="9013"/>
    <cellStyle name="Normal 2 2 2 2 6 2 9" xfId="4221"/>
    <cellStyle name="Normal 2 2 2 2 6 2 9 2" xfId="9693"/>
    <cellStyle name="Normal 2 2 2 2 6 3" xfId="342"/>
    <cellStyle name="Normal 2 2 2 2 6 3 10" xfId="5222"/>
    <cellStyle name="Normal 2 2 2 2 6 3 10 2" xfId="10595"/>
    <cellStyle name="Normal 2 2 2 2 6 3 11" xfId="5474"/>
    <cellStyle name="Normal 2 2 2 2 6 3 11 2" xfId="10832"/>
    <cellStyle name="Normal 2 2 2 2 6 3 12" xfId="5639"/>
    <cellStyle name="Normal 2 2 2 2 6 3 12 2" xfId="10986"/>
    <cellStyle name="Normal 2 2 2 2 6 3 13" xfId="5987"/>
    <cellStyle name="Normal 2 2 2 2 6 3 2" xfId="825"/>
    <cellStyle name="Normal 2 2 2 2 6 3 2 2" xfId="6437"/>
    <cellStyle name="Normal 2 2 2 2 6 3 3" xfId="1230"/>
    <cellStyle name="Normal 2 2 2 2 6 3 3 2" xfId="6837"/>
    <cellStyle name="Normal 2 2 2 2 6 3 4" xfId="1637"/>
    <cellStyle name="Normal 2 2 2 2 6 3 4 2" xfId="7237"/>
    <cellStyle name="Normal 2 2 2 2 6 3 5" xfId="2040"/>
    <cellStyle name="Normal 2 2 2 2 6 3 5 2" xfId="7633"/>
    <cellStyle name="Normal 2 2 2 2 6 3 6" xfId="2446"/>
    <cellStyle name="Normal 2 2 2 2 6 3 6 2" xfId="8030"/>
    <cellStyle name="Normal 2 2 2 2 6 3 7" xfId="2844"/>
    <cellStyle name="Normal 2 2 2 2 6 3 7 2" xfId="8423"/>
    <cellStyle name="Normal 2 2 2 2 6 3 8" xfId="4419"/>
    <cellStyle name="Normal 2 2 2 2 6 3 8 2" xfId="9881"/>
    <cellStyle name="Normal 2 2 2 2 6 3 9" xfId="4110"/>
    <cellStyle name="Normal 2 2 2 2 6 3 9 2" xfId="9594"/>
    <cellStyle name="Normal 2 2 2 2 6 4" xfId="533"/>
    <cellStyle name="Normal 2 2 2 2 6 4 2" xfId="6152"/>
    <cellStyle name="Normal 2 2 2 2 6 5" xfId="659"/>
    <cellStyle name="Normal 2 2 2 2 6 5 2" xfId="6272"/>
    <cellStyle name="Normal 2 2 2 2 6 6" xfId="1064"/>
    <cellStyle name="Normal 2 2 2 2 6 6 2" xfId="6672"/>
    <cellStyle name="Normal 2 2 2 2 6 7" xfId="1471"/>
    <cellStyle name="Normal 2 2 2 2 6 7 2" xfId="7072"/>
    <cellStyle name="Normal 2 2 2 2 6 8" xfId="1864"/>
    <cellStyle name="Normal 2 2 2 2 6 8 2" xfId="7459"/>
    <cellStyle name="Normal 2 2 2 2 6 9" xfId="2436"/>
    <cellStyle name="Normal 2 2 2 2 6 9 2" xfId="8020"/>
    <cellStyle name="Normal 2 2 2 2 7" xfId="154"/>
    <cellStyle name="Normal 2 2 2 2 7 10" xfId="3755"/>
    <cellStyle name="Normal 2 2 2 2 7 10 2" xfId="9257"/>
    <cellStyle name="Normal 2 2 2 2 7 11" xfId="3526"/>
    <cellStyle name="Normal 2 2 2 2 7 11 2" xfId="9039"/>
    <cellStyle name="Normal 2 2 2 2 7 12" xfId="3382"/>
    <cellStyle name="Normal 2 2 2 2 7 12 2" xfId="8909"/>
    <cellStyle name="Normal 2 2 2 2 7 13" xfId="4573"/>
    <cellStyle name="Normal 2 2 2 2 7 13 2" xfId="10024"/>
    <cellStyle name="Normal 2 2 2 2 7 14" xfId="4261"/>
    <cellStyle name="Normal 2 2 2 2 7 14 2" xfId="9731"/>
    <cellStyle name="Normal 2 2 2 2 7 15" xfId="5817"/>
    <cellStyle name="Normal 2 2 2 2 7 2" xfId="297"/>
    <cellStyle name="Normal 2 2 2 2 7 2 10" xfId="5258"/>
    <cellStyle name="Normal 2 2 2 2 7 2 10 2" xfId="10629"/>
    <cellStyle name="Normal 2 2 2 2 7 2 11" xfId="5499"/>
    <cellStyle name="Normal 2 2 2 2 7 2 11 2" xfId="10856"/>
    <cellStyle name="Normal 2 2 2 2 7 2 12" xfId="5655"/>
    <cellStyle name="Normal 2 2 2 2 7 2 12 2" xfId="11001"/>
    <cellStyle name="Normal 2 2 2 2 7 2 13" xfId="5945"/>
    <cellStyle name="Normal 2 2 2 2 7 2 2" xfId="780"/>
    <cellStyle name="Normal 2 2 2 2 7 2 2 2" xfId="6393"/>
    <cellStyle name="Normal 2 2 2 2 7 2 3" xfId="1185"/>
    <cellStyle name="Normal 2 2 2 2 7 2 3 2" xfId="6793"/>
    <cellStyle name="Normal 2 2 2 2 7 2 4" xfId="1592"/>
    <cellStyle name="Normal 2 2 2 2 7 2 4 2" xfId="7193"/>
    <cellStyle name="Normal 2 2 2 2 7 2 5" xfId="1995"/>
    <cellStyle name="Normal 2 2 2 2 7 2 5 2" xfId="7589"/>
    <cellStyle name="Normal 2 2 2 2 7 2 6" xfId="2401"/>
    <cellStyle name="Normal 2 2 2 2 7 2 6 2" xfId="7987"/>
    <cellStyle name="Normal 2 2 2 2 7 2 7" xfId="2800"/>
    <cellStyle name="Normal 2 2 2 2 7 2 7 2" xfId="8380"/>
    <cellStyle name="Normal 2 2 2 2 7 2 8" xfId="4461"/>
    <cellStyle name="Normal 2 2 2 2 7 2 8 2" xfId="9918"/>
    <cellStyle name="Normal 2 2 2 2 7 2 9" xfId="3411"/>
    <cellStyle name="Normal 2 2 2 2 7 2 9 2" xfId="8937"/>
    <cellStyle name="Normal 2 2 2 2 7 3" xfId="429"/>
    <cellStyle name="Normal 2 2 2 2 7 3 10" xfId="4452"/>
    <cellStyle name="Normal 2 2 2 2 7 3 10 2" xfId="9910"/>
    <cellStyle name="Normal 2 2 2 2 7 3 11" xfId="5114"/>
    <cellStyle name="Normal 2 2 2 2 7 3 11 2" xfId="10491"/>
    <cellStyle name="Normal 2 2 2 2 7 3 12" xfId="5400"/>
    <cellStyle name="Normal 2 2 2 2 7 3 12 2" xfId="10761"/>
    <cellStyle name="Normal 2 2 2 2 7 3 13" xfId="6072"/>
    <cellStyle name="Normal 2 2 2 2 7 3 2" xfId="912"/>
    <cellStyle name="Normal 2 2 2 2 7 3 2 2" xfId="6524"/>
    <cellStyle name="Normal 2 2 2 2 7 3 3" xfId="1317"/>
    <cellStyle name="Normal 2 2 2 2 7 3 3 2" xfId="6924"/>
    <cellStyle name="Normal 2 2 2 2 7 3 4" xfId="1724"/>
    <cellStyle name="Normal 2 2 2 2 7 3 4 2" xfId="7324"/>
    <cellStyle name="Normal 2 2 2 2 7 3 5" xfId="2127"/>
    <cellStyle name="Normal 2 2 2 2 7 3 5 2" xfId="7720"/>
    <cellStyle name="Normal 2 2 2 2 7 3 6" xfId="2533"/>
    <cellStyle name="Normal 2 2 2 2 7 3 6 2" xfId="8117"/>
    <cellStyle name="Normal 2 2 2 2 7 3 7" xfId="2931"/>
    <cellStyle name="Normal 2 2 2 2 7 3 7 2" xfId="8510"/>
    <cellStyle name="Normal 2 2 2 2 7 3 8" xfId="3942"/>
    <cellStyle name="Normal 2 2 2 2 7 3 8 2" xfId="9435"/>
    <cellStyle name="Normal 2 2 2 2 7 3 9" xfId="4579"/>
    <cellStyle name="Normal 2 2 2 2 7 3 9 2" xfId="10030"/>
    <cellStyle name="Normal 2 2 2 2 7 4" xfId="637"/>
    <cellStyle name="Normal 2 2 2 2 7 4 2" xfId="6251"/>
    <cellStyle name="Normal 2 2 2 2 7 5" xfId="1042"/>
    <cellStyle name="Normal 2 2 2 2 7 5 2" xfId="6651"/>
    <cellStyle name="Normal 2 2 2 2 7 6" xfId="1449"/>
    <cellStyle name="Normal 2 2 2 2 7 6 2" xfId="7051"/>
    <cellStyle name="Normal 2 2 2 2 7 7" xfId="1853"/>
    <cellStyle name="Normal 2 2 2 2 7 7 2" xfId="7449"/>
    <cellStyle name="Normal 2 2 2 2 7 8" xfId="2258"/>
    <cellStyle name="Normal 2 2 2 2 7 8 2" xfId="7846"/>
    <cellStyle name="Normal 2 2 2 2 7 9" xfId="2666"/>
    <cellStyle name="Normal 2 2 2 2 7 9 2" xfId="8247"/>
    <cellStyle name="Normal 2 2 2 2 8" xfId="163"/>
    <cellStyle name="Normal 2 2 2 2 8 10" xfId="4173"/>
    <cellStyle name="Normal 2 2 2 2 8 10 2" xfId="9649"/>
    <cellStyle name="Normal 2 2 2 2 8 11" xfId="3468"/>
    <cellStyle name="Normal 2 2 2 2 8 11 2" xfId="8986"/>
    <cellStyle name="Normal 2 2 2 2 8 12" xfId="4074"/>
    <cellStyle name="Normal 2 2 2 2 8 12 2" xfId="9561"/>
    <cellStyle name="Normal 2 2 2 2 8 13" xfId="5196"/>
    <cellStyle name="Normal 2 2 2 2 8 13 2" xfId="10570"/>
    <cellStyle name="Normal 2 2 2 2 8 14" xfId="5459"/>
    <cellStyle name="Normal 2 2 2 2 8 14 2" xfId="10818"/>
    <cellStyle name="Normal 2 2 2 2 8 15" xfId="5824"/>
    <cellStyle name="Normal 2 2 2 2 8 2" xfId="305"/>
    <cellStyle name="Normal 2 2 2 2 8 2 10" xfId="4966"/>
    <cellStyle name="Normal 2 2 2 2 8 2 10 2" xfId="10355"/>
    <cellStyle name="Normal 2 2 2 2 8 2 11" xfId="3753"/>
    <cellStyle name="Normal 2 2 2 2 8 2 11 2" xfId="9255"/>
    <cellStyle name="Normal 2 2 2 2 8 2 12" xfId="4106"/>
    <cellStyle name="Normal 2 2 2 2 8 2 12 2" xfId="9590"/>
    <cellStyle name="Normal 2 2 2 2 8 2 13" xfId="5952"/>
    <cellStyle name="Normal 2 2 2 2 8 2 2" xfId="788"/>
    <cellStyle name="Normal 2 2 2 2 8 2 2 2" xfId="6400"/>
    <cellStyle name="Normal 2 2 2 2 8 2 3" xfId="1193"/>
    <cellStyle name="Normal 2 2 2 2 8 2 3 2" xfId="6800"/>
    <cellStyle name="Normal 2 2 2 2 8 2 4" xfId="1600"/>
    <cellStyle name="Normal 2 2 2 2 8 2 4 2" xfId="7200"/>
    <cellStyle name="Normal 2 2 2 2 8 2 5" xfId="2003"/>
    <cellStyle name="Normal 2 2 2 2 8 2 5 2" xfId="7596"/>
    <cellStyle name="Normal 2 2 2 2 8 2 6" xfId="2409"/>
    <cellStyle name="Normal 2 2 2 2 8 2 6 2" xfId="7994"/>
    <cellStyle name="Normal 2 2 2 2 8 2 7" xfId="2808"/>
    <cellStyle name="Normal 2 2 2 2 8 2 7 2" xfId="8387"/>
    <cellStyle name="Normal 2 2 2 2 8 2 8" xfId="3416"/>
    <cellStyle name="Normal 2 2 2 2 8 2 8 2" xfId="8941"/>
    <cellStyle name="Normal 2 2 2 2 8 2 9" xfId="4992"/>
    <cellStyle name="Normal 2 2 2 2 8 2 9 2" xfId="10379"/>
    <cellStyle name="Normal 2 2 2 2 8 3" xfId="437"/>
    <cellStyle name="Normal 2 2 2 2 8 3 10" xfId="5148"/>
    <cellStyle name="Normal 2 2 2 2 8 3 10 2" xfId="10524"/>
    <cellStyle name="Normal 2 2 2 2 8 3 11" xfId="5425"/>
    <cellStyle name="Normal 2 2 2 2 8 3 11 2" xfId="10785"/>
    <cellStyle name="Normal 2 2 2 2 8 3 12" xfId="5612"/>
    <cellStyle name="Normal 2 2 2 2 8 3 12 2" xfId="10960"/>
    <cellStyle name="Normal 2 2 2 2 8 3 13" xfId="6079"/>
    <cellStyle name="Normal 2 2 2 2 8 3 2" xfId="920"/>
    <cellStyle name="Normal 2 2 2 2 8 3 2 2" xfId="6532"/>
    <cellStyle name="Normal 2 2 2 2 8 3 3" xfId="1325"/>
    <cellStyle name="Normal 2 2 2 2 8 3 3 2" xfId="6932"/>
    <cellStyle name="Normal 2 2 2 2 8 3 4" xfId="1732"/>
    <cellStyle name="Normal 2 2 2 2 8 3 4 2" xfId="7332"/>
    <cellStyle name="Normal 2 2 2 2 8 3 5" xfId="2135"/>
    <cellStyle name="Normal 2 2 2 2 8 3 5 2" xfId="7728"/>
    <cellStyle name="Normal 2 2 2 2 8 3 6" xfId="2541"/>
    <cellStyle name="Normal 2 2 2 2 8 3 6 2" xfId="8125"/>
    <cellStyle name="Normal 2 2 2 2 8 3 7" xfId="2939"/>
    <cellStyle name="Normal 2 2 2 2 8 3 7 2" xfId="8518"/>
    <cellStyle name="Normal 2 2 2 2 8 3 8" xfId="4325"/>
    <cellStyle name="Normal 2 2 2 2 8 3 8 2" xfId="9792"/>
    <cellStyle name="Normal 2 2 2 2 8 3 9" xfId="3229"/>
    <cellStyle name="Normal 2 2 2 2 8 3 9 2" xfId="8766"/>
    <cellStyle name="Normal 2 2 2 2 8 4" xfId="646"/>
    <cellStyle name="Normal 2 2 2 2 8 4 2" xfId="6259"/>
    <cellStyle name="Normal 2 2 2 2 8 5" xfId="1051"/>
    <cellStyle name="Normal 2 2 2 2 8 5 2" xfId="6659"/>
    <cellStyle name="Normal 2 2 2 2 8 6" xfId="1458"/>
    <cellStyle name="Normal 2 2 2 2 8 6 2" xfId="7059"/>
    <cellStyle name="Normal 2 2 2 2 8 7" xfId="1862"/>
    <cellStyle name="Normal 2 2 2 2 8 7 2" xfId="7457"/>
    <cellStyle name="Normal 2 2 2 2 8 8" xfId="2267"/>
    <cellStyle name="Normal 2 2 2 2 8 8 2" xfId="7853"/>
    <cellStyle name="Normal 2 2 2 2 8 9" xfId="2674"/>
    <cellStyle name="Normal 2 2 2 2 8 9 2" xfId="8254"/>
    <cellStyle name="Normal 2 2 2 2 9" xfId="124"/>
    <cellStyle name="Normal 2 2 2 2 9 10" xfId="3772"/>
    <cellStyle name="Normal 2 2 2 2 9 10 2" xfId="9274"/>
    <cellStyle name="Normal 2 2 2 2 9 11" xfId="3914"/>
    <cellStyle name="Normal 2 2 2 2 9 11 2" xfId="9408"/>
    <cellStyle name="Normal 2 2 2 2 9 12" xfId="3602"/>
    <cellStyle name="Normal 2 2 2 2 9 12 2" xfId="9111"/>
    <cellStyle name="Normal 2 2 2 2 9 13" xfId="3922"/>
    <cellStyle name="Normal 2 2 2 2 9 13 2" xfId="9415"/>
    <cellStyle name="Normal 2 2 2 2 9 14" xfId="3970"/>
    <cellStyle name="Normal 2 2 2 2 9 14 2" xfId="9462"/>
    <cellStyle name="Normal 2 2 2 2 9 15" xfId="5792"/>
    <cellStyle name="Normal 2 2 2 2 9 2" xfId="272"/>
    <cellStyle name="Normal 2 2 2 2 9 2 10" xfId="5182"/>
    <cellStyle name="Normal 2 2 2 2 9 2 10 2" xfId="10556"/>
    <cellStyle name="Normal 2 2 2 2 9 2 11" xfId="5449"/>
    <cellStyle name="Normal 2 2 2 2 9 2 11 2" xfId="10808"/>
    <cellStyle name="Normal 2 2 2 2 9 2 12" xfId="5625"/>
    <cellStyle name="Normal 2 2 2 2 9 2 12 2" xfId="10973"/>
    <cellStyle name="Normal 2 2 2 2 9 2 13" xfId="5920"/>
    <cellStyle name="Normal 2 2 2 2 9 2 2" xfId="755"/>
    <cellStyle name="Normal 2 2 2 2 9 2 2 2" xfId="6368"/>
    <cellStyle name="Normal 2 2 2 2 9 2 3" xfId="1160"/>
    <cellStyle name="Normal 2 2 2 2 9 2 3 2" xfId="6768"/>
    <cellStyle name="Normal 2 2 2 2 9 2 4" xfId="1567"/>
    <cellStyle name="Normal 2 2 2 2 9 2 4 2" xfId="7168"/>
    <cellStyle name="Normal 2 2 2 2 9 2 5" xfId="1970"/>
    <cellStyle name="Normal 2 2 2 2 9 2 5 2" xfId="7564"/>
    <cellStyle name="Normal 2 2 2 2 9 2 6" xfId="2376"/>
    <cellStyle name="Normal 2 2 2 2 9 2 6 2" xfId="7962"/>
    <cellStyle name="Normal 2 2 2 2 9 2 7" xfId="2775"/>
    <cellStyle name="Normal 2 2 2 2 9 2 7 2" xfId="8355"/>
    <cellStyle name="Normal 2 2 2 2 9 2 8" xfId="4370"/>
    <cellStyle name="Normal 2 2 2 2 9 2 8 2" xfId="9835"/>
    <cellStyle name="Normal 2 2 2 2 9 2 9" xfId="4518"/>
    <cellStyle name="Normal 2 2 2 2 9 2 9 2" xfId="9971"/>
    <cellStyle name="Normal 2 2 2 2 9 3" xfId="404"/>
    <cellStyle name="Normal 2 2 2 2 9 3 10" xfId="4988"/>
    <cellStyle name="Normal 2 2 2 2 9 3 10 2" xfId="10376"/>
    <cellStyle name="Normal 2 2 2 2 9 3 11" xfId="2981"/>
    <cellStyle name="Normal 2 2 2 2 9 3 11 2" xfId="8559"/>
    <cellStyle name="Normal 2 2 2 2 9 3 12" xfId="3795"/>
    <cellStyle name="Normal 2 2 2 2 9 3 12 2" xfId="9296"/>
    <cellStyle name="Normal 2 2 2 2 9 3 13" xfId="6047"/>
    <cellStyle name="Normal 2 2 2 2 9 3 2" xfId="887"/>
    <cellStyle name="Normal 2 2 2 2 9 3 2 2" xfId="6499"/>
    <cellStyle name="Normal 2 2 2 2 9 3 3" xfId="1292"/>
    <cellStyle name="Normal 2 2 2 2 9 3 3 2" xfId="6899"/>
    <cellStyle name="Normal 2 2 2 2 9 3 4" xfId="1699"/>
    <cellStyle name="Normal 2 2 2 2 9 3 4 2" xfId="7299"/>
    <cellStyle name="Normal 2 2 2 2 9 3 5" xfId="2102"/>
    <cellStyle name="Normal 2 2 2 2 9 3 5 2" xfId="7695"/>
    <cellStyle name="Normal 2 2 2 2 9 3 6" xfId="2508"/>
    <cellStyle name="Normal 2 2 2 2 9 3 6 2" xfId="8092"/>
    <cellStyle name="Normal 2 2 2 2 9 3 7" xfId="2906"/>
    <cellStyle name="Normal 2 2 2 2 9 3 7 2" xfId="8485"/>
    <cellStyle name="Normal 2 2 2 2 9 3 8" xfId="3848"/>
    <cellStyle name="Normal 2 2 2 2 9 3 8 2" xfId="9346"/>
    <cellStyle name="Normal 2 2 2 2 9 3 9" xfId="3594"/>
    <cellStyle name="Normal 2 2 2 2 9 3 9 2" xfId="9103"/>
    <cellStyle name="Normal 2 2 2 2 9 4" xfId="607"/>
    <cellStyle name="Normal 2 2 2 2 9 4 2" xfId="6221"/>
    <cellStyle name="Normal 2 2 2 2 9 5" xfId="1012"/>
    <cellStyle name="Normal 2 2 2 2 9 5 2" xfId="6621"/>
    <cellStyle name="Normal 2 2 2 2 9 6" xfId="1419"/>
    <cellStyle name="Normal 2 2 2 2 9 6 2" xfId="7021"/>
    <cellStyle name="Normal 2 2 2 2 9 7" xfId="1824"/>
    <cellStyle name="Normal 2 2 2 2 9 7 2" xfId="7420"/>
    <cellStyle name="Normal 2 2 2 2 9 8" xfId="2229"/>
    <cellStyle name="Normal 2 2 2 2 9 8 2" xfId="7819"/>
    <cellStyle name="Normal 2 2 2 2 9 9" xfId="2638"/>
    <cellStyle name="Normal 2 2 2 2 9 9 2" xfId="8219"/>
    <cellStyle name="Normal 2 2 2 20" xfId="3020"/>
    <cellStyle name="Normal 2 2 2 20 2" xfId="8581"/>
    <cellStyle name="Normal 2 2 2 21" xfId="4670"/>
    <cellStyle name="Normal 2 2 2 21 2" xfId="10083"/>
    <cellStyle name="Normal 2 2 2 22" xfId="3335"/>
    <cellStyle name="Normal 2 2 2 23" xfId="3180"/>
    <cellStyle name="Normal 2 2 2 24" xfId="4469"/>
    <cellStyle name="Normal 2 2 2 25" xfId="5271"/>
    <cellStyle name="Normal 2 2 2 26" xfId="5511"/>
    <cellStyle name="Normal 2 2 2 27" xfId="5745"/>
    <cellStyle name="Normal 2 2 2 3" xfId="67"/>
    <cellStyle name="Normal 2 2 2 4" xfId="51"/>
    <cellStyle name="Normal 2 2 2 5" xfId="116"/>
    <cellStyle name="Normal 2 2 2 6" xfId="63"/>
    <cellStyle name="Normal 2 2 2 7" xfId="153"/>
    <cellStyle name="Normal 2 2 2 8" xfId="169"/>
    <cellStyle name="Normal 2 2 2 9" xfId="179"/>
    <cellStyle name="Normal 2 2 20" xfId="1825"/>
    <cellStyle name="Normal 2 2 20 2" xfId="7421"/>
    <cellStyle name="Normal 2 2 21" xfId="2239"/>
    <cellStyle name="Normal 2 2 21 2" xfId="3011"/>
    <cellStyle name="Normal 2 2 21 3" xfId="3514"/>
    <cellStyle name="Normal 2 2 21 4" xfId="4229"/>
    <cellStyle name="Normal 2 2 21 5" xfId="3222"/>
    <cellStyle name="Normal 2 2 21 6" xfId="3067"/>
    <cellStyle name="Normal 2 2 21 7" xfId="3186"/>
    <cellStyle name="Normal 2 2 21 8" xfId="7828"/>
    <cellStyle name="Normal 2 2 22" xfId="3029"/>
    <cellStyle name="Normal 2 2 23" xfId="2990"/>
    <cellStyle name="Normal 2 2 24" xfId="3017"/>
    <cellStyle name="Normal 2 2 25" xfId="4613"/>
    <cellStyle name="Normal 2 2 26" xfId="4191"/>
    <cellStyle name="Normal 2 2 26 2" xfId="9666"/>
    <cellStyle name="Normal 2 2 27" xfId="3603"/>
    <cellStyle name="Normal 2 2 27 2" xfId="9112"/>
    <cellStyle name="Normal 2 2 28" xfId="1822"/>
    <cellStyle name="Normal 2 2 28 2" xfId="7418"/>
    <cellStyle name="Normal 2 2 29" xfId="5125"/>
    <cellStyle name="Normal 2 2 29 2" xfId="10501"/>
    <cellStyle name="Normal 2 2 3" xfId="82"/>
    <cellStyle name="Normal 2 2 3 10" xfId="3986"/>
    <cellStyle name="Normal 2 2 3 10 2" xfId="9478"/>
    <cellStyle name="Normal 2 2 3 11" xfId="3251"/>
    <cellStyle name="Normal 2 2 3 11 2" xfId="8788"/>
    <cellStyle name="Normal 2 2 3 12" xfId="4522"/>
    <cellStyle name="Normal 2 2 3 12 2" xfId="9975"/>
    <cellStyle name="Normal 2 2 3 13" xfId="5358"/>
    <cellStyle name="Normal 2 2 3 13 2" xfId="10724"/>
    <cellStyle name="Normal 2 2 3 14" xfId="5576"/>
    <cellStyle name="Normal 2 2 3 14 2" xfId="10929"/>
    <cellStyle name="Normal 2 2 3 15" xfId="5755"/>
    <cellStyle name="Normal 2 2 3 2" xfId="234"/>
    <cellStyle name="Normal 2 2 3 2 10" xfId="4250"/>
    <cellStyle name="Normal 2 2 3 2 10 2" xfId="9720"/>
    <cellStyle name="Normal 2 2 3 2 11" xfId="5084"/>
    <cellStyle name="Normal 2 2 3 2 11 2" xfId="10464"/>
    <cellStyle name="Normal 2 2 3 2 12" xfId="3345"/>
    <cellStyle name="Normal 2 2 3 2 12 2" xfId="8875"/>
    <cellStyle name="Normal 2 2 3 2 13" xfId="5883"/>
    <cellStyle name="Normal 2 2 3 2 2" xfId="717"/>
    <cellStyle name="Normal 2 2 3 2 2 2" xfId="6330"/>
    <cellStyle name="Normal 2 2 3 2 3" xfId="1122"/>
    <cellStyle name="Normal 2 2 3 2 3 2" xfId="6730"/>
    <cellStyle name="Normal 2 2 3 2 4" xfId="1529"/>
    <cellStyle name="Normal 2 2 3 2 4 2" xfId="7130"/>
    <cellStyle name="Normal 2 2 3 2 5" xfId="1932"/>
    <cellStyle name="Normal 2 2 3 2 5 2" xfId="7526"/>
    <cellStyle name="Normal 2 2 3 2 6" xfId="2338"/>
    <cellStyle name="Normal 2 2 3 2 6 2" xfId="7924"/>
    <cellStyle name="Normal 2 2 3 2 7" xfId="2738"/>
    <cellStyle name="Normal 2 2 3 2 7 2" xfId="8318"/>
    <cellStyle name="Normal 2 2 3 2 8" xfId="3929"/>
    <cellStyle name="Normal 2 2 3 2 8 2" xfId="9422"/>
    <cellStyle name="Normal 2 2 3 2 9" xfId="3893"/>
    <cellStyle name="Normal 2 2 3 2 9 2" xfId="9389"/>
    <cellStyle name="Normal 2 2 3 3" xfId="366"/>
    <cellStyle name="Normal 2 2 3 3 10" xfId="3833"/>
    <cellStyle name="Normal 2 2 3 3 10 2" xfId="9331"/>
    <cellStyle name="Normal 2 2 3 3 11" xfId="5239"/>
    <cellStyle name="Normal 2 2 3 3 11 2" xfId="10612"/>
    <cellStyle name="Normal 2 2 3 3 12" xfId="5485"/>
    <cellStyle name="Normal 2 2 3 3 12 2" xfId="10843"/>
    <cellStyle name="Normal 2 2 3 3 13" xfId="6010"/>
    <cellStyle name="Normal 2 2 3 3 2" xfId="849"/>
    <cellStyle name="Normal 2 2 3 3 2 2" xfId="6461"/>
    <cellStyle name="Normal 2 2 3 3 3" xfId="1254"/>
    <cellStyle name="Normal 2 2 3 3 3 2" xfId="6861"/>
    <cellStyle name="Normal 2 2 3 3 4" xfId="1661"/>
    <cellStyle name="Normal 2 2 3 3 4 2" xfId="7261"/>
    <cellStyle name="Normal 2 2 3 3 5" xfId="2064"/>
    <cellStyle name="Normal 2 2 3 3 5 2" xfId="7657"/>
    <cellStyle name="Normal 2 2 3 3 6" xfId="2470"/>
    <cellStyle name="Normal 2 2 3 3 6 2" xfId="8054"/>
    <cellStyle name="Normal 2 2 3 3 7" xfId="2868"/>
    <cellStyle name="Normal 2 2 3 3 7 2" xfId="8447"/>
    <cellStyle name="Normal 2 2 3 3 8" xfId="3106"/>
    <cellStyle name="Normal 2 2 3 3 8 2" xfId="8653"/>
    <cellStyle name="Normal 2 2 3 3 9" xfId="4737"/>
    <cellStyle name="Normal 2 2 3 3 9 2" xfId="10135"/>
    <cellStyle name="Normal 2 2 3 4" xfId="565"/>
    <cellStyle name="Normal 2 2 3 4 2" xfId="6181"/>
    <cellStyle name="Normal 2 2 3 5" xfId="970"/>
    <cellStyle name="Normal 2 2 3 5 2" xfId="6580"/>
    <cellStyle name="Normal 2 2 3 6" xfId="1377"/>
    <cellStyle name="Normal 2 2 3 6 2" xfId="6981"/>
    <cellStyle name="Normal 2 2 3 7" xfId="1783"/>
    <cellStyle name="Normal 2 2 3 7 2" xfId="7380"/>
    <cellStyle name="Normal 2 2 3 8" xfId="2188"/>
    <cellStyle name="Normal 2 2 3 8 2" xfId="7779"/>
    <cellStyle name="Normal 2 2 3 9" xfId="2598"/>
    <cellStyle name="Normal 2 2 3 9 2" xfId="8180"/>
    <cellStyle name="Normal 2 2 30" xfId="5407"/>
    <cellStyle name="Normal 2 2 30 2" xfId="10767"/>
    <cellStyle name="Normal 2 2 4" xfId="93"/>
    <cellStyle name="Normal 2 2 4 10" xfId="3471"/>
    <cellStyle name="Normal 2 2 4 10 2" xfId="8989"/>
    <cellStyle name="Normal 2 2 4 11" xfId="5032"/>
    <cellStyle name="Normal 2 2 4 11 2" xfId="10417"/>
    <cellStyle name="Normal 2 2 4 12" xfId="3870"/>
    <cellStyle name="Normal 2 2 4 12 2" xfId="9368"/>
    <cellStyle name="Normal 2 2 4 13" xfId="5204"/>
    <cellStyle name="Normal 2 2 4 13 2" xfId="10578"/>
    <cellStyle name="Normal 2 2 4 14" xfId="5462"/>
    <cellStyle name="Normal 2 2 4 14 2" xfId="10821"/>
    <cellStyle name="Normal 2 2 4 15" xfId="5765"/>
    <cellStyle name="Normal 2 2 4 2" xfId="244"/>
    <cellStyle name="Normal 2 2 4 2 10" xfId="4047"/>
    <cellStyle name="Normal 2 2 4 2 10 2" xfId="9535"/>
    <cellStyle name="Normal 2 2 4 2 11" xfId="3372"/>
    <cellStyle name="Normal 2 2 4 2 11 2" xfId="8900"/>
    <cellStyle name="Normal 2 2 4 2 12" xfId="3404"/>
    <cellStyle name="Normal 2 2 4 2 12 2" xfId="8930"/>
    <cellStyle name="Normal 2 2 4 2 13" xfId="5893"/>
    <cellStyle name="Normal 2 2 4 2 2" xfId="727"/>
    <cellStyle name="Normal 2 2 4 2 2 2" xfId="6340"/>
    <cellStyle name="Normal 2 2 4 2 3" xfId="1132"/>
    <cellStyle name="Normal 2 2 4 2 3 2" xfId="6740"/>
    <cellStyle name="Normal 2 2 4 2 4" xfId="1539"/>
    <cellStyle name="Normal 2 2 4 2 4 2" xfId="7140"/>
    <cellStyle name="Normal 2 2 4 2 5" xfId="1942"/>
    <cellStyle name="Normal 2 2 4 2 5 2" xfId="7536"/>
    <cellStyle name="Normal 2 2 4 2 6" xfId="2348"/>
    <cellStyle name="Normal 2 2 4 2 6 2" xfId="7934"/>
    <cellStyle name="Normal 2 2 4 2 7" xfId="2748"/>
    <cellStyle name="Normal 2 2 4 2 7 2" xfId="8328"/>
    <cellStyle name="Normal 2 2 4 2 8" xfId="3436"/>
    <cellStyle name="Normal 2 2 4 2 8 2" xfId="8958"/>
    <cellStyle name="Normal 2 2 4 2 9" xfId="3141"/>
    <cellStyle name="Normal 2 2 4 2 9 2" xfId="8687"/>
    <cellStyle name="Normal 2 2 4 3" xfId="376"/>
    <cellStyle name="Normal 2 2 4 3 10" xfId="3326"/>
    <cellStyle name="Normal 2 2 4 3 10 2" xfId="8857"/>
    <cellStyle name="Normal 2 2 4 3 11" xfId="3952"/>
    <cellStyle name="Normal 2 2 4 3 11 2" xfId="9445"/>
    <cellStyle name="Normal 2 2 4 3 12" xfId="5079"/>
    <cellStyle name="Normal 2 2 4 3 12 2" xfId="10459"/>
    <cellStyle name="Normal 2 2 4 3 13" xfId="6020"/>
    <cellStyle name="Normal 2 2 4 3 2" xfId="859"/>
    <cellStyle name="Normal 2 2 4 3 2 2" xfId="6471"/>
    <cellStyle name="Normal 2 2 4 3 3" xfId="1264"/>
    <cellStyle name="Normal 2 2 4 3 3 2" xfId="6871"/>
    <cellStyle name="Normal 2 2 4 3 4" xfId="1671"/>
    <cellStyle name="Normal 2 2 4 3 4 2" xfId="7271"/>
    <cellStyle name="Normal 2 2 4 3 5" xfId="2074"/>
    <cellStyle name="Normal 2 2 4 3 5 2" xfId="7667"/>
    <cellStyle name="Normal 2 2 4 3 6" xfId="2480"/>
    <cellStyle name="Normal 2 2 4 3 6 2" xfId="8064"/>
    <cellStyle name="Normal 2 2 4 3 7" xfId="2878"/>
    <cellStyle name="Normal 2 2 4 3 7 2" xfId="8457"/>
    <cellStyle name="Normal 2 2 4 3 8" xfId="3227"/>
    <cellStyle name="Normal 2 2 4 3 8 2" xfId="8764"/>
    <cellStyle name="Normal 2 2 4 3 9" xfId="3949"/>
    <cellStyle name="Normal 2 2 4 3 9 2" xfId="9442"/>
    <cellStyle name="Normal 2 2 4 4" xfId="576"/>
    <cellStyle name="Normal 2 2 4 4 2" xfId="6191"/>
    <cellStyle name="Normal 2 2 4 5" xfId="981"/>
    <cellStyle name="Normal 2 2 4 5 2" xfId="6591"/>
    <cellStyle name="Normal 2 2 4 6" xfId="1388"/>
    <cellStyle name="Normal 2 2 4 6 2" xfId="6991"/>
    <cellStyle name="Normal 2 2 4 7" xfId="1793"/>
    <cellStyle name="Normal 2 2 4 7 2" xfId="7390"/>
    <cellStyle name="Normal 2 2 4 8" xfId="2198"/>
    <cellStyle name="Normal 2 2 4 8 2" xfId="7789"/>
    <cellStyle name="Normal 2 2 4 9" xfId="2609"/>
    <cellStyle name="Normal 2 2 4 9 2" xfId="8191"/>
    <cellStyle name="Normal 2 2 5" xfId="78"/>
    <cellStyle name="Normal 2 2 5 10" xfId="3477"/>
    <cellStyle name="Normal 2 2 5 10 2" xfId="8995"/>
    <cellStyle name="Normal 2 2 5 11" xfId="5035"/>
    <cellStyle name="Normal 2 2 5 11 2" xfId="10420"/>
    <cellStyle name="Normal 2 2 5 12" xfId="3740"/>
    <cellStyle name="Normal 2 2 5 12 2" xfId="9243"/>
    <cellStyle name="Normal 2 2 5 13" xfId="3497"/>
    <cellStyle name="Normal 2 2 5 13 2" xfId="9012"/>
    <cellStyle name="Normal 2 2 5 14" xfId="5223"/>
    <cellStyle name="Normal 2 2 5 14 2" xfId="10596"/>
    <cellStyle name="Normal 2 2 5 15" xfId="5752"/>
    <cellStyle name="Normal 2 2 5 2" xfId="231"/>
    <cellStyle name="Normal 2 2 5 2 10" xfId="3583"/>
    <cellStyle name="Normal 2 2 5 2 10 2" xfId="9094"/>
    <cellStyle name="Normal 2 2 5 2 11" xfId="4782"/>
    <cellStyle name="Normal 2 2 5 2 11 2" xfId="10179"/>
    <cellStyle name="Normal 2 2 5 2 12" xfId="3407"/>
    <cellStyle name="Normal 2 2 5 2 12 2" xfId="8933"/>
    <cellStyle name="Normal 2 2 5 2 13" xfId="5880"/>
    <cellStyle name="Normal 2 2 5 2 2" xfId="714"/>
    <cellStyle name="Normal 2 2 5 2 2 2" xfId="6327"/>
    <cellStyle name="Normal 2 2 5 2 3" xfId="1119"/>
    <cellStyle name="Normal 2 2 5 2 3 2" xfId="6727"/>
    <cellStyle name="Normal 2 2 5 2 4" xfId="1526"/>
    <cellStyle name="Normal 2 2 5 2 4 2" xfId="7127"/>
    <cellStyle name="Normal 2 2 5 2 5" xfId="1929"/>
    <cellStyle name="Normal 2 2 5 2 5 2" xfId="7523"/>
    <cellStyle name="Normal 2 2 5 2 6" xfId="2335"/>
    <cellStyle name="Normal 2 2 5 2 6 2" xfId="7921"/>
    <cellStyle name="Normal 2 2 5 2 7" xfId="2735"/>
    <cellStyle name="Normal 2 2 5 2 7 2" xfId="8315"/>
    <cellStyle name="Normal 2 2 5 2 8" xfId="3105"/>
    <cellStyle name="Normal 2 2 5 2 8 2" xfId="8652"/>
    <cellStyle name="Normal 2 2 5 2 9" xfId="4736"/>
    <cellStyle name="Normal 2 2 5 2 9 2" xfId="10134"/>
    <cellStyle name="Normal 2 2 5 3" xfId="363"/>
    <cellStyle name="Normal 2 2 5 3 10" xfId="5090"/>
    <cellStyle name="Normal 2 2 5 3 10 2" xfId="10469"/>
    <cellStyle name="Normal 2 2 5 3 11" xfId="3882"/>
    <cellStyle name="Normal 2 2 5 3 11 2" xfId="9379"/>
    <cellStyle name="Normal 2 2 5 3 12" xfId="5028"/>
    <cellStyle name="Normal 2 2 5 3 12 2" xfId="10413"/>
    <cellStyle name="Normal 2 2 5 3 13" xfId="6007"/>
    <cellStyle name="Normal 2 2 5 3 2" xfId="846"/>
    <cellStyle name="Normal 2 2 5 3 2 2" xfId="6458"/>
    <cellStyle name="Normal 2 2 5 3 3" xfId="1251"/>
    <cellStyle name="Normal 2 2 5 3 3 2" xfId="6858"/>
    <cellStyle name="Normal 2 2 5 3 4" xfId="1658"/>
    <cellStyle name="Normal 2 2 5 3 4 2" xfId="7258"/>
    <cellStyle name="Normal 2 2 5 3 5" xfId="2061"/>
    <cellStyle name="Normal 2 2 5 3 5 2" xfId="7654"/>
    <cellStyle name="Normal 2 2 5 3 6" xfId="2467"/>
    <cellStyle name="Normal 2 2 5 3 6 2" xfId="8051"/>
    <cellStyle name="Normal 2 2 5 3 7" xfId="2865"/>
    <cellStyle name="Normal 2 2 5 3 7 2" xfId="8444"/>
    <cellStyle name="Normal 2 2 5 3 8" xfId="4026"/>
    <cellStyle name="Normal 2 2 5 3 8 2" xfId="9515"/>
    <cellStyle name="Normal 2 2 5 3 9" xfId="3619"/>
    <cellStyle name="Normal 2 2 5 3 9 2" xfId="9127"/>
    <cellStyle name="Normal 2 2 5 4" xfId="561"/>
    <cellStyle name="Normal 2 2 5 4 2" xfId="6178"/>
    <cellStyle name="Normal 2 2 5 5" xfId="967"/>
    <cellStyle name="Normal 2 2 5 5 2" xfId="6577"/>
    <cellStyle name="Normal 2 2 5 6" xfId="1373"/>
    <cellStyle name="Normal 2 2 5 6 2" xfId="6978"/>
    <cellStyle name="Normal 2 2 5 7" xfId="1779"/>
    <cellStyle name="Normal 2 2 5 7 2" xfId="7376"/>
    <cellStyle name="Normal 2 2 5 8" xfId="2184"/>
    <cellStyle name="Normal 2 2 5 8 2" xfId="7775"/>
    <cellStyle name="Normal 2 2 5 9" xfId="2594"/>
    <cellStyle name="Normal 2 2 5 9 2" xfId="8176"/>
    <cellStyle name="Normal 2 2 6" xfId="65"/>
    <cellStyle name="Normal 2 2 6 10" xfId="4540"/>
    <cellStyle name="Normal 2 2 6 10 2" xfId="9992"/>
    <cellStyle name="Normal 2 2 6 11" xfId="3691"/>
    <cellStyle name="Normal 2 2 6 11 2" xfId="9195"/>
    <cellStyle name="Normal 2 2 6 12" xfId="5320"/>
    <cellStyle name="Normal 2 2 6 12 2" xfId="10688"/>
    <cellStyle name="Normal 2 2 6 13" xfId="5548"/>
    <cellStyle name="Normal 2 2 6 13 2" xfId="10902"/>
    <cellStyle name="Normal 2 2 6 14" xfId="5684"/>
    <cellStyle name="Normal 2 2 6 14 2" xfId="11029"/>
    <cellStyle name="Normal 2 2 6 15" xfId="5743"/>
    <cellStyle name="Normal 2 2 6 2" xfId="221"/>
    <cellStyle name="Normal 2 2 6 2 10" xfId="4304"/>
    <cellStyle name="Normal 2 2 6 2 10 2" xfId="9771"/>
    <cellStyle name="Normal 2 2 6 2 11" xfId="5301"/>
    <cellStyle name="Normal 2 2 6 2 11 2" xfId="10669"/>
    <cellStyle name="Normal 2 2 6 2 12" xfId="5535"/>
    <cellStyle name="Normal 2 2 6 2 12 2" xfId="10889"/>
    <cellStyle name="Normal 2 2 6 2 13" xfId="5871"/>
    <cellStyle name="Normal 2 2 6 2 2" xfId="704"/>
    <cellStyle name="Normal 2 2 6 2 2 2" xfId="6317"/>
    <cellStyle name="Normal 2 2 6 2 3" xfId="1109"/>
    <cellStyle name="Normal 2 2 6 2 3 2" xfId="6717"/>
    <cellStyle name="Normal 2 2 6 2 4" xfId="1516"/>
    <cellStyle name="Normal 2 2 6 2 4 2" xfId="7117"/>
    <cellStyle name="Normal 2 2 6 2 5" xfId="1919"/>
    <cellStyle name="Normal 2 2 6 2 5 2" xfId="7513"/>
    <cellStyle name="Normal 2 2 6 2 6" xfId="2325"/>
    <cellStyle name="Normal 2 2 6 2 6 2" xfId="7911"/>
    <cellStyle name="Normal 2 2 6 2 7" xfId="2726"/>
    <cellStyle name="Normal 2 2 6 2 7 2" xfId="8306"/>
    <cellStyle name="Normal 2 2 6 2 8" xfId="3303"/>
    <cellStyle name="Normal 2 2 6 2 8 2" xfId="8835"/>
    <cellStyle name="Normal 2 2 6 2 9" xfId="3588"/>
    <cellStyle name="Normal 2 2 6 2 9 2" xfId="9098"/>
    <cellStyle name="Normal 2 2 6 3" xfId="353"/>
    <cellStyle name="Normal 2 2 6 3 10" xfId="4948"/>
    <cellStyle name="Normal 2 2 6 3 10 2" xfId="10339"/>
    <cellStyle name="Normal 2 2 6 3 11" xfId="3735"/>
    <cellStyle name="Normal 2 2 6 3 11 2" xfId="9238"/>
    <cellStyle name="Normal 2 2 6 3 12" xfId="4492"/>
    <cellStyle name="Normal 2 2 6 3 12 2" xfId="9947"/>
    <cellStyle name="Normal 2 2 6 3 13" xfId="5998"/>
    <cellStyle name="Normal 2 2 6 3 2" xfId="836"/>
    <cellStyle name="Normal 2 2 6 3 2 2" xfId="6448"/>
    <cellStyle name="Normal 2 2 6 3 3" xfId="1241"/>
    <cellStyle name="Normal 2 2 6 3 3 2" xfId="6848"/>
    <cellStyle name="Normal 2 2 6 3 4" xfId="1648"/>
    <cellStyle name="Normal 2 2 6 3 4 2" xfId="7248"/>
    <cellStyle name="Normal 2 2 6 3 5" xfId="2051"/>
    <cellStyle name="Normal 2 2 6 3 5 2" xfId="7644"/>
    <cellStyle name="Normal 2 2 6 3 6" xfId="2457"/>
    <cellStyle name="Normal 2 2 6 3 6 2" xfId="8041"/>
    <cellStyle name="Normal 2 2 6 3 7" xfId="2855"/>
    <cellStyle name="Normal 2 2 6 3 7 2" xfId="8434"/>
    <cellStyle name="Normal 2 2 6 3 8" xfId="4225"/>
    <cellStyle name="Normal 2 2 6 3 8 2" xfId="9697"/>
    <cellStyle name="Normal 2 2 6 3 9" xfId="4120"/>
    <cellStyle name="Normal 2 2 6 3 9 2" xfId="9603"/>
    <cellStyle name="Normal 2 2 6 4" xfId="548"/>
    <cellStyle name="Normal 2 2 6 4 2" xfId="6167"/>
    <cellStyle name="Normal 2 2 6 5" xfId="503"/>
    <cellStyle name="Normal 2 2 6 5 2" xfId="6123"/>
    <cellStyle name="Normal 2 2 6 6" xfId="963"/>
    <cellStyle name="Normal 2 2 6 6 2" xfId="6573"/>
    <cellStyle name="Normal 2 2 6 7" xfId="1368"/>
    <cellStyle name="Normal 2 2 6 7 2" xfId="6973"/>
    <cellStyle name="Normal 2 2 6 8" xfId="545"/>
    <cellStyle name="Normal 2 2 6 8 2" xfId="6164"/>
    <cellStyle name="Normal 2 2 6 9" xfId="2029"/>
    <cellStyle name="Normal 2 2 6 9 2" xfId="7622"/>
    <cellStyle name="Normal 2 2 7" xfId="90"/>
    <cellStyle name="Normal 2 2 7 10" xfId="4381"/>
    <cellStyle name="Normal 2 2 7 10 2" xfId="9846"/>
    <cellStyle name="Normal 2 2 7 11" xfId="3739"/>
    <cellStyle name="Normal 2 2 7 11 2" xfId="9242"/>
    <cellStyle name="Normal 2 2 7 12" xfId="5190"/>
    <cellStyle name="Normal 2 2 7 12 2" xfId="10564"/>
    <cellStyle name="Normal 2 2 7 13" xfId="5454"/>
    <cellStyle name="Normal 2 2 7 13 2" xfId="10813"/>
    <cellStyle name="Normal 2 2 7 14" xfId="5629"/>
    <cellStyle name="Normal 2 2 7 14 2" xfId="10977"/>
    <cellStyle name="Normal 2 2 7 15" xfId="5763"/>
    <cellStyle name="Normal 2 2 7 2" xfId="242"/>
    <cellStyle name="Normal 2 2 7 2 10" xfId="3812"/>
    <cellStyle name="Normal 2 2 7 2 10 2" xfId="9310"/>
    <cellStyle name="Normal 2 2 7 2 11" xfId="5166"/>
    <cellStyle name="Normal 2 2 7 2 11 2" xfId="10541"/>
    <cellStyle name="Normal 2 2 7 2 12" xfId="5437"/>
    <cellStyle name="Normal 2 2 7 2 12 2" xfId="10796"/>
    <cellStyle name="Normal 2 2 7 2 13" xfId="5891"/>
    <cellStyle name="Normal 2 2 7 2 2" xfId="725"/>
    <cellStyle name="Normal 2 2 7 2 2 2" xfId="6338"/>
    <cellStyle name="Normal 2 2 7 2 3" xfId="1130"/>
    <cellStyle name="Normal 2 2 7 2 3 2" xfId="6738"/>
    <cellStyle name="Normal 2 2 7 2 4" xfId="1537"/>
    <cellStyle name="Normal 2 2 7 2 4 2" xfId="7138"/>
    <cellStyle name="Normal 2 2 7 2 5" xfId="1940"/>
    <cellStyle name="Normal 2 2 7 2 5 2" xfId="7534"/>
    <cellStyle name="Normal 2 2 7 2 6" xfId="2346"/>
    <cellStyle name="Normal 2 2 7 2 6 2" xfId="7932"/>
    <cellStyle name="Normal 2 2 7 2 7" xfId="2746"/>
    <cellStyle name="Normal 2 2 7 2 7 2" xfId="8326"/>
    <cellStyle name="Normal 2 2 7 2 8" xfId="4091"/>
    <cellStyle name="Normal 2 2 7 2 8 2" xfId="9577"/>
    <cellStyle name="Normal 2 2 7 2 9" xfId="4135"/>
    <cellStyle name="Normal 2 2 7 2 9 2" xfId="9616"/>
    <cellStyle name="Normal 2 2 7 3" xfId="374"/>
    <cellStyle name="Normal 2 2 7 3 10" xfId="3919"/>
    <cellStyle name="Normal 2 2 7 3 10 2" xfId="9412"/>
    <cellStyle name="Normal 2 2 7 3 11" xfId="4790"/>
    <cellStyle name="Normal 2 2 7 3 11 2" xfId="10187"/>
    <cellStyle name="Normal 2 2 7 3 12" xfId="5000"/>
    <cellStyle name="Normal 2 2 7 3 12 2" xfId="10387"/>
    <cellStyle name="Normal 2 2 7 3 13" xfId="6018"/>
    <cellStyle name="Normal 2 2 7 3 2" xfId="857"/>
    <cellStyle name="Normal 2 2 7 3 2 2" xfId="6469"/>
    <cellStyle name="Normal 2 2 7 3 3" xfId="1262"/>
    <cellStyle name="Normal 2 2 7 3 3 2" xfId="6869"/>
    <cellStyle name="Normal 2 2 7 3 4" xfId="1669"/>
    <cellStyle name="Normal 2 2 7 3 4 2" xfId="7269"/>
    <cellStyle name="Normal 2 2 7 3 5" xfId="2072"/>
    <cellStyle name="Normal 2 2 7 3 5 2" xfId="7665"/>
    <cellStyle name="Normal 2 2 7 3 6" xfId="2478"/>
    <cellStyle name="Normal 2 2 7 3 6 2" xfId="8062"/>
    <cellStyle name="Normal 2 2 7 3 7" xfId="2876"/>
    <cellStyle name="Normal 2 2 7 3 7 2" xfId="8455"/>
    <cellStyle name="Normal 2 2 7 3 8" xfId="3828"/>
    <cellStyle name="Normal 2 2 7 3 8 2" xfId="9326"/>
    <cellStyle name="Normal 2 2 7 3 9" xfId="4167"/>
    <cellStyle name="Normal 2 2 7 3 9 2" xfId="9645"/>
    <cellStyle name="Normal 2 2 7 4" xfId="573"/>
    <cellStyle name="Normal 2 2 7 4 2" xfId="6189"/>
    <cellStyle name="Normal 2 2 7 5" xfId="978"/>
    <cellStyle name="Normal 2 2 7 5 2" xfId="6588"/>
    <cellStyle name="Normal 2 2 7 6" xfId="1385"/>
    <cellStyle name="Normal 2 2 7 6 2" xfId="6989"/>
    <cellStyle name="Normal 2 2 7 7" xfId="1791"/>
    <cellStyle name="Normal 2 2 7 7 2" xfId="7388"/>
    <cellStyle name="Normal 2 2 7 8" xfId="2196"/>
    <cellStyle name="Normal 2 2 7 8 2" xfId="7787"/>
    <cellStyle name="Normal 2 2 7 9" xfId="2606"/>
    <cellStyle name="Normal 2 2 7 9 2" xfId="8188"/>
    <cellStyle name="Normal 2 2 8" xfId="103"/>
    <cellStyle name="Normal 2 2 8 10" xfId="3575"/>
    <cellStyle name="Normal 2 2 8 10 2" xfId="9086"/>
    <cellStyle name="Normal 2 2 8 11" xfId="4856"/>
    <cellStyle name="Normal 2 2 8 11 2" xfId="10251"/>
    <cellStyle name="Normal 2 2 8 12" xfId="4203"/>
    <cellStyle name="Normal 2 2 8 12 2" xfId="9676"/>
    <cellStyle name="Normal 2 2 8 13" xfId="4976"/>
    <cellStyle name="Normal 2 2 8 13 2" xfId="10364"/>
    <cellStyle name="Normal 2 2 8 14" xfId="4394"/>
    <cellStyle name="Normal 2 2 8 14 2" xfId="9857"/>
    <cellStyle name="Normal 2 2 8 15" xfId="5774"/>
    <cellStyle name="Normal 2 2 8 2" xfId="254"/>
    <cellStyle name="Normal 2 2 8 2 10" xfId="4912"/>
    <cellStyle name="Normal 2 2 8 2 10 2" xfId="10305"/>
    <cellStyle name="Normal 2 2 8 2 11" xfId="4930"/>
    <cellStyle name="Normal 2 2 8 2 11 2" xfId="10323"/>
    <cellStyle name="Normal 2 2 8 2 12" xfId="4758"/>
    <cellStyle name="Normal 2 2 8 2 12 2" xfId="10156"/>
    <cellStyle name="Normal 2 2 8 2 13" xfId="5902"/>
    <cellStyle name="Normal 2 2 8 2 2" xfId="737"/>
    <cellStyle name="Normal 2 2 8 2 2 2" xfId="6350"/>
    <cellStyle name="Normal 2 2 8 2 3" xfId="1142"/>
    <cellStyle name="Normal 2 2 8 2 3 2" xfId="6750"/>
    <cellStyle name="Normal 2 2 8 2 4" xfId="1549"/>
    <cellStyle name="Normal 2 2 8 2 4 2" xfId="7150"/>
    <cellStyle name="Normal 2 2 8 2 5" xfId="1952"/>
    <cellStyle name="Normal 2 2 8 2 5 2" xfId="7546"/>
    <cellStyle name="Normal 2 2 8 2 6" xfId="2358"/>
    <cellStyle name="Normal 2 2 8 2 6 2" xfId="7944"/>
    <cellStyle name="Normal 2 2 8 2 7" xfId="2757"/>
    <cellStyle name="Normal 2 2 8 2 7 2" xfId="8337"/>
    <cellStyle name="Normal 2 2 8 2 8" xfId="3796"/>
    <cellStyle name="Normal 2 2 8 2 8 2" xfId="9297"/>
    <cellStyle name="Normal 2 2 8 2 9" xfId="3540"/>
    <cellStyle name="Normal 2 2 8 2 9 2" xfId="9053"/>
    <cellStyle name="Normal 2 2 8 3" xfId="386"/>
    <cellStyle name="Normal 2 2 8 3 10" xfId="3743"/>
    <cellStyle name="Normal 2 2 8 3 10 2" xfId="9246"/>
    <cellStyle name="Normal 2 2 8 3 11" xfId="3664"/>
    <cellStyle name="Normal 2 2 8 3 11 2" xfId="9170"/>
    <cellStyle name="Normal 2 2 8 3 12" xfId="5201"/>
    <cellStyle name="Normal 2 2 8 3 12 2" xfId="10575"/>
    <cellStyle name="Normal 2 2 8 3 13" xfId="6029"/>
    <cellStyle name="Normal 2 2 8 3 2" xfId="869"/>
    <cellStyle name="Normal 2 2 8 3 2 2" xfId="6481"/>
    <cellStyle name="Normal 2 2 8 3 3" xfId="1274"/>
    <cellStyle name="Normal 2 2 8 3 3 2" xfId="6881"/>
    <cellStyle name="Normal 2 2 8 3 4" xfId="1681"/>
    <cellStyle name="Normal 2 2 8 3 4 2" xfId="7281"/>
    <cellStyle name="Normal 2 2 8 3 5" xfId="2084"/>
    <cellStyle name="Normal 2 2 8 3 5 2" xfId="7677"/>
    <cellStyle name="Normal 2 2 8 3 6" xfId="2490"/>
    <cellStyle name="Normal 2 2 8 3 6 2" xfId="8074"/>
    <cellStyle name="Normal 2 2 8 3 7" xfId="2888"/>
    <cellStyle name="Normal 2 2 8 3 7 2" xfId="8467"/>
    <cellStyle name="Normal 2 2 8 3 8" xfId="3296"/>
    <cellStyle name="Normal 2 2 8 3 8 2" xfId="8829"/>
    <cellStyle name="Normal 2 2 8 3 9" xfId="3179"/>
    <cellStyle name="Normal 2 2 8 3 9 2" xfId="8723"/>
    <cellStyle name="Normal 2 2 8 4" xfId="586"/>
    <cellStyle name="Normal 2 2 8 4 2" xfId="6200"/>
    <cellStyle name="Normal 2 2 8 5" xfId="991"/>
    <cellStyle name="Normal 2 2 8 5 2" xfId="6600"/>
    <cellStyle name="Normal 2 2 8 6" xfId="1398"/>
    <cellStyle name="Normal 2 2 8 6 2" xfId="7000"/>
    <cellStyle name="Normal 2 2 8 7" xfId="1803"/>
    <cellStyle name="Normal 2 2 8 7 2" xfId="7399"/>
    <cellStyle name="Normal 2 2 8 8" xfId="2208"/>
    <cellStyle name="Normal 2 2 8 8 2" xfId="7798"/>
    <cellStyle name="Normal 2 2 8 9" xfId="2619"/>
    <cellStyle name="Normal 2 2 8 9 2" xfId="8200"/>
    <cellStyle name="Normal 2 2 9" xfId="127"/>
    <cellStyle name="Normal 2 2 9 10" xfId="4575"/>
    <cellStyle name="Normal 2 2 9 10 2" xfId="10026"/>
    <cellStyle name="Normal 2 2 9 11" xfId="3355"/>
    <cellStyle name="Normal 2 2 9 11 2" xfId="8884"/>
    <cellStyle name="Normal 2 2 9 12" xfId="5339"/>
    <cellStyle name="Normal 2 2 9 12 2" xfId="10706"/>
    <cellStyle name="Normal 2 2 9 13" xfId="5564"/>
    <cellStyle name="Normal 2 2 9 13 2" xfId="10917"/>
    <cellStyle name="Normal 2 2 9 14" xfId="5695"/>
    <cellStyle name="Normal 2 2 9 14 2" xfId="11040"/>
    <cellStyle name="Normal 2 2 9 15" xfId="5793"/>
    <cellStyle name="Normal 2 2 9 2" xfId="273"/>
    <cellStyle name="Normal 2 2 9 2 10" xfId="4268"/>
    <cellStyle name="Normal 2 2 9 2 10 2" xfId="9738"/>
    <cellStyle name="Normal 2 2 9 2 11" xfId="5111"/>
    <cellStyle name="Normal 2 2 9 2 11 2" xfId="10488"/>
    <cellStyle name="Normal 2 2 9 2 12" xfId="5397"/>
    <cellStyle name="Normal 2 2 9 2 12 2" xfId="10758"/>
    <cellStyle name="Normal 2 2 9 2 13" xfId="5921"/>
    <cellStyle name="Normal 2 2 9 2 2" xfId="756"/>
    <cellStyle name="Normal 2 2 9 2 2 2" xfId="6369"/>
    <cellStyle name="Normal 2 2 9 2 3" xfId="1161"/>
    <cellStyle name="Normal 2 2 9 2 3 2" xfId="6769"/>
    <cellStyle name="Normal 2 2 9 2 4" xfId="1568"/>
    <cellStyle name="Normal 2 2 9 2 4 2" xfId="7169"/>
    <cellStyle name="Normal 2 2 9 2 5" xfId="1971"/>
    <cellStyle name="Normal 2 2 9 2 5 2" xfId="7565"/>
    <cellStyle name="Normal 2 2 9 2 6" xfId="2377"/>
    <cellStyle name="Normal 2 2 9 2 6 2" xfId="7963"/>
    <cellStyle name="Normal 2 2 9 2 7" xfId="2776"/>
    <cellStyle name="Normal 2 2 9 2 7 2" xfId="8356"/>
    <cellStyle name="Normal 2 2 9 2 8" xfId="4069"/>
    <cellStyle name="Normal 2 2 9 2 8 2" xfId="9556"/>
    <cellStyle name="Normal 2 2 9 2 9" xfId="3088"/>
    <cellStyle name="Normal 2 2 9 2 9 2" xfId="8635"/>
    <cellStyle name="Normal 2 2 9 3" xfId="405"/>
    <cellStyle name="Normal 2 2 9 3 10" xfId="4990"/>
    <cellStyle name="Normal 2 2 9 3 10 2" xfId="10377"/>
    <cellStyle name="Normal 2 2 9 3 11" xfId="4422"/>
    <cellStyle name="Normal 2 2 9 3 11 2" xfId="9883"/>
    <cellStyle name="Normal 2 2 9 3 12" xfId="4049"/>
    <cellStyle name="Normal 2 2 9 3 12 2" xfId="9537"/>
    <cellStyle name="Normal 2 2 9 3 13" xfId="6048"/>
    <cellStyle name="Normal 2 2 9 3 2" xfId="888"/>
    <cellStyle name="Normal 2 2 9 3 2 2" xfId="6500"/>
    <cellStyle name="Normal 2 2 9 3 3" xfId="1293"/>
    <cellStyle name="Normal 2 2 9 3 3 2" xfId="6900"/>
    <cellStyle name="Normal 2 2 9 3 4" xfId="1700"/>
    <cellStyle name="Normal 2 2 9 3 4 2" xfId="7300"/>
    <cellStyle name="Normal 2 2 9 3 5" xfId="2103"/>
    <cellStyle name="Normal 2 2 9 3 5 2" xfId="7696"/>
    <cellStyle name="Normal 2 2 9 3 6" xfId="2509"/>
    <cellStyle name="Normal 2 2 9 3 6 2" xfId="8093"/>
    <cellStyle name="Normal 2 2 9 3 7" xfId="2907"/>
    <cellStyle name="Normal 2 2 9 3 7 2" xfId="8486"/>
    <cellStyle name="Normal 2 2 9 3 8" xfId="3546"/>
    <cellStyle name="Normal 2 2 9 3 8 2" xfId="9058"/>
    <cellStyle name="Normal 2 2 9 3 9" xfId="4823"/>
    <cellStyle name="Normal 2 2 9 3 9 2" xfId="10220"/>
    <cellStyle name="Normal 2 2 9 4" xfId="610"/>
    <cellStyle name="Normal 2 2 9 4 2" xfId="6224"/>
    <cellStyle name="Normal 2 2 9 5" xfId="1015"/>
    <cellStyle name="Normal 2 2 9 5 2" xfId="6624"/>
    <cellStyle name="Normal 2 2 9 6" xfId="1422"/>
    <cellStyle name="Normal 2 2 9 6 2" xfId="7024"/>
    <cellStyle name="Normal 2 2 9 7" xfId="1826"/>
    <cellStyle name="Normal 2 2 9 7 2" xfId="7422"/>
    <cellStyle name="Normal 2 2 9 8" xfId="2232"/>
    <cellStyle name="Normal 2 2 9 8 2" xfId="7821"/>
    <cellStyle name="Normal 2 2 9 9" xfId="2640"/>
    <cellStyle name="Normal 2 2 9 9 2" xfId="8221"/>
    <cellStyle name="Normal 2 20" xfId="481"/>
    <cellStyle name="Normal 2 21" xfId="482"/>
    <cellStyle name="Normal 2 22" xfId="483"/>
    <cellStyle name="Normal 2 23" xfId="484"/>
    <cellStyle name="Normal 2 24" xfId="485"/>
    <cellStyle name="Normal 2 25" xfId="486"/>
    <cellStyle name="Normal 2 26" xfId="487"/>
    <cellStyle name="Normal 2 26 10" xfId="4826"/>
    <cellStyle name="Normal 2 26 10 2" xfId="10222"/>
    <cellStyle name="Normal 2 26 11" xfId="3322"/>
    <cellStyle name="Normal 2 26 11 2" xfId="8853"/>
    <cellStyle name="Normal 2 26 12" xfId="4973"/>
    <cellStyle name="Normal 2 26 12 2" xfId="10361"/>
    <cellStyle name="Normal 2 26 2" xfId="2986"/>
    <cellStyle name="Normal 2 26 2 2" xfId="3033"/>
    <cellStyle name="Normal 2 26 2 3" xfId="4276"/>
    <cellStyle name="Normal 2 26 2 4" xfId="4356"/>
    <cellStyle name="Normal 2 26 2 5" xfId="5106"/>
    <cellStyle name="Normal 2 26 2 6" xfId="5394"/>
    <cellStyle name="Normal 2 26 2 7" xfId="5594"/>
    <cellStyle name="Normal 2 26 2 8" xfId="8563"/>
    <cellStyle name="Normal 2 26 3" xfId="4594"/>
    <cellStyle name="Normal 2 26 4" xfId="4682"/>
    <cellStyle name="Normal 2 26 5" xfId="4635"/>
    <cellStyle name="Normal 2 26 6" xfId="4655"/>
    <cellStyle name="Normal 2 26 7" xfId="4628"/>
    <cellStyle name="Normal 2 26 8" xfId="3099"/>
    <cellStyle name="Normal 2 26 8 2" xfId="8646"/>
    <cellStyle name="Normal 2 26 9" xfId="4732"/>
    <cellStyle name="Normal 2 26 9 2" xfId="10130"/>
    <cellStyle name="Normal 2 27" xfId="488"/>
    <cellStyle name="Normal 2 28" xfId="499"/>
    <cellStyle name="Normal 2 29" xfId="564"/>
    <cellStyle name="Normal 2 3" xfId="81"/>
    <cellStyle name="Normal 2 30" xfId="1376"/>
    <cellStyle name="Normal 2 31" xfId="1387"/>
    <cellStyle name="Normal 2 31 2" xfId="3019"/>
    <cellStyle name="Normal 2 31 2 2" xfId="8580"/>
    <cellStyle name="Normal 2 31 3" xfId="3894"/>
    <cellStyle name="Normal 2 31 3 2" xfId="9390"/>
    <cellStyle name="Normal 2 31 4" xfId="3623"/>
    <cellStyle name="Normal 2 31 4 2" xfId="9131"/>
    <cellStyle name="Normal 2 31 5" xfId="3549"/>
    <cellStyle name="Normal 2 31 5 2" xfId="9061"/>
    <cellStyle name="Normal 2 31 6" xfId="4875"/>
    <cellStyle name="Normal 2 31 6 2" xfId="10269"/>
    <cellStyle name="Normal 2 31 7" xfId="4223"/>
    <cellStyle name="Normal 2 31 7 2" xfId="9695"/>
    <cellStyle name="Normal 2 32" xfId="4679"/>
    <cellStyle name="Normal 2 32 2" xfId="10086"/>
    <cellStyle name="Normal 2 33" xfId="3025"/>
    <cellStyle name="Normal 2 33 2" xfId="8583"/>
    <cellStyle name="Normal 2 34" xfId="4633"/>
    <cellStyle name="Normal 2 34 2" xfId="10065"/>
    <cellStyle name="Normal 2 35" xfId="4649"/>
    <cellStyle name="Normal 2 35 2" xfId="10074"/>
    <cellStyle name="Normal 2 36" xfId="2563"/>
    <cellStyle name="Normal 2 37" xfId="2178"/>
    <cellStyle name="Normal 2 38" xfId="4539"/>
    <cellStyle name="Normal 2 39" xfId="3394"/>
    <cellStyle name="Normal 2 4" xfId="92"/>
    <cellStyle name="Normal 2 40" xfId="5243"/>
    <cellStyle name="Normal 2 41" xfId="5723"/>
    <cellStyle name="Normal 2 5" xfId="68"/>
    <cellStyle name="Normal 2 6" xfId="62"/>
    <cellStyle name="Normal 2 7" xfId="60"/>
    <cellStyle name="Normal 2 8" xfId="77"/>
    <cellStyle name="Normal 2 9" xfId="126"/>
    <cellStyle name="Normal 3" xfId="186"/>
    <cellStyle name="Normal 3 10" xfId="3007"/>
    <cellStyle name="Normal 3 10 2" xfId="8573"/>
    <cellStyle name="Normal 3 11" xfId="4607"/>
    <cellStyle name="Normal 3 11 2" xfId="10051"/>
    <cellStyle name="Normal 3 12" xfId="4683"/>
    <cellStyle name="Normal 3 12 2" xfId="10089"/>
    <cellStyle name="Normal 3 13" xfId="4290"/>
    <cellStyle name="Normal 3 14" xfId="4386"/>
    <cellStyle name="Normal 3 15" xfId="5118"/>
    <cellStyle name="Normal 3 16" xfId="5403"/>
    <cellStyle name="Normal 3 17" xfId="5601"/>
    <cellStyle name="Normal 3 18" xfId="5838"/>
    <cellStyle name="Normal 3 2" xfId="451"/>
    <cellStyle name="Normal 3 2 10" xfId="3371"/>
    <cellStyle name="Normal 3 2 10 2" xfId="8899"/>
    <cellStyle name="Normal 3 2 11" xfId="3305"/>
    <cellStyle name="Normal 3 2 11 2" xfId="8837"/>
    <cellStyle name="Normal 3 2 12" xfId="4510"/>
    <cellStyle name="Normal 3 2 12 2" xfId="9965"/>
    <cellStyle name="Normal 3 2 13" xfId="6093"/>
    <cellStyle name="Normal 3 2 2" xfId="669"/>
    <cellStyle name="Normal 3 2 2 2" xfId="6282"/>
    <cellStyle name="Normal 3 2 3" xfId="1074"/>
    <cellStyle name="Normal 3 2 3 2" xfId="6682"/>
    <cellStyle name="Normal 3 2 4" xfId="1481"/>
    <cellStyle name="Normal 3 2 4 2" xfId="7082"/>
    <cellStyle name="Normal 3 2 5" xfId="1885"/>
    <cellStyle name="Normal 3 2 5 2" xfId="7480"/>
    <cellStyle name="Normal 3 2 6" xfId="2290"/>
    <cellStyle name="Normal 3 2 6 2" xfId="7876"/>
    <cellStyle name="Normal 3 2 7" xfId="2692"/>
    <cellStyle name="Normal 3 2 7 2" xfId="8272"/>
    <cellStyle name="Normal 3 2 8" xfId="3119"/>
    <cellStyle name="Normal 3 2 8 2" xfId="8665"/>
    <cellStyle name="Normal 3 2 9" xfId="4745"/>
    <cellStyle name="Normal 3 2 9 2" xfId="10143"/>
    <cellStyle name="Normal 3 3" xfId="523"/>
    <cellStyle name="Normal 3 3 10" xfId="3073"/>
    <cellStyle name="Normal 3 3 10 2" xfId="8622"/>
    <cellStyle name="Normal 3 3 11" xfId="5216"/>
    <cellStyle name="Normal 3 3 11 2" xfId="10589"/>
    <cellStyle name="Normal 3 3 12" xfId="5470"/>
    <cellStyle name="Normal 3 3 12 2" xfId="10828"/>
    <cellStyle name="Normal 3 3 2" xfId="3006"/>
    <cellStyle name="Normal 3 3 2 2" xfId="3064"/>
    <cellStyle name="Normal 3 3 2 3" xfId="4172"/>
    <cellStyle name="Normal 3 3 2 4" xfId="3774"/>
    <cellStyle name="Normal 3 3 2 5" xfId="3481"/>
    <cellStyle name="Normal 3 3 2 6" xfId="3586"/>
    <cellStyle name="Normal 3 3 2 7" xfId="4723"/>
    <cellStyle name="Normal 3 3 2 8" xfId="8572"/>
    <cellStyle name="Normal 3 3 3" xfId="4595"/>
    <cellStyle name="Normal 3 3 4" xfId="2998"/>
    <cellStyle name="Normal 3 3 5" xfId="3004"/>
    <cellStyle name="Normal 3 3 6" xfId="4668"/>
    <cellStyle name="Normal 3 3 7" xfId="4673"/>
    <cellStyle name="Normal 3 3 8" xfId="3611"/>
    <cellStyle name="Normal 3 3 8 2" xfId="9120"/>
    <cellStyle name="Normal 3 3 9" xfId="4885"/>
    <cellStyle name="Normal 3 3 9 2" xfId="10279"/>
    <cellStyle name="Normal 3 4" xfId="961"/>
    <cellStyle name="Normal 3 5" xfId="1366"/>
    <cellStyle name="Normal 3 6" xfId="1773"/>
    <cellStyle name="Normal 3 7" xfId="1898"/>
    <cellStyle name="Normal 3 8" xfId="2435"/>
    <cellStyle name="Normal 3 8 2" xfId="3008"/>
    <cellStyle name="Normal 3 8 2 2" xfId="8574"/>
    <cellStyle name="Normal 3 8 3" xfId="4417"/>
    <cellStyle name="Normal 3 8 3 2" xfId="9879"/>
    <cellStyle name="Normal 3 8 4" xfId="3597"/>
    <cellStyle name="Normal 3 8 4 2" xfId="9106"/>
    <cellStyle name="Normal 3 8 5" xfId="5219"/>
    <cellStyle name="Normal 3 8 5 2" xfId="10592"/>
    <cellStyle name="Normal 3 8 6" xfId="5471"/>
    <cellStyle name="Normal 3 8 6 2" xfId="10829"/>
    <cellStyle name="Normal 3 8 7" xfId="5637"/>
    <cellStyle name="Normal 3 8 7 2" xfId="10984"/>
    <cellStyle name="Normal 3 9" xfId="3032"/>
    <cellStyle name="Normal 3 9 2" xfId="8586"/>
    <cellStyle name="Normal 4" xfId="42"/>
    <cellStyle name="Normal 4 10" xfId="136"/>
    <cellStyle name="Normal 4 10 10" xfId="3273"/>
    <cellStyle name="Normal 4 10 10 2" xfId="8809"/>
    <cellStyle name="Normal 4 10 11" xfId="3684"/>
    <cellStyle name="Normal 4 10 11 2" xfId="9189"/>
    <cellStyle name="Normal 4 10 12" xfId="3846"/>
    <cellStyle name="Normal 4 10 12 2" xfId="9344"/>
    <cellStyle name="Normal 4 10 13" xfId="3646"/>
    <cellStyle name="Normal 4 10 13 2" xfId="9153"/>
    <cellStyle name="Normal 4 10 14" xfId="5279"/>
    <cellStyle name="Normal 4 10 14 2" xfId="10648"/>
    <cellStyle name="Normal 4 10 15" xfId="5801"/>
    <cellStyle name="Normal 4 10 2" xfId="281"/>
    <cellStyle name="Normal 4 10 2 10" xfId="3110"/>
    <cellStyle name="Normal 4 10 2 10 2" xfId="8656"/>
    <cellStyle name="Normal 4 10 2 11" xfId="4334"/>
    <cellStyle name="Normal 4 10 2 11 2" xfId="9801"/>
    <cellStyle name="Normal 4 10 2 12" xfId="3926"/>
    <cellStyle name="Normal 4 10 2 12 2" xfId="9419"/>
    <cellStyle name="Normal 4 10 2 13" xfId="5929"/>
    <cellStyle name="Normal 4 10 2 2" xfId="764"/>
    <cellStyle name="Normal 4 10 2 2 2" xfId="6377"/>
    <cellStyle name="Normal 4 10 2 3" xfId="1169"/>
    <cellStyle name="Normal 4 10 2 3 2" xfId="6777"/>
    <cellStyle name="Normal 4 10 2 4" xfId="1576"/>
    <cellStyle name="Normal 4 10 2 4 2" xfId="7177"/>
    <cellStyle name="Normal 4 10 2 5" xfId="1979"/>
    <cellStyle name="Normal 4 10 2 5 2" xfId="7573"/>
    <cellStyle name="Normal 4 10 2 6" xfId="2385"/>
    <cellStyle name="Normal 4 10 2 6 2" xfId="7971"/>
    <cellStyle name="Normal 4 10 2 7" xfId="2784"/>
    <cellStyle name="Normal 4 10 2 7 2" xfId="8364"/>
    <cellStyle name="Normal 4 10 2 8" xfId="3356"/>
    <cellStyle name="Normal 4 10 2 8 2" xfId="8885"/>
    <cellStyle name="Normal 4 10 2 9" xfId="4296"/>
    <cellStyle name="Normal 4 10 2 9 2" xfId="9763"/>
    <cellStyle name="Normal 4 10 3" xfId="413"/>
    <cellStyle name="Normal 4 10 3 10" xfId="2608"/>
    <cellStyle name="Normal 4 10 3 10 2" xfId="8190"/>
    <cellStyle name="Normal 4 10 3 11" xfId="5126"/>
    <cellStyle name="Normal 4 10 3 11 2" xfId="10502"/>
    <cellStyle name="Normal 4 10 3 12" xfId="5408"/>
    <cellStyle name="Normal 4 10 3 12 2" xfId="10768"/>
    <cellStyle name="Normal 4 10 3 13" xfId="6056"/>
    <cellStyle name="Normal 4 10 3 2" xfId="896"/>
    <cellStyle name="Normal 4 10 3 2 2" xfId="6508"/>
    <cellStyle name="Normal 4 10 3 3" xfId="1301"/>
    <cellStyle name="Normal 4 10 3 3 2" xfId="6908"/>
    <cellStyle name="Normal 4 10 3 4" xfId="1708"/>
    <cellStyle name="Normal 4 10 3 4 2" xfId="7308"/>
    <cellStyle name="Normal 4 10 3 5" xfId="2111"/>
    <cellStyle name="Normal 4 10 3 5 2" xfId="7704"/>
    <cellStyle name="Normal 4 10 3 6" xfId="2517"/>
    <cellStyle name="Normal 4 10 3 6 2" xfId="8101"/>
    <cellStyle name="Normal 4 10 3 7" xfId="2915"/>
    <cellStyle name="Normal 4 10 3 7 2" xfId="8494"/>
    <cellStyle name="Normal 4 10 3 8" xfId="4249"/>
    <cellStyle name="Normal 4 10 3 8 2" xfId="9719"/>
    <cellStyle name="Normal 4 10 3 9" xfId="4467"/>
    <cellStyle name="Normal 4 10 3 9 2" xfId="9924"/>
    <cellStyle name="Normal 4 10 4" xfId="619"/>
    <cellStyle name="Normal 4 10 4 2" xfId="6233"/>
    <cellStyle name="Normal 4 10 5" xfId="1024"/>
    <cellStyle name="Normal 4 10 5 2" xfId="6633"/>
    <cellStyle name="Normal 4 10 6" xfId="1431"/>
    <cellStyle name="Normal 4 10 6 2" xfId="7033"/>
    <cellStyle name="Normal 4 10 7" xfId="1835"/>
    <cellStyle name="Normal 4 10 7 2" xfId="7431"/>
    <cellStyle name="Normal 4 10 8" xfId="2241"/>
    <cellStyle name="Normal 4 10 8 2" xfId="7830"/>
    <cellStyle name="Normal 4 10 9" xfId="2648"/>
    <cellStyle name="Normal 4 10 9 2" xfId="8229"/>
    <cellStyle name="Normal 4 11" xfId="143"/>
    <cellStyle name="Normal 4 11 10" xfId="4277"/>
    <cellStyle name="Normal 4 11 10 2" xfId="9746"/>
    <cellStyle name="Normal 4 11 11" xfId="4052"/>
    <cellStyle name="Normal 4 11 11 2" xfId="9540"/>
    <cellStyle name="Normal 4 11 12" xfId="5107"/>
    <cellStyle name="Normal 4 11 12 2" xfId="10485"/>
    <cellStyle name="Normal 4 11 13" xfId="5395"/>
    <cellStyle name="Normal 4 11 13 2" xfId="10756"/>
    <cellStyle name="Normal 4 11 14" xfId="5595"/>
    <cellStyle name="Normal 4 11 14 2" xfId="10944"/>
    <cellStyle name="Normal 4 11 15" xfId="5807"/>
    <cellStyle name="Normal 4 11 2" xfId="287"/>
    <cellStyle name="Normal 4 11 2 10" xfId="5175"/>
    <cellStyle name="Normal 4 11 2 10 2" xfId="10549"/>
    <cellStyle name="Normal 4 11 2 11" xfId="5443"/>
    <cellStyle name="Normal 4 11 2 11 2" xfId="10802"/>
    <cellStyle name="Normal 4 11 2 12" xfId="5623"/>
    <cellStyle name="Normal 4 11 2 12 2" xfId="10971"/>
    <cellStyle name="Normal 4 11 2 13" xfId="5935"/>
    <cellStyle name="Normal 4 11 2 2" xfId="770"/>
    <cellStyle name="Normal 4 11 2 2 2" xfId="6383"/>
    <cellStyle name="Normal 4 11 2 3" xfId="1175"/>
    <cellStyle name="Normal 4 11 2 3 2" xfId="6783"/>
    <cellStyle name="Normal 4 11 2 4" xfId="1582"/>
    <cellStyle name="Normal 4 11 2 4 2" xfId="7183"/>
    <cellStyle name="Normal 4 11 2 5" xfId="1985"/>
    <cellStyle name="Normal 4 11 2 5 2" xfId="7579"/>
    <cellStyle name="Normal 4 11 2 6" xfId="2391"/>
    <cellStyle name="Normal 4 11 2 6 2" xfId="7977"/>
    <cellStyle name="Normal 4 11 2 7" xfId="2790"/>
    <cellStyle name="Normal 4 11 2 7 2" xfId="8370"/>
    <cellStyle name="Normal 4 11 2 8" xfId="4365"/>
    <cellStyle name="Normal 4 11 2 8 2" xfId="9831"/>
    <cellStyle name="Normal 4 11 2 9" xfId="4133"/>
    <cellStyle name="Normal 4 11 2 9 2" xfId="9614"/>
    <cellStyle name="Normal 4 11 3" xfId="419"/>
    <cellStyle name="Normal 4 11 3 10" xfId="2275"/>
    <cellStyle name="Normal 4 11 3 10 2" xfId="7861"/>
    <cellStyle name="Normal 4 11 3 11" xfId="4127"/>
    <cellStyle name="Normal 4 11 3 11 2" xfId="9610"/>
    <cellStyle name="Normal 4 11 3 12" xfId="5184"/>
    <cellStyle name="Normal 4 11 3 12 2" xfId="10558"/>
    <cellStyle name="Normal 4 11 3 13" xfId="6062"/>
    <cellStyle name="Normal 4 11 3 2" xfId="902"/>
    <cellStyle name="Normal 4 11 3 2 2" xfId="6514"/>
    <cellStyle name="Normal 4 11 3 3" xfId="1307"/>
    <cellStyle name="Normal 4 11 3 3 2" xfId="6914"/>
    <cellStyle name="Normal 4 11 3 4" xfId="1714"/>
    <cellStyle name="Normal 4 11 3 4 2" xfId="7314"/>
    <cellStyle name="Normal 4 11 3 5" xfId="2117"/>
    <cellStyle name="Normal 4 11 3 5 2" xfId="7710"/>
    <cellStyle name="Normal 4 11 3 6" xfId="2523"/>
    <cellStyle name="Normal 4 11 3 6 2" xfId="8107"/>
    <cellStyle name="Normal 4 11 3 7" xfId="2921"/>
    <cellStyle name="Normal 4 11 3 7 2" xfId="8500"/>
    <cellStyle name="Normal 4 11 3 8" xfId="3834"/>
    <cellStyle name="Normal 4 11 3 8 2" xfId="9332"/>
    <cellStyle name="Normal 4 11 3 9" xfId="3132"/>
    <cellStyle name="Normal 4 11 3 9 2" xfId="8678"/>
    <cellStyle name="Normal 4 11 4" xfId="626"/>
    <cellStyle name="Normal 4 11 4 2" xfId="6240"/>
    <cellStyle name="Normal 4 11 5" xfId="1031"/>
    <cellStyle name="Normal 4 11 5 2" xfId="6640"/>
    <cellStyle name="Normal 4 11 6" xfId="1438"/>
    <cellStyle name="Normal 4 11 6 2" xfId="7040"/>
    <cellStyle name="Normal 4 11 7" xfId="1842"/>
    <cellStyle name="Normal 4 11 7 2" xfId="7438"/>
    <cellStyle name="Normal 4 11 8" xfId="2248"/>
    <cellStyle name="Normal 4 11 8 2" xfId="7836"/>
    <cellStyle name="Normal 4 11 9" xfId="2655"/>
    <cellStyle name="Normal 4 11 9 2" xfId="8236"/>
    <cellStyle name="Normal 4 12" xfId="155"/>
    <cellStyle name="Normal 4 12 10" xfId="3445"/>
    <cellStyle name="Normal 4 12 10 2" xfId="8966"/>
    <cellStyle name="Normal 4 12 11" xfId="5014"/>
    <cellStyle name="Normal 4 12 11 2" xfId="10400"/>
    <cellStyle name="Normal 4 12 12" xfId="4344"/>
    <cellStyle name="Normal 4 12 12 2" xfId="9811"/>
    <cellStyle name="Normal 4 12 13" xfId="5225"/>
    <cellStyle name="Normal 4 12 13 2" xfId="10598"/>
    <cellStyle name="Normal 4 12 14" xfId="5476"/>
    <cellStyle name="Normal 4 12 14 2" xfId="10834"/>
    <cellStyle name="Normal 4 12 15" xfId="5818"/>
    <cellStyle name="Normal 4 12 2" xfId="298"/>
    <cellStyle name="Normal 4 12 2 10" xfId="3368"/>
    <cellStyle name="Normal 4 12 2 10 2" xfId="8896"/>
    <cellStyle name="Normal 4 12 2 11" xfId="3202"/>
    <cellStyle name="Normal 4 12 2 11 2" xfId="8742"/>
    <cellStyle name="Normal 4 12 2 12" xfId="5251"/>
    <cellStyle name="Normal 4 12 2 12 2" xfId="10622"/>
    <cellStyle name="Normal 4 12 2 13" xfId="5946"/>
    <cellStyle name="Normal 4 12 2 2" xfId="781"/>
    <cellStyle name="Normal 4 12 2 2 2" xfId="6394"/>
    <cellStyle name="Normal 4 12 2 3" xfId="1186"/>
    <cellStyle name="Normal 4 12 2 3 2" xfId="6794"/>
    <cellStyle name="Normal 4 12 2 4" xfId="1593"/>
    <cellStyle name="Normal 4 12 2 4 2" xfId="7194"/>
    <cellStyle name="Normal 4 12 2 5" xfId="1996"/>
    <cellStyle name="Normal 4 12 2 5 2" xfId="7590"/>
    <cellStyle name="Normal 4 12 2 6" xfId="2402"/>
    <cellStyle name="Normal 4 12 2 6 2" xfId="7988"/>
    <cellStyle name="Normal 4 12 2 7" xfId="2801"/>
    <cellStyle name="Normal 4 12 2 7 2" xfId="8381"/>
    <cellStyle name="Normal 4 12 2 8" xfId="4174"/>
    <cellStyle name="Normal 4 12 2 8 2" xfId="9650"/>
    <cellStyle name="Normal 4 12 2 9" xfId="3169"/>
    <cellStyle name="Normal 4 12 2 9 2" xfId="8714"/>
    <cellStyle name="Normal 4 12 3" xfId="430"/>
    <cellStyle name="Normal 4 12 3 10" xfId="3707"/>
    <cellStyle name="Normal 4 12 3 10 2" xfId="9210"/>
    <cellStyle name="Normal 4 12 3 11" xfId="5180"/>
    <cellStyle name="Normal 4 12 3 11 2" xfId="10554"/>
    <cellStyle name="Normal 4 12 3 12" xfId="5447"/>
    <cellStyle name="Normal 4 12 3 12 2" xfId="10806"/>
    <cellStyle name="Normal 4 12 3 13" xfId="6073"/>
    <cellStyle name="Normal 4 12 3 2" xfId="913"/>
    <cellStyle name="Normal 4 12 3 2 2" xfId="6525"/>
    <cellStyle name="Normal 4 12 3 3" xfId="1318"/>
    <cellStyle name="Normal 4 12 3 3 2" xfId="6925"/>
    <cellStyle name="Normal 4 12 3 4" xfId="1725"/>
    <cellStyle name="Normal 4 12 3 4 2" xfId="7325"/>
    <cellStyle name="Normal 4 12 3 5" xfId="2128"/>
    <cellStyle name="Normal 4 12 3 5 2" xfId="7721"/>
    <cellStyle name="Normal 4 12 3 6" xfId="2534"/>
    <cellStyle name="Normal 4 12 3 6 2" xfId="8118"/>
    <cellStyle name="Normal 4 12 3 7" xfId="2932"/>
    <cellStyle name="Normal 4 12 3 7 2" xfId="8511"/>
    <cellStyle name="Normal 4 12 3 8" xfId="3635"/>
    <cellStyle name="Normal 4 12 3 8 2" xfId="9143"/>
    <cellStyle name="Normal 4 12 3 9" xfId="4906"/>
    <cellStyle name="Normal 4 12 3 9 2" xfId="10299"/>
    <cellStyle name="Normal 4 12 4" xfId="638"/>
    <cellStyle name="Normal 4 12 4 2" xfId="6252"/>
    <cellStyle name="Normal 4 12 5" xfId="1043"/>
    <cellStyle name="Normal 4 12 5 2" xfId="6652"/>
    <cellStyle name="Normal 4 12 6" xfId="1450"/>
    <cellStyle name="Normal 4 12 6 2" xfId="7052"/>
    <cellStyle name="Normal 4 12 7" xfId="1854"/>
    <cellStyle name="Normal 4 12 7 2" xfId="7450"/>
    <cellStyle name="Normal 4 12 8" xfId="2259"/>
    <cellStyle name="Normal 4 12 8 2" xfId="7847"/>
    <cellStyle name="Normal 4 12 9" xfId="2667"/>
    <cellStyle name="Normal 4 12 9 2" xfId="8248"/>
    <cellStyle name="Normal 4 13" xfId="156"/>
    <cellStyle name="Normal 4 13 10" xfId="3147"/>
    <cellStyle name="Normal 4 13 10 2" xfId="8693"/>
    <cellStyle name="Normal 4 13 11" xfId="4767"/>
    <cellStyle name="Normal 4 13 11 2" xfId="10164"/>
    <cellStyle name="Normal 4 13 12" xfId="4808"/>
    <cellStyle name="Normal 4 13 12 2" xfId="10205"/>
    <cellStyle name="Normal 4 13 13" xfId="5002"/>
    <cellStyle name="Normal 4 13 13 2" xfId="10389"/>
    <cellStyle name="Normal 4 13 14" xfId="4027"/>
    <cellStyle name="Normal 4 13 14 2" xfId="9516"/>
    <cellStyle name="Normal 4 13 15" xfId="5819"/>
    <cellStyle name="Normal 4 13 2" xfId="299"/>
    <cellStyle name="Normal 4 13 2 10" xfId="4967"/>
    <cellStyle name="Normal 4 13 2 10 2" xfId="10356"/>
    <cellStyle name="Normal 4 13 2 11" xfId="4771"/>
    <cellStyle name="Normal 4 13 2 11 2" xfId="10168"/>
    <cellStyle name="Normal 4 13 2 12" xfId="3801"/>
    <cellStyle name="Normal 4 13 2 12 2" xfId="9300"/>
    <cellStyle name="Normal 4 13 2 13" xfId="5947"/>
    <cellStyle name="Normal 4 13 2 2" xfId="782"/>
    <cellStyle name="Normal 4 13 2 2 2" xfId="6395"/>
    <cellStyle name="Normal 4 13 2 3" xfId="1187"/>
    <cellStyle name="Normal 4 13 2 3 2" xfId="6795"/>
    <cellStyle name="Normal 4 13 2 4" xfId="1594"/>
    <cellStyle name="Normal 4 13 2 4 2" xfId="7195"/>
    <cellStyle name="Normal 4 13 2 5" xfId="1997"/>
    <cellStyle name="Normal 4 13 2 5 2" xfId="7591"/>
    <cellStyle name="Normal 4 13 2 6" xfId="2403"/>
    <cellStyle name="Normal 4 13 2 6 2" xfId="7989"/>
    <cellStyle name="Normal 4 13 2 7" xfId="2802"/>
    <cellStyle name="Normal 4 13 2 7 2" xfId="8382"/>
    <cellStyle name="Normal 4 13 2 8" xfId="3859"/>
    <cellStyle name="Normal 4 13 2 8 2" xfId="9357"/>
    <cellStyle name="Normal 4 13 2 9" xfId="3629"/>
    <cellStyle name="Normal 4 13 2 9 2" xfId="9137"/>
    <cellStyle name="Normal 4 13 3" xfId="431"/>
    <cellStyle name="Normal 4 13 3 10" xfId="3563"/>
    <cellStyle name="Normal 4 13 3 10 2" xfId="9075"/>
    <cellStyle name="Normal 4 13 3 11" xfId="5341"/>
    <cellStyle name="Normal 4 13 3 11 2" xfId="10708"/>
    <cellStyle name="Normal 4 13 3 12" xfId="5566"/>
    <cellStyle name="Normal 4 13 3 12 2" xfId="10919"/>
    <cellStyle name="Normal 4 13 3 13" xfId="6074"/>
    <cellStyle name="Normal 4 13 3 2" xfId="914"/>
    <cellStyle name="Normal 4 13 3 2 2" xfId="6526"/>
    <cellStyle name="Normal 4 13 3 3" xfId="1319"/>
    <cellStyle name="Normal 4 13 3 3 2" xfId="6926"/>
    <cellStyle name="Normal 4 13 3 4" xfId="1726"/>
    <cellStyle name="Normal 4 13 3 4 2" xfId="7326"/>
    <cellStyle name="Normal 4 13 3 5" xfId="2129"/>
    <cellStyle name="Normal 4 13 3 5 2" xfId="7722"/>
    <cellStyle name="Normal 4 13 3 6" xfId="2535"/>
    <cellStyle name="Normal 4 13 3 6 2" xfId="8119"/>
    <cellStyle name="Normal 4 13 3 7" xfId="2933"/>
    <cellStyle name="Normal 4 13 3 7 2" xfId="8512"/>
    <cellStyle name="Normal 4 13 3 8" xfId="3332"/>
    <cellStyle name="Normal 4 13 3 8 2" xfId="8863"/>
    <cellStyle name="Normal 4 13 3 9" xfId="3282"/>
    <cellStyle name="Normal 4 13 3 9 2" xfId="8817"/>
    <cellStyle name="Normal 4 13 4" xfId="639"/>
    <cellStyle name="Normal 4 13 4 2" xfId="6253"/>
    <cellStyle name="Normal 4 13 5" xfId="1044"/>
    <cellStyle name="Normal 4 13 5 2" xfId="6653"/>
    <cellStyle name="Normal 4 13 6" xfId="1451"/>
    <cellStyle name="Normal 4 13 6 2" xfId="7053"/>
    <cellStyle name="Normal 4 13 7" xfId="1855"/>
    <cellStyle name="Normal 4 13 7 2" xfId="7451"/>
    <cellStyle name="Normal 4 13 8" xfId="2260"/>
    <cellStyle name="Normal 4 13 8 2" xfId="7848"/>
    <cellStyle name="Normal 4 13 9" xfId="2668"/>
    <cellStyle name="Normal 4 13 9 2" xfId="8249"/>
    <cellStyle name="Normal 4 14" xfId="202"/>
    <cellStyle name="Normal 4 14 10" xfId="5286"/>
    <cellStyle name="Normal 4 14 10 2" xfId="10655"/>
    <cellStyle name="Normal 4 14 11" xfId="5522"/>
    <cellStyle name="Normal 4 14 11 2" xfId="10877"/>
    <cellStyle name="Normal 4 14 12" xfId="5667"/>
    <cellStyle name="Normal 4 14 12 2" xfId="11012"/>
    <cellStyle name="Normal 4 14 13" xfId="5852"/>
    <cellStyle name="Normal 4 14 2" xfId="685"/>
    <cellStyle name="Normal 4 14 2 2" xfId="6298"/>
    <cellStyle name="Normal 4 14 3" xfId="1090"/>
    <cellStyle name="Normal 4 14 3 2" xfId="6698"/>
    <cellStyle name="Normal 4 14 4" xfId="1497"/>
    <cellStyle name="Normal 4 14 4 2" xfId="7098"/>
    <cellStyle name="Normal 4 14 5" xfId="1900"/>
    <cellStyle name="Normal 4 14 5 2" xfId="7494"/>
    <cellStyle name="Normal 4 14 6" xfId="2306"/>
    <cellStyle name="Normal 4 14 6 2" xfId="7892"/>
    <cellStyle name="Normal 4 14 7" xfId="2707"/>
    <cellStyle name="Normal 4 14 7 2" xfId="8287"/>
    <cellStyle name="Normal 4 14 8" xfId="4497"/>
    <cellStyle name="Normal 4 14 8 2" xfId="9952"/>
    <cellStyle name="Normal 4 14 9" xfId="3385"/>
    <cellStyle name="Normal 4 14 9 2" xfId="8912"/>
    <cellStyle name="Normal 4 15" xfId="334"/>
    <cellStyle name="Normal 4 15 10" xfId="3289"/>
    <cellStyle name="Normal 4 15 10 2" xfId="8824"/>
    <cellStyle name="Normal 4 15 11" xfId="4809"/>
    <cellStyle name="Normal 4 15 11 2" xfId="10206"/>
    <cellStyle name="Normal 4 15 12" xfId="4753"/>
    <cellStyle name="Normal 4 15 12 2" xfId="10151"/>
    <cellStyle name="Normal 4 15 13" xfId="5979"/>
    <cellStyle name="Normal 4 15 2" xfId="817"/>
    <cellStyle name="Normal 4 15 2 2" xfId="6429"/>
    <cellStyle name="Normal 4 15 3" xfId="1222"/>
    <cellStyle name="Normal 4 15 3 2" xfId="6829"/>
    <cellStyle name="Normal 4 15 4" xfId="1629"/>
    <cellStyle name="Normal 4 15 4 2" xfId="7229"/>
    <cellStyle name="Normal 4 15 5" xfId="2032"/>
    <cellStyle name="Normal 4 15 5 2" xfId="7625"/>
    <cellStyle name="Normal 4 15 6" xfId="2438"/>
    <cellStyle name="Normal 4 15 6 2" xfId="8022"/>
    <cellStyle name="Normal 4 15 7" xfId="2836"/>
    <cellStyle name="Normal 4 15 7 2" xfId="8415"/>
    <cellStyle name="Normal 4 15 8" xfId="3704"/>
    <cellStyle name="Normal 4 15 8 2" xfId="9208"/>
    <cellStyle name="Normal 4 15 9" xfId="4501"/>
    <cellStyle name="Normal 4 15 9 2" xfId="9956"/>
    <cellStyle name="Normal 4 16" xfId="525"/>
    <cellStyle name="Normal 4 16 2" xfId="6144"/>
    <cellStyle name="Normal 4 17" xfId="959"/>
    <cellStyle name="Normal 4 17 2" xfId="6570"/>
    <cellStyle name="Normal 4 18" xfId="1364"/>
    <cellStyle name="Normal 4 18 2" xfId="6970"/>
    <cellStyle name="Normal 4 19" xfId="1771"/>
    <cellStyle name="Normal 4 19 2" xfId="7369"/>
    <cellStyle name="Normal 4 2" xfId="71"/>
    <cellStyle name="Normal 4 2 10" xfId="4156"/>
    <cellStyle name="Normal 4 2 10 2" xfId="9635"/>
    <cellStyle name="Normal 4 2 11" xfId="3330"/>
    <cellStyle name="Normal 4 2 11 2" xfId="8861"/>
    <cellStyle name="Normal 4 2 12" xfId="4447"/>
    <cellStyle name="Normal 4 2 12 2" xfId="9906"/>
    <cellStyle name="Normal 4 2 13" xfId="5061"/>
    <cellStyle name="Normal 4 2 13 2" xfId="10445"/>
    <cellStyle name="Normal 4 2 14" xfId="5380"/>
    <cellStyle name="Normal 4 2 14 2" xfId="10743"/>
    <cellStyle name="Normal 4 2 15" xfId="5746"/>
    <cellStyle name="Normal 4 2 2" xfId="225"/>
    <cellStyle name="Normal 4 2 2 10" xfId="4082"/>
    <cellStyle name="Normal 4 2 2 10 2" xfId="9569"/>
    <cellStyle name="Normal 4 2 2 11" xfId="5328"/>
    <cellStyle name="Normal 4 2 2 11 2" xfId="10695"/>
    <cellStyle name="Normal 4 2 2 12" xfId="5554"/>
    <cellStyle name="Normal 4 2 2 12 2" xfId="10907"/>
    <cellStyle name="Normal 4 2 2 13" xfId="5874"/>
    <cellStyle name="Normal 4 2 2 2" xfId="708"/>
    <cellStyle name="Normal 4 2 2 2 2" xfId="6321"/>
    <cellStyle name="Normal 4 2 2 3" xfId="1113"/>
    <cellStyle name="Normal 4 2 2 3 2" xfId="6721"/>
    <cellStyle name="Normal 4 2 2 4" xfId="1520"/>
    <cellStyle name="Normal 4 2 2 4 2" xfId="7121"/>
    <cellStyle name="Normal 4 2 2 5" xfId="1923"/>
    <cellStyle name="Normal 4 2 2 5 2" xfId="7517"/>
    <cellStyle name="Normal 4 2 2 6" xfId="2329"/>
    <cellStyle name="Normal 4 2 2 6 2" xfId="7915"/>
    <cellStyle name="Normal 4 2 2 7" xfId="2729"/>
    <cellStyle name="Normal 4 2 2 7 2" xfId="8309"/>
    <cellStyle name="Normal 4 2 2 8" xfId="3504"/>
    <cellStyle name="Normal 4 2 2 8 2" xfId="9019"/>
    <cellStyle name="Normal 4 2 2 9" xfId="4816"/>
    <cellStyle name="Normal 4 2 2 9 2" xfId="10213"/>
    <cellStyle name="Normal 4 2 3" xfId="357"/>
    <cellStyle name="Normal 4 2 3 10" xfId="5220"/>
    <cellStyle name="Normal 4 2 3 10 2" xfId="10593"/>
    <cellStyle name="Normal 4 2 3 11" xfId="5472"/>
    <cellStyle name="Normal 4 2 3 11 2" xfId="10830"/>
    <cellStyle name="Normal 4 2 3 12" xfId="5638"/>
    <cellStyle name="Normal 4 2 3 12 2" xfId="10985"/>
    <cellStyle name="Normal 4 2 3 13" xfId="6001"/>
    <cellStyle name="Normal 4 2 3 2" xfId="840"/>
    <cellStyle name="Normal 4 2 3 2 2" xfId="6452"/>
    <cellStyle name="Normal 4 2 3 3" xfId="1245"/>
    <cellStyle name="Normal 4 2 3 3 2" xfId="6852"/>
    <cellStyle name="Normal 4 2 3 4" xfId="1652"/>
    <cellStyle name="Normal 4 2 3 4 2" xfId="7252"/>
    <cellStyle name="Normal 4 2 3 5" xfId="2055"/>
    <cellStyle name="Normal 4 2 3 5 2" xfId="7648"/>
    <cellStyle name="Normal 4 2 3 6" xfId="2461"/>
    <cellStyle name="Normal 4 2 3 6 2" xfId="8045"/>
    <cellStyle name="Normal 4 2 3 7" xfId="2859"/>
    <cellStyle name="Normal 4 2 3 7 2" xfId="8438"/>
    <cellStyle name="Normal 4 2 3 8" xfId="4418"/>
    <cellStyle name="Normal 4 2 3 8 2" xfId="9880"/>
    <cellStyle name="Normal 4 2 3 9" xfId="3297"/>
    <cellStyle name="Normal 4 2 3 9 2" xfId="8830"/>
    <cellStyle name="Normal 4 2 4" xfId="554"/>
    <cellStyle name="Normal 4 2 4 2" xfId="6171"/>
    <cellStyle name="Normal 4 2 5" xfId="490"/>
    <cellStyle name="Normal 4 2 5 2" xfId="6113"/>
    <cellStyle name="Normal 4 2 6" xfId="494"/>
    <cellStyle name="Normal 4 2 6 2" xfId="6117"/>
    <cellStyle name="Normal 4 2 7" xfId="560"/>
    <cellStyle name="Normal 4 2 7 2" xfId="6177"/>
    <cellStyle name="Normal 4 2 8" xfId="498"/>
    <cellStyle name="Normal 4 2 8 2" xfId="6119"/>
    <cellStyle name="Normal 4 2 9" xfId="2587"/>
    <cellStyle name="Normal 4 2 9 2" xfId="8169"/>
    <cellStyle name="Normal 4 20" xfId="1858"/>
    <cellStyle name="Normal 4 20 2" xfId="7454"/>
    <cellStyle name="Normal 4 21" xfId="2287"/>
    <cellStyle name="Normal 4 21 2" xfId="7873"/>
    <cellStyle name="Normal 4 22" xfId="3875"/>
    <cellStyle name="Normal 4 22 2" xfId="9373"/>
    <cellStyle name="Normal 4 23" xfId="3532"/>
    <cellStyle name="Normal 4 23 2" xfId="9045"/>
    <cellStyle name="Normal 4 24" xfId="4796"/>
    <cellStyle name="Normal 4 24 2" xfId="10193"/>
    <cellStyle name="Normal 4 25" xfId="5355"/>
    <cellStyle name="Normal 4 25 2" xfId="10722"/>
    <cellStyle name="Normal 4 26" xfId="5575"/>
    <cellStyle name="Normal 4 26 2" xfId="10928"/>
    <cellStyle name="Normal 4 27" xfId="5724"/>
    <cellStyle name="Normal 4 3" xfId="83"/>
    <cellStyle name="Normal 4 3 10" xfId="3674"/>
    <cellStyle name="Normal 4 3 10 2" xfId="9179"/>
    <cellStyle name="Normal 4 3 11" xfId="4945"/>
    <cellStyle name="Normal 4 3 11 2" xfId="10336"/>
    <cellStyle name="Normal 4 3 12" xfId="3883"/>
    <cellStyle name="Normal 4 3 12 2" xfId="9380"/>
    <cellStyle name="Normal 4 3 13" xfId="5352"/>
    <cellStyle name="Normal 4 3 13 2" xfId="10719"/>
    <cellStyle name="Normal 4 3 14" xfId="5573"/>
    <cellStyle name="Normal 4 3 14 2" xfId="10926"/>
    <cellStyle name="Normal 4 3 15" xfId="5756"/>
    <cellStyle name="Normal 4 3 2" xfId="235"/>
    <cellStyle name="Normal 4 3 2 10" xfId="4233"/>
    <cellStyle name="Normal 4 3 2 10 2" xfId="9704"/>
    <cellStyle name="Normal 4 3 2 11" xfId="4324"/>
    <cellStyle name="Normal 4 3 2 11 2" xfId="9791"/>
    <cellStyle name="Normal 4 3 2 12" xfId="5149"/>
    <cellStyle name="Normal 4 3 2 12 2" xfId="10525"/>
    <cellStyle name="Normal 4 3 2 13" xfId="5884"/>
    <cellStyle name="Normal 4 3 2 2" xfId="718"/>
    <cellStyle name="Normal 4 3 2 2 2" xfId="6331"/>
    <cellStyle name="Normal 4 3 2 3" xfId="1123"/>
    <cellStyle name="Normal 4 3 2 3 2" xfId="6731"/>
    <cellStyle name="Normal 4 3 2 4" xfId="1530"/>
    <cellStyle name="Normal 4 3 2 4 2" xfId="7131"/>
    <cellStyle name="Normal 4 3 2 5" xfId="1933"/>
    <cellStyle name="Normal 4 3 2 5 2" xfId="7527"/>
    <cellStyle name="Normal 4 3 2 6" xfId="2339"/>
    <cellStyle name="Normal 4 3 2 6 2" xfId="7925"/>
    <cellStyle name="Normal 4 3 2 7" xfId="2739"/>
    <cellStyle name="Normal 4 3 2 7 2" xfId="8319"/>
    <cellStyle name="Normal 4 3 2 8" xfId="3626"/>
    <cellStyle name="Normal 4 3 2 8 2" xfId="9134"/>
    <cellStyle name="Normal 4 3 2 9" xfId="4897"/>
    <cellStyle name="Normal 4 3 2 9 2" xfId="10290"/>
    <cellStyle name="Normal 4 3 3" xfId="367"/>
    <cellStyle name="Normal 4 3 3 10" xfId="5309"/>
    <cellStyle name="Normal 4 3 3 10 2" xfId="10677"/>
    <cellStyle name="Normal 4 3 3 11" xfId="5540"/>
    <cellStyle name="Normal 4 3 3 11 2" xfId="10894"/>
    <cellStyle name="Normal 4 3 3 12" xfId="5678"/>
    <cellStyle name="Normal 4 3 3 12 2" xfId="11023"/>
    <cellStyle name="Normal 4 3 3 13" xfId="6011"/>
    <cellStyle name="Normal 4 3 3 2" xfId="850"/>
    <cellStyle name="Normal 4 3 3 2 2" xfId="6462"/>
    <cellStyle name="Normal 4 3 3 3" xfId="1255"/>
    <cellStyle name="Normal 4 3 3 3 2" xfId="6862"/>
    <cellStyle name="Normal 4 3 3 4" xfId="1662"/>
    <cellStyle name="Normal 4 3 3 4 2" xfId="7262"/>
    <cellStyle name="Normal 4 3 3 5" xfId="2065"/>
    <cellStyle name="Normal 4 3 3 5 2" xfId="7658"/>
    <cellStyle name="Normal 4 3 3 6" xfId="2471"/>
    <cellStyle name="Normal 4 3 3 6 2" xfId="8055"/>
    <cellStyle name="Normal 4 3 3 7" xfId="2869"/>
    <cellStyle name="Normal 4 3 3 7 2" xfId="8448"/>
    <cellStyle name="Normal 4 3 3 8" xfId="4528"/>
    <cellStyle name="Normal 4 3 3 8 2" xfId="9981"/>
    <cellStyle name="Normal 4 3 3 9" xfId="4509"/>
    <cellStyle name="Normal 4 3 3 9 2" xfId="9964"/>
    <cellStyle name="Normal 4 3 4" xfId="566"/>
    <cellStyle name="Normal 4 3 4 2" xfId="6182"/>
    <cellStyle name="Normal 4 3 5" xfId="971"/>
    <cellStyle name="Normal 4 3 5 2" xfId="6581"/>
    <cellStyle name="Normal 4 3 6" xfId="1378"/>
    <cellStyle name="Normal 4 3 6 2" xfId="6982"/>
    <cellStyle name="Normal 4 3 7" xfId="1784"/>
    <cellStyle name="Normal 4 3 7 2" xfId="7381"/>
    <cellStyle name="Normal 4 3 8" xfId="2189"/>
    <cellStyle name="Normal 4 3 8 2" xfId="7780"/>
    <cellStyle name="Normal 4 3 9" xfId="2599"/>
    <cellStyle name="Normal 4 3 9 2" xfId="8181"/>
    <cellStyle name="Normal 4 4" xfId="94"/>
    <cellStyle name="Normal 4 4 10" xfId="3172"/>
    <cellStyle name="Normal 4 4 10 2" xfId="8717"/>
    <cellStyle name="Normal 4 4 11" xfId="4781"/>
    <cellStyle name="Normal 4 4 11 2" xfId="10178"/>
    <cellStyle name="Normal 4 4 12" xfId="3443"/>
    <cellStyle name="Normal 4 4 12 2" xfId="8964"/>
    <cellStyle name="Normal 4 4 13" xfId="4848"/>
    <cellStyle name="Normal 4 4 13 2" xfId="10244"/>
    <cellStyle name="Normal 4 4 14" xfId="3822"/>
    <cellStyle name="Normal 4 4 14 2" xfId="9320"/>
    <cellStyle name="Normal 4 4 15" xfId="5766"/>
    <cellStyle name="Normal 4 4 2" xfId="245"/>
    <cellStyle name="Normal 4 4 2 10" xfId="2633"/>
    <cellStyle name="Normal 4 4 2 10 2" xfId="8214"/>
    <cellStyle name="Normal 4 4 2 11" xfId="4014"/>
    <cellStyle name="Normal 4 4 2 11 2" xfId="9504"/>
    <cellStyle name="Normal 4 4 2 12" xfId="5029"/>
    <cellStyle name="Normal 4 4 2 12 2" xfId="10414"/>
    <cellStyle name="Normal 4 4 2 13" xfId="5894"/>
    <cellStyle name="Normal 4 4 2 2" xfId="728"/>
    <cellStyle name="Normal 4 4 2 2 2" xfId="6341"/>
    <cellStyle name="Normal 4 4 2 3" xfId="1133"/>
    <cellStyle name="Normal 4 4 2 3 2" xfId="6741"/>
    <cellStyle name="Normal 4 4 2 4" xfId="1540"/>
    <cellStyle name="Normal 4 4 2 4 2" xfId="7141"/>
    <cellStyle name="Normal 4 4 2 5" xfId="1943"/>
    <cellStyle name="Normal 4 4 2 5 2" xfId="7537"/>
    <cellStyle name="Normal 4 4 2 6" xfId="2349"/>
    <cellStyle name="Normal 4 4 2 6 2" xfId="7935"/>
    <cellStyle name="Normal 4 4 2 7" xfId="2749"/>
    <cellStyle name="Normal 4 4 2 7 2" xfId="8329"/>
    <cellStyle name="Normal 4 4 2 8" xfId="3135"/>
    <cellStyle name="Normal 4 4 2 8 2" xfId="8681"/>
    <cellStyle name="Normal 4 4 2 9" xfId="4957"/>
    <cellStyle name="Normal 4 4 2 9 2" xfId="10346"/>
    <cellStyle name="Normal 4 4 3" xfId="377"/>
    <cellStyle name="Normal 4 4 3 10" xfId="4921"/>
    <cellStyle name="Normal 4 4 3 10 2" xfId="10314"/>
    <cellStyle name="Normal 4 4 3 11" xfId="3571"/>
    <cellStyle name="Normal 4 4 3 11 2" xfId="9082"/>
    <cellStyle name="Normal 4 4 3 12" xfId="4514"/>
    <cellStyle name="Normal 4 4 3 12 2" xfId="9967"/>
    <cellStyle name="Normal 4 4 3 13" xfId="6021"/>
    <cellStyle name="Normal 4 4 3 2" xfId="860"/>
    <cellStyle name="Normal 4 4 3 2 2" xfId="6472"/>
    <cellStyle name="Normal 4 4 3 3" xfId="1265"/>
    <cellStyle name="Normal 4 4 3 3 2" xfId="6872"/>
    <cellStyle name="Normal 4 4 3 4" xfId="1672"/>
    <cellStyle name="Normal 4 4 3 4 2" xfId="7272"/>
    <cellStyle name="Normal 4 4 3 5" xfId="2075"/>
    <cellStyle name="Normal 4 4 3 5 2" xfId="7668"/>
    <cellStyle name="Normal 4 4 3 6" xfId="2481"/>
    <cellStyle name="Normal 4 4 3 6 2" xfId="8065"/>
    <cellStyle name="Normal 4 4 3 7" xfId="2879"/>
    <cellStyle name="Normal 4 4 3 7 2" xfId="8458"/>
    <cellStyle name="Normal 4 4 3 8" xfId="4085"/>
    <cellStyle name="Normal 4 4 3 8 2" xfId="9571"/>
    <cellStyle name="Normal 4 4 3 9" xfId="4383"/>
    <cellStyle name="Normal 4 4 3 9 2" xfId="9848"/>
    <cellStyle name="Normal 4 4 4" xfId="577"/>
    <cellStyle name="Normal 4 4 4 2" xfId="6192"/>
    <cellStyle name="Normal 4 4 5" xfId="982"/>
    <cellStyle name="Normal 4 4 5 2" xfId="6592"/>
    <cellStyle name="Normal 4 4 6" xfId="1389"/>
    <cellStyle name="Normal 4 4 6 2" xfId="6992"/>
    <cellStyle name="Normal 4 4 7" xfId="1794"/>
    <cellStyle name="Normal 4 4 7 2" xfId="7391"/>
    <cellStyle name="Normal 4 4 8" xfId="2199"/>
    <cellStyle name="Normal 4 4 8 2" xfId="7790"/>
    <cellStyle name="Normal 4 4 9" xfId="2610"/>
    <cellStyle name="Normal 4 4 9 2" xfId="8192"/>
    <cellStyle name="Normal 4 5" xfId="57"/>
    <cellStyle name="Normal 4 5 10" xfId="3871"/>
    <cellStyle name="Normal 4 5 10 2" xfId="9369"/>
    <cellStyle name="Normal 4 5 11" xfId="3935"/>
    <cellStyle name="Normal 4 5 11 2" xfId="9428"/>
    <cellStyle name="Normal 4 5 12" xfId="5073"/>
    <cellStyle name="Normal 4 5 12 2" xfId="10453"/>
    <cellStyle name="Normal 4 5 13" xfId="3610"/>
    <cellStyle name="Normal 4 5 13 2" xfId="9119"/>
    <cellStyle name="Normal 4 5 14" xfId="5310"/>
    <cellStyle name="Normal 4 5 14 2" xfId="10678"/>
    <cellStyle name="Normal 4 5 15" xfId="5738"/>
    <cellStyle name="Normal 4 5 2" xfId="216"/>
    <cellStyle name="Normal 4 5 2 10" xfId="3613"/>
    <cellStyle name="Normal 4 5 2 10 2" xfId="9121"/>
    <cellStyle name="Normal 4 5 2 11" xfId="5164"/>
    <cellStyle name="Normal 4 5 2 11 2" xfId="10539"/>
    <cellStyle name="Normal 4 5 2 12" xfId="5435"/>
    <cellStyle name="Normal 4 5 2 12 2" xfId="10794"/>
    <cellStyle name="Normal 4 5 2 13" xfId="5866"/>
    <cellStyle name="Normal 4 5 2 2" xfId="699"/>
    <cellStyle name="Normal 4 5 2 2 2" xfId="6312"/>
    <cellStyle name="Normal 4 5 2 3" xfId="1104"/>
    <cellStyle name="Normal 4 5 2 3 2" xfId="6712"/>
    <cellStyle name="Normal 4 5 2 4" xfId="1511"/>
    <cellStyle name="Normal 4 5 2 4 2" xfId="7112"/>
    <cellStyle name="Normal 4 5 2 5" xfId="1914"/>
    <cellStyle name="Normal 4 5 2 5 2" xfId="7508"/>
    <cellStyle name="Normal 4 5 2 6" xfId="2320"/>
    <cellStyle name="Normal 4 5 2 6 2" xfId="7906"/>
    <cellStyle name="Normal 4 5 2 7" xfId="2721"/>
    <cellStyle name="Normal 4 5 2 7 2" xfId="8301"/>
    <cellStyle name="Normal 4 5 2 8" xfId="3079"/>
    <cellStyle name="Normal 4 5 2 8 2" xfId="8628"/>
    <cellStyle name="Normal 4 5 2 9" xfId="4717"/>
    <cellStyle name="Normal 4 5 2 9 2" xfId="10116"/>
    <cellStyle name="Normal 4 5 3" xfId="348"/>
    <cellStyle name="Normal 4 5 3 10" xfId="4158"/>
    <cellStyle name="Normal 4 5 3 10 2" xfId="9637"/>
    <cellStyle name="Normal 4 5 3 11" xfId="3659"/>
    <cellStyle name="Normal 4 5 3 11 2" xfId="9166"/>
    <cellStyle name="Normal 4 5 3 12" xfId="5338"/>
    <cellStyle name="Normal 4 5 3 12 2" xfId="10705"/>
    <cellStyle name="Normal 4 5 3 13" xfId="5993"/>
    <cellStyle name="Normal 4 5 3 2" xfId="831"/>
    <cellStyle name="Normal 4 5 3 2 2" xfId="6443"/>
    <cellStyle name="Normal 4 5 3 3" xfId="1236"/>
    <cellStyle name="Normal 4 5 3 3 2" xfId="6843"/>
    <cellStyle name="Normal 4 5 3 4" xfId="1643"/>
    <cellStyle name="Normal 4 5 3 4 2" xfId="7243"/>
    <cellStyle name="Normal 4 5 3 5" xfId="2046"/>
    <cellStyle name="Normal 4 5 3 5 2" xfId="7639"/>
    <cellStyle name="Normal 4 5 3 6" xfId="2452"/>
    <cellStyle name="Normal 4 5 3 6 2" xfId="8036"/>
    <cellStyle name="Normal 4 5 3 7" xfId="2850"/>
    <cellStyle name="Normal 4 5 3 7 2" xfId="8429"/>
    <cellStyle name="Normal 4 5 3 8" xfId="3449"/>
    <cellStyle name="Normal 4 5 3 8 2" xfId="8969"/>
    <cellStyle name="Normal 4 5 3 9" xfId="4464"/>
    <cellStyle name="Normal 4 5 3 9 2" xfId="9921"/>
    <cellStyle name="Normal 4 5 4" xfId="540"/>
    <cellStyle name="Normal 4 5 4 2" xfId="6159"/>
    <cellStyle name="Normal 4 5 5" xfId="815"/>
    <cellStyle name="Normal 4 5 5 2" xfId="6427"/>
    <cellStyle name="Normal 4 5 6" xfId="1220"/>
    <cellStyle name="Normal 4 5 6 2" xfId="6827"/>
    <cellStyle name="Normal 4 5 7" xfId="1627"/>
    <cellStyle name="Normal 4 5 7 2" xfId="7227"/>
    <cellStyle name="Normal 4 5 8" xfId="1650"/>
    <cellStyle name="Normal 4 5 8 2" xfId="7250"/>
    <cellStyle name="Normal 4 5 9" xfId="2082"/>
    <cellStyle name="Normal 4 5 9 2" xfId="7675"/>
    <cellStyle name="Normal 4 6" xfId="53"/>
    <cellStyle name="Normal 4 6 10" xfId="3666"/>
    <cellStyle name="Normal 4 6 10 2" xfId="9172"/>
    <cellStyle name="Normal 4 6 11" xfId="4937"/>
    <cellStyle name="Normal 4 6 11 2" xfId="10330"/>
    <cellStyle name="Normal 4 6 12" xfId="4561"/>
    <cellStyle name="Normal 4 6 12 2" xfId="10012"/>
    <cellStyle name="Normal 4 6 13" xfId="3354"/>
    <cellStyle name="Normal 4 6 13 2" xfId="8883"/>
    <cellStyle name="Normal 4 6 14" xfId="4271"/>
    <cellStyle name="Normal 4 6 14 2" xfId="9741"/>
    <cellStyle name="Normal 4 6 15" xfId="5734"/>
    <cellStyle name="Normal 4 6 2" xfId="212"/>
    <cellStyle name="Normal 4 6 2 10" xfId="4852"/>
    <cellStyle name="Normal 4 6 2 10 2" xfId="10248"/>
    <cellStyle name="Normal 4 6 2 11" xfId="4179"/>
    <cellStyle name="Normal 4 6 2 11 2" xfId="9655"/>
    <cellStyle name="Normal 4 6 2 12" xfId="3131"/>
    <cellStyle name="Normal 4 6 2 12 2" xfId="8677"/>
    <cellStyle name="Normal 4 6 2 13" xfId="5862"/>
    <cellStyle name="Normal 4 6 2 2" xfId="695"/>
    <cellStyle name="Normal 4 6 2 2 2" xfId="6308"/>
    <cellStyle name="Normal 4 6 2 3" xfId="1100"/>
    <cellStyle name="Normal 4 6 2 3 2" xfId="6708"/>
    <cellStyle name="Normal 4 6 2 4" xfId="1507"/>
    <cellStyle name="Normal 4 6 2 4 2" xfId="7108"/>
    <cellStyle name="Normal 4 6 2 5" xfId="1910"/>
    <cellStyle name="Normal 4 6 2 5 2" xfId="7504"/>
    <cellStyle name="Normal 4 6 2 6" xfId="2316"/>
    <cellStyle name="Normal 4 6 2 6 2" xfId="7902"/>
    <cellStyle name="Normal 4 6 2 7" xfId="2717"/>
    <cellStyle name="Normal 4 6 2 7 2" xfId="8297"/>
    <cellStyle name="Normal 4 6 2 8" xfId="3931"/>
    <cellStyle name="Normal 4 6 2 8 2" xfId="9424"/>
    <cellStyle name="Normal 4 6 2 9" xfId="3643"/>
    <cellStyle name="Normal 4 6 2 9 2" xfId="9150"/>
    <cellStyle name="Normal 4 6 3" xfId="344"/>
    <cellStyle name="Normal 4 6 3 10" xfId="3098"/>
    <cellStyle name="Normal 4 6 3 10 2" xfId="8645"/>
    <cellStyle name="Normal 4 6 3 11" xfId="4812"/>
    <cellStyle name="Normal 4 6 3 11 2" xfId="10209"/>
    <cellStyle name="Normal 4 6 3 12" xfId="5006"/>
    <cellStyle name="Normal 4 6 3 12 2" xfId="10393"/>
    <cellStyle name="Normal 4 6 3 13" xfId="5989"/>
    <cellStyle name="Normal 4 6 3 2" xfId="827"/>
    <cellStyle name="Normal 4 6 3 2 2" xfId="6439"/>
    <cellStyle name="Normal 4 6 3 3" xfId="1232"/>
    <cellStyle name="Normal 4 6 3 3 2" xfId="6839"/>
    <cellStyle name="Normal 4 6 3 4" xfId="1639"/>
    <cellStyle name="Normal 4 6 3 4 2" xfId="7239"/>
    <cellStyle name="Normal 4 6 3 5" xfId="2042"/>
    <cellStyle name="Normal 4 6 3 5 2" xfId="7635"/>
    <cellStyle name="Normal 4 6 3 6" xfId="2448"/>
    <cellStyle name="Normal 4 6 3 6 2" xfId="8032"/>
    <cellStyle name="Normal 4 6 3 7" xfId="2846"/>
    <cellStyle name="Normal 4 6 3 7 2" xfId="8425"/>
    <cellStyle name="Normal 4 6 3 8" xfId="3813"/>
    <cellStyle name="Normal 4 6 3 8 2" xfId="9311"/>
    <cellStyle name="Normal 4 6 3 9" xfId="3964"/>
    <cellStyle name="Normal 4 6 3 9 2" xfId="9456"/>
    <cellStyle name="Normal 4 6 4" xfId="536"/>
    <cellStyle name="Normal 4 6 4 2" xfId="6155"/>
    <cellStyle name="Normal 4 6 5" xfId="658"/>
    <cellStyle name="Normal 4 6 5 2" xfId="6271"/>
    <cellStyle name="Normal 4 6 6" xfId="1063"/>
    <cellStyle name="Normal 4 6 6 2" xfId="6671"/>
    <cellStyle name="Normal 4 6 7" xfId="1470"/>
    <cellStyle name="Normal 4 6 7 2" xfId="7071"/>
    <cellStyle name="Normal 4 6 8" xfId="2030"/>
    <cellStyle name="Normal 4 6 8 2" xfId="7623"/>
    <cellStyle name="Normal 4 6 9" xfId="515"/>
    <cellStyle name="Normal 4 6 9 2" xfId="6135"/>
    <cellStyle name="Normal 4 7" xfId="107"/>
    <cellStyle name="Normal 4 7 10" xfId="3769"/>
    <cellStyle name="Normal 4 7 10 2" xfId="9271"/>
    <cellStyle name="Normal 4 7 11" xfId="3125"/>
    <cellStyle name="Normal 4 7 11 2" xfId="8671"/>
    <cellStyle name="Normal 4 7 12" xfId="3140"/>
    <cellStyle name="Normal 4 7 12 2" xfId="8686"/>
    <cellStyle name="Normal 4 7 13" xfId="4349"/>
    <cellStyle name="Normal 4 7 13 2" xfId="9816"/>
    <cellStyle name="Normal 4 7 14" xfId="4351"/>
    <cellStyle name="Normal 4 7 14 2" xfId="9818"/>
    <cellStyle name="Normal 4 7 15" xfId="5778"/>
    <cellStyle name="Normal 4 7 2" xfId="258"/>
    <cellStyle name="Normal 4 7 2 10" xfId="4707"/>
    <cellStyle name="Normal 4 7 2 10 2" xfId="10106"/>
    <cellStyle name="Normal 4 7 2 11" xfId="5353"/>
    <cellStyle name="Normal 4 7 2 11 2" xfId="10720"/>
    <cellStyle name="Normal 4 7 2 12" xfId="5574"/>
    <cellStyle name="Normal 4 7 2 12 2" xfId="10927"/>
    <cellStyle name="Normal 4 7 2 13" xfId="5906"/>
    <cellStyle name="Normal 4 7 2 2" xfId="741"/>
    <cellStyle name="Normal 4 7 2 2 2" xfId="6354"/>
    <cellStyle name="Normal 4 7 2 3" xfId="1146"/>
    <cellStyle name="Normal 4 7 2 3 2" xfId="6754"/>
    <cellStyle name="Normal 4 7 2 4" xfId="1553"/>
    <cellStyle name="Normal 4 7 2 4 2" xfId="7154"/>
    <cellStyle name="Normal 4 7 2 5" xfId="1956"/>
    <cellStyle name="Normal 4 7 2 5 2" xfId="7550"/>
    <cellStyle name="Normal 4 7 2 6" xfId="2362"/>
    <cellStyle name="Normal 4 7 2 6 2" xfId="7948"/>
    <cellStyle name="Normal 4 7 2 7" xfId="2761"/>
    <cellStyle name="Normal 4 7 2 7 2" xfId="8341"/>
    <cellStyle name="Normal 4 7 2 8" xfId="4043"/>
    <cellStyle name="Normal 4 7 2 8 2" xfId="9531"/>
    <cellStyle name="Normal 4 7 2 9" xfId="4021"/>
    <cellStyle name="Normal 4 7 2 9 2" xfId="9510"/>
    <cellStyle name="Normal 4 7 3" xfId="390"/>
    <cellStyle name="Normal 4 7 3 10" xfId="3903"/>
    <cellStyle name="Normal 4 7 3 10 2" xfId="9398"/>
    <cellStyle name="Normal 4 7 3 11" xfId="4555"/>
    <cellStyle name="Normal 4 7 3 11 2" xfId="10006"/>
    <cellStyle name="Normal 4 7 3 12" xfId="5344"/>
    <cellStyle name="Normal 4 7 3 12 2" xfId="10711"/>
    <cellStyle name="Normal 4 7 3 13" xfId="6033"/>
    <cellStyle name="Normal 4 7 3 2" xfId="873"/>
    <cellStyle name="Normal 4 7 3 2 2" xfId="6485"/>
    <cellStyle name="Normal 4 7 3 3" xfId="1278"/>
    <cellStyle name="Normal 4 7 3 3 2" xfId="6885"/>
    <cellStyle name="Normal 4 7 3 4" xfId="1685"/>
    <cellStyle name="Normal 4 7 3 4 2" xfId="7285"/>
    <cellStyle name="Normal 4 7 3 5" xfId="2088"/>
    <cellStyle name="Normal 4 7 3 5 2" xfId="7681"/>
    <cellStyle name="Normal 4 7 3 6" xfId="2494"/>
    <cellStyle name="Normal 4 7 3 6 2" xfId="8078"/>
    <cellStyle name="Normal 4 7 3 7" xfId="2892"/>
    <cellStyle name="Normal 4 7 3 7 2" xfId="8471"/>
    <cellStyle name="Normal 4 7 3 8" xfId="3496"/>
    <cellStyle name="Normal 4 7 3 8 2" xfId="9011"/>
    <cellStyle name="Normal 4 7 3 9" xfId="4836"/>
    <cellStyle name="Normal 4 7 3 9 2" xfId="10232"/>
    <cellStyle name="Normal 4 7 4" xfId="590"/>
    <cellStyle name="Normal 4 7 4 2" xfId="6204"/>
    <cellStyle name="Normal 4 7 5" xfId="995"/>
    <cellStyle name="Normal 4 7 5 2" xfId="6604"/>
    <cellStyle name="Normal 4 7 6" xfId="1402"/>
    <cellStyle name="Normal 4 7 6 2" xfId="7004"/>
    <cellStyle name="Normal 4 7 7" xfId="1807"/>
    <cellStyle name="Normal 4 7 7 2" xfId="7403"/>
    <cellStyle name="Normal 4 7 8" xfId="2212"/>
    <cellStyle name="Normal 4 7 8 2" xfId="7802"/>
    <cellStyle name="Normal 4 7 9" xfId="2623"/>
    <cellStyle name="Normal 4 7 9 2" xfId="8204"/>
    <cellStyle name="Normal 4 8" xfId="111"/>
    <cellStyle name="Normal 4 8 10" xfId="4285"/>
    <cellStyle name="Normal 4 8 10 2" xfId="9754"/>
    <cellStyle name="Normal 4 8 11" xfId="3250"/>
    <cellStyle name="Normal 4 8 11 2" xfId="8787"/>
    <cellStyle name="Normal 4 8 12" xfId="5115"/>
    <cellStyle name="Normal 4 8 12 2" xfId="10492"/>
    <cellStyle name="Normal 4 8 13" xfId="5401"/>
    <cellStyle name="Normal 4 8 13 2" xfId="10762"/>
    <cellStyle name="Normal 4 8 14" xfId="5599"/>
    <cellStyle name="Normal 4 8 14 2" xfId="10948"/>
    <cellStyle name="Normal 4 8 15" xfId="5782"/>
    <cellStyle name="Normal 4 8 2" xfId="262"/>
    <cellStyle name="Normal 4 8 2 10" xfId="5321"/>
    <cellStyle name="Normal 4 8 2 10 2" xfId="10689"/>
    <cellStyle name="Normal 4 8 2 11" xfId="5549"/>
    <cellStyle name="Normal 4 8 2 11 2" xfId="10903"/>
    <cellStyle name="Normal 4 8 2 12" xfId="5685"/>
    <cellStyle name="Normal 4 8 2 12 2" xfId="11030"/>
    <cellStyle name="Normal 4 8 2 13" xfId="5910"/>
    <cellStyle name="Normal 4 8 2 2" xfId="745"/>
    <cellStyle name="Normal 4 8 2 2 2" xfId="6358"/>
    <cellStyle name="Normal 4 8 2 3" xfId="1150"/>
    <cellStyle name="Normal 4 8 2 3 2" xfId="6758"/>
    <cellStyle name="Normal 4 8 2 4" xfId="1557"/>
    <cellStyle name="Normal 4 8 2 4 2" xfId="7158"/>
    <cellStyle name="Normal 4 8 2 5" xfId="1960"/>
    <cellStyle name="Normal 4 8 2 5 2" xfId="7554"/>
    <cellStyle name="Normal 4 8 2 6" xfId="2366"/>
    <cellStyle name="Normal 4 8 2 6 2" xfId="7952"/>
    <cellStyle name="Normal 4 8 2 7" xfId="2765"/>
    <cellStyle name="Normal 4 8 2 7 2" xfId="8345"/>
    <cellStyle name="Normal 4 8 2 8" xfId="4542"/>
    <cellStyle name="Normal 4 8 2 8 2" xfId="9994"/>
    <cellStyle name="Normal 4 8 2 9" xfId="2857"/>
    <cellStyle name="Normal 4 8 2 9 2" xfId="8436"/>
    <cellStyle name="Normal 4 8 3" xfId="394"/>
    <cellStyle name="Normal 4 8 3 10" xfId="3039"/>
    <cellStyle name="Normal 4 8 3 10 2" xfId="8592"/>
    <cellStyle name="Normal 4 8 3 11" xfId="4570"/>
    <cellStyle name="Normal 4 8 3 11 2" xfId="10021"/>
    <cellStyle name="Normal 4 8 3 12" xfId="5199"/>
    <cellStyle name="Normal 4 8 3 12 2" xfId="10573"/>
    <cellStyle name="Normal 4 8 3 13" xfId="6037"/>
    <cellStyle name="Normal 4 8 3 2" xfId="877"/>
    <cellStyle name="Normal 4 8 3 2 2" xfId="6489"/>
    <cellStyle name="Normal 4 8 3 3" xfId="1282"/>
    <cellStyle name="Normal 4 8 3 3 2" xfId="6889"/>
    <cellStyle name="Normal 4 8 3 4" xfId="1689"/>
    <cellStyle name="Normal 4 8 3 4 2" xfId="7289"/>
    <cellStyle name="Normal 4 8 3 5" xfId="2092"/>
    <cellStyle name="Normal 4 8 3 5 2" xfId="7685"/>
    <cellStyle name="Normal 4 8 3 6" xfId="2498"/>
    <cellStyle name="Normal 4 8 3 6 2" xfId="8082"/>
    <cellStyle name="Normal 4 8 3 7" xfId="2896"/>
    <cellStyle name="Normal 4 8 3 7 2" xfId="8475"/>
    <cellStyle name="Normal 4 8 3 8" xfId="3744"/>
    <cellStyle name="Normal 4 8 3 8 2" xfId="9247"/>
    <cellStyle name="Normal 4 8 3 9" xfId="3819"/>
    <cellStyle name="Normal 4 8 3 9 2" xfId="9317"/>
    <cellStyle name="Normal 4 8 4" xfId="594"/>
    <cellStyle name="Normal 4 8 4 2" xfId="6208"/>
    <cellStyle name="Normal 4 8 5" xfId="999"/>
    <cellStyle name="Normal 4 8 5 2" xfId="6608"/>
    <cellStyle name="Normal 4 8 6" xfId="1406"/>
    <cellStyle name="Normal 4 8 6 2" xfId="7008"/>
    <cellStyle name="Normal 4 8 7" xfId="1811"/>
    <cellStyle name="Normal 4 8 7 2" xfId="7407"/>
    <cellStyle name="Normal 4 8 8" xfId="2216"/>
    <cellStyle name="Normal 4 8 8 2" xfId="7806"/>
    <cellStyle name="Normal 4 8 9" xfId="2627"/>
    <cellStyle name="Normal 4 8 9 2" xfId="8208"/>
    <cellStyle name="Normal 4 9" xfId="128"/>
    <cellStyle name="Normal 4 9 10" xfId="4288"/>
    <cellStyle name="Normal 4 9 10 2" xfId="9757"/>
    <cellStyle name="Normal 4 9 11" xfId="3699"/>
    <cellStyle name="Normal 4 9 11 2" xfId="9203"/>
    <cellStyle name="Normal 4 9 12" xfId="5117"/>
    <cellStyle name="Normal 4 9 12 2" xfId="10494"/>
    <cellStyle name="Normal 4 9 13" xfId="5402"/>
    <cellStyle name="Normal 4 9 13 2" xfId="10763"/>
    <cellStyle name="Normal 4 9 14" xfId="5600"/>
    <cellStyle name="Normal 4 9 14 2" xfId="10949"/>
    <cellStyle name="Normal 4 9 15" xfId="5794"/>
    <cellStyle name="Normal 4 9 2" xfId="274"/>
    <cellStyle name="Normal 4 9 2 10" xfId="3418"/>
    <cellStyle name="Normal 4 9 2 10 2" xfId="8942"/>
    <cellStyle name="Normal 4 9 2 11" xfId="3142"/>
    <cellStyle name="Normal 4 9 2 11 2" xfId="8688"/>
    <cellStyle name="Normal 4 9 2 12" xfId="4821"/>
    <cellStyle name="Normal 4 9 2 12 2" xfId="10218"/>
    <cellStyle name="Normal 4 9 2 13" xfId="5922"/>
    <cellStyle name="Normal 4 9 2 2" xfId="757"/>
    <cellStyle name="Normal 4 9 2 2 2" xfId="6370"/>
    <cellStyle name="Normal 4 9 2 3" xfId="1162"/>
    <cellStyle name="Normal 4 9 2 3 2" xfId="6770"/>
    <cellStyle name="Normal 4 9 2 4" xfId="1569"/>
    <cellStyle name="Normal 4 9 2 4 2" xfId="7170"/>
    <cellStyle name="Normal 4 9 2 5" xfId="1972"/>
    <cellStyle name="Normal 4 9 2 5 2" xfId="7566"/>
    <cellStyle name="Normal 4 9 2 6" xfId="2378"/>
    <cellStyle name="Normal 4 9 2 6 2" xfId="7964"/>
    <cellStyle name="Normal 4 9 2 7" xfId="2777"/>
    <cellStyle name="Normal 4 9 2 7 2" xfId="8357"/>
    <cellStyle name="Normal 4 9 2 8" xfId="3761"/>
    <cellStyle name="Normal 4 9 2 8 2" xfId="9263"/>
    <cellStyle name="Normal 4 9 2 9" xfId="3618"/>
    <cellStyle name="Normal 4 9 2 9 2" xfId="9126"/>
    <cellStyle name="Normal 4 9 3" xfId="406"/>
    <cellStyle name="Normal 4 9 3 10" xfId="4872"/>
    <cellStyle name="Normal 4 9 3 10 2" xfId="10266"/>
    <cellStyle name="Normal 4 9 3 11" xfId="4729"/>
    <cellStyle name="Normal 4 9 3 11 2" xfId="10127"/>
    <cellStyle name="Normal 4 9 3 12" xfId="4488"/>
    <cellStyle name="Normal 4 9 3 12 2" xfId="9943"/>
    <cellStyle name="Normal 4 9 3 13" xfId="6049"/>
    <cellStyle name="Normal 4 9 3 2" xfId="889"/>
    <cellStyle name="Normal 4 9 3 2 2" xfId="6501"/>
    <cellStyle name="Normal 4 9 3 3" xfId="1294"/>
    <cellStyle name="Normal 4 9 3 3 2" xfId="6901"/>
    <cellStyle name="Normal 4 9 3 4" xfId="1701"/>
    <cellStyle name="Normal 4 9 3 4 2" xfId="7301"/>
    <cellStyle name="Normal 4 9 3 5" xfId="2104"/>
    <cellStyle name="Normal 4 9 3 5 2" xfId="7697"/>
    <cellStyle name="Normal 4 9 3 6" xfId="2510"/>
    <cellStyle name="Normal 4 9 3 6 2" xfId="8094"/>
    <cellStyle name="Normal 4 9 3 7" xfId="2908"/>
    <cellStyle name="Normal 4 9 3 7 2" xfId="8487"/>
    <cellStyle name="Normal 4 9 3 8" xfId="3248"/>
    <cellStyle name="Normal 4 9 3 8 2" xfId="8785"/>
    <cellStyle name="Normal 4 9 3 9" xfId="2584"/>
    <cellStyle name="Normal 4 9 3 9 2" xfId="8166"/>
    <cellStyle name="Normal 4 9 4" xfId="611"/>
    <cellStyle name="Normal 4 9 4 2" xfId="6225"/>
    <cellStyle name="Normal 4 9 5" xfId="1016"/>
    <cellStyle name="Normal 4 9 5 2" xfId="6625"/>
    <cellStyle name="Normal 4 9 6" xfId="1423"/>
    <cellStyle name="Normal 4 9 6 2" xfId="7025"/>
    <cellStyle name="Normal 4 9 7" xfId="1827"/>
    <cellStyle name="Normal 4 9 7 2" xfId="7423"/>
    <cellStyle name="Normal 4 9 8" xfId="2233"/>
    <cellStyle name="Normal 4 9 8 2" xfId="7822"/>
    <cellStyle name="Normal 4 9 9" xfId="2641"/>
    <cellStyle name="Normal 4 9 9 2" xfId="8222"/>
    <cellStyle name="Normal 5" xfId="195"/>
    <cellStyle name="Normal 5 2" xfId="460"/>
    <cellStyle name="Normal 6" xfId="43"/>
    <cellStyle name="Normal 6 10" xfId="137"/>
    <cellStyle name="Normal 6 10 10" xfId="4367"/>
    <cellStyle name="Normal 6 10 10 2" xfId="9833"/>
    <cellStyle name="Normal 6 10 11" xfId="3523"/>
    <cellStyle name="Normal 6 10 11 2" xfId="9036"/>
    <cellStyle name="Normal 6 10 12" xfId="5177"/>
    <cellStyle name="Normal 6 10 12 2" xfId="10551"/>
    <cellStyle name="Normal 6 10 13" xfId="5445"/>
    <cellStyle name="Normal 6 10 13 2" xfId="10804"/>
    <cellStyle name="Normal 6 10 14" xfId="5624"/>
    <cellStyle name="Normal 6 10 14 2" xfId="10972"/>
    <cellStyle name="Normal 6 10 15" xfId="5802"/>
    <cellStyle name="Normal 6 10 2" xfId="282"/>
    <cellStyle name="Normal 6 10 2 10" xfId="5263"/>
    <cellStyle name="Normal 6 10 2 10 2" xfId="10634"/>
    <cellStyle name="Normal 6 10 2 11" xfId="5504"/>
    <cellStyle name="Normal 6 10 2 11 2" xfId="10861"/>
    <cellStyle name="Normal 6 10 2 12" xfId="5657"/>
    <cellStyle name="Normal 6 10 2 12 2" xfId="11003"/>
    <cellStyle name="Normal 6 10 2 13" xfId="5930"/>
    <cellStyle name="Normal 6 10 2 2" xfId="765"/>
    <cellStyle name="Normal 6 10 2 2 2" xfId="6378"/>
    <cellStyle name="Normal 6 10 2 3" xfId="1170"/>
    <cellStyle name="Normal 6 10 2 3 2" xfId="6778"/>
    <cellStyle name="Normal 6 10 2 4" xfId="1577"/>
    <cellStyle name="Normal 6 10 2 4 2" xfId="7178"/>
    <cellStyle name="Normal 6 10 2 5" xfId="1980"/>
    <cellStyle name="Normal 6 10 2 5 2" xfId="7574"/>
    <cellStyle name="Normal 6 10 2 6" xfId="2386"/>
    <cellStyle name="Normal 6 10 2 6 2" xfId="7972"/>
    <cellStyle name="Normal 6 10 2 7" xfId="2785"/>
    <cellStyle name="Normal 6 10 2 7 2" xfId="8365"/>
    <cellStyle name="Normal 6 10 2 8" xfId="4468"/>
    <cellStyle name="Normal 6 10 2 8 2" xfId="9925"/>
    <cellStyle name="Normal 6 10 2 9" xfId="4141"/>
    <cellStyle name="Normal 6 10 2 9 2" xfId="9621"/>
    <cellStyle name="Normal 6 10 3" xfId="414"/>
    <cellStyle name="Normal 6 10 3 10" xfId="5094"/>
    <cellStyle name="Normal 6 10 3 10 2" xfId="10473"/>
    <cellStyle name="Normal 6 10 3 11" xfId="5372"/>
    <cellStyle name="Normal 6 10 3 11 2" xfId="10735"/>
    <cellStyle name="Normal 6 10 3 12" xfId="5583"/>
    <cellStyle name="Normal 6 10 3 12 2" xfId="10933"/>
    <cellStyle name="Normal 6 10 3 13" xfId="6057"/>
    <cellStyle name="Normal 6 10 3 2" xfId="897"/>
    <cellStyle name="Normal 6 10 3 2 2" xfId="6509"/>
    <cellStyle name="Normal 6 10 3 3" xfId="1302"/>
    <cellStyle name="Normal 6 10 3 3 2" xfId="6909"/>
    <cellStyle name="Normal 6 10 3 4" xfId="1709"/>
    <cellStyle name="Normal 6 10 3 4 2" xfId="7309"/>
    <cellStyle name="Normal 6 10 3 5" xfId="2112"/>
    <cellStyle name="Normal 6 10 3 5 2" xfId="7705"/>
    <cellStyle name="Normal 6 10 3 6" xfId="2518"/>
    <cellStyle name="Normal 6 10 3 6 2" xfId="8102"/>
    <cellStyle name="Normal 6 10 3 7" xfId="2916"/>
    <cellStyle name="Normal 6 10 3 7 2" xfId="8495"/>
    <cellStyle name="Normal 6 10 3 8" xfId="3937"/>
    <cellStyle name="Normal 6 10 3 8 2" xfId="9430"/>
    <cellStyle name="Normal 6 10 3 9" xfId="4382"/>
    <cellStyle name="Normal 6 10 3 9 2" xfId="9847"/>
    <cellStyle name="Normal 6 10 4" xfId="620"/>
    <cellStyle name="Normal 6 10 4 2" xfId="6234"/>
    <cellStyle name="Normal 6 10 5" xfId="1025"/>
    <cellStyle name="Normal 6 10 5 2" xfId="6634"/>
    <cellStyle name="Normal 6 10 6" xfId="1432"/>
    <cellStyle name="Normal 6 10 6 2" xfId="7034"/>
    <cellStyle name="Normal 6 10 7" xfId="1836"/>
    <cellStyle name="Normal 6 10 7 2" xfId="7432"/>
    <cellStyle name="Normal 6 10 8" xfId="2242"/>
    <cellStyle name="Normal 6 10 8 2" xfId="7831"/>
    <cellStyle name="Normal 6 10 9" xfId="2649"/>
    <cellStyle name="Normal 6 10 9 2" xfId="8230"/>
    <cellStyle name="Normal 6 11" xfId="144"/>
    <cellStyle name="Normal 6 11 10" xfId="3969"/>
    <cellStyle name="Normal 6 11 10 2" xfId="9461"/>
    <cellStyle name="Normal 6 11 11" xfId="4272"/>
    <cellStyle name="Normal 6 11 11 2" xfId="9742"/>
    <cellStyle name="Normal 6 11 12" xfId="4355"/>
    <cellStyle name="Normal 6 11 12 2" xfId="9822"/>
    <cellStyle name="Normal 6 11 13" xfId="5348"/>
    <cellStyle name="Normal 6 11 13 2" xfId="10715"/>
    <cellStyle name="Normal 6 11 14" xfId="5570"/>
    <cellStyle name="Normal 6 11 14 2" xfId="10923"/>
    <cellStyle name="Normal 6 11 15" xfId="5808"/>
    <cellStyle name="Normal 6 11 2" xfId="288"/>
    <cellStyle name="Normal 6 11 2 10" xfId="4850"/>
    <cellStyle name="Normal 6 11 2 10 2" xfId="10246"/>
    <cellStyle name="Normal 6 11 2 11" xfId="3456"/>
    <cellStyle name="Normal 6 11 2 11 2" xfId="8975"/>
    <cellStyle name="Normal 6 11 2 12" xfId="5291"/>
    <cellStyle name="Normal 6 11 2 12 2" xfId="10660"/>
    <cellStyle name="Normal 6 11 2 13" xfId="5936"/>
    <cellStyle name="Normal 6 11 2 2" xfId="771"/>
    <cellStyle name="Normal 6 11 2 2 2" xfId="6384"/>
    <cellStyle name="Normal 6 11 2 3" xfId="1176"/>
    <cellStyle name="Normal 6 11 2 3 2" xfId="6784"/>
    <cellStyle name="Normal 6 11 2 4" xfId="1583"/>
    <cellStyle name="Normal 6 11 2 4 2" xfId="7184"/>
    <cellStyle name="Normal 6 11 2 5" xfId="1986"/>
    <cellStyle name="Normal 6 11 2 5 2" xfId="7580"/>
    <cellStyle name="Normal 6 11 2 6" xfId="2392"/>
    <cellStyle name="Normal 6 11 2 6 2" xfId="7978"/>
    <cellStyle name="Normal 6 11 2 7" xfId="2791"/>
    <cellStyle name="Normal 6 11 2 7 2" xfId="8371"/>
    <cellStyle name="Normal 6 11 2 8" xfId="4062"/>
    <cellStyle name="Normal 6 11 2 8 2" xfId="9550"/>
    <cellStyle name="Normal 6 11 2 9" xfId="4128"/>
    <cellStyle name="Normal 6 11 2 9 2" xfId="9611"/>
    <cellStyle name="Normal 6 11 3" xfId="420"/>
    <cellStyle name="Normal 6 11 3 10" xfId="2586"/>
    <cellStyle name="Normal 6 11 3 10 2" xfId="8168"/>
    <cellStyle name="Normal 6 11 3 11" xfId="4709"/>
    <cellStyle name="Normal 6 11 3 11 2" xfId="10108"/>
    <cellStyle name="Normal 6 11 3 12" xfId="5009"/>
    <cellStyle name="Normal 6 11 3 12 2" xfId="10396"/>
    <cellStyle name="Normal 6 11 3 13" xfId="6063"/>
    <cellStyle name="Normal 6 11 3 2" xfId="903"/>
    <cellStyle name="Normal 6 11 3 2 2" xfId="6515"/>
    <cellStyle name="Normal 6 11 3 3" xfId="1308"/>
    <cellStyle name="Normal 6 11 3 3 2" xfId="6915"/>
    <cellStyle name="Normal 6 11 3 4" xfId="1715"/>
    <cellStyle name="Normal 6 11 3 4 2" xfId="7315"/>
    <cellStyle name="Normal 6 11 3 5" xfId="2118"/>
    <cellStyle name="Normal 6 11 3 5 2" xfId="7711"/>
    <cellStyle name="Normal 6 11 3 6" xfId="2524"/>
    <cellStyle name="Normal 6 11 3 6 2" xfId="8108"/>
    <cellStyle name="Normal 6 11 3 7" xfId="2922"/>
    <cellStyle name="Normal 6 11 3 7 2" xfId="8501"/>
    <cellStyle name="Normal 6 11 3 8" xfId="3533"/>
    <cellStyle name="Normal 6 11 3 8 2" xfId="9046"/>
    <cellStyle name="Normal 6 11 3 9" xfId="4827"/>
    <cellStyle name="Normal 6 11 3 9 2" xfId="10223"/>
    <cellStyle name="Normal 6 11 4" xfId="627"/>
    <cellStyle name="Normal 6 11 4 2" xfId="6241"/>
    <cellStyle name="Normal 6 11 5" xfId="1032"/>
    <cellStyle name="Normal 6 11 5 2" xfId="6641"/>
    <cellStyle name="Normal 6 11 6" xfId="1439"/>
    <cellStyle name="Normal 6 11 6 2" xfId="7041"/>
    <cellStyle name="Normal 6 11 7" xfId="1843"/>
    <cellStyle name="Normal 6 11 7 2" xfId="7439"/>
    <cellStyle name="Normal 6 11 8" xfId="2249"/>
    <cellStyle name="Normal 6 11 8 2" xfId="7837"/>
    <cellStyle name="Normal 6 11 9" xfId="2656"/>
    <cellStyle name="Normal 6 11 9 2" xfId="8237"/>
    <cellStyle name="Normal 6 12" xfId="174"/>
    <cellStyle name="Normal 6 12 10" xfId="3904"/>
    <cellStyle name="Normal 6 12 10 2" xfId="9399"/>
    <cellStyle name="Normal 6 12 11" xfId="3097"/>
    <cellStyle name="Normal 6 12 11 2" xfId="8644"/>
    <cellStyle name="Normal 6 12 12" xfId="4934"/>
    <cellStyle name="Normal 6 12 12 2" xfId="10327"/>
    <cellStyle name="Normal 6 12 13" xfId="4917"/>
    <cellStyle name="Normal 6 12 13 2" xfId="10310"/>
    <cellStyle name="Normal 6 12 14" xfId="3624"/>
    <cellStyle name="Normal 6 12 14 2" xfId="9132"/>
    <cellStyle name="Normal 6 12 15" xfId="5831"/>
    <cellStyle name="Normal 6 12 2" xfId="312"/>
    <cellStyle name="Normal 6 12 2 10" xfId="5237"/>
    <cellStyle name="Normal 6 12 2 10 2" xfId="10610"/>
    <cellStyle name="Normal 6 12 2 11" xfId="5484"/>
    <cellStyle name="Normal 6 12 2 11 2" xfId="10842"/>
    <cellStyle name="Normal 6 12 2 12" xfId="5645"/>
    <cellStyle name="Normal 6 12 2 12 2" xfId="10992"/>
    <cellStyle name="Normal 6 12 2 13" xfId="5959"/>
    <cellStyle name="Normal 6 12 2 2" xfId="795"/>
    <cellStyle name="Normal 6 12 2 2 2" xfId="6407"/>
    <cellStyle name="Normal 6 12 2 3" xfId="1200"/>
    <cellStyle name="Normal 6 12 2 3 2" xfId="6807"/>
    <cellStyle name="Normal 6 12 2 4" xfId="1607"/>
    <cellStyle name="Normal 6 12 2 4 2" xfId="7207"/>
    <cellStyle name="Normal 6 12 2 5" xfId="2010"/>
    <cellStyle name="Normal 6 12 2 5 2" xfId="7603"/>
    <cellStyle name="Normal 6 12 2 6" xfId="2416"/>
    <cellStyle name="Normal 6 12 2 6 2" xfId="8001"/>
    <cellStyle name="Normal 6 12 2 7" xfId="2815"/>
    <cellStyle name="Normal 6 12 2 7 2" xfId="8394"/>
    <cellStyle name="Normal 6 12 2 8" xfId="4438"/>
    <cellStyle name="Normal 6 12 2 8 2" xfId="9899"/>
    <cellStyle name="Normal 6 12 2 9" xfId="4435"/>
    <cellStyle name="Normal 6 12 2 9 2" xfId="9896"/>
    <cellStyle name="Normal 6 12 3" xfId="444"/>
    <cellStyle name="Normal 6 12 3 10" xfId="5067"/>
    <cellStyle name="Normal 6 12 3 10 2" xfId="10449"/>
    <cellStyle name="Normal 6 12 3 11" xfId="3423"/>
    <cellStyle name="Normal 6 12 3 11 2" xfId="8947"/>
    <cellStyle name="Normal 6 12 3 12" xfId="5226"/>
    <cellStyle name="Normal 6 12 3 12 2" xfId="10599"/>
    <cellStyle name="Normal 6 12 3 13" xfId="6086"/>
    <cellStyle name="Normal 6 12 3 2" xfId="927"/>
    <cellStyle name="Normal 6 12 3 2 2" xfId="6539"/>
    <cellStyle name="Normal 6 12 3 3" xfId="1332"/>
    <cellStyle name="Normal 6 12 3 3 2" xfId="6939"/>
    <cellStyle name="Normal 6 12 3 4" xfId="1739"/>
    <cellStyle name="Normal 6 12 3 4 2" xfId="7339"/>
    <cellStyle name="Normal 6 12 3 5" xfId="2142"/>
    <cellStyle name="Normal 6 12 3 5 2" xfId="7735"/>
    <cellStyle name="Normal 6 12 3 6" xfId="2548"/>
    <cellStyle name="Normal 6 12 3 6 2" xfId="8132"/>
    <cellStyle name="Normal 6 12 3 7" xfId="2946"/>
    <cellStyle name="Normal 6 12 3 7 2" xfId="8525"/>
    <cellStyle name="Normal 6 12 3 8" xfId="3924"/>
    <cellStyle name="Normal 6 12 3 8 2" xfId="9417"/>
    <cellStyle name="Normal 6 12 3 9" xfId="3207"/>
    <cellStyle name="Normal 6 12 3 9 2" xfId="8747"/>
    <cellStyle name="Normal 6 12 4" xfId="657"/>
    <cellStyle name="Normal 6 12 4 2" xfId="6270"/>
    <cellStyle name="Normal 6 12 5" xfId="1062"/>
    <cellStyle name="Normal 6 12 5 2" xfId="6670"/>
    <cellStyle name="Normal 6 12 6" xfId="1469"/>
    <cellStyle name="Normal 6 12 6 2" xfId="7070"/>
    <cellStyle name="Normal 6 12 7" xfId="1873"/>
    <cellStyle name="Normal 6 12 7 2" xfId="7468"/>
    <cellStyle name="Normal 6 12 8" xfId="2278"/>
    <cellStyle name="Normal 6 12 8 2" xfId="7864"/>
    <cellStyle name="Normal 6 12 9" xfId="2682"/>
    <cellStyle name="Normal 6 12 9 2" xfId="8262"/>
    <cellStyle name="Normal 6 13" xfId="181"/>
    <cellStyle name="Normal 6 13 10" xfId="3199"/>
    <cellStyle name="Normal 6 13 10 2" xfId="8739"/>
    <cellStyle name="Normal 6 13 11" xfId="2580"/>
    <cellStyle name="Normal 6 13 11 2" xfId="8162"/>
    <cellStyle name="Normal 6 13 12" xfId="3748"/>
    <cellStyle name="Normal 6 13 12 2" xfId="9251"/>
    <cellStyle name="Normal 6 13 13" xfId="2983"/>
    <cellStyle name="Normal 6 13 13 2" xfId="8561"/>
    <cellStyle name="Normal 6 13 14" xfId="5129"/>
    <cellStyle name="Normal 6 13 14 2" xfId="10505"/>
    <cellStyle name="Normal 6 13 15" xfId="5835"/>
    <cellStyle name="Normal 6 13 2" xfId="316"/>
    <cellStyle name="Normal 6 13 2 10" xfId="3864"/>
    <cellStyle name="Normal 6 13 2 10 2" xfId="9362"/>
    <cellStyle name="Normal 6 13 2 11" xfId="4946"/>
    <cellStyle name="Normal 6 13 2 11 2" xfId="10337"/>
    <cellStyle name="Normal 6 13 2 12" xfId="4210"/>
    <cellStyle name="Normal 6 13 2 12 2" xfId="9682"/>
    <cellStyle name="Normal 6 13 2 13" xfId="5963"/>
    <cellStyle name="Normal 6 13 2 2" xfId="799"/>
    <cellStyle name="Normal 6 13 2 2 2" xfId="6411"/>
    <cellStyle name="Normal 6 13 2 3" xfId="1204"/>
    <cellStyle name="Normal 6 13 2 3 2" xfId="6811"/>
    <cellStyle name="Normal 6 13 2 4" xfId="1611"/>
    <cellStyle name="Normal 6 13 2 4 2" xfId="7211"/>
    <cellStyle name="Normal 6 13 2 5" xfId="2014"/>
    <cellStyle name="Normal 6 13 2 5 2" xfId="7607"/>
    <cellStyle name="Normal 6 13 2 6" xfId="2420"/>
    <cellStyle name="Normal 6 13 2 6 2" xfId="8005"/>
    <cellStyle name="Normal 6 13 2 7" xfId="2819"/>
    <cellStyle name="Normal 6 13 2 7 2" xfId="8398"/>
    <cellStyle name="Normal 6 13 2 8" xfId="3234"/>
    <cellStyle name="Normal 6 13 2 8 2" xfId="8771"/>
    <cellStyle name="Normal 6 13 2 9" xfId="2571"/>
    <cellStyle name="Normal 6 13 2 9 2" xfId="8153"/>
    <cellStyle name="Normal 6 13 3" xfId="448"/>
    <cellStyle name="Normal 6 13 3 10" xfId="4428"/>
    <cellStyle name="Normal 6 13 3 10 2" xfId="9889"/>
    <cellStyle name="Normal 6 13 3 11" xfId="4951"/>
    <cellStyle name="Normal 6 13 3 11 2" xfId="10340"/>
    <cellStyle name="Normal 6 13 3 12" xfId="3473"/>
    <cellStyle name="Normal 6 13 3 12 2" xfId="8991"/>
    <cellStyle name="Normal 6 13 3 13" xfId="6090"/>
    <cellStyle name="Normal 6 13 3 2" xfId="931"/>
    <cellStyle name="Normal 6 13 3 2 2" xfId="6543"/>
    <cellStyle name="Normal 6 13 3 3" xfId="1336"/>
    <cellStyle name="Normal 6 13 3 3 2" xfId="6943"/>
    <cellStyle name="Normal 6 13 3 4" xfId="1743"/>
    <cellStyle name="Normal 6 13 3 4 2" xfId="7343"/>
    <cellStyle name="Normal 6 13 3 5" xfId="2146"/>
    <cellStyle name="Normal 6 13 3 5 2" xfId="7739"/>
    <cellStyle name="Normal 6 13 3 6" xfId="2552"/>
    <cellStyle name="Normal 6 13 3 6 2" xfId="8136"/>
    <cellStyle name="Normal 6 13 3 7" xfId="2950"/>
    <cellStyle name="Normal 6 13 3 7 2" xfId="8529"/>
    <cellStyle name="Normal 6 13 3 8" xfId="4132"/>
    <cellStyle name="Normal 6 13 3 8 2" xfId="9613"/>
    <cellStyle name="Normal 6 13 3 9" xfId="2961"/>
    <cellStyle name="Normal 6 13 3 9 2" xfId="8540"/>
    <cellStyle name="Normal 6 13 4" xfId="664"/>
    <cellStyle name="Normal 6 13 4 2" xfId="6277"/>
    <cellStyle name="Normal 6 13 5" xfId="1069"/>
    <cellStyle name="Normal 6 13 5 2" xfId="6677"/>
    <cellStyle name="Normal 6 13 6" xfId="1476"/>
    <cellStyle name="Normal 6 13 6 2" xfId="7077"/>
    <cellStyle name="Normal 6 13 7" xfId="1880"/>
    <cellStyle name="Normal 6 13 7 2" xfId="7475"/>
    <cellStyle name="Normal 6 13 8" xfId="2285"/>
    <cellStyle name="Normal 6 13 8 2" xfId="7871"/>
    <cellStyle name="Normal 6 13 9" xfId="2688"/>
    <cellStyle name="Normal 6 13 9 2" xfId="8268"/>
    <cellStyle name="Normal 6 14" xfId="203"/>
    <cellStyle name="Normal 6 14 10" xfId="3551"/>
    <cellStyle name="Normal 6 14 10 2" xfId="9063"/>
    <cellStyle name="Normal 6 14 11" xfId="5346"/>
    <cellStyle name="Normal 6 14 11 2" xfId="10713"/>
    <cellStyle name="Normal 6 14 12" xfId="5568"/>
    <cellStyle name="Normal 6 14 12 2" xfId="10921"/>
    <cellStyle name="Normal 6 14 13" xfId="5853"/>
    <cellStyle name="Normal 6 14 2" xfId="686"/>
    <cellStyle name="Normal 6 14 2 2" xfId="6299"/>
    <cellStyle name="Normal 6 14 3" xfId="1091"/>
    <cellStyle name="Normal 6 14 3 2" xfId="6699"/>
    <cellStyle name="Normal 6 14 4" xfId="1498"/>
    <cellStyle name="Normal 6 14 4 2" xfId="7099"/>
    <cellStyle name="Normal 6 14 5" xfId="1901"/>
    <cellStyle name="Normal 6 14 5 2" xfId="7495"/>
    <cellStyle name="Normal 6 14 6" xfId="2307"/>
    <cellStyle name="Normal 6 14 6 2" xfId="7893"/>
    <cellStyle name="Normal 6 14 7" xfId="2708"/>
    <cellStyle name="Normal 6 14 7 2" xfId="8288"/>
    <cellStyle name="Normal 6 14 8" xfId="4214"/>
    <cellStyle name="Normal 6 14 8 2" xfId="9686"/>
    <cellStyle name="Normal 6 14 9" xfId="3616"/>
    <cellStyle name="Normal 6 14 9 2" xfId="9124"/>
    <cellStyle name="Normal 6 15" xfId="335"/>
    <cellStyle name="Normal 6 15 10" xfId="4718"/>
    <cellStyle name="Normal 6 15 10 2" xfId="10117"/>
    <cellStyle name="Normal 6 15 11" xfId="4206"/>
    <cellStyle name="Normal 6 15 11 2" xfId="9679"/>
    <cellStyle name="Normal 6 15 12" xfId="5324"/>
    <cellStyle name="Normal 6 15 12 2" xfId="10692"/>
    <cellStyle name="Normal 6 15 13" xfId="5980"/>
    <cellStyle name="Normal 6 15 2" xfId="818"/>
    <cellStyle name="Normal 6 15 2 2" xfId="6430"/>
    <cellStyle name="Normal 6 15 3" xfId="1223"/>
    <cellStyle name="Normal 6 15 3 2" xfId="6830"/>
    <cellStyle name="Normal 6 15 4" xfId="1630"/>
    <cellStyle name="Normal 6 15 4 2" xfId="7230"/>
    <cellStyle name="Normal 6 15 5" xfId="2033"/>
    <cellStyle name="Normal 6 15 5 2" xfId="7626"/>
    <cellStyle name="Normal 6 15 6" xfId="2439"/>
    <cellStyle name="Normal 6 15 6 2" xfId="8023"/>
    <cellStyle name="Normal 6 15 7" xfId="2837"/>
    <cellStyle name="Normal 6 15 7 2" xfId="8416"/>
    <cellStyle name="Normal 6 15 8" xfId="3396"/>
    <cellStyle name="Normal 6 15 8 2" xfId="8922"/>
    <cellStyle name="Normal 6 15 9" xfId="4974"/>
    <cellStyle name="Normal 6 15 9 2" xfId="10362"/>
    <cellStyle name="Normal 6 16" xfId="526"/>
    <cellStyle name="Normal 6 16 2" xfId="6145"/>
    <cellStyle name="Normal 6 17" xfId="814"/>
    <cellStyle name="Normal 6 17 2" xfId="6426"/>
    <cellStyle name="Normal 6 18" xfId="1219"/>
    <cellStyle name="Normal 6 18 2" xfId="6826"/>
    <cellStyle name="Normal 6 19" xfId="1626"/>
    <cellStyle name="Normal 6 19 2" xfId="7226"/>
    <cellStyle name="Normal 6 2" xfId="72"/>
    <cellStyle name="Normal 6 2 10" xfId="3844"/>
    <cellStyle name="Normal 6 2 10 2" xfId="9342"/>
    <cellStyle name="Normal 6 2 11" xfId="3247"/>
    <cellStyle name="Normal 6 2 11 2" xfId="8784"/>
    <cellStyle name="Normal 6 2 12" xfId="3786"/>
    <cellStyle name="Normal 6 2 12 2" xfId="9287"/>
    <cellStyle name="Normal 6 2 13" xfId="4943"/>
    <cellStyle name="Normal 6 2 13 2" xfId="10335"/>
    <cellStyle name="Normal 6 2 14" xfId="4316"/>
    <cellStyle name="Normal 6 2 14 2" xfId="9783"/>
    <cellStyle name="Normal 6 2 15" xfId="5747"/>
    <cellStyle name="Normal 6 2 2" xfId="226"/>
    <cellStyle name="Normal 6 2 2 10" xfId="4936"/>
    <cellStyle name="Normal 6 2 2 10 2" xfId="10329"/>
    <cellStyle name="Normal 6 2 2 11" xfId="4107"/>
    <cellStyle name="Normal 6 2 2 11 2" xfId="9591"/>
    <cellStyle name="Normal 6 2 2 12" xfId="3973"/>
    <cellStyle name="Normal 6 2 2 12 2" xfId="9465"/>
    <cellStyle name="Normal 6 2 2 13" xfId="5875"/>
    <cellStyle name="Normal 6 2 2 2" xfId="709"/>
    <cellStyle name="Normal 6 2 2 2 2" xfId="6322"/>
    <cellStyle name="Normal 6 2 2 3" xfId="1114"/>
    <cellStyle name="Normal 6 2 2 3 2" xfId="6722"/>
    <cellStyle name="Normal 6 2 2 4" xfId="1521"/>
    <cellStyle name="Normal 6 2 2 4 2" xfId="7122"/>
    <cellStyle name="Normal 6 2 2 5" xfId="1924"/>
    <cellStyle name="Normal 6 2 2 5 2" xfId="7518"/>
    <cellStyle name="Normal 6 2 2 6" xfId="2330"/>
    <cellStyle name="Normal 6 2 2 6 2" xfId="7916"/>
    <cellStyle name="Normal 6 2 2 7" xfId="2730"/>
    <cellStyle name="Normal 6 2 2 7 2" xfId="8310"/>
    <cellStyle name="Normal 6 2 2 8" xfId="3200"/>
    <cellStyle name="Normal 6 2 2 8 2" xfId="8740"/>
    <cellStyle name="Normal 6 2 2 9" xfId="2834"/>
    <cellStyle name="Normal 6 2 2 9 2" xfId="8413"/>
    <cellStyle name="Normal 6 2 3" xfId="358"/>
    <cellStyle name="Normal 6 2 3 10" xfId="3946"/>
    <cellStyle name="Normal 6 2 3 10 2" xfId="9439"/>
    <cellStyle name="Normal 6 2 3 11" xfId="3544"/>
    <cellStyle name="Normal 6 2 3 11 2" xfId="9056"/>
    <cellStyle name="Normal 6 2 3 12" xfId="4909"/>
    <cellStyle name="Normal 6 2 3 12 2" xfId="10302"/>
    <cellStyle name="Normal 6 2 3 13" xfId="6002"/>
    <cellStyle name="Normal 6 2 3 2" xfId="841"/>
    <cellStyle name="Normal 6 2 3 2 2" xfId="6453"/>
    <cellStyle name="Normal 6 2 3 3" xfId="1246"/>
    <cellStyle name="Normal 6 2 3 3 2" xfId="6853"/>
    <cellStyle name="Normal 6 2 3 4" xfId="1653"/>
    <cellStyle name="Normal 6 2 3 4 2" xfId="7253"/>
    <cellStyle name="Normal 6 2 3 5" xfId="2056"/>
    <cellStyle name="Normal 6 2 3 5 2" xfId="7649"/>
    <cellStyle name="Normal 6 2 3 6" xfId="2462"/>
    <cellStyle name="Normal 6 2 3 6 2" xfId="8046"/>
    <cellStyle name="Normal 6 2 3 7" xfId="2860"/>
    <cellStyle name="Normal 6 2 3 7 2" xfId="8439"/>
    <cellStyle name="Normal 6 2 3 8" xfId="4124"/>
    <cellStyle name="Normal 6 2 3 8 2" xfId="9607"/>
    <cellStyle name="Normal 6 2 3 9" xfId="3747"/>
    <cellStyle name="Normal 6 2 3 9 2" xfId="9250"/>
    <cellStyle name="Normal 6 2 4" xfId="555"/>
    <cellStyle name="Normal 6 2 4 2" xfId="6172"/>
    <cellStyle name="Normal 6 2 5" xfId="522"/>
    <cellStyle name="Normal 6 2 5 2" xfId="6142"/>
    <cellStyle name="Normal 6 2 6" xfId="962"/>
    <cellStyle name="Normal 6 2 6 2" xfId="6572"/>
    <cellStyle name="Normal 6 2 7" xfId="1367"/>
    <cellStyle name="Normal 6 2 7 2" xfId="6972"/>
    <cellStyle name="Normal 6 2 8" xfId="1448"/>
    <cellStyle name="Normal 6 2 8 2" xfId="7050"/>
    <cellStyle name="Normal 6 2 9" xfId="2588"/>
    <cellStyle name="Normal 6 2 9 2" xfId="8170"/>
    <cellStyle name="Normal 6 20" xfId="1840"/>
    <cellStyle name="Normal 6 20 2" xfId="7436"/>
    <cellStyle name="Normal 6 21" xfId="2280"/>
    <cellStyle name="Normal 6 21 2" xfId="7866"/>
    <cellStyle name="Normal 6 22" xfId="3574"/>
    <cellStyle name="Normal 6 22 2" xfId="9085"/>
    <cellStyle name="Normal 6 23" xfId="4855"/>
    <cellStyle name="Normal 6 23 2" xfId="10250"/>
    <cellStyle name="Normal 6 24" xfId="4879"/>
    <cellStyle name="Normal 6 24 2" xfId="10273"/>
    <cellStyle name="Normal 6 25" xfId="4392"/>
    <cellStyle name="Normal 6 25 2" xfId="9855"/>
    <cellStyle name="Normal 6 26" xfId="3668"/>
    <cellStyle name="Normal 6 26 2" xfId="9174"/>
    <cellStyle name="Normal 6 27" xfId="5725"/>
    <cellStyle name="Normal 6 3" xfId="84"/>
    <cellStyle name="Normal 6 3 10" xfId="3369"/>
    <cellStyle name="Normal 6 3 10 2" xfId="8897"/>
    <cellStyle name="Normal 6 3 11" xfId="4699"/>
    <cellStyle name="Normal 6 3 11 2" xfId="10098"/>
    <cellStyle name="Normal 6 3 12" xfId="4103"/>
    <cellStyle name="Normal 6 3 12 2" xfId="9588"/>
    <cellStyle name="Normal 6 3 13" xfId="4820"/>
    <cellStyle name="Normal 6 3 13 2" xfId="10217"/>
    <cellStyle name="Normal 6 3 14" xfId="4695"/>
    <cellStyle name="Normal 6 3 14 2" xfId="10095"/>
    <cellStyle name="Normal 6 3 15" xfId="5757"/>
    <cellStyle name="Normal 6 3 2" xfId="236"/>
    <cellStyle name="Normal 6 3 2 10" xfId="4241"/>
    <cellStyle name="Normal 6 3 2 10 2" xfId="9711"/>
    <cellStyle name="Normal 6 3 2 11" xfId="3723"/>
    <cellStyle name="Normal 6 3 2 11 2" xfId="9226"/>
    <cellStyle name="Normal 6 3 2 12" xfId="5234"/>
    <cellStyle name="Normal 6 3 2 12 2" xfId="10607"/>
    <cellStyle name="Normal 6 3 2 13" xfId="5885"/>
    <cellStyle name="Normal 6 3 2 2" xfId="719"/>
    <cellStyle name="Normal 6 3 2 2 2" xfId="6332"/>
    <cellStyle name="Normal 6 3 2 3" xfId="1124"/>
    <cellStyle name="Normal 6 3 2 3 2" xfId="6732"/>
    <cellStyle name="Normal 6 3 2 4" xfId="1531"/>
    <cellStyle name="Normal 6 3 2 4 2" xfId="7132"/>
    <cellStyle name="Normal 6 3 2 5" xfId="1934"/>
    <cellStyle name="Normal 6 3 2 5 2" xfId="7528"/>
    <cellStyle name="Normal 6 3 2 6" xfId="2340"/>
    <cellStyle name="Normal 6 3 2 6 2" xfId="7926"/>
    <cellStyle name="Normal 6 3 2 7" xfId="2740"/>
    <cellStyle name="Normal 6 3 2 7 2" xfId="8320"/>
    <cellStyle name="Normal 6 3 2 8" xfId="3323"/>
    <cellStyle name="Normal 6 3 2 8 2" xfId="8854"/>
    <cellStyle name="Normal 6 3 2 9" xfId="4391"/>
    <cellStyle name="Normal 6 3 2 9 2" xfId="9854"/>
    <cellStyle name="Normal 6 3 3" xfId="368"/>
    <cellStyle name="Normal 6 3 3 10" xfId="3785"/>
    <cellStyle name="Normal 6 3 3 10 2" xfId="9286"/>
    <cellStyle name="Normal 6 3 3 11" xfId="4888"/>
    <cellStyle name="Normal 6 3 3 11 2" xfId="10282"/>
    <cellStyle name="Normal 6 3 3 12" xfId="3642"/>
    <cellStyle name="Normal 6 3 3 12 2" xfId="9149"/>
    <cellStyle name="Normal 6 3 3 13" xfId="6012"/>
    <cellStyle name="Normal 6 3 3 2" xfId="851"/>
    <cellStyle name="Normal 6 3 3 2 2" xfId="6463"/>
    <cellStyle name="Normal 6 3 3 3" xfId="1256"/>
    <cellStyle name="Normal 6 3 3 3 2" xfId="6863"/>
    <cellStyle name="Normal 6 3 3 4" xfId="1663"/>
    <cellStyle name="Normal 6 3 3 4 2" xfId="7263"/>
    <cellStyle name="Normal 6 3 3 5" xfId="2066"/>
    <cellStyle name="Normal 6 3 3 5 2" xfId="7659"/>
    <cellStyle name="Normal 6 3 3 6" xfId="2472"/>
    <cellStyle name="Normal 6 3 3 6 2" xfId="8056"/>
    <cellStyle name="Normal 6 3 3 7" xfId="2870"/>
    <cellStyle name="Normal 6 3 3 7 2" xfId="8449"/>
    <cellStyle name="Normal 6 3 3 8" xfId="4245"/>
    <cellStyle name="Normal 6 3 3 8 2" xfId="9715"/>
    <cellStyle name="Normal 6 3 3 9" xfId="3452"/>
    <cellStyle name="Normal 6 3 3 9 2" xfId="8972"/>
    <cellStyle name="Normal 6 3 4" xfId="567"/>
    <cellStyle name="Normal 6 3 4 2" xfId="6183"/>
    <cellStyle name="Normal 6 3 5" xfId="972"/>
    <cellStyle name="Normal 6 3 5 2" xfId="6582"/>
    <cellStyle name="Normal 6 3 6" xfId="1379"/>
    <cellStyle name="Normal 6 3 6 2" xfId="6983"/>
    <cellStyle name="Normal 6 3 7" xfId="1785"/>
    <cellStyle name="Normal 6 3 7 2" xfId="7382"/>
    <cellStyle name="Normal 6 3 8" xfId="2190"/>
    <cellStyle name="Normal 6 3 8 2" xfId="7781"/>
    <cellStyle name="Normal 6 3 9" xfId="2600"/>
    <cellStyle name="Normal 6 3 9 2" xfId="8182"/>
    <cellStyle name="Normal 6 4" xfId="95"/>
    <cellStyle name="Normal 6 4 10" xfId="4578"/>
    <cellStyle name="Normal 6 4 10 2" xfId="10029"/>
    <cellStyle name="Normal 6 4 11" xfId="3866"/>
    <cellStyle name="Normal 6 4 11 2" xfId="9364"/>
    <cellStyle name="Normal 6 4 12" xfId="5340"/>
    <cellStyle name="Normal 6 4 12 2" xfId="10707"/>
    <cellStyle name="Normal 6 4 13" xfId="5565"/>
    <cellStyle name="Normal 6 4 13 2" xfId="10918"/>
    <cellStyle name="Normal 6 4 14" xfId="5696"/>
    <cellStyle name="Normal 6 4 14 2" xfId="11041"/>
    <cellStyle name="Normal 6 4 15" xfId="5767"/>
    <cellStyle name="Normal 6 4 2" xfId="246"/>
    <cellStyle name="Normal 6 4 2 10" xfId="4761"/>
    <cellStyle name="Normal 6 4 2 10 2" xfId="10159"/>
    <cellStyle name="Normal 6 4 2 11" xfId="3038"/>
    <cellStyle name="Normal 6 4 2 11 2" xfId="8591"/>
    <cellStyle name="Normal 6 4 2 12" xfId="5306"/>
    <cellStyle name="Normal 6 4 2 12 2" xfId="10674"/>
    <cellStyle name="Normal 6 4 2 13" xfId="5895"/>
    <cellStyle name="Normal 6 4 2 2" xfId="729"/>
    <cellStyle name="Normal 6 4 2 2 2" xfId="6342"/>
    <cellStyle name="Normal 6 4 2 3" xfId="1134"/>
    <cellStyle name="Normal 6 4 2 3 2" xfId="6742"/>
    <cellStyle name="Normal 6 4 2 4" xfId="1541"/>
    <cellStyle name="Normal 6 4 2 4 2" xfId="7142"/>
    <cellStyle name="Normal 6 4 2 5" xfId="1944"/>
    <cellStyle name="Normal 6 4 2 5 2" xfId="7538"/>
    <cellStyle name="Normal 6 4 2 6" xfId="2350"/>
    <cellStyle name="Normal 6 4 2 6 2" xfId="7936"/>
    <cellStyle name="Normal 6 4 2 7" xfId="2750"/>
    <cellStyle name="Normal 6 4 2 7 2" xfId="8330"/>
    <cellStyle name="Normal 6 4 2 8" xfId="3071"/>
    <cellStyle name="Normal 6 4 2 8 2" xfId="8620"/>
    <cellStyle name="Normal 6 4 2 9" xfId="4710"/>
    <cellStyle name="Normal 6 4 2 9 2" xfId="10109"/>
    <cellStyle name="Normal 6 4 3" xfId="378"/>
    <cellStyle name="Normal 6 4 3 10" xfId="3348"/>
    <cellStyle name="Normal 6 4 3 10 2" xfId="8878"/>
    <cellStyle name="Normal 6 4 3 11" xfId="4772"/>
    <cellStyle name="Normal 6 4 3 11 2" xfId="10169"/>
    <cellStyle name="Normal 6 4 3 12" xfId="4731"/>
    <cellStyle name="Normal 6 4 3 12 2" xfId="10129"/>
    <cellStyle name="Normal 6 4 3 13" xfId="6022"/>
    <cellStyle name="Normal 6 4 3 2" xfId="861"/>
    <cellStyle name="Normal 6 4 3 2 2" xfId="6473"/>
    <cellStyle name="Normal 6 4 3 3" xfId="1266"/>
    <cellStyle name="Normal 6 4 3 3 2" xfId="6873"/>
    <cellStyle name="Normal 6 4 3 4" xfId="1673"/>
    <cellStyle name="Normal 6 4 3 4 2" xfId="7273"/>
    <cellStyle name="Normal 6 4 3 5" xfId="2076"/>
    <cellStyle name="Normal 6 4 3 5 2" xfId="7669"/>
    <cellStyle name="Normal 6 4 3 6" xfId="2482"/>
    <cellStyle name="Normal 6 4 3 6 2" xfId="8066"/>
    <cellStyle name="Normal 6 4 3 7" xfId="2880"/>
    <cellStyle name="Normal 6 4 3 7 2" xfId="8459"/>
    <cellStyle name="Normal 6 4 3 8" xfId="3781"/>
    <cellStyle name="Normal 6 4 3 8 2" xfId="9282"/>
    <cellStyle name="Normal 6 4 3 9" xfId="3128"/>
    <cellStyle name="Normal 6 4 3 9 2" xfId="8674"/>
    <cellStyle name="Normal 6 4 4" xfId="578"/>
    <cellStyle name="Normal 6 4 4 2" xfId="6193"/>
    <cellStyle name="Normal 6 4 5" xfId="983"/>
    <cellStyle name="Normal 6 4 5 2" xfId="6593"/>
    <cellStyle name="Normal 6 4 6" xfId="1390"/>
    <cellStyle name="Normal 6 4 6 2" xfId="6993"/>
    <cellStyle name="Normal 6 4 7" xfId="1795"/>
    <cellStyle name="Normal 6 4 7 2" xfId="7392"/>
    <cellStyle name="Normal 6 4 8" xfId="2200"/>
    <cellStyle name="Normal 6 4 8 2" xfId="7791"/>
    <cellStyle name="Normal 6 4 9" xfId="2611"/>
    <cellStyle name="Normal 6 4 9 2" xfId="8193"/>
    <cellStyle name="Normal 6 5" xfId="61"/>
    <cellStyle name="Normal 6 5 10" xfId="4041"/>
    <cellStyle name="Normal 6 5 10 2" xfId="9529"/>
    <cellStyle name="Normal 6 5 11" xfId="3505"/>
    <cellStyle name="Normal 6 5 11 2" xfId="9020"/>
    <cellStyle name="Normal 6 5 12" xfId="5098"/>
    <cellStyle name="Normal 6 5 12 2" xfId="10477"/>
    <cellStyle name="Normal 6 5 13" xfId="5390"/>
    <cellStyle name="Normal 6 5 13 2" xfId="10752"/>
    <cellStyle name="Normal 6 5 14" xfId="5591"/>
    <cellStyle name="Normal 6 5 14 2" xfId="10941"/>
    <cellStyle name="Normal 6 5 15" xfId="5741"/>
    <cellStyle name="Normal 6 5 2" xfId="219"/>
    <cellStyle name="Normal 6 5 2 10" xfId="3987"/>
    <cellStyle name="Normal 6 5 2 10 2" xfId="9479"/>
    <cellStyle name="Normal 6 5 2 11" xfId="4839"/>
    <cellStyle name="Normal 6 5 2 11 2" xfId="10235"/>
    <cellStyle name="Normal 6 5 2 12" xfId="2166"/>
    <cellStyle name="Normal 6 5 2 12 2" xfId="7758"/>
    <cellStyle name="Normal 6 5 2 13" xfId="5869"/>
    <cellStyle name="Normal 6 5 2 2" xfId="702"/>
    <cellStyle name="Normal 6 5 2 2 2" xfId="6315"/>
    <cellStyle name="Normal 6 5 2 3" xfId="1107"/>
    <cellStyle name="Normal 6 5 2 3 2" xfId="6715"/>
    <cellStyle name="Normal 6 5 2 4" xfId="1514"/>
    <cellStyle name="Normal 6 5 2 4 2" xfId="7115"/>
    <cellStyle name="Normal 6 5 2 5" xfId="1917"/>
    <cellStyle name="Normal 6 5 2 5 2" xfId="7511"/>
    <cellStyle name="Normal 6 5 2 6" xfId="2323"/>
    <cellStyle name="Normal 6 5 2 6 2" xfId="7909"/>
    <cellStyle name="Normal 6 5 2 7" xfId="2724"/>
    <cellStyle name="Normal 6 5 2 7 2" xfId="8304"/>
    <cellStyle name="Normal 6 5 2 8" xfId="3905"/>
    <cellStyle name="Normal 6 5 2 8 2" xfId="9400"/>
    <cellStyle name="Normal 6 5 2 9" xfId="4520"/>
    <cellStyle name="Normal 6 5 2 9 2" xfId="9973"/>
    <cellStyle name="Normal 6 5 3" xfId="351"/>
    <cellStyle name="Normal 6 5 3 10" xfId="3853"/>
    <cellStyle name="Normal 6 5 3 10 2" xfId="9351"/>
    <cellStyle name="Normal 6 5 3 11" xfId="5068"/>
    <cellStyle name="Normal 6 5 3 11 2" xfId="10450"/>
    <cellStyle name="Normal 6 5 3 12" xfId="5363"/>
    <cellStyle name="Normal 6 5 3 12 2" xfId="10728"/>
    <cellStyle name="Normal 6 5 3 13" xfId="5996"/>
    <cellStyle name="Normal 6 5 3 2" xfId="834"/>
    <cellStyle name="Normal 6 5 3 2 2" xfId="6446"/>
    <cellStyle name="Normal 6 5 3 3" xfId="1239"/>
    <cellStyle name="Normal 6 5 3 3 2" xfId="6846"/>
    <cellStyle name="Normal 6 5 3 4" xfId="1646"/>
    <cellStyle name="Normal 6 5 3 4 2" xfId="7246"/>
    <cellStyle name="Normal 6 5 3 5" xfId="2049"/>
    <cellStyle name="Normal 6 5 3 5 2" xfId="7642"/>
    <cellStyle name="Normal 6 5 3 6" xfId="2455"/>
    <cellStyle name="Normal 6 5 3 6 2" xfId="8039"/>
    <cellStyle name="Normal 6 5 3 7" xfId="2853"/>
    <cellStyle name="Normal 6 5 3 7 2" xfId="8432"/>
    <cellStyle name="Normal 6 5 3 8" xfId="3091"/>
    <cellStyle name="Normal 6 5 3 8 2" xfId="8638"/>
    <cellStyle name="Normal 6 5 3 9" xfId="4726"/>
    <cellStyle name="Normal 6 5 3 9 2" xfId="10124"/>
    <cellStyle name="Normal 6 5 4" xfId="544"/>
    <cellStyle name="Normal 6 5 4 2" xfId="6163"/>
    <cellStyle name="Normal 6 5 5" xfId="519"/>
    <cellStyle name="Normal 6 5 5 2" xfId="6139"/>
    <cellStyle name="Normal 6 5 6" xfId="838"/>
    <cellStyle name="Normal 6 5 6 2" xfId="6450"/>
    <cellStyle name="Normal 6 5 7" xfId="1243"/>
    <cellStyle name="Normal 6 5 7 2" xfId="6850"/>
    <cellStyle name="Normal 6 5 8" xfId="1774"/>
    <cellStyle name="Normal 6 5 8 2" xfId="7371"/>
    <cellStyle name="Normal 6 5 9" xfId="2180"/>
    <cellStyle name="Normal 6 5 9 2" xfId="7771"/>
    <cellStyle name="Normal 6 6" xfId="88"/>
    <cellStyle name="Normal 6 6 10" xfId="3578"/>
    <cellStyle name="Normal 6 6 10 2" xfId="9089"/>
    <cellStyle name="Normal 6 6 11" xfId="4860"/>
    <cellStyle name="Normal 6 6 11 2" xfId="10255"/>
    <cellStyle name="Normal 6 6 12" xfId="4813"/>
    <cellStyle name="Normal 6 6 12 2" xfId="10210"/>
    <cellStyle name="Normal 6 6 13" xfId="5011"/>
    <cellStyle name="Normal 6 6 13 2" xfId="10398"/>
    <cellStyle name="Normal 6 6 14" xfId="3389"/>
    <cellStyle name="Normal 6 6 14 2" xfId="8916"/>
    <cellStyle name="Normal 6 6 15" xfId="5761"/>
    <cellStyle name="Normal 6 6 2" xfId="240"/>
    <cellStyle name="Normal 6 6 2 10" xfId="3698"/>
    <cellStyle name="Normal 6 6 2 10 2" xfId="9202"/>
    <cellStyle name="Normal 6 6 2 11" xfId="5322"/>
    <cellStyle name="Normal 6 6 2 11 2" xfId="10690"/>
    <cellStyle name="Normal 6 6 2 12" xfId="5550"/>
    <cellStyle name="Normal 6 6 2 12 2" xfId="10904"/>
    <cellStyle name="Normal 6 6 2 13" xfId="5889"/>
    <cellStyle name="Normal 6 6 2 2" xfId="723"/>
    <cellStyle name="Normal 6 6 2 2 2" xfId="6336"/>
    <cellStyle name="Normal 6 6 2 3" xfId="1128"/>
    <cellStyle name="Normal 6 6 2 3 2" xfId="6736"/>
    <cellStyle name="Normal 6 6 2 4" xfId="1535"/>
    <cellStyle name="Normal 6 6 2 4 2" xfId="7136"/>
    <cellStyle name="Normal 6 6 2 5" xfId="1938"/>
    <cellStyle name="Normal 6 6 2 5 2" xfId="7532"/>
    <cellStyle name="Normal 6 6 2 6" xfId="2344"/>
    <cellStyle name="Normal 6 6 2 6 2" xfId="7930"/>
    <cellStyle name="Normal 6 6 2 7" xfId="2744"/>
    <cellStyle name="Normal 6 6 2 7 2" xfId="8324"/>
    <cellStyle name="Normal 6 6 2 8" xfId="3528"/>
    <cellStyle name="Normal 6 6 2 8 2" xfId="9041"/>
    <cellStyle name="Normal 6 6 2 9" xfId="3679"/>
    <cellStyle name="Normal 6 6 2 9 2" xfId="9184"/>
    <cellStyle name="Normal 6 6 3" xfId="372"/>
    <cellStyle name="Normal 6 6 3 10" xfId="5233"/>
    <cellStyle name="Normal 6 6 3 10 2" xfId="10606"/>
    <cellStyle name="Normal 6 6 3 11" xfId="5481"/>
    <cellStyle name="Normal 6 6 3 11 2" xfId="10839"/>
    <cellStyle name="Normal 6 6 3 12" xfId="5643"/>
    <cellStyle name="Normal 6 6 3 12 2" xfId="10990"/>
    <cellStyle name="Normal 6 6 3 13" xfId="6016"/>
    <cellStyle name="Normal 6 6 3 2" xfId="855"/>
    <cellStyle name="Normal 6 6 3 2 2" xfId="6467"/>
    <cellStyle name="Normal 6 6 3 3" xfId="1260"/>
    <cellStyle name="Normal 6 6 3 3 2" xfId="6867"/>
    <cellStyle name="Normal 6 6 3 4" xfId="1667"/>
    <cellStyle name="Normal 6 6 3 4 2" xfId="7267"/>
    <cellStyle name="Normal 6 6 3 5" xfId="2070"/>
    <cellStyle name="Normal 6 6 3 5 2" xfId="7663"/>
    <cellStyle name="Normal 6 6 3 6" xfId="2476"/>
    <cellStyle name="Normal 6 6 3 6 2" xfId="8060"/>
    <cellStyle name="Normal 6 6 3 7" xfId="2874"/>
    <cellStyle name="Normal 6 6 3 7 2" xfId="8453"/>
    <cellStyle name="Normal 6 6 3 8" xfId="4432"/>
    <cellStyle name="Normal 6 6 3 8 2" xfId="9893"/>
    <cellStyle name="Normal 6 6 3 9" xfId="4335"/>
    <cellStyle name="Normal 6 6 3 9 2" xfId="9802"/>
    <cellStyle name="Normal 6 6 4" xfId="571"/>
    <cellStyle name="Normal 6 6 4 2" xfId="6187"/>
    <cellStyle name="Normal 6 6 5" xfId="976"/>
    <cellStyle name="Normal 6 6 5 2" xfId="6586"/>
    <cellStyle name="Normal 6 6 6" xfId="1383"/>
    <cellStyle name="Normal 6 6 6 2" xfId="6987"/>
    <cellStyle name="Normal 6 6 7" xfId="1789"/>
    <cellStyle name="Normal 6 6 7 2" xfId="7386"/>
    <cellStyle name="Normal 6 6 8" xfId="2194"/>
    <cellStyle name="Normal 6 6 8 2" xfId="7785"/>
    <cellStyle name="Normal 6 6 9" xfId="2604"/>
    <cellStyle name="Normal 6 6 9 2" xfId="8186"/>
    <cellStyle name="Normal 6 7" xfId="64"/>
    <cellStyle name="Normal 6 7 10" xfId="3124"/>
    <cellStyle name="Normal 6 7 10 2" xfId="8670"/>
    <cellStyle name="Normal 6 7 11" xfId="4749"/>
    <cellStyle name="Normal 6 7 11 2" xfId="10147"/>
    <cellStyle name="Normal 6 7 12" xfId="3831"/>
    <cellStyle name="Normal 6 7 12 2" xfId="9329"/>
    <cellStyle name="Normal 6 7 13" xfId="5147"/>
    <cellStyle name="Normal 6 7 13 2" xfId="10523"/>
    <cellStyle name="Normal 6 7 14" xfId="5424"/>
    <cellStyle name="Normal 6 7 14 2" xfId="10784"/>
    <cellStyle name="Normal 6 7 15" xfId="5742"/>
    <cellStyle name="Normal 6 7 2" xfId="220"/>
    <cellStyle name="Normal 6 7 2 10" xfId="3388"/>
    <cellStyle name="Normal 6 7 2 10 2" xfId="8915"/>
    <cellStyle name="Normal 6 7 2 11" xfId="4170"/>
    <cellStyle name="Normal 6 7 2 11 2" xfId="9648"/>
    <cellStyle name="Normal 6 7 2 12" xfId="5072"/>
    <cellStyle name="Normal 6 7 2 12 2" xfId="10452"/>
    <cellStyle name="Normal 6 7 2 13" xfId="5870"/>
    <cellStyle name="Normal 6 7 2 2" xfId="703"/>
    <cellStyle name="Normal 6 7 2 2 2" xfId="6316"/>
    <cellStyle name="Normal 6 7 2 3" xfId="1108"/>
    <cellStyle name="Normal 6 7 2 3 2" xfId="6716"/>
    <cellStyle name="Normal 6 7 2 4" xfId="1515"/>
    <cellStyle name="Normal 6 7 2 4 2" xfId="7116"/>
    <cellStyle name="Normal 6 7 2 5" xfId="1918"/>
    <cellStyle name="Normal 6 7 2 5 2" xfId="7512"/>
    <cellStyle name="Normal 6 7 2 6" xfId="2324"/>
    <cellStyle name="Normal 6 7 2 6 2" xfId="7910"/>
    <cellStyle name="Normal 6 7 2 7" xfId="2725"/>
    <cellStyle name="Normal 6 7 2 7 2" xfId="8305"/>
    <cellStyle name="Normal 6 7 2 8" xfId="3604"/>
    <cellStyle name="Normal 6 7 2 8 2" xfId="9113"/>
    <cellStyle name="Normal 6 7 2 9" xfId="4881"/>
    <cellStyle name="Normal 6 7 2 9 2" xfId="10275"/>
    <cellStyle name="Normal 6 7 3" xfId="352"/>
    <cellStyle name="Normal 6 7 3 10" xfId="5298"/>
    <cellStyle name="Normal 6 7 3 10 2" xfId="10666"/>
    <cellStyle name="Normal 6 7 3 11" xfId="5532"/>
    <cellStyle name="Normal 6 7 3 11 2" xfId="10886"/>
    <cellStyle name="Normal 6 7 3 12" xfId="5672"/>
    <cellStyle name="Normal 6 7 3 12 2" xfId="11017"/>
    <cellStyle name="Normal 6 7 3 13" xfId="5997"/>
    <cellStyle name="Normal 6 7 3 2" xfId="835"/>
    <cellStyle name="Normal 6 7 3 2 2" xfId="6447"/>
    <cellStyle name="Normal 6 7 3 3" xfId="1240"/>
    <cellStyle name="Normal 6 7 3 3 2" xfId="6847"/>
    <cellStyle name="Normal 6 7 3 4" xfId="1647"/>
    <cellStyle name="Normal 6 7 3 4 2" xfId="7247"/>
    <cellStyle name="Normal 6 7 3 5" xfId="2050"/>
    <cellStyle name="Normal 6 7 3 5 2" xfId="7643"/>
    <cellStyle name="Normal 6 7 3 6" xfId="2456"/>
    <cellStyle name="Normal 6 7 3 6 2" xfId="8040"/>
    <cellStyle name="Normal 6 7 3 7" xfId="2854"/>
    <cellStyle name="Normal 6 7 3 7 2" xfId="8433"/>
    <cellStyle name="Normal 6 7 3 8" xfId="4515"/>
    <cellStyle name="Normal 6 7 3 8 2" xfId="9968"/>
    <cellStyle name="Normal 6 7 3 9" xfId="3695"/>
    <cellStyle name="Normal 6 7 3 9 2" xfId="9199"/>
    <cellStyle name="Normal 6 7 4" xfId="547"/>
    <cellStyle name="Normal 6 7 4 2" xfId="6166"/>
    <cellStyle name="Normal 6 7 5" xfId="507"/>
    <cellStyle name="Normal 6 7 5 2" xfId="6127"/>
    <cellStyle name="Normal 6 7 6" xfId="546"/>
    <cellStyle name="Normal 6 7 6 2" xfId="6165"/>
    <cellStyle name="Normal 6 7 7" xfId="511"/>
    <cellStyle name="Normal 6 7 7 2" xfId="6131"/>
    <cellStyle name="Normal 6 7 8" xfId="954"/>
    <cellStyle name="Normal 6 7 8 2" xfId="6565"/>
    <cellStyle name="Normal 6 7 9" xfId="1369"/>
    <cellStyle name="Normal 6 7 9 2" xfId="6974"/>
    <cellStyle name="Normal 6 8" xfId="109"/>
    <cellStyle name="Normal 6 8 10" xfId="3164"/>
    <cellStyle name="Normal 6 8 10 2" xfId="8709"/>
    <cellStyle name="Normal 6 8 11" xfId="4777"/>
    <cellStyle name="Normal 6 8 11 2" xfId="10174"/>
    <cellStyle name="Normal 6 8 12" xfId="3741"/>
    <cellStyle name="Normal 6 8 12 2" xfId="9244"/>
    <cellStyle name="Normal 6 8 13" xfId="4340"/>
    <cellStyle name="Normal 6 8 13 2" xfId="9807"/>
    <cellStyle name="Normal 6 8 14" xfId="3678"/>
    <cellStyle name="Normal 6 8 14 2" xfId="9183"/>
    <cellStyle name="Normal 6 8 15" xfId="5780"/>
    <cellStyle name="Normal 6 8 2" xfId="260"/>
    <cellStyle name="Normal 6 8 2 10" xfId="3402"/>
    <cellStyle name="Normal 6 8 2 10 2" xfId="8928"/>
    <cellStyle name="Normal 6 8 2 11" xfId="5100"/>
    <cellStyle name="Normal 6 8 2 11 2" xfId="10479"/>
    <cellStyle name="Normal 6 8 2 12" xfId="3486"/>
    <cellStyle name="Normal 6 8 2 12 2" xfId="9002"/>
    <cellStyle name="Normal 6 8 2 13" xfId="5908"/>
    <cellStyle name="Normal 6 8 2 2" xfId="743"/>
    <cellStyle name="Normal 6 8 2 2 2" xfId="6356"/>
    <cellStyle name="Normal 6 8 2 3" xfId="1148"/>
    <cellStyle name="Normal 6 8 2 3 2" xfId="6756"/>
    <cellStyle name="Normal 6 8 2 4" xfId="1555"/>
    <cellStyle name="Normal 6 8 2 4 2" xfId="7156"/>
    <cellStyle name="Normal 6 8 2 5" xfId="1958"/>
    <cellStyle name="Normal 6 8 2 5 2" xfId="7552"/>
    <cellStyle name="Normal 6 8 2 6" xfId="2364"/>
    <cellStyle name="Normal 6 8 2 6 2" xfId="7950"/>
    <cellStyle name="Normal 6 8 2 7" xfId="2763"/>
    <cellStyle name="Normal 6 8 2 7 2" xfId="8343"/>
    <cellStyle name="Normal 6 8 2 8" xfId="3428"/>
    <cellStyle name="Normal 6 8 2 8 2" xfId="8952"/>
    <cellStyle name="Normal 6 8 2 9" xfId="5001"/>
    <cellStyle name="Normal 6 8 2 9 2" xfId="10388"/>
    <cellStyle name="Normal 6 8 3" xfId="392"/>
    <cellStyle name="Normal 6 8 3 10" xfId="5165"/>
    <cellStyle name="Normal 6 8 3 10 2" xfId="10540"/>
    <cellStyle name="Normal 6 8 3 11" xfId="5436"/>
    <cellStyle name="Normal 6 8 3 11 2" xfId="10795"/>
    <cellStyle name="Normal 6 8 3 12" xfId="5621"/>
    <cellStyle name="Normal 6 8 3 12 2" xfId="10969"/>
    <cellStyle name="Normal 6 8 3 13" xfId="6035"/>
    <cellStyle name="Normal 6 8 3 2" xfId="875"/>
    <cellStyle name="Normal 6 8 3 2 2" xfId="6487"/>
    <cellStyle name="Normal 6 8 3 3" xfId="1280"/>
    <cellStyle name="Normal 6 8 3 3 2" xfId="6887"/>
    <cellStyle name="Normal 6 8 3 4" xfId="1687"/>
    <cellStyle name="Normal 6 8 3 4 2" xfId="7287"/>
    <cellStyle name="Normal 6 8 3 5" xfId="2090"/>
    <cellStyle name="Normal 6 8 3 5 2" xfId="7683"/>
    <cellStyle name="Normal 6 8 3 6" xfId="2496"/>
    <cellStyle name="Normal 6 8 3 6 2" xfId="8080"/>
    <cellStyle name="Normal 6 8 3 7" xfId="2894"/>
    <cellStyle name="Normal 6 8 3 7 2" xfId="8473"/>
    <cellStyle name="Normal 6 8 3 8" xfId="4353"/>
    <cellStyle name="Normal 6 8 3 8 2" xfId="9820"/>
    <cellStyle name="Normal 6 8 3 9" xfId="3311"/>
    <cellStyle name="Normal 6 8 3 9 2" xfId="8842"/>
    <cellStyle name="Normal 6 8 4" xfId="592"/>
    <cellStyle name="Normal 6 8 4 2" xfId="6206"/>
    <cellStyle name="Normal 6 8 5" xfId="997"/>
    <cellStyle name="Normal 6 8 5 2" xfId="6606"/>
    <cellStyle name="Normal 6 8 6" xfId="1404"/>
    <cellStyle name="Normal 6 8 6 2" xfId="7006"/>
    <cellStyle name="Normal 6 8 7" xfId="1809"/>
    <cellStyle name="Normal 6 8 7 2" xfId="7405"/>
    <cellStyle name="Normal 6 8 8" xfId="2214"/>
    <cellStyle name="Normal 6 8 8 2" xfId="7804"/>
    <cellStyle name="Normal 6 8 9" xfId="2625"/>
    <cellStyle name="Normal 6 8 9 2" xfId="8206"/>
    <cellStyle name="Normal 6 9" xfId="129"/>
    <cellStyle name="Normal 6 9 10" xfId="3980"/>
    <cellStyle name="Normal 6 9 10 2" xfId="9472"/>
    <cellStyle name="Normal 6 9 11" xfId="3959"/>
    <cellStyle name="Normal 6 9 11 2" xfId="9451"/>
    <cellStyle name="Normal 6 9 12" xfId="5059"/>
    <cellStyle name="Normal 6 9 12 2" xfId="10443"/>
    <cellStyle name="Normal 6 9 13" xfId="5377"/>
    <cellStyle name="Normal 6 9 13 2" xfId="10740"/>
    <cellStyle name="Normal 6 9 14" xfId="5585"/>
    <cellStyle name="Normal 6 9 14 2" xfId="10935"/>
    <cellStyle name="Normal 6 9 15" xfId="5795"/>
    <cellStyle name="Normal 6 9 2" xfId="275"/>
    <cellStyle name="Normal 6 9 2 10" xfId="4722"/>
    <cellStyle name="Normal 6 9 2 10 2" xfId="10121"/>
    <cellStyle name="Normal 6 9 2 11" xfId="3395"/>
    <cellStyle name="Normal 6 9 2 11 2" xfId="8921"/>
    <cellStyle name="Normal 6 9 2 12" xfId="3424"/>
    <cellStyle name="Normal 6 9 2 12 2" xfId="8948"/>
    <cellStyle name="Normal 6 9 2 13" xfId="5923"/>
    <cellStyle name="Normal 6 9 2 2" xfId="758"/>
    <cellStyle name="Normal 6 9 2 2 2" xfId="6371"/>
    <cellStyle name="Normal 6 9 2 3" xfId="1163"/>
    <cellStyle name="Normal 6 9 2 3 2" xfId="6771"/>
    <cellStyle name="Normal 6 9 2 4" xfId="1570"/>
    <cellStyle name="Normal 6 9 2 4 2" xfId="7171"/>
    <cellStyle name="Normal 6 9 2 5" xfId="1973"/>
    <cellStyle name="Normal 6 9 2 5 2" xfId="7567"/>
    <cellStyle name="Normal 6 9 2 6" xfId="2379"/>
    <cellStyle name="Normal 6 9 2 6 2" xfId="7965"/>
    <cellStyle name="Normal 6 9 2 7" xfId="2778"/>
    <cellStyle name="Normal 6 9 2 7 2" xfId="8358"/>
    <cellStyle name="Normal 6 9 2 8" xfId="3453"/>
    <cellStyle name="Normal 6 9 2 8 2" xfId="8973"/>
    <cellStyle name="Normal 6 9 2 9" xfId="5021"/>
    <cellStyle name="Normal 6 9 2 9 2" xfId="10406"/>
    <cellStyle name="Normal 6 9 3" xfId="407"/>
    <cellStyle name="Normal 6 9 3 10" xfId="5156"/>
    <cellStyle name="Normal 6 9 3 10 2" xfId="10531"/>
    <cellStyle name="Normal 6 9 3 11" xfId="5429"/>
    <cellStyle name="Normal 6 9 3 11 2" xfId="10788"/>
    <cellStyle name="Normal 6 9 3 12" xfId="5615"/>
    <cellStyle name="Normal 6 9 3 12 2" xfId="10963"/>
    <cellStyle name="Normal 6 9 3 13" xfId="6050"/>
    <cellStyle name="Normal 6 9 3 2" xfId="890"/>
    <cellStyle name="Normal 6 9 3 2 2" xfId="6502"/>
    <cellStyle name="Normal 6 9 3 3" xfId="1295"/>
    <cellStyle name="Normal 6 9 3 3 2" xfId="6902"/>
    <cellStyle name="Normal 6 9 3 4" xfId="1702"/>
    <cellStyle name="Normal 6 9 3 4 2" xfId="7302"/>
    <cellStyle name="Normal 6 9 3 5" xfId="2105"/>
    <cellStyle name="Normal 6 9 3 5 2" xfId="7698"/>
    <cellStyle name="Normal 6 9 3 6" xfId="2511"/>
    <cellStyle name="Normal 6 9 3 6 2" xfId="8095"/>
    <cellStyle name="Normal 6 9 3 7" xfId="2909"/>
    <cellStyle name="Normal 6 9 3 7 2" xfId="8488"/>
    <cellStyle name="Normal 6 9 3 8" xfId="4337"/>
    <cellStyle name="Normal 6 9 3 8 2" xfId="9804"/>
    <cellStyle name="Normal 6 9 3 9" xfId="3082"/>
    <cellStyle name="Normal 6 9 3 9 2" xfId="8631"/>
    <cellStyle name="Normal 6 9 4" xfId="612"/>
    <cellStyle name="Normal 6 9 4 2" xfId="6226"/>
    <cellStyle name="Normal 6 9 5" xfId="1017"/>
    <cellStyle name="Normal 6 9 5 2" xfId="6626"/>
    <cellStyle name="Normal 6 9 6" xfId="1424"/>
    <cellStyle name="Normal 6 9 6 2" xfId="7026"/>
    <cellStyle name="Normal 6 9 7" xfId="1828"/>
    <cellStyle name="Normal 6 9 7 2" xfId="7424"/>
    <cellStyle name="Normal 6 9 8" xfId="2234"/>
    <cellStyle name="Normal 6 9 8 2" xfId="7823"/>
    <cellStyle name="Normal 6 9 9" xfId="2642"/>
    <cellStyle name="Normal 6 9 9 2" xfId="8223"/>
    <cellStyle name="Normal 7" xfId="44"/>
    <cellStyle name="Normal 7 10" xfId="138"/>
    <cellStyle name="Normal 7 10 10" xfId="4064"/>
    <cellStyle name="Normal 7 10 10 2" xfId="9552"/>
    <cellStyle name="Normal 7 10 11" xfId="3521"/>
    <cellStyle name="Normal 7 10 11 2" xfId="9034"/>
    <cellStyle name="Normal 7 10 12" xfId="3094"/>
    <cellStyle name="Normal 7 10 12 2" xfId="8641"/>
    <cellStyle name="Normal 7 10 13" xfId="5181"/>
    <cellStyle name="Normal 7 10 13 2" xfId="10555"/>
    <cellStyle name="Normal 7 10 14" xfId="5448"/>
    <cellStyle name="Normal 7 10 14 2" xfId="10807"/>
    <cellStyle name="Normal 7 10 15" xfId="5803"/>
    <cellStyle name="Normal 7 10 2" xfId="283"/>
    <cellStyle name="Normal 7 10 2 10" xfId="4701"/>
    <cellStyle name="Normal 7 10 2 10 2" xfId="10100"/>
    <cellStyle name="Normal 7 10 2 11" xfId="3390"/>
    <cellStyle name="Normal 7 10 2 11 2" xfId="8917"/>
    <cellStyle name="Normal 7 10 2 12" xfId="5323"/>
    <cellStyle name="Normal 7 10 2 12 2" xfId="10691"/>
    <cellStyle name="Normal 7 10 2 13" xfId="5931"/>
    <cellStyle name="Normal 7 10 2 2" xfId="766"/>
    <cellStyle name="Normal 7 10 2 2 2" xfId="6379"/>
    <cellStyle name="Normal 7 10 2 3" xfId="1171"/>
    <cellStyle name="Normal 7 10 2 3 2" xfId="6779"/>
    <cellStyle name="Normal 7 10 2 4" xfId="1578"/>
    <cellStyle name="Normal 7 10 2 4 2" xfId="7179"/>
    <cellStyle name="Normal 7 10 2 5" xfId="1981"/>
    <cellStyle name="Normal 7 10 2 5 2" xfId="7575"/>
    <cellStyle name="Normal 7 10 2 6" xfId="2387"/>
    <cellStyle name="Normal 7 10 2 6 2" xfId="7973"/>
    <cellStyle name="Normal 7 10 2 7" xfId="2786"/>
    <cellStyle name="Normal 7 10 2 7 2" xfId="8366"/>
    <cellStyle name="Normal 7 10 2 8" xfId="4181"/>
    <cellStyle name="Normal 7 10 2 8 2" xfId="9657"/>
    <cellStyle name="Normal 7 10 2 9" xfId="4112"/>
    <cellStyle name="Normal 7 10 2 9 2" xfId="9596"/>
    <cellStyle name="Normal 7 10 3" xfId="415"/>
    <cellStyle name="Normal 7 10 3 10" xfId="2973"/>
    <cellStyle name="Normal 7 10 3 10 2" xfId="8551"/>
    <cellStyle name="Normal 7 10 3 11" xfId="5262"/>
    <cellStyle name="Normal 7 10 3 11 2" xfId="10633"/>
    <cellStyle name="Normal 7 10 3 12" xfId="5503"/>
    <cellStyle name="Normal 7 10 3 12 2" xfId="10860"/>
    <cellStyle name="Normal 7 10 3 13" xfId="6058"/>
    <cellStyle name="Normal 7 10 3 2" xfId="898"/>
    <cellStyle name="Normal 7 10 3 2 2" xfId="6510"/>
    <cellStyle name="Normal 7 10 3 3" xfId="1303"/>
    <cellStyle name="Normal 7 10 3 3 2" xfId="6910"/>
    <cellStyle name="Normal 7 10 3 4" xfId="1710"/>
    <cellStyle name="Normal 7 10 3 4 2" xfId="7310"/>
    <cellStyle name="Normal 7 10 3 5" xfId="2113"/>
    <cellStyle name="Normal 7 10 3 5 2" xfId="7706"/>
    <cellStyle name="Normal 7 10 3 6" xfId="2519"/>
    <cellStyle name="Normal 7 10 3 6 2" xfId="8103"/>
    <cellStyle name="Normal 7 10 3 7" xfId="2917"/>
    <cellStyle name="Normal 7 10 3 7 2" xfId="8496"/>
    <cellStyle name="Normal 7 10 3 8" xfId="3632"/>
    <cellStyle name="Normal 7 10 3 8 2" xfId="9140"/>
    <cellStyle name="Normal 7 10 3 9" xfId="4903"/>
    <cellStyle name="Normal 7 10 3 9 2" xfId="10296"/>
    <cellStyle name="Normal 7 10 4" xfId="621"/>
    <cellStyle name="Normal 7 10 4 2" xfId="6235"/>
    <cellStyle name="Normal 7 10 5" xfId="1026"/>
    <cellStyle name="Normal 7 10 5 2" xfId="6635"/>
    <cellStyle name="Normal 7 10 6" xfId="1433"/>
    <cellStyle name="Normal 7 10 6 2" xfId="7035"/>
    <cellStyle name="Normal 7 10 7" xfId="1837"/>
    <cellStyle name="Normal 7 10 7 2" xfId="7433"/>
    <cellStyle name="Normal 7 10 8" xfId="2243"/>
    <cellStyle name="Normal 7 10 8 2" xfId="7832"/>
    <cellStyle name="Normal 7 10 9" xfId="2650"/>
    <cellStyle name="Normal 7 10 9 2" xfId="8231"/>
    <cellStyle name="Normal 7 11" xfId="145"/>
    <cellStyle name="Normal 7 11 10" xfId="3656"/>
    <cellStyle name="Normal 7 11 10 2" xfId="9163"/>
    <cellStyle name="Normal 7 11 11" xfId="4927"/>
    <cellStyle name="Normal 7 11 11 2" xfId="10320"/>
    <cellStyle name="Normal 7 11 12" xfId="3524"/>
    <cellStyle name="Normal 7 11 12 2" xfId="9037"/>
    <cellStyle name="Normal 7 11 13" xfId="1782"/>
    <cellStyle name="Normal 7 11 13 2" xfId="7379"/>
    <cellStyle name="Normal 7 11 14" xfId="5187"/>
    <cellStyle name="Normal 7 11 14 2" xfId="10561"/>
    <cellStyle name="Normal 7 11 15" xfId="5809"/>
    <cellStyle name="Normal 7 11 2" xfId="289"/>
    <cellStyle name="Normal 7 11 2 10" xfId="4886"/>
    <cellStyle name="Normal 7 11 2 10 2" xfId="10280"/>
    <cellStyle name="Normal 7 11 2 11" xfId="4363"/>
    <cellStyle name="Normal 7 11 2 11 2" xfId="9829"/>
    <cellStyle name="Normal 7 11 2 12" xfId="4371"/>
    <cellStyle name="Normal 7 11 2 12 2" xfId="9836"/>
    <cellStyle name="Normal 7 11 2 13" xfId="5937"/>
    <cellStyle name="Normal 7 11 2 2" xfId="772"/>
    <cellStyle name="Normal 7 11 2 2 2" xfId="6385"/>
    <cellStyle name="Normal 7 11 2 3" xfId="1177"/>
    <cellStyle name="Normal 7 11 2 3 2" xfId="6785"/>
    <cellStyle name="Normal 7 11 2 4" xfId="1584"/>
    <cellStyle name="Normal 7 11 2 4 2" xfId="7185"/>
    <cellStyle name="Normal 7 11 2 5" xfId="1987"/>
    <cellStyle name="Normal 7 11 2 5 2" xfId="7581"/>
    <cellStyle name="Normal 7 11 2 6" xfId="2393"/>
    <cellStyle name="Normal 7 11 2 6 2" xfId="7979"/>
    <cellStyle name="Normal 7 11 2 7" xfId="2792"/>
    <cellStyle name="Normal 7 11 2 7 2" xfId="8372"/>
    <cellStyle name="Normal 7 11 2 8" xfId="3756"/>
    <cellStyle name="Normal 7 11 2 8 2" xfId="9258"/>
    <cellStyle name="Normal 7 11 2 9" xfId="3224"/>
    <cellStyle name="Normal 7 11 2 9 2" xfId="8761"/>
    <cellStyle name="Normal 7 11 3" xfId="421"/>
    <cellStyle name="Normal 7 11 3 10" xfId="4755"/>
    <cellStyle name="Normal 7 11 3 10 2" xfId="10153"/>
    <cellStyle name="Normal 7 11 3 11" xfId="4538"/>
    <cellStyle name="Normal 7 11 3 11 2" xfId="9991"/>
    <cellStyle name="Normal 7 11 3 12" xfId="5227"/>
    <cellStyle name="Normal 7 11 3 12 2" xfId="10600"/>
    <cellStyle name="Normal 7 11 3 13" xfId="6064"/>
    <cellStyle name="Normal 7 11 3 2" xfId="904"/>
    <cellStyle name="Normal 7 11 3 2 2" xfId="6516"/>
    <cellStyle name="Normal 7 11 3 3" xfId="1309"/>
    <cellStyle name="Normal 7 11 3 3 2" xfId="6916"/>
    <cellStyle name="Normal 7 11 3 4" xfId="1716"/>
    <cellStyle name="Normal 7 11 3 4 2" xfId="7316"/>
    <cellStyle name="Normal 7 11 3 5" xfId="2119"/>
    <cellStyle name="Normal 7 11 3 5 2" xfId="7712"/>
    <cellStyle name="Normal 7 11 3 6" xfId="2525"/>
    <cellStyle name="Normal 7 11 3 6 2" xfId="8109"/>
    <cellStyle name="Normal 7 11 3 7" xfId="2923"/>
    <cellStyle name="Normal 7 11 3 7 2" xfId="8502"/>
    <cellStyle name="Normal 7 11 3 8" xfId="3233"/>
    <cellStyle name="Normal 7 11 3 8 2" xfId="8770"/>
    <cellStyle name="Normal 7 11 3 9" xfId="2231"/>
    <cellStyle name="Normal 7 11 3 9 2" xfId="7820"/>
    <cellStyle name="Normal 7 11 4" xfId="628"/>
    <cellStyle name="Normal 7 11 4 2" xfId="6242"/>
    <cellStyle name="Normal 7 11 5" xfId="1033"/>
    <cellStyle name="Normal 7 11 5 2" xfId="6642"/>
    <cellStyle name="Normal 7 11 6" xfId="1440"/>
    <cellStyle name="Normal 7 11 6 2" xfId="7042"/>
    <cellStyle name="Normal 7 11 7" xfId="1844"/>
    <cellStyle name="Normal 7 11 7 2" xfId="7440"/>
    <cellStyle name="Normal 7 11 8" xfId="2250"/>
    <cellStyle name="Normal 7 11 8 2" xfId="7838"/>
    <cellStyle name="Normal 7 11 9" xfId="2657"/>
    <cellStyle name="Normal 7 11 9 2" xfId="8238"/>
    <cellStyle name="Normal 7 12" xfId="170"/>
    <cellStyle name="Normal 7 12 10" xfId="3037"/>
    <cellStyle name="Normal 7 12 10 2" xfId="8590"/>
    <cellStyle name="Normal 7 12 11" xfId="4964"/>
    <cellStyle name="Normal 7 12 11 2" xfId="10353"/>
    <cellStyle name="Normal 7 12 12" xfId="3076"/>
    <cellStyle name="Normal 7 12 12 2" xfId="8625"/>
    <cellStyle name="Normal 7 12 13" xfId="3793"/>
    <cellStyle name="Normal 7 12 13 2" xfId="9294"/>
    <cellStyle name="Normal 7 12 14" xfId="3425"/>
    <cellStyle name="Normal 7 12 14 2" xfId="8949"/>
    <cellStyle name="Normal 7 12 15" xfId="5828"/>
    <cellStyle name="Normal 7 12 2" xfId="309"/>
    <cellStyle name="Normal 7 12 2 10" xfId="5023"/>
    <cellStyle name="Normal 7 12 2 10 2" xfId="10408"/>
    <cellStyle name="Normal 7 12 2 11" xfId="5386"/>
    <cellStyle name="Normal 7 12 2 11 2" xfId="10749"/>
    <cellStyle name="Normal 7 12 2 12" xfId="5590"/>
    <cellStyle name="Normal 7 12 2 12 2" xfId="10940"/>
    <cellStyle name="Normal 7 12 2 13" xfId="5956"/>
    <cellStyle name="Normal 7 12 2 2" xfId="792"/>
    <cellStyle name="Normal 7 12 2 2 2" xfId="6404"/>
    <cellStyle name="Normal 7 12 2 3" xfId="1197"/>
    <cellStyle name="Normal 7 12 2 3 2" xfId="6804"/>
    <cellStyle name="Normal 7 12 2 4" xfId="1604"/>
    <cellStyle name="Normal 7 12 2 4 2" xfId="7204"/>
    <cellStyle name="Normal 7 12 2 5" xfId="2007"/>
    <cellStyle name="Normal 7 12 2 5 2" xfId="7600"/>
    <cellStyle name="Normal 7 12 2 6" xfId="2413"/>
    <cellStyle name="Normal 7 12 2 6 2" xfId="7998"/>
    <cellStyle name="Normal 7 12 2 7" xfId="2812"/>
    <cellStyle name="Normal 7 12 2 7 2" xfId="8391"/>
    <cellStyle name="Normal 7 12 2 8" xfId="3939"/>
    <cellStyle name="Normal 7 12 2 8 2" xfId="9432"/>
    <cellStyle name="Normal 7 12 2 9" xfId="3778"/>
    <cellStyle name="Normal 7 12 2 9 2" xfId="9279"/>
    <cellStyle name="Normal 7 12 3" xfId="441"/>
    <cellStyle name="Normal 7 12 3 10" xfId="3901"/>
    <cellStyle name="Normal 7 12 3 10 2" xfId="9396"/>
    <cellStyle name="Normal 7 12 3 11" xfId="3201"/>
    <cellStyle name="Normal 7 12 3 11 2" xfId="8741"/>
    <cellStyle name="Normal 7 12 3 12" xfId="3170"/>
    <cellStyle name="Normal 7 12 3 12 2" xfId="8715"/>
    <cellStyle name="Normal 7 12 3 13" xfId="6083"/>
    <cellStyle name="Normal 7 12 3 2" xfId="924"/>
    <cellStyle name="Normal 7 12 3 2 2" xfId="6536"/>
    <cellStyle name="Normal 7 12 3 3" xfId="1329"/>
    <cellStyle name="Normal 7 12 3 3 2" xfId="6936"/>
    <cellStyle name="Normal 7 12 3 4" xfId="1736"/>
    <cellStyle name="Normal 7 12 3 4 2" xfId="7336"/>
    <cellStyle name="Normal 7 12 3 5" xfId="2139"/>
    <cellStyle name="Normal 7 12 3 5 2" xfId="7732"/>
    <cellStyle name="Normal 7 12 3 6" xfId="2545"/>
    <cellStyle name="Normal 7 12 3 6 2" xfId="8129"/>
    <cellStyle name="Normal 7 12 3 7" xfId="2943"/>
    <cellStyle name="Normal 7 12 3 7 2" xfId="8522"/>
    <cellStyle name="Normal 7 12 3 8" xfId="3101"/>
    <cellStyle name="Normal 7 12 3 8 2" xfId="8648"/>
    <cellStyle name="Normal 7 12 3 9" xfId="4734"/>
    <cellStyle name="Normal 7 12 3 9 2" xfId="10132"/>
    <cellStyle name="Normal 7 12 4" xfId="653"/>
    <cellStyle name="Normal 7 12 4 2" xfId="6266"/>
    <cellStyle name="Normal 7 12 5" xfId="1058"/>
    <cellStyle name="Normal 7 12 5 2" xfId="6666"/>
    <cellStyle name="Normal 7 12 6" xfId="1465"/>
    <cellStyle name="Normal 7 12 6 2" xfId="7066"/>
    <cellStyle name="Normal 7 12 7" xfId="1869"/>
    <cellStyle name="Normal 7 12 7 2" xfId="7464"/>
    <cellStyle name="Normal 7 12 8" xfId="2274"/>
    <cellStyle name="Normal 7 12 8 2" xfId="7860"/>
    <cellStyle name="Normal 7 12 9" xfId="2679"/>
    <cellStyle name="Normal 7 12 9 2" xfId="8259"/>
    <cellStyle name="Normal 7 13" xfId="180"/>
    <cellStyle name="Normal 7 13 10" xfId="3503"/>
    <cellStyle name="Normal 7 13 10 2" xfId="9018"/>
    <cellStyle name="Normal 7 13 11" xfId="4828"/>
    <cellStyle name="Normal 7 13 11 2" xfId="10224"/>
    <cellStyle name="Normal 7 13 12" xfId="4763"/>
    <cellStyle name="Normal 7 13 12 2" xfId="10161"/>
    <cellStyle name="Normal 7 13 13" xfId="3585"/>
    <cellStyle name="Normal 7 13 13 2" xfId="9096"/>
    <cellStyle name="Normal 7 13 14" xfId="4072"/>
    <cellStyle name="Normal 7 13 14 2" xfId="9559"/>
    <cellStyle name="Normal 7 13 15" xfId="5834"/>
    <cellStyle name="Normal 7 13 2" xfId="315"/>
    <cellStyle name="Normal 7 13 2 10" xfId="3081"/>
    <cellStyle name="Normal 7 13 2 10 2" xfId="8630"/>
    <cellStyle name="Normal 7 13 2 11" xfId="4116"/>
    <cellStyle name="Normal 7 13 2 11 2" xfId="9600"/>
    <cellStyle name="Normal 7 13 2 12" xfId="3078"/>
    <cellStyle name="Normal 7 13 2 12 2" xfId="8627"/>
    <cellStyle name="Normal 7 13 2 13" xfId="5962"/>
    <cellStyle name="Normal 7 13 2 2" xfId="798"/>
    <cellStyle name="Normal 7 13 2 2 2" xfId="6410"/>
    <cellStyle name="Normal 7 13 2 3" xfId="1203"/>
    <cellStyle name="Normal 7 13 2 3 2" xfId="6810"/>
    <cellStyle name="Normal 7 13 2 4" xfId="1610"/>
    <cellStyle name="Normal 7 13 2 4 2" xfId="7210"/>
    <cellStyle name="Normal 7 13 2 5" xfId="2013"/>
    <cellStyle name="Normal 7 13 2 5 2" xfId="7606"/>
    <cellStyle name="Normal 7 13 2 6" xfId="2419"/>
    <cellStyle name="Normal 7 13 2 6 2" xfId="8004"/>
    <cellStyle name="Normal 7 13 2 7" xfId="2818"/>
    <cellStyle name="Normal 7 13 2 7 2" xfId="8397"/>
    <cellStyle name="Normal 7 13 2 8" xfId="3534"/>
    <cellStyle name="Normal 7 13 2 8 2" xfId="9047"/>
    <cellStyle name="Normal 7 13 2 9" xfId="4829"/>
    <cellStyle name="Normal 7 13 2 9 2" xfId="10225"/>
    <cellStyle name="Normal 7 13 3" xfId="447"/>
    <cellStyle name="Normal 7 13 3 10" xfId="5228"/>
    <cellStyle name="Normal 7 13 3 10 2" xfId="10601"/>
    <cellStyle name="Normal 7 13 3 11" xfId="5477"/>
    <cellStyle name="Normal 7 13 3 11 2" xfId="10835"/>
    <cellStyle name="Normal 7 13 3 12" xfId="5640"/>
    <cellStyle name="Normal 7 13 3 12 2" xfId="10987"/>
    <cellStyle name="Normal 7 13 3 13" xfId="6089"/>
    <cellStyle name="Normal 7 13 3 2" xfId="930"/>
    <cellStyle name="Normal 7 13 3 2 2" xfId="6542"/>
    <cellStyle name="Normal 7 13 3 3" xfId="1335"/>
    <cellStyle name="Normal 7 13 3 3 2" xfId="6942"/>
    <cellStyle name="Normal 7 13 3 4" xfId="1742"/>
    <cellStyle name="Normal 7 13 3 4 2" xfId="7342"/>
    <cellStyle name="Normal 7 13 3 5" xfId="2145"/>
    <cellStyle name="Normal 7 13 3 5 2" xfId="7738"/>
    <cellStyle name="Normal 7 13 3 6" xfId="2551"/>
    <cellStyle name="Normal 7 13 3 6 2" xfId="8135"/>
    <cellStyle name="Normal 7 13 3 7" xfId="2949"/>
    <cellStyle name="Normal 7 13 3 7 2" xfId="8528"/>
    <cellStyle name="Normal 7 13 3 8" xfId="4426"/>
    <cellStyle name="Normal 7 13 3 8 2" xfId="9887"/>
    <cellStyle name="Normal 7 13 3 9" xfId="3945"/>
    <cellStyle name="Normal 7 13 3 9 2" xfId="9438"/>
    <cellStyle name="Normal 7 13 4" xfId="663"/>
    <cellStyle name="Normal 7 13 4 2" xfId="6276"/>
    <cellStyle name="Normal 7 13 5" xfId="1068"/>
    <cellStyle name="Normal 7 13 5 2" xfId="6676"/>
    <cellStyle name="Normal 7 13 6" xfId="1475"/>
    <cellStyle name="Normal 7 13 6 2" xfId="7076"/>
    <cellStyle name="Normal 7 13 7" xfId="1879"/>
    <cellStyle name="Normal 7 13 7 2" xfId="7474"/>
    <cellStyle name="Normal 7 13 8" xfId="2284"/>
    <cellStyle name="Normal 7 13 8 2" xfId="7870"/>
    <cellStyle name="Normal 7 13 9" xfId="2687"/>
    <cellStyle name="Normal 7 13 9 2" xfId="8267"/>
    <cellStyle name="Normal 7 14" xfId="204"/>
    <cellStyle name="Normal 7 14 10" xfId="4423"/>
    <cellStyle name="Normal 7 14 10 2" xfId="9884"/>
    <cellStyle name="Normal 7 14 11" xfId="4735"/>
    <cellStyle name="Normal 7 14 11 2" xfId="10133"/>
    <cellStyle name="Normal 7 14 12" xfId="4994"/>
    <cellStyle name="Normal 7 14 12 2" xfId="10381"/>
    <cellStyle name="Normal 7 14 13" xfId="5854"/>
    <cellStyle name="Normal 7 14 2" xfId="687"/>
    <cellStyle name="Normal 7 14 2 2" xfId="6300"/>
    <cellStyle name="Normal 7 14 3" xfId="1092"/>
    <cellStyle name="Normal 7 14 3 2" xfId="6700"/>
    <cellStyle name="Normal 7 14 4" xfId="1499"/>
    <cellStyle name="Normal 7 14 4 2" xfId="7100"/>
    <cellStyle name="Normal 7 14 5" xfId="1902"/>
    <cellStyle name="Normal 7 14 5 2" xfId="7496"/>
    <cellStyle name="Normal 7 14 6" xfId="2308"/>
    <cellStyle name="Normal 7 14 6 2" xfId="7894"/>
    <cellStyle name="Normal 7 14 7" xfId="2709"/>
    <cellStyle name="Normal 7 14 7 2" xfId="8289"/>
    <cellStyle name="Normal 7 14 8" xfId="3899"/>
    <cellStyle name="Normal 7 14 8 2" xfId="9394"/>
    <cellStyle name="Normal 7 14 9" xfId="3525"/>
    <cellStyle name="Normal 7 14 9 2" xfId="9038"/>
    <cellStyle name="Normal 7 15" xfId="336"/>
    <cellStyle name="Normal 7 15 10" xfId="3764"/>
    <cellStyle name="Normal 7 15 10 2" xfId="9266"/>
    <cellStyle name="Normal 7 15 11" xfId="5290"/>
    <cellStyle name="Normal 7 15 11 2" xfId="10659"/>
    <cellStyle name="Normal 7 15 12" xfId="5526"/>
    <cellStyle name="Normal 7 15 12 2" xfId="10881"/>
    <cellStyle name="Normal 7 15 13" xfId="5981"/>
    <cellStyle name="Normal 7 15 2" xfId="819"/>
    <cellStyle name="Normal 7 15 2 2" xfId="6431"/>
    <cellStyle name="Normal 7 15 3" xfId="1224"/>
    <cellStyle name="Normal 7 15 3 2" xfId="6831"/>
    <cellStyle name="Normal 7 15 4" xfId="1631"/>
    <cellStyle name="Normal 7 15 4 2" xfId="7231"/>
    <cellStyle name="Normal 7 15 5" xfId="2034"/>
    <cellStyle name="Normal 7 15 5 2" xfId="7627"/>
    <cellStyle name="Normal 7 15 6" xfId="2440"/>
    <cellStyle name="Normal 7 15 6 2" xfId="8024"/>
    <cellStyle name="Normal 7 15 7" xfId="2838"/>
    <cellStyle name="Normal 7 15 7 2" xfId="8417"/>
    <cellStyle name="Normal 7 15 8" xfId="3093"/>
    <cellStyle name="Normal 7 15 8 2" xfId="8640"/>
    <cellStyle name="Normal 7 15 9" xfId="4728"/>
    <cellStyle name="Normal 7 15 9 2" xfId="10126"/>
    <cellStyle name="Normal 7 16" xfId="527"/>
    <cellStyle name="Normal 7 16 2" xfId="6146"/>
    <cellStyle name="Normal 7 17" xfId="683"/>
    <cellStyle name="Normal 7 17 2" xfId="6296"/>
    <cellStyle name="Normal 7 18" xfId="1088"/>
    <cellStyle name="Normal 7 18 2" xfId="6696"/>
    <cellStyle name="Normal 7 19" xfId="1495"/>
    <cellStyle name="Normal 7 19 2" xfId="7096"/>
    <cellStyle name="Normal 7 2" xfId="73"/>
    <cellStyle name="Normal 7 2 10" xfId="3539"/>
    <cellStyle name="Normal 7 2 10 2" xfId="9052"/>
    <cellStyle name="Normal 7 2 11" xfId="4862"/>
    <cellStyle name="Normal 7 2 11 2" xfId="10257"/>
    <cellStyle name="Normal 7 2 12" xfId="3884"/>
    <cellStyle name="Normal 7 2 12 2" xfId="9381"/>
    <cellStyle name="Normal 7 2 13" xfId="5033"/>
    <cellStyle name="Normal 7 2 13 2" xfId="10418"/>
    <cellStyle name="Normal 7 2 14" xfId="3640"/>
    <cellStyle name="Normal 7 2 14 2" xfId="9147"/>
    <cellStyle name="Normal 7 2 15" xfId="5748"/>
    <cellStyle name="Normal 7 2 2" xfId="227"/>
    <cellStyle name="Normal 7 2 2 10" xfId="5151"/>
    <cellStyle name="Normal 7 2 2 10 2" xfId="10527"/>
    <cellStyle name="Normal 7 2 2 11" xfId="5426"/>
    <cellStyle name="Normal 7 2 2 11 2" xfId="10786"/>
    <cellStyle name="Normal 7 2 2 12" xfId="5613"/>
    <cellStyle name="Normal 7 2 2 12 2" xfId="10961"/>
    <cellStyle name="Normal 7 2 2 13" xfId="5876"/>
    <cellStyle name="Normal 7 2 2 2" xfId="710"/>
    <cellStyle name="Normal 7 2 2 2 2" xfId="6323"/>
    <cellStyle name="Normal 7 2 2 3" xfId="1115"/>
    <cellStyle name="Normal 7 2 2 3 2" xfId="6723"/>
    <cellStyle name="Normal 7 2 2 4" xfId="1522"/>
    <cellStyle name="Normal 7 2 2 4 2" xfId="7123"/>
    <cellStyle name="Normal 7 2 2 5" xfId="1925"/>
    <cellStyle name="Normal 7 2 2 5 2" xfId="7519"/>
    <cellStyle name="Normal 7 2 2 6" xfId="2331"/>
    <cellStyle name="Normal 7 2 2 6 2" xfId="7917"/>
    <cellStyle name="Normal 7 2 2 7" xfId="2731"/>
    <cellStyle name="Normal 7 2 2 7 2" xfId="8311"/>
    <cellStyle name="Normal 7 2 2 8" xfId="4330"/>
    <cellStyle name="Normal 7 2 2 8 2" xfId="9797"/>
    <cellStyle name="Normal 7 2 2 9" xfId="4237"/>
    <cellStyle name="Normal 7 2 2 9 2" xfId="9707"/>
    <cellStyle name="Normal 7 2 3" xfId="359"/>
    <cellStyle name="Normal 7 2 3 10" xfId="4013"/>
    <cellStyle name="Normal 7 2 3 10 2" xfId="9503"/>
    <cellStyle name="Normal 7 2 3 11" xfId="5179"/>
    <cellStyle name="Normal 7 2 3 11 2" xfId="10553"/>
    <cellStyle name="Normal 7 2 3 12" xfId="5446"/>
    <cellStyle name="Normal 7 2 3 12 2" xfId="10805"/>
    <cellStyle name="Normal 7 2 3 13" xfId="6003"/>
    <cellStyle name="Normal 7 2 3 2" xfId="842"/>
    <cellStyle name="Normal 7 2 3 2 2" xfId="6454"/>
    <cellStyle name="Normal 7 2 3 3" xfId="1247"/>
    <cellStyle name="Normal 7 2 3 3 2" xfId="6854"/>
    <cellStyle name="Normal 7 2 3 4" xfId="1654"/>
    <cellStyle name="Normal 7 2 3 4 2" xfId="7254"/>
    <cellStyle name="Normal 7 2 3 5" xfId="2057"/>
    <cellStyle name="Normal 7 2 3 5 2" xfId="7650"/>
    <cellStyle name="Normal 7 2 3 6" xfId="2463"/>
    <cellStyle name="Normal 7 2 3 6 2" xfId="8047"/>
    <cellStyle name="Normal 7 2 3 7" xfId="2861"/>
    <cellStyle name="Normal 7 2 3 7 2" xfId="8440"/>
    <cellStyle name="Normal 7 2 3 8" xfId="3811"/>
    <cellStyle name="Normal 7 2 3 8 2" xfId="9309"/>
    <cellStyle name="Normal 7 2 3 9" xfId="4557"/>
    <cellStyle name="Normal 7 2 3 9 2" xfId="10008"/>
    <cellStyle name="Normal 7 2 4" xfId="556"/>
    <cellStyle name="Normal 7 2 4 2" xfId="6173"/>
    <cellStyle name="Normal 7 2 5" xfId="518"/>
    <cellStyle name="Normal 7 2 5 2" xfId="6138"/>
    <cellStyle name="Normal 7 2 6" xfId="952"/>
    <cellStyle name="Normal 7 2 6 2" xfId="6563"/>
    <cellStyle name="Normal 7 2 7" xfId="1357"/>
    <cellStyle name="Normal 7 2 7 2" xfId="6963"/>
    <cellStyle name="Normal 7 2 8" xfId="1775"/>
    <cellStyle name="Normal 7 2 8 2" xfId="7372"/>
    <cellStyle name="Normal 7 2 9" xfId="2589"/>
    <cellStyle name="Normal 7 2 9 2" xfId="8171"/>
    <cellStyle name="Normal 7 20" xfId="1833"/>
    <cellStyle name="Normal 7 20 2" xfId="7429"/>
    <cellStyle name="Normal 7 21" xfId="2270"/>
    <cellStyle name="Normal 7 21 2" xfId="7856"/>
    <cellStyle name="Normal 7 22" xfId="3275"/>
    <cellStyle name="Normal 7 22 2" xfId="8811"/>
    <cellStyle name="Normal 7 23" xfId="3681"/>
    <cellStyle name="Normal 7 23 2" xfId="9186"/>
    <cellStyle name="Normal 7 24" xfId="4804"/>
    <cellStyle name="Normal 7 24 2" xfId="10201"/>
    <cellStyle name="Normal 7 25" xfId="3070"/>
    <cellStyle name="Normal 7 25 2" xfId="8619"/>
    <cellStyle name="Normal 7 26" xfId="2227"/>
    <cellStyle name="Normal 7 26 2" xfId="7817"/>
    <cellStyle name="Normal 7 27" xfId="5726"/>
    <cellStyle name="Normal 7 3" xfId="85"/>
    <cellStyle name="Normal 7 3 10" xfId="4480"/>
    <cellStyle name="Normal 7 3 10 2" xfId="9935"/>
    <cellStyle name="Normal 7 3 11" xfId="3565"/>
    <cellStyle name="Normal 7 3 11 2" xfId="9077"/>
    <cellStyle name="Normal 7 3 12" xfId="5273"/>
    <cellStyle name="Normal 7 3 12 2" xfId="10642"/>
    <cellStyle name="Normal 7 3 13" xfId="5513"/>
    <cellStyle name="Normal 7 3 13 2" xfId="10868"/>
    <cellStyle name="Normal 7 3 14" xfId="5664"/>
    <cellStyle name="Normal 7 3 14 2" xfId="11009"/>
    <cellStyle name="Normal 7 3 15" xfId="5758"/>
    <cellStyle name="Normal 7 3 2" xfId="237"/>
    <cellStyle name="Normal 7 3 2 10" xfId="5232"/>
    <cellStyle name="Normal 7 3 2 10 2" xfId="10605"/>
    <cellStyle name="Normal 7 3 2 11" xfId="5480"/>
    <cellStyle name="Normal 7 3 2 11 2" xfId="10838"/>
    <cellStyle name="Normal 7 3 2 12" xfId="5642"/>
    <cellStyle name="Normal 7 3 2 12 2" xfId="10989"/>
    <cellStyle name="Normal 7 3 2 13" xfId="5886"/>
    <cellStyle name="Normal 7 3 2 2" xfId="720"/>
    <cellStyle name="Normal 7 3 2 2 2" xfId="6333"/>
    <cellStyle name="Normal 7 3 2 3" xfId="1125"/>
    <cellStyle name="Normal 7 3 2 3 2" xfId="6733"/>
    <cellStyle name="Normal 7 3 2 4" xfId="1532"/>
    <cellStyle name="Normal 7 3 2 4 2" xfId="7133"/>
    <cellStyle name="Normal 7 3 2 5" xfId="1935"/>
    <cellStyle name="Normal 7 3 2 5 2" xfId="7529"/>
    <cellStyle name="Normal 7 3 2 6" xfId="2341"/>
    <cellStyle name="Normal 7 3 2 6 2" xfId="7927"/>
    <cellStyle name="Normal 7 3 2 7" xfId="2741"/>
    <cellStyle name="Normal 7 3 2 7 2" xfId="8321"/>
    <cellStyle name="Normal 7 3 2 8" xfId="4431"/>
    <cellStyle name="Normal 7 3 2 8 2" xfId="9892"/>
    <cellStyle name="Normal 7 3 2 9" xfId="3238"/>
    <cellStyle name="Normal 7 3 2 9 2" xfId="8775"/>
    <cellStyle name="Normal 7 3 3" xfId="369"/>
    <cellStyle name="Normal 7 3 3 10" xfId="3536"/>
    <cellStyle name="Normal 7 3 3 10 2" xfId="9049"/>
    <cellStyle name="Normal 7 3 3 11" xfId="3968"/>
    <cellStyle name="Normal 7 3 3 11 2" xfId="9460"/>
    <cellStyle name="Normal 7 3 3 12" xfId="3709"/>
    <cellStyle name="Normal 7 3 3 12 2" xfId="9212"/>
    <cellStyle name="Normal 7 3 3 13" xfId="6013"/>
    <cellStyle name="Normal 7 3 3 2" xfId="852"/>
    <cellStyle name="Normal 7 3 3 2 2" xfId="6464"/>
    <cellStyle name="Normal 7 3 3 3" xfId="1257"/>
    <cellStyle name="Normal 7 3 3 3 2" xfId="6864"/>
    <cellStyle name="Normal 7 3 3 4" xfId="1664"/>
    <cellStyle name="Normal 7 3 3 4 2" xfId="7264"/>
    <cellStyle name="Normal 7 3 3 5" xfId="2067"/>
    <cellStyle name="Normal 7 3 3 5 2" xfId="7660"/>
    <cellStyle name="Normal 7 3 3 6" xfId="2473"/>
    <cellStyle name="Normal 7 3 3 6 2" xfId="8057"/>
    <cellStyle name="Normal 7 3 3 7" xfId="2871"/>
    <cellStyle name="Normal 7 3 3 7 2" xfId="8450"/>
    <cellStyle name="Normal 7 3 3 8" xfId="3930"/>
    <cellStyle name="Normal 7 3 3 8 2" xfId="9423"/>
    <cellStyle name="Normal 7 3 3 9" xfId="3592"/>
    <cellStyle name="Normal 7 3 3 9 2" xfId="9101"/>
    <cellStyle name="Normal 7 3 4" xfId="568"/>
    <cellStyle name="Normal 7 3 4 2" xfId="6184"/>
    <cellStyle name="Normal 7 3 5" xfId="973"/>
    <cellStyle name="Normal 7 3 5 2" xfId="6583"/>
    <cellStyle name="Normal 7 3 6" xfId="1380"/>
    <cellStyle name="Normal 7 3 6 2" xfId="6984"/>
    <cellStyle name="Normal 7 3 7" xfId="1786"/>
    <cellStyle name="Normal 7 3 7 2" xfId="7383"/>
    <cellStyle name="Normal 7 3 8" xfId="2191"/>
    <cellStyle name="Normal 7 3 8 2" xfId="7782"/>
    <cellStyle name="Normal 7 3 9" xfId="2601"/>
    <cellStyle name="Normal 7 3 9 2" xfId="8183"/>
    <cellStyle name="Normal 7 4" xfId="96"/>
    <cellStyle name="Normal 7 4 10" xfId="4291"/>
    <cellStyle name="Normal 7 4 10 2" xfId="9759"/>
    <cellStyle name="Normal 7 4 11" xfId="4094"/>
    <cellStyle name="Normal 7 4 11 2" xfId="9580"/>
    <cellStyle name="Normal 7 4 12" xfId="5119"/>
    <cellStyle name="Normal 7 4 12 2" xfId="10495"/>
    <cellStyle name="Normal 7 4 13" xfId="5404"/>
    <cellStyle name="Normal 7 4 13 2" xfId="10764"/>
    <cellStyle name="Normal 7 4 14" xfId="5602"/>
    <cellStyle name="Normal 7 4 14 2" xfId="10950"/>
    <cellStyle name="Normal 7 4 15" xfId="5768"/>
    <cellStyle name="Normal 7 4 2" xfId="247"/>
    <cellStyle name="Normal 7 4 2 10" xfId="5283"/>
    <cellStyle name="Normal 7 4 2 10 2" xfId="10652"/>
    <cellStyle name="Normal 7 4 2 11" xfId="5519"/>
    <cellStyle name="Normal 7 4 2 11 2" xfId="10874"/>
    <cellStyle name="Normal 7 4 2 12" xfId="5665"/>
    <cellStyle name="Normal 7 4 2 12 2" xfId="11010"/>
    <cellStyle name="Normal 7 4 2 13" xfId="5896"/>
    <cellStyle name="Normal 7 4 2 2" xfId="730"/>
    <cellStyle name="Normal 7 4 2 2 2" xfId="6343"/>
    <cellStyle name="Normal 7 4 2 3" xfId="1135"/>
    <cellStyle name="Normal 7 4 2 3 2" xfId="6743"/>
    <cellStyle name="Normal 7 4 2 4" xfId="1542"/>
    <cellStyle name="Normal 7 4 2 4 2" xfId="7143"/>
    <cellStyle name="Normal 7 4 2 5" xfId="1945"/>
    <cellStyle name="Normal 7 4 2 5 2" xfId="7539"/>
    <cellStyle name="Normal 7 4 2 6" xfId="2351"/>
    <cellStyle name="Normal 7 4 2 6 2" xfId="7937"/>
    <cellStyle name="Normal 7 4 2 7" xfId="2751"/>
    <cellStyle name="Normal 7 4 2 7 2" xfId="8331"/>
    <cellStyle name="Normal 7 4 2 8" xfId="4494"/>
    <cellStyle name="Normal 7 4 2 8 2" xfId="9949"/>
    <cellStyle name="Normal 7 4 2 9" xfId="4309"/>
    <cellStyle name="Normal 7 4 2 9 2" xfId="9776"/>
    <cellStyle name="Normal 7 4 3" xfId="379"/>
    <cellStyle name="Normal 7 4 3 10" xfId="4543"/>
    <cellStyle name="Normal 7 4 3 10 2" xfId="9995"/>
    <cellStyle name="Normal 7 4 3 11" xfId="5192"/>
    <cellStyle name="Normal 7 4 3 11 2" xfId="10566"/>
    <cellStyle name="Normal 7 4 3 12" xfId="5456"/>
    <cellStyle name="Normal 7 4 3 12 2" xfId="10815"/>
    <cellStyle name="Normal 7 4 3 13" xfId="6023"/>
    <cellStyle name="Normal 7 4 3 2" xfId="862"/>
    <cellStyle name="Normal 7 4 3 2 2" xfId="6474"/>
    <cellStyle name="Normal 7 4 3 3" xfId="1267"/>
    <cellStyle name="Normal 7 4 3 3 2" xfId="6874"/>
    <cellStyle name="Normal 7 4 3 4" xfId="1674"/>
    <cellStyle name="Normal 7 4 3 4 2" xfId="7274"/>
    <cellStyle name="Normal 7 4 3 5" xfId="2077"/>
    <cellStyle name="Normal 7 4 3 5 2" xfId="7670"/>
    <cellStyle name="Normal 7 4 3 6" xfId="2483"/>
    <cellStyle name="Normal 7 4 3 6 2" xfId="8067"/>
    <cellStyle name="Normal 7 4 3 7" xfId="2881"/>
    <cellStyle name="Normal 7 4 3 7 2" xfId="8460"/>
    <cellStyle name="Normal 7 4 3 8" xfId="3475"/>
    <cellStyle name="Normal 7 4 3 8 2" xfId="8993"/>
    <cellStyle name="Normal 7 4 3 9" xfId="4554"/>
    <cellStyle name="Normal 7 4 3 9 2" xfId="10005"/>
    <cellStyle name="Normal 7 4 4" xfId="579"/>
    <cellStyle name="Normal 7 4 4 2" xfId="6194"/>
    <cellStyle name="Normal 7 4 5" xfId="984"/>
    <cellStyle name="Normal 7 4 5 2" xfId="6594"/>
    <cellStyle name="Normal 7 4 6" xfId="1391"/>
    <cellStyle name="Normal 7 4 6 2" xfId="6994"/>
    <cellStyle name="Normal 7 4 7" xfId="1796"/>
    <cellStyle name="Normal 7 4 7 2" xfId="7393"/>
    <cellStyle name="Normal 7 4 8" xfId="2201"/>
    <cellStyle name="Normal 7 4 8 2" xfId="7792"/>
    <cellStyle name="Normal 7 4 9" xfId="2612"/>
    <cellStyle name="Normal 7 4 9 2" xfId="8194"/>
    <cellStyle name="Normal 7 5" xfId="80"/>
    <cellStyle name="Normal 7 5 10" xfId="4581"/>
    <cellStyle name="Normal 7 5 10 2" xfId="10032"/>
    <cellStyle name="Normal 7 5 11" xfId="4057"/>
    <cellStyle name="Normal 7 5 11 2" xfId="9545"/>
    <cellStyle name="Normal 7 5 12" xfId="5342"/>
    <cellStyle name="Normal 7 5 12 2" xfId="10709"/>
    <cellStyle name="Normal 7 5 13" xfId="5567"/>
    <cellStyle name="Normal 7 5 13 2" xfId="10920"/>
    <cellStyle name="Normal 7 5 14" xfId="5697"/>
    <cellStyle name="Normal 7 5 14 2" xfId="11042"/>
    <cellStyle name="Normal 7 5 15" xfId="5754"/>
    <cellStyle name="Normal 7 5 2" xfId="233"/>
    <cellStyle name="Normal 7 5 2 10" xfId="4867"/>
    <cellStyle name="Normal 7 5 2 10 2" xfId="10261"/>
    <cellStyle name="Normal 7 5 2 11" xfId="4981"/>
    <cellStyle name="Normal 7 5 2 11 2" xfId="10369"/>
    <cellStyle name="Normal 7 5 2 12" xfId="3197"/>
    <cellStyle name="Normal 7 5 2 12 2" xfId="8737"/>
    <cellStyle name="Normal 7 5 2 13" xfId="5882"/>
    <cellStyle name="Normal 7 5 2 2" xfId="716"/>
    <cellStyle name="Normal 7 5 2 2 2" xfId="6329"/>
    <cellStyle name="Normal 7 5 2 3" xfId="1121"/>
    <cellStyle name="Normal 7 5 2 3 2" xfId="6729"/>
    <cellStyle name="Normal 7 5 2 4" xfId="1528"/>
    <cellStyle name="Normal 7 5 2 4 2" xfId="7129"/>
    <cellStyle name="Normal 7 5 2 5" xfId="1931"/>
    <cellStyle name="Normal 7 5 2 5 2" xfId="7525"/>
    <cellStyle name="Normal 7 5 2 6" xfId="2337"/>
    <cellStyle name="Normal 7 5 2 6 2" xfId="7923"/>
    <cellStyle name="Normal 7 5 2 7" xfId="2737"/>
    <cellStyle name="Normal 7 5 2 7 2" xfId="8317"/>
    <cellStyle name="Normal 7 5 2 8" xfId="4244"/>
    <cellStyle name="Normal 7 5 2 8 2" xfId="9714"/>
    <cellStyle name="Normal 7 5 2 9" xfId="3760"/>
    <cellStyle name="Normal 7 5 2 9 2" xfId="9262"/>
    <cellStyle name="Normal 7 5 3" xfId="365"/>
    <cellStyle name="Normal 7 5 3 10" xfId="4892"/>
    <cellStyle name="Normal 7 5 3 10 2" xfId="10286"/>
    <cellStyle name="Normal 7 5 3 11" xfId="3104"/>
    <cellStyle name="Normal 7 5 3 11 2" xfId="8651"/>
    <cellStyle name="Normal 7 5 3 12" xfId="4899"/>
    <cellStyle name="Normal 7 5 3 12 2" xfId="10292"/>
    <cellStyle name="Normal 7 5 3 13" xfId="6009"/>
    <cellStyle name="Normal 7 5 3 2" xfId="848"/>
    <cellStyle name="Normal 7 5 3 2 2" xfId="6460"/>
    <cellStyle name="Normal 7 5 3 3" xfId="1253"/>
    <cellStyle name="Normal 7 5 3 3 2" xfId="6860"/>
    <cellStyle name="Normal 7 5 3 4" xfId="1660"/>
    <cellStyle name="Normal 7 5 3 4 2" xfId="7260"/>
    <cellStyle name="Normal 7 5 3 5" xfId="2063"/>
    <cellStyle name="Normal 7 5 3 5 2" xfId="7656"/>
    <cellStyle name="Normal 7 5 3 6" xfId="2469"/>
    <cellStyle name="Normal 7 5 3 6 2" xfId="8053"/>
    <cellStyle name="Normal 7 5 3 7" xfId="2867"/>
    <cellStyle name="Normal 7 5 3 7 2" xfId="8446"/>
    <cellStyle name="Normal 7 5 3 8" xfId="3410"/>
    <cellStyle name="Normal 7 5 3 8 2" xfId="8936"/>
    <cellStyle name="Normal 7 5 3 9" xfId="4985"/>
    <cellStyle name="Normal 7 5 3 9 2" xfId="10373"/>
    <cellStyle name="Normal 7 5 4" xfId="563"/>
    <cellStyle name="Normal 7 5 4 2" xfId="6180"/>
    <cellStyle name="Normal 7 5 5" xfId="969"/>
    <cellStyle name="Normal 7 5 5 2" xfId="6579"/>
    <cellStyle name="Normal 7 5 6" xfId="1375"/>
    <cellStyle name="Normal 7 5 6 2" xfId="6980"/>
    <cellStyle name="Normal 7 5 7" xfId="1781"/>
    <cellStyle name="Normal 7 5 7 2" xfId="7378"/>
    <cellStyle name="Normal 7 5 8" xfId="2186"/>
    <cellStyle name="Normal 7 5 8 2" xfId="7777"/>
    <cellStyle name="Normal 7 5 9" xfId="2596"/>
    <cellStyle name="Normal 7 5 9 2" xfId="8178"/>
    <cellStyle name="Normal 7 6" xfId="106"/>
    <cellStyle name="Normal 7 6 10" xfId="4078"/>
    <cellStyle name="Normal 7 6 10 2" xfId="9565"/>
    <cellStyle name="Normal 7 6 11" xfId="3206"/>
    <cellStyle name="Normal 7 6 11 2" xfId="8746"/>
    <cellStyle name="Normal 7 6 12" xfId="3096"/>
    <cellStyle name="Normal 7 6 12 2" xfId="8643"/>
    <cellStyle name="Normal 7 6 13" xfId="4005"/>
    <cellStyle name="Normal 7 6 13 2" xfId="9496"/>
    <cellStyle name="Normal 7 6 14" xfId="5116"/>
    <cellStyle name="Normal 7 6 14 2" xfId="10493"/>
    <cellStyle name="Normal 7 6 15" xfId="5777"/>
    <cellStyle name="Normal 7 6 2" xfId="257"/>
    <cellStyle name="Normal 7 6 2 10" xfId="5161"/>
    <cellStyle name="Normal 7 6 2 10 2" xfId="10536"/>
    <cellStyle name="Normal 7 6 2 11" xfId="5434"/>
    <cellStyle name="Normal 7 6 2 11 2" xfId="10793"/>
    <cellStyle name="Normal 7 6 2 12" xfId="5620"/>
    <cellStyle name="Normal 7 6 2 12 2" xfId="10968"/>
    <cellStyle name="Normal 7 6 2 13" xfId="5905"/>
    <cellStyle name="Normal 7 6 2 2" xfId="740"/>
    <cellStyle name="Normal 7 6 2 2 2" xfId="6353"/>
    <cellStyle name="Normal 7 6 2 3" xfId="1145"/>
    <cellStyle name="Normal 7 6 2 3 2" xfId="6753"/>
    <cellStyle name="Normal 7 6 2 4" xfId="1552"/>
    <cellStyle name="Normal 7 6 2 4 2" xfId="7153"/>
    <cellStyle name="Normal 7 6 2 5" xfId="1955"/>
    <cellStyle name="Normal 7 6 2 5 2" xfId="7549"/>
    <cellStyle name="Normal 7 6 2 6" xfId="2361"/>
    <cellStyle name="Normal 7 6 2 6 2" xfId="7947"/>
    <cellStyle name="Normal 7 6 2 7" xfId="2760"/>
    <cellStyle name="Normal 7 6 2 7 2" xfId="8340"/>
    <cellStyle name="Normal 7 6 2 8" xfId="4348"/>
    <cellStyle name="Normal 7 6 2 8 2" xfId="9815"/>
    <cellStyle name="Normal 7 6 2 9" xfId="4318"/>
    <cellStyle name="Normal 7 6 2 9 2" xfId="9785"/>
    <cellStyle name="Normal 7 6 3" xfId="389"/>
    <cellStyle name="Normal 7 6 3 10" xfId="3990"/>
    <cellStyle name="Normal 7 6 3 10 2" xfId="9482"/>
    <cellStyle name="Normal 7 6 3 11" xfId="4857"/>
    <cellStyle name="Normal 7 6 3 11 2" xfId="10252"/>
    <cellStyle name="Normal 7 6 3 12" xfId="4465"/>
    <cellStyle name="Normal 7 6 3 12 2" xfId="9922"/>
    <cellStyle name="Normal 7 6 3 13" xfId="6032"/>
    <cellStyle name="Normal 7 6 3 2" xfId="872"/>
    <cellStyle name="Normal 7 6 3 2 2" xfId="6484"/>
    <cellStyle name="Normal 7 6 3 3" xfId="1277"/>
    <cellStyle name="Normal 7 6 3 3 2" xfId="6884"/>
    <cellStyle name="Normal 7 6 3 4" xfId="1684"/>
    <cellStyle name="Normal 7 6 3 4 2" xfId="7284"/>
    <cellStyle name="Normal 7 6 3 5" xfId="2087"/>
    <cellStyle name="Normal 7 6 3 5 2" xfId="7680"/>
    <cellStyle name="Normal 7 6 3 6" xfId="2493"/>
    <cellStyle name="Normal 7 6 3 6 2" xfId="8077"/>
    <cellStyle name="Normal 7 6 3 7" xfId="2891"/>
    <cellStyle name="Normal 7 6 3 7 2" xfId="8470"/>
    <cellStyle name="Normal 7 6 3 8" xfId="3797"/>
    <cellStyle name="Normal 7 6 3 8 2" xfId="9298"/>
    <cellStyle name="Normal 7 6 3 9" xfId="3241"/>
    <cellStyle name="Normal 7 6 3 9 2" xfId="8778"/>
    <cellStyle name="Normal 7 6 4" xfId="589"/>
    <cellStyle name="Normal 7 6 4 2" xfId="6203"/>
    <cellStyle name="Normal 7 6 5" xfId="994"/>
    <cellStyle name="Normal 7 6 5 2" xfId="6603"/>
    <cellStyle name="Normal 7 6 6" xfId="1401"/>
    <cellStyle name="Normal 7 6 6 2" xfId="7003"/>
    <cellStyle name="Normal 7 6 7" xfId="1806"/>
    <cellStyle name="Normal 7 6 7 2" xfId="7402"/>
    <cellStyle name="Normal 7 6 8" xfId="2211"/>
    <cellStyle name="Normal 7 6 8 2" xfId="7801"/>
    <cellStyle name="Normal 7 6 9" xfId="2622"/>
    <cellStyle name="Normal 7 6 9 2" xfId="8203"/>
    <cellStyle name="Normal 7 7" xfId="104"/>
    <cellStyle name="Normal 7 7 10" xfId="3276"/>
    <cellStyle name="Normal 7 7 10 2" xfId="8812"/>
    <cellStyle name="Normal 7 7 11" xfId="3374"/>
    <cellStyle name="Normal 7 7 11 2" xfId="8902"/>
    <cellStyle name="Normal 7 7 12" xfId="3997"/>
    <cellStyle name="Normal 7 7 12 2" xfId="9488"/>
    <cellStyle name="Normal 7 7 13" xfId="4425"/>
    <cellStyle name="Normal 7 7 13 2" xfId="9886"/>
    <cellStyle name="Normal 7 7 14" xfId="4719"/>
    <cellStyle name="Normal 7 7 14 2" xfId="10118"/>
    <cellStyle name="Normal 7 7 15" xfId="5775"/>
    <cellStyle name="Normal 7 7 2" xfId="255"/>
    <cellStyle name="Normal 7 7 2 10" xfId="3975"/>
    <cellStyle name="Normal 7 7 2 10 2" xfId="9467"/>
    <cellStyle name="Normal 7 7 2 11" xfId="5268"/>
    <cellStyle name="Normal 7 7 2 11 2" xfId="10639"/>
    <cellStyle name="Normal 7 7 2 12" xfId="5508"/>
    <cellStyle name="Normal 7 7 2 12 2" xfId="10865"/>
    <cellStyle name="Normal 7 7 2 13" xfId="5903"/>
    <cellStyle name="Normal 7 7 2 2" xfId="738"/>
    <cellStyle name="Normal 7 7 2 2 2" xfId="6351"/>
    <cellStyle name="Normal 7 7 2 3" xfId="1143"/>
    <cellStyle name="Normal 7 7 2 3 2" xfId="6751"/>
    <cellStyle name="Normal 7 7 2 4" xfId="1550"/>
    <cellStyle name="Normal 7 7 2 4 2" xfId="7151"/>
    <cellStyle name="Normal 7 7 2 5" xfId="1953"/>
    <cellStyle name="Normal 7 7 2 5 2" xfId="7547"/>
    <cellStyle name="Normal 7 7 2 6" xfId="2359"/>
    <cellStyle name="Normal 7 7 2 6 2" xfId="7945"/>
    <cellStyle name="Normal 7 7 2 7" xfId="2758"/>
    <cellStyle name="Normal 7 7 2 7 2" xfId="8338"/>
    <cellStyle name="Normal 7 7 2 8" xfId="3495"/>
    <cellStyle name="Normal 7 7 2 8 2" xfId="9010"/>
    <cellStyle name="Normal 7 7 2 9" xfId="4832"/>
    <cellStyle name="Normal 7 7 2 9 2" xfId="10228"/>
    <cellStyle name="Normal 7 7 3" xfId="387"/>
    <cellStyle name="Normal 7 7 3 10" xfId="5207"/>
    <cellStyle name="Normal 7 7 3 10 2" xfId="10580"/>
    <cellStyle name="Normal 7 7 3 11" xfId="5464"/>
    <cellStyle name="Normal 7 7 3 11 2" xfId="10822"/>
    <cellStyle name="Normal 7 7 3 12" xfId="5632"/>
    <cellStyle name="Normal 7 7 3 12 2" xfId="10979"/>
    <cellStyle name="Normal 7 7 3 13" xfId="6030"/>
    <cellStyle name="Normal 7 7 3 2" xfId="870"/>
    <cellStyle name="Normal 7 7 3 2 2" xfId="6482"/>
    <cellStyle name="Normal 7 7 3 3" xfId="1275"/>
    <cellStyle name="Normal 7 7 3 3 2" xfId="6882"/>
    <cellStyle name="Normal 7 7 3 4" xfId="1682"/>
    <cellStyle name="Normal 7 7 3 4 2" xfId="7282"/>
    <cellStyle name="Normal 7 7 3 5" xfId="2085"/>
    <cellStyle name="Normal 7 7 3 5 2" xfId="7678"/>
    <cellStyle name="Normal 7 7 3 6" xfId="2491"/>
    <cellStyle name="Normal 7 7 3 6 2" xfId="8075"/>
    <cellStyle name="Normal 7 7 3 7" xfId="2889"/>
    <cellStyle name="Normal 7 7 3 7 2" xfId="8468"/>
    <cellStyle name="Normal 7 7 3 8" xfId="4402"/>
    <cellStyle name="Normal 7 7 3 8 2" xfId="9864"/>
    <cellStyle name="Normal 7 7 3 9" xfId="3450"/>
    <cellStyle name="Normal 7 7 3 9 2" xfId="8970"/>
    <cellStyle name="Normal 7 7 4" xfId="587"/>
    <cellStyle name="Normal 7 7 4 2" xfId="6201"/>
    <cellStyle name="Normal 7 7 5" xfId="992"/>
    <cellStyle name="Normal 7 7 5 2" xfId="6601"/>
    <cellStyle name="Normal 7 7 6" xfId="1399"/>
    <cellStyle name="Normal 7 7 6 2" xfId="7001"/>
    <cellStyle name="Normal 7 7 7" xfId="1804"/>
    <cellStyle name="Normal 7 7 7 2" xfId="7400"/>
    <cellStyle name="Normal 7 7 8" xfId="2209"/>
    <cellStyle name="Normal 7 7 8 2" xfId="7799"/>
    <cellStyle name="Normal 7 7 9" xfId="2620"/>
    <cellStyle name="Normal 7 7 9 2" xfId="8201"/>
    <cellStyle name="Normal 7 8" xfId="47"/>
    <cellStyle name="Normal 7 8 10" xfId="3768"/>
    <cellStyle name="Normal 7 8 10 2" xfId="9270"/>
    <cellStyle name="Normal 7 8 11" xfId="3427"/>
    <cellStyle name="Normal 7 8 11 2" xfId="8951"/>
    <cellStyle name="Normal 7 8 12" xfId="2701"/>
    <cellStyle name="Normal 7 8 12 2" xfId="8281"/>
    <cellStyle name="Normal 7 8 13" xfId="4328"/>
    <cellStyle name="Normal 7 8 13 2" xfId="9795"/>
    <cellStyle name="Normal 7 8 14" xfId="3911"/>
    <cellStyle name="Normal 7 8 14 2" xfId="9406"/>
    <cellStyle name="Normal 7 8 15" xfId="5729"/>
    <cellStyle name="Normal 7 8 2" xfId="207"/>
    <cellStyle name="Normal 7 8 2 10" xfId="5208"/>
    <cellStyle name="Normal 7 8 2 10 2" xfId="10581"/>
    <cellStyle name="Normal 7 8 2 11" xfId="5465"/>
    <cellStyle name="Normal 7 8 2 11 2" xfId="10823"/>
    <cellStyle name="Normal 7 8 2 12" xfId="5633"/>
    <cellStyle name="Normal 7 8 2 12 2" xfId="10980"/>
    <cellStyle name="Normal 7 8 2 13" xfId="5857"/>
    <cellStyle name="Normal 7 8 2 2" xfId="690"/>
    <cellStyle name="Normal 7 8 2 2 2" xfId="6303"/>
    <cellStyle name="Normal 7 8 2 3" xfId="1095"/>
    <cellStyle name="Normal 7 8 2 3 2" xfId="6703"/>
    <cellStyle name="Normal 7 8 2 4" xfId="1502"/>
    <cellStyle name="Normal 7 8 2 4 2" xfId="7103"/>
    <cellStyle name="Normal 7 8 2 5" xfId="1905"/>
    <cellStyle name="Normal 7 8 2 5 2" xfId="7499"/>
    <cellStyle name="Normal 7 8 2 6" xfId="2311"/>
    <cellStyle name="Normal 7 8 2 6 2" xfId="7897"/>
    <cellStyle name="Normal 7 8 2 7" xfId="2712"/>
    <cellStyle name="Normal 7 8 2 7 2" xfId="8292"/>
    <cellStyle name="Normal 7 8 2 8" xfId="4404"/>
    <cellStyle name="Normal 7 8 2 8 2" xfId="9866"/>
    <cellStyle name="Normal 7 8 2 9" xfId="4564"/>
    <cellStyle name="Normal 7 8 2 9 2" xfId="10015"/>
    <cellStyle name="Normal 7 8 3" xfId="339"/>
    <cellStyle name="Normal 7 8 3 10" xfId="4916"/>
    <cellStyle name="Normal 7 8 3 10 2" xfId="10309"/>
    <cellStyle name="Normal 7 8 3 11" xfId="4524"/>
    <cellStyle name="Normal 7 8 3 11 2" xfId="9977"/>
    <cellStyle name="Normal 7 8 3 12" xfId="5171"/>
    <cellStyle name="Normal 7 8 3 12 2" xfId="10545"/>
    <cellStyle name="Normal 7 8 3 13" xfId="5984"/>
    <cellStyle name="Normal 7 8 3 2" xfId="822"/>
    <cellStyle name="Normal 7 8 3 2 2" xfId="6434"/>
    <cellStyle name="Normal 7 8 3 3" xfId="1227"/>
    <cellStyle name="Normal 7 8 3 3 2" xfId="6834"/>
    <cellStyle name="Normal 7 8 3 4" xfId="1634"/>
    <cellStyle name="Normal 7 8 3 4 2" xfId="7234"/>
    <cellStyle name="Normal 7 8 3 5" xfId="2037"/>
    <cellStyle name="Normal 7 8 3 5 2" xfId="7630"/>
    <cellStyle name="Normal 7 8 3 6" xfId="2443"/>
    <cellStyle name="Normal 7 8 3 6 2" xfId="8027"/>
    <cellStyle name="Normal 7 8 3 7" xfId="2841"/>
    <cellStyle name="Normal 7 8 3 7 2" xfId="8420"/>
    <cellStyle name="Normal 7 8 3 8" xfId="3917"/>
    <cellStyle name="Normal 7 8 3 8 2" xfId="9410"/>
    <cellStyle name="Normal 7 8 3 9" xfId="3060"/>
    <cellStyle name="Normal 7 8 3 9 2" xfId="8612"/>
    <cellStyle name="Normal 7 8 4" xfId="530"/>
    <cellStyle name="Normal 7 8 4 2" xfId="6149"/>
    <cellStyle name="Normal 7 8 5" xfId="624"/>
    <cellStyle name="Normal 7 8 5 2" xfId="6238"/>
    <cellStyle name="Normal 7 8 6" xfId="1029"/>
    <cellStyle name="Normal 7 8 6 2" xfId="6638"/>
    <cellStyle name="Normal 7 8 7" xfId="1436"/>
    <cellStyle name="Normal 7 8 7 2" xfId="7038"/>
    <cellStyle name="Normal 7 8 8" xfId="1865"/>
    <cellStyle name="Normal 7 8 8 2" xfId="7460"/>
    <cellStyle name="Normal 7 8 9" xfId="2269"/>
    <cellStyle name="Normal 7 8 9 2" xfId="7855"/>
    <cellStyle name="Normal 7 9" xfId="130"/>
    <cellStyle name="Normal 7 9 10" xfId="3670"/>
    <cellStyle name="Normal 7 9 10 2" xfId="9176"/>
    <cellStyle name="Normal 7 9 11" xfId="4939"/>
    <cellStyle name="Normal 7 9 11 2" xfId="10332"/>
    <cellStyle name="Normal 7 9 12" xfId="3835"/>
    <cellStyle name="Normal 7 9 12 2" xfId="9333"/>
    <cellStyle name="Normal 7 9 13" xfId="3860"/>
    <cellStyle name="Normal 7 9 13 2" xfId="9358"/>
    <cellStyle name="Normal 7 9 14" xfId="5387"/>
    <cellStyle name="Normal 7 9 14 2" xfId="10750"/>
    <cellStyle name="Normal 7 9 15" xfId="5796"/>
    <cellStyle name="Normal 7 9 2" xfId="276"/>
    <cellStyle name="Normal 7 9 2 10" xfId="4891"/>
    <cellStyle name="Normal 7 9 2 10 2" xfId="10285"/>
    <cellStyle name="Normal 7 9 2 11" xfId="3249"/>
    <cellStyle name="Normal 7 9 2 11 2" xfId="8786"/>
    <cellStyle name="Normal 7 9 2 12" xfId="5280"/>
    <cellStyle name="Normal 7 9 2 12 2" xfId="10649"/>
    <cellStyle name="Normal 7 9 2 13" xfId="5924"/>
    <cellStyle name="Normal 7 9 2 2" xfId="759"/>
    <cellStyle name="Normal 7 9 2 2 2" xfId="6372"/>
    <cellStyle name="Normal 7 9 2 3" xfId="1164"/>
    <cellStyle name="Normal 7 9 2 3 2" xfId="6772"/>
    <cellStyle name="Normal 7 9 2 4" xfId="1571"/>
    <cellStyle name="Normal 7 9 2 4 2" xfId="7172"/>
    <cellStyle name="Normal 7 9 2 5" xfId="1974"/>
    <cellStyle name="Normal 7 9 2 5 2" xfId="7568"/>
    <cellStyle name="Normal 7 9 2 6" xfId="2380"/>
    <cellStyle name="Normal 7 9 2 6 2" xfId="7966"/>
    <cellStyle name="Normal 7 9 2 7" xfId="2779"/>
    <cellStyle name="Normal 7 9 2 7 2" xfId="8359"/>
    <cellStyle name="Normal 7 9 2 8" xfId="3155"/>
    <cellStyle name="Normal 7 9 2 8 2" xfId="8701"/>
    <cellStyle name="Normal 7 9 2 9" xfId="4773"/>
    <cellStyle name="Normal 7 9 2 9 2" xfId="10170"/>
    <cellStyle name="Normal 7 9 3" xfId="408"/>
    <cellStyle name="Normal 7 9 3 10" xfId="4046"/>
    <cellStyle name="Normal 7 9 3 10 2" xfId="9534"/>
    <cellStyle name="Normal 7 9 3 11" xfId="5132"/>
    <cellStyle name="Normal 7 9 3 11 2" xfId="10508"/>
    <cellStyle name="Normal 7 9 3 12" xfId="5412"/>
    <cellStyle name="Normal 7 9 3 12 2" xfId="10772"/>
    <cellStyle name="Normal 7 9 3 13" xfId="6051"/>
    <cellStyle name="Normal 7 9 3 2" xfId="891"/>
    <cellStyle name="Normal 7 9 3 2 2" xfId="6503"/>
    <cellStyle name="Normal 7 9 3 3" xfId="1296"/>
    <cellStyle name="Normal 7 9 3 3 2" xfId="6903"/>
    <cellStyle name="Normal 7 9 3 4" xfId="1703"/>
    <cellStyle name="Normal 7 9 3 4 2" xfId="7303"/>
    <cellStyle name="Normal 7 9 3 5" xfId="2106"/>
    <cellStyle name="Normal 7 9 3 5 2" xfId="7699"/>
    <cellStyle name="Normal 7 9 3 6" xfId="2512"/>
    <cellStyle name="Normal 7 9 3 6 2" xfId="8096"/>
    <cellStyle name="Normal 7 9 3 7" xfId="2910"/>
    <cellStyle name="Normal 7 9 3 7 2" xfId="8489"/>
    <cellStyle name="Normal 7 9 3 8" xfId="4032"/>
    <cellStyle name="Normal 7 9 3 8 2" xfId="9521"/>
    <cellStyle name="Normal 7 9 3 9" xfId="3609"/>
    <cellStyle name="Normal 7 9 3 9 2" xfId="9118"/>
    <cellStyle name="Normal 7 9 4" xfId="613"/>
    <cellStyle name="Normal 7 9 4 2" xfId="6227"/>
    <cellStyle name="Normal 7 9 5" xfId="1018"/>
    <cellStyle name="Normal 7 9 5 2" xfId="6627"/>
    <cellStyle name="Normal 7 9 6" xfId="1425"/>
    <cellStyle name="Normal 7 9 6 2" xfId="7027"/>
    <cellStyle name="Normal 7 9 7" xfId="1829"/>
    <cellStyle name="Normal 7 9 7 2" xfId="7425"/>
    <cellStyle name="Normal 7 9 8" xfId="2235"/>
    <cellStyle name="Normal 7 9 8 2" xfId="7824"/>
    <cellStyle name="Normal 7 9 9" xfId="2643"/>
    <cellStyle name="Normal 7 9 9 2" xfId="8224"/>
    <cellStyle name="Normal 8" xfId="45"/>
    <cellStyle name="Normal 8 10" xfId="139"/>
    <cellStyle name="Normal 8 10 10" xfId="3757"/>
    <cellStyle name="Normal 8 10 10 2" xfId="9259"/>
    <cellStyle name="Normal 8 10 11" xfId="4015"/>
    <cellStyle name="Normal 8 10 11 2" xfId="9505"/>
    <cellStyle name="Normal 8 10 12" xfId="4403"/>
    <cellStyle name="Normal 8 10 12 2" xfId="9865"/>
    <cellStyle name="Normal 8 10 13" xfId="5221"/>
    <cellStyle name="Normal 8 10 13 2" xfId="10594"/>
    <cellStyle name="Normal 8 10 14" xfId="5473"/>
    <cellStyle name="Normal 8 10 14 2" xfId="10831"/>
    <cellStyle name="Normal 8 10 15" xfId="5804"/>
    <cellStyle name="Normal 8 10 2" xfId="284"/>
    <cellStyle name="Normal 8 10 2 10" xfId="3346"/>
    <cellStyle name="Normal 8 10 2 10 2" xfId="8876"/>
    <cellStyle name="Normal 8 10 2 11" xfId="3123"/>
    <cellStyle name="Normal 8 10 2 11 2" xfId="8669"/>
    <cellStyle name="Normal 8 10 2 12" xfId="4999"/>
    <cellStyle name="Normal 8 10 2 12 2" xfId="10386"/>
    <cellStyle name="Normal 8 10 2 13" xfId="5932"/>
    <cellStyle name="Normal 8 10 2 2" xfId="767"/>
    <cellStyle name="Normal 8 10 2 2 2" xfId="6380"/>
    <cellStyle name="Normal 8 10 2 3" xfId="1172"/>
    <cellStyle name="Normal 8 10 2 3 2" xfId="6780"/>
    <cellStyle name="Normal 8 10 2 4" xfId="1579"/>
    <cellStyle name="Normal 8 10 2 4 2" xfId="7180"/>
    <cellStyle name="Normal 8 10 2 5" xfId="1982"/>
    <cellStyle name="Normal 8 10 2 5 2" xfId="7576"/>
    <cellStyle name="Normal 8 10 2 6" xfId="2388"/>
    <cellStyle name="Normal 8 10 2 6 2" xfId="7974"/>
    <cellStyle name="Normal 8 10 2 7" xfId="2787"/>
    <cellStyle name="Normal 8 10 2 7 2" xfId="8367"/>
    <cellStyle name="Normal 8 10 2 8" xfId="3867"/>
    <cellStyle name="Normal 8 10 2 8 2" xfId="9365"/>
    <cellStyle name="Normal 8 10 2 9" xfId="4031"/>
    <cellStyle name="Normal 8 10 2 9 2" xfId="9520"/>
    <cellStyle name="Normal 8 10 3" xfId="416"/>
    <cellStyle name="Normal 8 10 3 10" xfId="3127"/>
    <cellStyle name="Normal 8 10 3 10 2" xfId="8673"/>
    <cellStyle name="Normal 8 10 3 11" xfId="5191"/>
    <cellStyle name="Normal 8 10 3 11 2" xfId="10565"/>
    <cellStyle name="Normal 8 10 3 12" xfId="5455"/>
    <cellStyle name="Normal 8 10 3 12 2" xfId="10814"/>
    <cellStyle name="Normal 8 10 3 13" xfId="6059"/>
    <cellStyle name="Normal 8 10 3 2" xfId="899"/>
    <cellStyle name="Normal 8 10 3 2 2" xfId="6511"/>
    <cellStyle name="Normal 8 10 3 3" xfId="1304"/>
    <cellStyle name="Normal 8 10 3 3 2" xfId="6911"/>
    <cellStyle name="Normal 8 10 3 4" xfId="1711"/>
    <cellStyle name="Normal 8 10 3 4 2" xfId="7311"/>
    <cellStyle name="Normal 8 10 3 5" xfId="2114"/>
    <cellStyle name="Normal 8 10 3 5 2" xfId="7707"/>
    <cellStyle name="Normal 8 10 3 6" xfId="2520"/>
    <cellStyle name="Normal 8 10 3 6 2" xfId="8104"/>
    <cellStyle name="Normal 8 10 3 7" xfId="2918"/>
    <cellStyle name="Normal 8 10 3 7 2" xfId="8497"/>
    <cellStyle name="Normal 8 10 3 8" xfId="3327"/>
    <cellStyle name="Normal 8 10 3 8 2" xfId="8858"/>
    <cellStyle name="Normal 8 10 3 9" xfId="3373"/>
    <cellStyle name="Normal 8 10 3 9 2" xfId="8901"/>
    <cellStyle name="Normal 8 10 4" xfId="622"/>
    <cellStyle name="Normal 8 10 4 2" xfId="6236"/>
    <cellStyle name="Normal 8 10 5" xfId="1027"/>
    <cellStyle name="Normal 8 10 5 2" xfId="6636"/>
    <cellStyle name="Normal 8 10 6" xfId="1434"/>
    <cellStyle name="Normal 8 10 6 2" xfId="7036"/>
    <cellStyle name="Normal 8 10 7" xfId="1838"/>
    <cellStyle name="Normal 8 10 7 2" xfId="7434"/>
    <cellStyle name="Normal 8 10 8" xfId="2244"/>
    <cellStyle name="Normal 8 10 8 2" xfId="7833"/>
    <cellStyle name="Normal 8 10 9" xfId="2651"/>
    <cellStyle name="Normal 8 10 9 2" xfId="8232"/>
    <cellStyle name="Normal 8 11" xfId="146"/>
    <cellStyle name="Normal 8 11 10" xfId="3352"/>
    <cellStyle name="Normal 8 11 10 2" xfId="8881"/>
    <cellStyle name="Normal 8 11 11" xfId="4387"/>
    <cellStyle name="Normal 8 11 11 2" xfId="9850"/>
    <cellStyle name="Normal 8 11 12" xfId="4458"/>
    <cellStyle name="Normal 8 11 12 2" xfId="9915"/>
    <cellStyle name="Normal 8 11 13" xfId="2593"/>
    <cellStyle name="Normal 8 11 13 2" xfId="8175"/>
    <cellStyle name="Normal 8 11 14" xfId="5123"/>
    <cellStyle name="Normal 8 11 14 2" xfId="10499"/>
    <cellStyle name="Normal 8 11 15" xfId="5810"/>
    <cellStyle name="Normal 8 11 2" xfId="290"/>
    <cellStyle name="Normal 8 11 2 10" xfId="3648"/>
    <cellStyle name="Normal 8 11 2 10 2" xfId="9155"/>
    <cellStyle name="Normal 8 11 2 11" xfId="3878"/>
    <cellStyle name="Normal 8 11 2 11 2" xfId="9376"/>
    <cellStyle name="Normal 8 11 2 12" xfId="4180"/>
    <cellStyle name="Normal 8 11 2 12 2" xfId="9656"/>
    <cellStyle name="Normal 8 11 2 13" xfId="5938"/>
    <cellStyle name="Normal 8 11 2 2" xfId="773"/>
    <cellStyle name="Normal 8 11 2 2 2" xfId="6386"/>
    <cellStyle name="Normal 8 11 2 3" xfId="1178"/>
    <cellStyle name="Normal 8 11 2 3 2" xfId="6786"/>
    <cellStyle name="Normal 8 11 2 4" xfId="1585"/>
    <cellStyle name="Normal 8 11 2 4 2" xfId="7186"/>
    <cellStyle name="Normal 8 11 2 5" xfId="1988"/>
    <cellStyle name="Normal 8 11 2 5 2" xfId="7582"/>
    <cellStyle name="Normal 8 11 2 6" xfId="2394"/>
    <cellStyle name="Normal 8 11 2 6 2" xfId="7980"/>
    <cellStyle name="Normal 8 11 2 7" xfId="2793"/>
    <cellStyle name="Normal 8 11 2 7 2" xfId="8373"/>
    <cellStyle name="Normal 8 11 2 8" xfId="3446"/>
    <cellStyle name="Normal 8 11 2 8 2" xfId="8967"/>
    <cellStyle name="Normal 8 11 2 9" xfId="5015"/>
    <cellStyle name="Normal 8 11 2 9 2" xfId="10401"/>
    <cellStyle name="Normal 8 11 3" xfId="422"/>
    <cellStyle name="Normal 8 11 3 10" xfId="5158"/>
    <cellStyle name="Normal 8 11 3 10 2" xfId="10533"/>
    <cellStyle name="Normal 8 11 3 11" xfId="5431"/>
    <cellStyle name="Normal 8 11 3 11 2" xfId="10790"/>
    <cellStyle name="Normal 8 11 3 12" xfId="5617"/>
    <cellStyle name="Normal 8 11 3 12 2" xfId="10965"/>
    <cellStyle name="Normal 8 11 3 13" xfId="6065"/>
    <cellStyle name="Normal 8 11 3 2" xfId="905"/>
    <cellStyle name="Normal 8 11 3 2 2" xfId="6517"/>
    <cellStyle name="Normal 8 11 3 3" xfId="1310"/>
    <cellStyle name="Normal 8 11 3 3 2" xfId="6917"/>
    <cellStyle name="Normal 8 11 3 4" xfId="1717"/>
    <cellStyle name="Normal 8 11 3 4 2" xfId="7317"/>
    <cellStyle name="Normal 8 11 3 5" xfId="2120"/>
    <cellStyle name="Normal 8 11 3 5 2" xfId="7713"/>
    <cellStyle name="Normal 8 11 3 6" xfId="2526"/>
    <cellStyle name="Normal 8 11 3 6 2" xfId="8110"/>
    <cellStyle name="Normal 8 11 3 7" xfId="2924"/>
    <cellStyle name="Normal 8 11 3 7 2" xfId="8503"/>
    <cellStyle name="Normal 8 11 3 8" xfId="4341"/>
    <cellStyle name="Normal 8 11 3 8 2" xfId="9808"/>
    <cellStyle name="Normal 8 11 3 9" xfId="4507"/>
    <cellStyle name="Normal 8 11 3 9 2" xfId="9962"/>
    <cellStyle name="Normal 8 11 4" xfId="629"/>
    <cellStyle name="Normal 8 11 4 2" xfId="6243"/>
    <cellStyle name="Normal 8 11 5" xfId="1034"/>
    <cellStyle name="Normal 8 11 5 2" xfId="6643"/>
    <cellStyle name="Normal 8 11 6" xfId="1441"/>
    <cellStyle name="Normal 8 11 6 2" xfId="7043"/>
    <cellStyle name="Normal 8 11 7" xfId="1845"/>
    <cellStyle name="Normal 8 11 7 2" xfId="7441"/>
    <cellStyle name="Normal 8 11 8" xfId="2251"/>
    <cellStyle name="Normal 8 11 8 2" xfId="7839"/>
    <cellStyle name="Normal 8 11 9" xfId="2658"/>
    <cellStyle name="Normal 8 11 9 2" xfId="8239"/>
    <cellStyle name="Normal 8 12" xfId="164"/>
    <cellStyle name="Normal 8 12 10" xfId="3858"/>
    <cellStyle name="Normal 8 12 10 2" xfId="9356"/>
    <cellStyle name="Normal 8 12 11" xfId="3934"/>
    <cellStyle name="Normal 8 12 11 2" xfId="9427"/>
    <cellStyle name="Normal 8 12 12" xfId="3954"/>
    <cellStyle name="Normal 8 12 12 2" xfId="9446"/>
    <cellStyle name="Normal 8 12 13" xfId="4547"/>
    <cellStyle name="Normal 8 12 13 2" xfId="9998"/>
    <cellStyle name="Normal 8 12 14" xfId="4756"/>
    <cellStyle name="Normal 8 12 14 2" xfId="10154"/>
    <cellStyle name="Normal 8 12 15" xfId="5825"/>
    <cellStyle name="Normal 8 12 2" xfId="306"/>
    <cellStyle name="Normal 8 12 2 10" xfId="4073"/>
    <cellStyle name="Normal 8 12 2 10 2" xfId="9560"/>
    <cellStyle name="Normal 8 12 2 11" xfId="5289"/>
    <cellStyle name="Normal 8 12 2 11 2" xfId="10658"/>
    <cellStyle name="Normal 8 12 2 12" xfId="5525"/>
    <cellStyle name="Normal 8 12 2 12 2" xfId="10880"/>
    <cellStyle name="Normal 8 12 2 13" xfId="5953"/>
    <cellStyle name="Normal 8 12 2 2" xfId="789"/>
    <cellStyle name="Normal 8 12 2 2 2" xfId="6401"/>
    <cellStyle name="Normal 8 12 2 3" xfId="1194"/>
    <cellStyle name="Normal 8 12 2 3 2" xfId="6801"/>
    <cellStyle name="Normal 8 12 2 4" xfId="1601"/>
    <cellStyle name="Normal 8 12 2 4 2" xfId="7201"/>
    <cellStyle name="Normal 8 12 2 5" xfId="2004"/>
    <cellStyle name="Normal 8 12 2 5 2" xfId="7597"/>
    <cellStyle name="Normal 8 12 2 6" xfId="2410"/>
    <cellStyle name="Normal 8 12 2 6 2" xfId="7995"/>
    <cellStyle name="Normal 8 12 2 7" xfId="2809"/>
    <cellStyle name="Normal 8 12 2 7 2" xfId="8388"/>
    <cellStyle name="Normal 8 12 2 8" xfId="3115"/>
    <cellStyle name="Normal 8 12 2 8 2" xfId="8661"/>
    <cellStyle name="Normal 8 12 2 9" xfId="4743"/>
    <cellStyle name="Normal 8 12 2 9 2" xfId="10141"/>
    <cellStyle name="Normal 8 12 3" xfId="438"/>
    <cellStyle name="Normal 8 12 3 10" xfId="4169"/>
    <cellStyle name="Normal 8 12 3 10 2" xfId="9647"/>
    <cellStyle name="Normal 8 12 3 11" xfId="3577"/>
    <cellStyle name="Normal 8 12 3 11 2" xfId="9088"/>
    <cellStyle name="Normal 8 12 3 12" xfId="4748"/>
    <cellStyle name="Normal 8 12 3 12 2" xfId="10146"/>
    <cellStyle name="Normal 8 12 3 13" xfId="6080"/>
    <cellStyle name="Normal 8 12 3 2" xfId="921"/>
    <cellStyle name="Normal 8 12 3 2 2" xfId="6533"/>
    <cellStyle name="Normal 8 12 3 3" xfId="1326"/>
    <cellStyle name="Normal 8 12 3 3 2" xfId="6933"/>
    <cellStyle name="Normal 8 12 3 4" xfId="1733"/>
    <cellStyle name="Normal 8 12 3 4 2" xfId="7333"/>
    <cellStyle name="Normal 8 12 3 5" xfId="2136"/>
    <cellStyle name="Normal 8 12 3 5 2" xfId="7729"/>
    <cellStyle name="Normal 8 12 3 6" xfId="2542"/>
    <cellStyle name="Normal 8 12 3 6 2" xfId="8126"/>
    <cellStyle name="Normal 8 12 3 7" xfId="2940"/>
    <cellStyle name="Normal 8 12 3 7 2" xfId="8519"/>
    <cellStyle name="Normal 8 12 3 8" xfId="4018"/>
    <cellStyle name="Normal 8 12 3 8 2" xfId="9508"/>
    <cellStyle name="Normal 8 12 3 9" xfId="4323"/>
    <cellStyle name="Normal 8 12 3 9 2" xfId="9790"/>
    <cellStyle name="Normal 8 12 4" xfId="647"/>
    <cellStyle name="Normal 8 12 4 2" xfId="6260"/>
    <cellStyle name="Normal 8 12 5" xfId="1052"/>
    <cellStyle name="Normal 8 12 5 2" xfId="6660"/>
    <cellStyle name="Normal 8 12 6" xfId="1459"/>
    <cellStyle name="Normal 8 12 6 2" xfId="7060"/>
    <cellStyle name="Normal 8 12 7" xfId="1863"/>
    <cellStyle name="Normal 8 12 7 2" xfId="7458"/>
    <cellStyle name="Normal 8 12 8" xfId="2268"/>
    <cellStyle name="Normal 8 12 8 2" xfId="7854"/>
    <cellStyle name="Normal 8 12 9" xfId="2675"/>
    <cellStyle name="Normal 8 12 9 2" xfId="8255"/>
    <cellStyle name="Normal 8 13" xfId="121"/>
    <cellStyle name="Normal 8 13 10" xfId="4042"/>
    <cellStyle name="Normal 8 13 10 2" xfId="9530"/>
    <cellStyle name="Normal 8 13 11" xfId="3283"/>
    <cellStyle name="Normal 8 13 11 2" xfId="8818"/>
    <cellStyle name="Normal 8 13 12" xfId="5047"/>
    <cellStyle name="Normal 8 13 12 2" xfId="10432"/>
    <cellStyle name="Normal 8 13 13" xfId="5379"/>
    <cellStyle name="Normal 8 13 13 2" xfId="10742"/>
    <cellStyle name="Normal 8 13 14" xfId="5587"/>
    <cellStyle name="Normal 8 13 14 2" xfId="10937"/>
    <cellStyle name="Normal 8 13 15" xfId="5790"/>
    <cellStyle name="Normal 8 13 2" xfId="270"/>
    <cellStyle name="Normal 8 13 2 10" xfId="3728"/>
    <cellStyle name="Normal 8 13 2 10 2" xfId="9231"/>
    <cellStyle name="Normal 8 13 2 11" xfId="4284"/>
    <cellStyle name="Normal 8 13 2 11 2" xfId="9753"/>
    <cellStyle name="Normal 8 13 2 12" xfId="5200"/>
    <cellStyle name="Normal 8 13 2 12 2" xfId="10574"/>
    <cellStyle name="Normal 8 13 2 13" xfId="5918"/>
    <cellStyle name="Normal 8 13 2 2" xfId="753"/>
    <cellStyle name="Normal 8 13 2 2 2" xfId="6366"/>
    <cellStyle name="Normal 8 13 2 3" xfId="1158"/>
    <cellStyle name="Normal 8 13 2 3 2" xfId="6766"/>
    <cellStyle name="Normal 8 13 2 4" xfId="1565"/>
    <cellStyle name="Normal 8 13 2 4 2" xfId="7166"/>
    <cellStyle name="Normal 8 13 2 5" xfId="1968"/>
    <cellStyle name="Normal 8 13 2 5 2" xfId="7562"/>
    <cellStyle name="Normal 8 13 2 6" xfId="2374"/>
    <cellStyle name="Normal 8 13 2 6 2" xfId="7960"/>
    <cellStyle name="Normal 8 13 2 7" xfId="2773"/>
    <cellStyle name="Normal 8 13 2 7 2" xfId="8353"/>
    <cellStyle name="Normal 8 13 2 8" xfId="3541"/>
    <cellStyle name="Normal 8 13 2 8 2" xfId="9054"/>
    <cellStyle name="Normal 8 13 2 9" xfId="4851"/>
    <cellStyle name="Normal 8 13 2 9 2" xfId="10247"/>
    <cellStyle name="Normal 8 13 3" xfId="402"/>
    <cellStyle name="Normal 8 13 3 10" xfId="5250"/>
    <cellStyle name="Normal 8 13 3 10 2" xfId="10621"/>
    <cellStyle name="Normal 8 13 3 11" xfId="5493"/>
    <cellStyle name="Normal 8 13 3 11 2" xfId="10850"/>
    <cellStyle name="Normal 8 13 3 12" xfId="5652"/>
    <cellStyle name="Normal 8 13 3 12 2" xfId="10998"/>
    <cellStyle name="Normal 8 13 3 13" xfId="6045"/>
    <cellStyle name="Normal 8 13 3 2" xfId="885"/>
    <cellStyle name="Normal 8 13 3 2 2" xfId="6497"/>
    <cellStyle name="Normal 8 13 3 3" xfId="1290"/>
    <cellStyle name="Normal 8 13 3 3 2" xfId="6897"/>
    <cellStyle name="Normal 8 13 3 4" xfId="1697"/>
    <cellStyle name="Normal 8 13 3 4 2" xfId="7297"/>
    <cellStyle name="Normal 8 13 3 5" xfId="2100"/>
    <cellStyle name="Normal 8 13 3 5 2" xfId="7693"/>
    <cellStyle name="Normal 8 13 3 6" xfId="2506"/>
    <cellStyle name="Normal 8 13 3 6 2" xfId="8090"/>
    <cellStyle name="Normal 8 13 3 7" xfId="2904"/>
    <cellStyle name="Normal 8 13 3 7 2" xfId="8483"/>
    <cellStyle name="Normal 8 13 3 8" xfId="4450"/>
    <cellStyle name="Normal 8 13 3 8 2" xfId="9908"/>
    <cellStyle name="Normal 8 13 3 9" xfId="3804"/>
    <cellStyle name="Normal 8 13 3 9 2" xfId="9303"/>
    <cellStyle name="Normal 8 13 4" xfId="604"/>
    <cellStyle name="Normal 8 13 4 2" xfId="6218"/>
    <cellStyle name="Normal 8 13 5" xfId="1009"/>
    <cellStyle name="Normal 8 13 5 2" xfId="6618"/>
    <cellStyle name="Normal 8 13 6" xfId="1416"/>
    <cellStyle name="Normal 8 13 6 2" xfId="7018"/>
    <cellStyle name="Normal 8 13 7" xfId="1821"/>
    <cellStyle name="Normal 8 13 7 2" xfId="7417"/>
    <cellStyle name="Normal 8 13 8" xfId="2226"/>
    <cellStyle name="Normal 8 13 8 2" xfId="7816"/>
    <cellStyle name="Normal 8 13 9" xfId="2636"/>
    <cellStyle name="Normal 8 13 9 2" xfId="8217"/>
    <cellStyle name="Normal 8 14" xfId="205"/>
    <cellStyle name="Normal 8 14 10" xfId="4890"/>
    <cellStyle name="Normal 8 14 10 2" xfId="10284"/>
    <cellStyle name="Normal 8 14 11" xfId="3556"/>
    <cellStyle name="Normal 8 14 11 2" xfId="9068"/>
    <cellStyle name="Normal 8 14 12" xfId="5099"/>
    <cellStyle name="Normal 8 14 12 2" xfId="10478"/>
    <cellStyle name="Normal 8 14 13" xfId="5855"/>
    <cellStyle name="Normal 8 14 2" xfId="688"/>
    <cellStyle name="Normal 8 14 2 2" xfId="6301"/>
    <cellStyle name="Normal 8 14 3" xfId="1093"/>
    <cellStyle name="Normal 8 14 3 2" xfId="6701"/>
    <cellStyle name="Normal 8 14 4" xfId="1500"/>
    <cellStyle name="Normal 8 14 4 2" xfId="7101"/>
    <cellStyle name="Normal 8 14 5" xfId="1903"/>
    <cellStyle name="Normal 8 14 5 2" xfId="7497"/>
    <cellStyle name="Normal 8 14 6" xfId="2309"/>
    <cellStyle name="Normal 8 14 6 2" xfId="7895"/>
    <cellStyle name="Normal 8 14 7" xfId="2710"/>
    <cellStyle name="Normal 8 14 7 2" xfId="8290"/>
    <cellStyle name="Normal 8 14 8" xfId="3598"/>
    <cellStyle name="Normal 8 14 8 2" xfId="9107"/>
    <cellStyle name="Normal 8 14 9" xfId="4876"/>
    <cellStyle name="Normal 8 14 9 2" xfId="10270"/>
    <cellStyle name="Normal 8 15" xfId="337"/>
    <cellStyle name="Normal 8 15 10" xfId="5299"/>
    <cellStyle name="Normal 8 15 10 2" xfId="10667"/>
    <cellStyle name="Normal 8 15 11" xfId="5533"/>
    <cellStyle name="Normal 8 15 11 2" xfId="10887"/>
    <cellStyle name="Normal 8 15 12" xfId="5673"/>
    <cellStyle name="Normal 8 15 12 2" xfId="11018"/>
    <cellStyle name="Normal 8 15 13" xfId="5982"/>
    <cellStyle name="Normal 8 15 2" xfId="820"/>
    <cellStyle name="Normal 8 15 2 2" xfId="6432"/>
    <cellStyle name="Normal 8 15 3" xfId="1225"/>
    <cellStyle name="Normal 8 15 3 2" xfId="6832"/>
    <cellStyle name="Normal 8 15 4" xfId="1632"/>
    <cellStyle name="Normal 8 15 4 2" xfId="7232"/>
    <cellStyle name="Normal 8 15 5" xfId="2035"/>
    <cellStyle name="Normal 8 15 5 2" xfId="7628"/>
    <cellStyle name="Normal 8 15 6" xfId="2441"/>
    <cellStyle name="Normal 8 15 6 2" xfId="8025"/>
    <cellStyle name="Normal 8 15 7" xfId="2839"/>
    <cellStyle name="Normal 8 15 7 2" xfId="8418"/>
    <cellStyle name="Normal 8 15 8" xfId="4516"/>
    <cellStyle name="Normal 8 15 8 2" xfId="9969"/>
    <cellStyle name="Normal 8 15 9" xfId="4470"/>
    <cellStyle name="Normal 8 15 9 2" xfId="9926"/>
    <cellStyle name="Normal 8 16" xfId="528"/>
    <cellStyle name="Normal 8 16 2" xfId="6147"/>
    <cellStyle name="Normal 8 17" xfId="608"/>
    <cellStyle name="Normal 8 17 2" xfId="6222"/>
    <cellStyle name="Normal 8 18" xfId="1013"/>
    <cellStyle name="Normal 8 18 2" xfId="6622"/>
    <cellStyle name="Normal 8 19" xfId="1420"/>
    <cellStyle name="Normal 8 19 2" xfId="7022"/>
    <cellStyle name="Normal 8 2" xfId="74"/>
    <cellStyle name="Normal 8 2 10" xfId="3240"/>
    <cellStyle name="Normal 8 2 10 2" xfId="8777"/>
    <cellStyle name="Normal 8 2 11" xfId="4199"/>
    <cellStyle name="Normal 8 2 11 2" xfId="9672"/>
    <cellStyle name="Normal 8 2 12" xfId="3406"/>
    <cellStyle name="Normal 8 2 12 2" xfId="8932"/>
    <cellStyle name="Normal 8 2 13" xfId="3095"/>
    <cellStyle name="Normal 8 2 13 2" xfId="8642"/>
    <cellStyle name="Normal 8 2 14" xfId="4379"/>
    <cellStyle name="Normal 8 2 14 2" xfId="9844"/>
    <cellStyle name="Normal 8 2 15" xfId="5749"/>
    <cellStyle name="Normal 8 2 2" xfId="228"/>
    <cellStyle name="Normal 8 2 2 10" xfId="4065"/>
    <cellStyle name="Normal 8 2 2 10 2" xfId="9553"/>
    <cellStyle name="Normal 8 2 2 11" xfId="3221"/>
    <cellStyle name="Normal 8 2 2 11 2" xfId="8759"/>
    <cellStyle name="Normal 8 2 2 12" xfId="5178"/>
    <cellStyle name="Normal 8 2 2 12 2" xfId="10552"/>
    <cellStyle name="Normal 8 2 2 13" xfId="5877"/>
    <cellStyle name="Normal 8 2 2 2" xfId="711"/>
    <cellStyle name="Normal 8 2 2 2 2" xfId="6324"/>
    <cellStyle name="Normal 8 2 2 3" xfId="1116"/>
    <cellStyle name="Normal 8 2 2 3 2" xfId="6724"/>
    <cellStyle name="Normal 8 2 2 4" xfId="1523"/>
    <cellStyle name="Normal 8 2 2 4 2" xfId="7124"/>
    <cellStyle name="Normal 8 2 2 5" xfId="1926"/>
    <cellStyle name="Normal 8 2 2 5 2" xfId="7520"/>
    <cellStyle name="Normal 8 2 2 6" xfId="2332"/>
    <cellStyle name="Normal 8 2 2 6 2" xfId="7918"/>
    <cellStyle name="Normal 8 2 2 7" xfId="2732"/>
    <cellStyle name="Normal 8 2 2 7 2" xfId="8312"/>
    <cellStyle name="Normal 8 2 2 8" xfId="4025"/>
    <cellStyle name="Normal 8 2 2 8 2" xfId="9514"/>
    <cellStyle name="Normal 8 2 2 9" xfId="3921"/>
    <cellStyle name="Normal 8 2 2 9 2" xfId="9414"/>
    <cellStyle name="Normal 8 2 3" xfId="360"/>
    <cellStyle name="Normal 8 2 3 10" xfId="3716"/>
    <cellStyle name="Normal 8 2 3 10 2" xfId="9219"/>
    <cellStyle name="Normal 8 2 3 11" xfId="3652"/>
    <cellStyle name="Normal 8 2 3 11 2" xfId="9159"/>
    <cellStyle name="Normal 8 2 3 12" xfId="3734"/>
    <cellStyle name="Normal 8 2 3 12 2" xfId="9237"/>
    <cellStyle name="Normal 8 2 3 13" xfId="6004"/>
    <cellStyle name="Normal 8 2 3 2" xfId="843"/>
    <cellStyle name="Normal 8 2 3 2 2" xfId="6455"/>
    <cellStyle name="Normal 8 2 3 3" xfId="1248"/>
    <cellStyle name="Normal 8 2 3 3 2" xfId="6855"/>
    <cellStyle name="Normal 8 2 3 4" xfId="1655"/>
    <cellStyle name="Normal 8 2 3 4 2" xfId="7255"/>
    <cellStyle name="Normal 8 2 3 5" xfId="2058"/>
    <cellStyle name="Normal 8 2 3 5 2" xfId="7651"/>
    <cellStyle name="Normal 8 2 3 6" xfId="2464"/>
    <cellStyle name="Normal 8 2 3 6 2" xfId="8048"/>
    <cellStyle name="Normal 8 2 3 7" xfId="2862"/>
    <cellStyle name="Normal 8 2 3 7 2" xfId="8441"/>
    <cellStyle name="Normal 8 2 3 8" xfId="3515"/>
    <cellStyle name="Normal 8 2 3 8 2" xfId="9028"/>
    <cellStyle name="Normal 8 2 3 9" xfId="4817"/>
    <cellStyle name="Normal 8 2 3 9 2" xfId="10214"/>
    <cellStyle name="Normal 8 2 4" xfId="557"/>
    <cellStyle name="Normal 8 2 4 2" xfId="6174"/>
    <cellStyle name="Normal 8 2 5" xfId="514"/>
    <cellStyle name="Normal 8 2 5 2" xfId="6134"/>
    <cellStyle name="Normal 8 2 6" xfId="605"/>
    <cellStyle name="Normal 8 2 6 2" xfId="6219"/>
    <cellStyle name="Normal 8 2 7" xfId="1010"/>
    <cellStyle name="Normal 8 2 7 2" xfId="6619"/>
    <cellStyle name="Normal 8 2 8" xfId="2181"/>
    <cellStyle name="Normal 8 2 8 2" xfId="7772"/>
    <cellStyle name="Normal 8 2 9" xfId="2590"/>
    <cellStyle name="Normal 8 2 9 2" xfId="8172"/>
    <cellStyle name="Normal 8 20" xfId="1882"/>
    <cellStyle name="Normal 8 20 2" xfId="7477"/>
    <cellStyle name="Normal 8 21" xfId="2286"/>
    <cellStyle name="Normal 8 21 2" xfId="7872"/>
    <cellStyle name="Normal 8 22" xfId="4375"/>
    <cellStyle name="Normal 8 22 2" xfId="9840"/>
    <cellStyle name="Normal 8 23" xfId="3213"/>
    <cellStyle name="Normal 8 23 2" xfId="8752"/>
    <cellStyle name="Normal 8 24" xfId="5185"/>
    <cellStyle name="Normal 8 24 2" xfId="10559"/>
    <cellStyle name="Normal 8 25" xfId="5451"/>
    <cellStyle name="Normal 8 25 2" xfId="10810"/>
    <cellStyle name="Normal 8 26" xfId="5626"/>
    <cellStyle name="Normal 8 26 2" xfId="10974"/>
    <cellStyle name="Normal 8 27" xfId="5727"/>
    <cellStyle name="Normal 8 3" xfId="86"/>
    <cellStyle name="Normal 8 3 10" xfId="4196"/>
    <cellStyle name="Normal 8 3 10 2" xfId="9669"/>
    <cellStyle name="Normal 8 3 11" xfId="3502"/>
    <cellStyle name="Normal 8 3 11 2" xfId="9017"/>
    <cellStyle name="Normal 8 3 12" xfId="4326"/>
    <cellStyle name="Normal 8 3 12 2" xfId="9793"/>
    <cellStyle name="Normal 8 3 13" xfId="4864"/>
    <cellStyle name="Normal 8 3 13 2" xfId="10258"/>
    <cellStyle name="Normal 8 3 14" xfId="4017"/>
    <cellStyle name="Normal 8 3 14 2" xfId="9507"/>
    <cellStyle name="Normal 8 3 15" xfId="5759"/>
    <cellStyle name="Normal 8 3 2" xfId="238"/>
    <cellStyle name="Normal 8 3 2 10" xfId="5043"/>
    <cellStyle name="Normal 8 3 2 10 2" xfId="10428"/>
    <cellStyle name="Normal 8 3 2 11" xfId="4208"/>
    <cellStyle name="Normal 8 3 2 11 2" xfId="9680"/>
    <cellStyle name="Normal 8 3 2 12" xfId="3873"/>
    <cellStyle name="Normal 8 3 2 12 2" xfId="9371"/>
    <cellStyle name="Normal 8 3 2 13" xfId="5887"/>
    <cellStyle name="Normal 8 3 2 2" xfId="721"/>
    <cellStyle name="Normal 8 3 2 2 2" xfId="6334"/>
    <cellStyle name="Normal 8 3 2 3" xfId="1126"/>
    <cellStyle name="Normal 8 3 2 3 2" xfId="6734"/>
    <cellStyle name="Normal 8 3 2 4" xfId="1533"/>
    <cellStyle name="Normal 8 3 2 4 2" xfId="7134"/>
    <cellStyle name="Normal 8 3 2 5" xfId="1936"/>
    <cellStyle name="Normal 8 3 2 5 2" xfId="7530"/>
    <cellStyle name="Normal 8 3 2 6" xfId="2342"/>
    <cellStyle name="Normal 8 3 2 6 2" xfId="7928"/>
    <cellStyle name="Normal 8 3 2 7" xfId="2742"/>
    <cellStyle name="Normal 8 3 2 7 2" xfId="8322"/>
    <cellStyle name="Normal 8 3 2 8" xfId="4138"/>
    <cellStyle name="Normal 8 3 2 8 2" xfId="9618"/>
    <cellStyle name="Normal 8 3 2 9" xfId="4545"/>
    <cellStyle name="Normal 8 3 2 9 2" xfId="9997"/>
    <cellStyle name="Normal 8 3 3" xfId="370"/>
    <cellStyle name="Normal 8 3 3 10" xfId="5019"/>
    <cellStyle name="Normal 8 3 3 10 2" xfId="10404"/>
    <cellStyle name="Normal 8 3 3 11" xfId="3545"/>
    <cellStyle name="Normal 8 3 3 11 2" xfId="9057"/>
    <cellStyle name="Normal 8 3 3 12" xfId="4532"/>
    <cellStyle name="Normal 8 3 3 12 2" xfId="9985"/>
    <cellStyle name="Normal 8 3 3 13" xfId="6014"/>
    <cellStyle name="Normal 8 3 3 2" xfId="853"/>
    <cellStyle name="Normal 8 3 3 2 2" xfId="6465"/>
    <cellStyle name="Normal 8 3 3 3" xfId="1258"/>
    <cellStyle name="Normal 8 3 3 3 2" xfId="6865"/>
    <cellStyle name="Normal 8 3 3 4" xfId="1665"/>
    <cellStyle name="Normal 8 3 3 4 2" xfId="7265"/>
    <cellStyle name="Normal 8 3 3 5" xfId="2068"/>
    <cellStyle name="Normal 8 3 3 5 2" xfId="7661"/>
    <cellStyle name="Normal 8 3 3 6" xfId="2474"/>
    <cellStyle name="Normal 8 3 3 6 2" xfId="8058"/>
    <cellStyle name="Normal 8 3 3 7" xfId="2872"/>
    <cellStyle name="Normal 8 3 3 7 2" xfId="8451"/>
    <cellStyle name="Normal 8 3 3 8" xfId="3627"/>
    <cellStyle name="Normal 8 3 3 8 2" xfId="9135"/>
    <cellStyle name="Normal 8 3 3 9" xfId="4898"/>
    <cellStyle name="Normal 8 3 3 9 2" xfId="10291"/>
    <cellStyle name="Normal 8 3 4" xfId="569"/>
    <cellStyle name="Normal 8 3 4 2" xfId="6185"/>
    <cellStyle name="Normal 8 3 5" xfId="974"/>
    <cellStyle name="Normal 8 3 5 2" xfId="6584"/>
    <cellStyle name="Normal 8 3 6" xfId="1381"/>
    <cellStyle name="Normal 8 3 6 2" xfId="6985"/>
    <cellStyle name="Normal 8 3 7" xfId="1787"/>
    <cellStyle name="Normal 8 3 7 2" xfId="7384"/>
    <cellStyle name="Normal 8 3 8" xfId="2192"/>
    <cellStyle name="Normal 8 3 8 2" xfId="7783"/>
    <cellStyle name="Normal 8 3 9" xfId="2602"/>
    <cellStyle name="Normal 8 3 9 2" xfId="8184"/>
    <cellStyle name="Normal 8 4" xfId="97"/>
    <cellStyle name="Normal 8 4 10" xfId="3982"/>
    <cellStyle name="Normal 8 4 10 2" xfId="9474"/>
    <cellStyle name="Normal 8 4 11" xfId="4454"/>
    <cellStyle name="Normal 8 4 11 2" xfId="9911"/>
    <cellStyle name="Normal 8 4 12" xfId="5062"/>
    <cellStyle name="Normal 8 4 12 2" xfId="10446"/>
    <cellStyle name="Normal 8 4 13" xfId="5392"/>
    <cellStyle name="Normal 8 4 13 2" xfId="10754"/>
    <cellStyle name="Normal 8 4 14" xfId="5592"/>
    <cellStyle name="Normal 8 4 14 2" xfId="10942"/>
    <cellStyle name="Normal 8 4 15" xfId="5769"/>
    <cellStyle name="Normal 8 4 2" xfId="248"/>
    <cellStyle name="Normal 8 4 2 10" xfId="3426"/>
    <cellStyle name="Normal 8 4 2 10 2" xfId="8950"/>
    <cellStyle name="Normal 8 4 2 11" xfId="4833"/>
    <cellStyle name="Normal 8 4 2 11 2" xfId="10229"/>
    <cellStyle name="Normal 8 4 2 12" xfId="5383"/>
    <cellStyle name="Normal 8 4 2 12 2" xfId="10746"/>
    <cellStyle name="Normal 8 4 2 13" xfId="5897"/>
    <cellStyle name="Normal 8 4 2 2" xfId="731"/>
    <cellStyle name="Normal 8 4 2 2 2" xfId="6344"/>
    <cellStyle name="Normal 8 4 2 3" xfId="1136"/>
    <cellStyle name="Normal 8 4 2 3 2" xfId="6744"/>
    <cellStyle name="Normal 8 4 2 4" xfId="1543"/>
    <cellStyle name="Normal 8 4 2 4 2" xfId="7144"/>
    <cellStyle name="Normal 8 4 2 5" xfId="1946"/>
    <cellStyle name="Normal 8 4 2 5 2" xfId="7540"/>
    <cellStyle name="Normal 8 4 2 6" xfId="2352"/>
    <cellStyle name="Normal 8 4 2 6 2" xfId="7938"/>
    <cellStyle name="Normal 8 4 2 7" xfId="2752"/>
    <cellStyle name="Normal 8 4 2 7 2" xfId="8332"/>
    <cellStyle name="Normal 8 4 2 8" xfId="4211"/>
    <cellStyle name="Normal 8 4 2 8 2" xfId="9683"/>
    <cellStyle name="Normal 8 4 2 9" xfId="4519"/>
    <cellStyle name="Normal 8 4 2 9 2" xfId="9972"/>
    <cellStyle name="Normal 8 4 3" xfId="380"/>
    <cellStyle name="Normal 8 4 3 10" xfId="4955"/>
    <cellStyle name="Normal 8 4 3 10 2" xfId="10344"/>
    <cellStyle name="Normal 8 4 3 11" xfId="3996"/>
    <cellStyle name="Normal 8 4 3 11 2" xfId="9487"/>
    <cellStyle name="Normal 8 4 3 12" xfId="5302"/>
    <cellStyle name="Normal 8 4 3 12 2" xfId="10670"/>
    <cellStyle name="Normal 8 4 3 13" xfId="6024"/>
    <cellStyle name="Normal 8 4 3 2" xfId="863"/>
    <cellStyle name="Normal 8 4 3 2 2" xfId="6475"/>
    <cellStyle name="Normal 8 4 3 3" xfId="1268"/>
    <cellStyle name="Normal 8 4 3 3 2" xfId="6875"/>
    <cellStyle name="Normal 8 4 3 4" xfId="1675"/>
    <cellStyle name="Normal 8 4 3 4 2" xfId="7275"/>
    <cellStyle name="Normal 8 4 3 5" xfId="2078"/>
    <cellStyle name="Normal 8 4 3 5 2" xfId="7671"/>
    <cellStyle name="Normal 8 4 3 6" xfId="2484"/>
    <cellStyle name="Normal 8 4 3 6 2" xfId="8068"/>
    <cellStyle name="Normal 8 4 3 7" xfId="2882"/>
    <cellStyle name="Normal 8 4 3 7 2" xfId="8461"/>
    <cellStyle name="Normal 8 4 3 8" xfId="3175"/>
    <cellStyle name="Normal 8 4 3 8 2" xfId="8720"/>
    <cellStyle name="Normal 8 4 3 9" xfId="4958"/>
    <cellStyle name="Normal 8 4 3 9 2" xfId="10347"/>
    <cellStyle name="Normal 8 4 4" xfId="580"/>
    <cellStyle name="Normal 8 4 4 2" xfId="6195"/>
    <cellStyle name="Normal 8 4 5" xfId="985"/>
    <cellStyle name="Normal 8 4 5 2" xfId="6595"/>
    <cellStyle name="Normal 8 4 6" xfId="1392"/>
    <cellStyle name="Normal 8 4 6 2" xfId="6995"/>
    <cellStyle name="Normal 8 4 7" xfId="1797"/>
    <cellStyle name="Normal 8 4 7 2" xfId="7394"/>
    <cellStyle name="Normal 8 4 8" xfId="2202"/>
    <cellStyle name="Normal 8 4 8 2" xfId="7793"/>
    <cellStyle name="Normal 8 4 9" xfId="2613"/>
    <cellStyle name="Normal 8 4 9 2" xfId="8195"/>
    <cellStyle name="Normal 8 5" xfId="89"/>
    <cellStyle name="Normal 8 5 10" xfId="3280"/>
    <cellStyle name="Normal 8 5 10 2" xfId="8815"/>
    <cellStyle name="Normal 8 5 11" xfId="3181"/>
    <cellStyle name="Normal 8 5 11 2" xfId="8724"/>
    <cellStyle name="Normal 8 5 12" xfId="4975"/>
    <cellStyle name="Normal 8 5 12 2" xfId="10363"/>
    <cellStyle name="Normal 8 5 13" xfId="3663"/>
    <cellStyle name="Normal 8 5 13 2" xfId="9169"/>
    <cellStyle name="Normal 8 5 14" xfId="5294"/>
    <cellStyle name="Normal 8 5 14 2" xfId="10663"/>
    <cellStyle name="Normal 8 5 15" xfId="5762"/>
    <cellStyle name="Normal 8 5 2" xfId="241"/>
    <cellStyle name="Normal 8 5 2 10" xfId="4308"/>
    <cellStyle name="Normal 8 5 2 10 2" xfId="9775"/>
    <cellStyle name="Normal 8 5 2 11" xfId="5254"/>
    <cellStyle name="Normal 8 5 2 11 2" xfId="10625"/>
    <cellStyle name="Normal 8 5 2 12" xfId="5495"/>
    <cellStyle name="Normal 8 5 2 12 2" xfId="10852"/>
    <cellStyle name="Normal 8 5 2 13" xfId="5890"/>
    <cellStyle name="Normal 8 5 2 2" xfId="724"/>
    <cellStyle name="Normal 8 5 2 2 2" xfId="6337"/>
    <cellStyle name="Normal 8 5 2 3" xfId="1129"/>
    <cellStyle name="Normal 8 5 2 3 2" xfId="6737"/>
    <cellStyle name="Normal 8 5 2 4" xfId="1536"/>
    <cellStyle name="Normal 8 5 2 4 2" xfId="7137"/>
    <cellStyle name="Normal 8 5 2 5" xfId="1939"/>
    <cellStyle name="Normal 8 5 2 5 2" xfId="7533"/>
    <cellStyle name="Normal 8 5 2 6" xfId="2345"/>
    <cellStyle name="Normal 8 5 2 6 2" xfId="7931"/>
    <cellStyle name="Normal 8 5 2 7" xfId="2745"/>
    <cellStyle name="Normal 8 5 2 7 2" xfId="8325"/>
    <cellStyle name="Normal 8 5 2 8" xfId="3226"/>
    <cellStyle name="Normal 8 5 2 8 2" xfId="8763"/>
    <cellStyle name="Normal 8 5 2 9" xfId="4125"/>
    <cellStyle name="Normal 8 5 2 9 2" xfId="9608"/>
    <cellStyle name="Normal 8 5 3" xfId="373"/>
    <cellStyle name="Normal 8 5 3 10" xfId="4791"/>
    <cellStyle name="Normal 8 5 3 10 2" xfId="10188"/>
    <cellStyle name="Normal 8 5 3 11" xfId="4750"/>
    <cellStyle name="Normal 8 5 3 11 2" xfId="10148"/>
    <cellStyle name="Normal 8 5 3 12" xfId="3506"/>
    <cellStyle name="Normal 8 5 3 12 2" xfId="9021"/>
    <cellStyle name="Normal 8 5 3 13" xfId="6017"/>
    <cellStyle name="Normal 8 5 3 2" xfId="856"/>
    <cellStyle name="Normal 8 5 3 2 2" xfId="6468"/>
    <cellStyle name="Normal 8 5 3 3" xfId="1261"/>
    <cellStyle name="Normal 8 5 3 3 2" xfId="6868"/>
    <cellStyle name="Normal 8 5 3 4" xfId="1668"/>
    <cellStyle name="Normal 8 5 3 4 2" xfId="7268"/>
    <cellStyle name="Normal 8 5 3 5" xfId="2071"/>
    <cellStyle name="Normal 8 5 3 5 2" xfId="7664"/>
    <cellStyle name="Normal 8 5 3 6" xfId="2477"/>
    <cellStyle name="Normal 8 5 3 6 2" xfId="8061"/>
    <cellStyle name="Normal 8 5 3 7" xfId="2875"/>
    <cellStyle name="Normal 8 5 3 7 2" xfId="8454"/>
    <cellStyle name="Normal 8 5 3 8" xfId="4139"/>
    <cellStyle name="Normal 8 5 3 8 2" xfId="9619"/>
    <cellStyle name="Normal 8 5 3 9" xfId="4262"/>
    <cellStyle name="Normal 8 5 3 9 2" xfId="9732"/>
    <cellStyle name="Normal 8 5 4" xfId="572"/>
    <cellStyle name="Normal 8 5 4 2" xfId="6188"/>
    <cellStyle name="Normal 8 5 5" xfId="977"/>
    <cellStyle name="Normal 8 5 5 2" xfId="6587"/>
    <cellStyle name="Normal 8 5 6" xfId="1384"/>
    <cellStyle name="Normal 8 5 6 2" xfId="6988"/>
    <cellStyle name="Normal 8 5 7" xfId="1790"/>
    <cellStyle name="Normal 8 5 7 2" xfId="7387"/>
    <cellStyle name="Normal 8 5 8" xfId="2195"/>
    <cellStyle name="Normal 8 5 8 2" xfId="7786"/>
    <cellStyle name="Normal 8 5 9" xfId="2605"/>
    <cellStyle name="Normal 8 5 9 2" xfId="8187"/>
    <cellStyle name="Normal 8 6" xfId="55"/>
    <cellStyle name="Normal 8 6 10" xfId="4472"/>
    <cellStyle name="Normal 8 6 10 2" xfId="9928"/>
    <cellStyle name="Normal 8 6 11" xfId="3762"/>
    <cellStyle name="Normal 8 6 11 2" xfId="9264"/>
    <cellStyle name="Normal 8 6 12" xfId="5265"/>
    <cellStyle name="Normal 8 6 12 2" xfId="10636"/>
    <cellStyle name="Normal 8 6 13" xfId="5505"/>
    <cellStyle name="Normal 8 6 13 2" xfId="10862"/>
    <cellStyle name="Normal 8 6 14" xfId="5658"/>
    <cellStyle name="Normal 8 6 14 2" xfId="11004"/>
    <cellStyle name="Normal 8 6 15" xfId="5736"/>
    <cellStyle name="Normal 8 6 2" xfId="214"/>
    <cellStyle name="Normal 8 6 2 10" xfId="4913"/>
    <cellStyle name="Normal 8 6 2 10 2" xfId="10306"/>
    <cellStyle name="Normal 8 6 2 11" xfId="3599"/>
    <cellStyle name="Normal 8 6 2 11 2" xfId="9108"/>
    <cellStyle name="Normal 8 6 2 12" xfId="3706"/>
    <cellStyle name="Normal 8 6 2 12 2" xfId="9209"/>
    <cellStyle name="Normal 8 6 2 13" xfId="5864"/>
    <cellStyle name="Normal 8 6 2 2" xfId="697"/>
    <cellStyle name="Normal 8 6 2 2 2" xfId="6310"/>
    <cellStyle name="Normal 8 6 2 3" xfId="1102"/>
    <cellStyle name="Normal 8 6 2 3 2" xfId="6710"/>
    <cellStyle name="Normal 8 6 2 4" xfId="1509"/>
    <cellStyle name="Normal 8 6 2 4 2" xfId="7110"/>
    <cellStyle name="Normal 8 6 2 5" xfId="1912"/>
    <cellStyle name="Normal 8 6 2 5 2" xfId="7506"/>
    <cellStyle name="Normal 8 6 2 6" xfId="2318"/>
    <cellStyle name="Normal 8 6 2 6 2" xfId="7904"/>
    <cellStyle name="Normal 8 6 2 7" xfId="2719"/>
    <cellStyle name="Normal 8 6 2 7 2" xfId="8299"/>
    <cellStyle name="Normal 8 6 2 8" xfId="3375"/>
    <cellStyle name="Normal 8 6 2 8 2" xfId="8903"/>
    <cellStyle name="Normal 8 6 2 9" xfId="4352"/>
    <cellStyle name="Normal 8 6 2 9 2" xfId="9819"/>
    <cellStyle name="Normal 8 6 3" xfId="346"/>
    <cellStyle name="Normal 8 6 3 10" xfId="4059"/>
    <cellStyle name="Normal 8 6 3 10 2" xfId="9547"/>
    <cellStyle name="Normal 8 6 3 11" xfId="5053"/>
    <cellStyle name="Normal 8 6 3 11 2" xfId="10438"/>
    <cellStyle name="Normal 8 6 3 12" xfId="5381"/>
    <cellStyle name="Normal 8 6 3 12 2" xfId="10744"/>
    <cellStyle name="Normal 8 6 3 13" xfId="5991"/>
    <cellStyle name="Normal 8 6 3 2" xfId="829"/>
    <cellStyle name="Normal 8 6 3 2 2" xfId="6441"/>
    <cellStyle name="Normal 8 6 3 3" xfId="1234"/>
    <cellStyle name="Normal 8 6 3 3 2" xfId="6841"/>
    <cellStyle name="Normal 8 6 3 4" xfId="1641"/>
    <cellStyle name="Normal 8 6 3 4 2" xfId="7241"/>
    <cellStyle name="Normal 8 6 3 5" xfId="2044"/>
    <cellStyle name="Normal 8 6 3 5 2" xfId="7637"/>
    <cellStyle name="Normal 8 6 3 6" xfId="2450"/>
    <cellStyle name="Normal 8 6 3 6 2" xfId="8034"/>
    <cellStyle name="Normal 8 6 3 7" xfId="2848"/>
    <cellStyle name="Normal 8 6 3 7 2" xfId="8427"/>
    <cellStyle name="Normal 8 6 3 8" xfId="3212"/>
    <cellStyle name="Normal 8 6 3 8 2" xfId="8751"/>
    <cellStyle name="Normal 8 6 3 9" xfId="4056"/>
    <cellStyle name="Normal 8 6 3 9 2" xfId="9544"/>
    <cellStyle name="Normal 8 6 4" xfId="538"/>
    <cellStyle name="Normal 8 6 4 2" xfId="6157"/>
    <cellStyle name="Normal 8 6 5" xfId="601"/>
    <cellStyle name="Normal 8 6 5 2" xfId="6215"/>
    <cellStyle name="Normal 8 6 6" xfId="1006"/>
    <cellStyle name="Normal 8 6 6 2" xfId="6615"/>
    <cellStyle name="Normal 8 6 7" xfId="1413"/>
    <cellStyle name="Normal 8 6 7 2" xfId="7015"/>
    <cellStyle name="Normal 8 6 8" xfId="1754"/>
    <cellStyle name="Normal 8 6 8 2" xfId="7354"/>
    <cellStyle name="Normal 8 6 9" xfId="2053"/>
    <cellStyle name="Normal 8 6 9 2" xfId="7646"/>
    <cellStyle name="Normal 8 7" xfId="112"/>
    <cellStyle name="Normal 8 7 10" xfId="3978"/>
    <cellStyle name="Normal 8 7 10 2" xfId="9470"/>
    <cellStyle name="Normal 8 7 11" xfId="3139"/>
    <cellStyle name="Normal 8 7 11 2" xfId="8685"/>
    <cellStyle name="Normal 8 7 12" xfId="5052"/>
    <cellStyle name="Normal 8 7 12 2" xfId="10437"/>
    <cellStyle name="Normal 8 7 13" xfId="3493"/>
    <cellStyle name="Normal 8 7 13 2" xfId="9008"/>
    <cellStyle name="Normal 8 7 14" xfId="5374"/>
    <cellStyle name="Normal 8 7 14 2" xfId="10737"/>
    <cellStyle name="Normal 8 7 15" xfId="5783"/>
    <cellStyle name="Normal 8 7 2" xfId="263"/>
    <cellStyle name="Normal 8 7 2 10" xfId="5037"/>
    <cellStyle name="Normal 8 7 2 10 2" xfId="10422"/>
    <cellStyle name="Normal 8 7 2 11" xfId="3478"/>
    <cellStyle name="Normal 8 7 2 11 2" xfId="8996"/>
    <cellStyle name="Normal 8 7 2 12" xfId="5121"/>
    <cellStyle name="Normal 8 7 2 12 2" xfId="10497"/>
    <cellStyle name="Normal 8 7 2 13" xfId="5911"/>
    <cellStyle name="Normal 8 7 2 2" xfId="746"/>
    <cellStyle name="Normal 8 7 2 2 2" xfId="6359"/>
    <cellStyle name="Normal 8 7 2 3" xfId="1151"/>
    <cellStyle name="Normal 8 7 2 3 2" xfId="6759"/>
    <cellStyle name="Normal 8 7 2 4" xfId="1558"/>
    <cellStyle name="Normal 8 7 2 4 2" xfId="7159"/>
    <cellStyle name="Normal 8 7 2 5" xfId="1961"/>
    <cellStyle name="Normal 8 7 2 5 2" xfId="7555"/>
    <cellStyle name="Normal 8 7 2 6" xfId="2367"/>
    <cellStyle name="Normal 8 7 2 6 2" xfId="7953"/>
    <cellStyle name="Normal 8 7 2 7" xfId="2766"/>
    <cellStyle name="Normal 8 7 2 7 2" xfId="8346"/>
    <cellStyle name="Normal 8 7 2 8" xfId="4259"/>
    <cellStyle name="Normal 8 7 2 8 2" xfId="9729"/>
    <cellStyle name="Normal 8 7 2 9" xfId="3972"/>
    <cellStyle name="Normal 8 7 2 9 2" xfId="9464"/>
    <cellStyle name="Normal 8 7 3" xfId="395"/>
    <cellStyle name="Normal 8 7 3 10" xfId="4201"/>
    <cellStyle name="Normal 8 7 3 10 2" xfId="9674"/>
    <cellStyle name="Normal 8 7 3 11" xfId="4954"/>
    <cellStyle name="Normal 8 7 3 11 2" xfId="10343"/>
    <cellStyle name="Normal 8 7 3 12" xfId="3381"/>
    <cellStyle name="Normal 8 7 3 12 2" xfId="8908"/>
    <cellStyle name="Normal 8 7 3 13" xfId="6038"/>
    <cellStyle name="Normal 8 7 3 2" xfId="878"/>
    <cellStyle name="Normal 8 7 3 2 2" xfId="6490"/>
    <cellStyle name="Normal 8 7 3 3" xfId="1283"/>
    <cellStyle name="Normal 8 7 3 3 2" xfId="6890"/>
    <cellStyle name="Normal 8 7 3 4" xfId="1690"/>
    <cellStyle name="Normal 8 7 3 4 2" xfId="7290"/>
    <cellStyle name="Normal 8 7 3 5" xfId="2093"/>
    <cellStyle name="Normal 8 7 3 5 2" xfId="7686"/>
    <cellStyle name="Normal 8 7 3 6" xfId="2499"/>
    <cellStyle name="Normal 8 7 3 6 2" xfId="8083"/>
    <cellStyle name="Normal 8 7 3 7" xfId="2897"/>
    <cellStyle name="Normal 8 7 3 7 2" xfId="8476"/>
    <cellStyle name="Normal 8 7 3 8" xfId="3435"/>
    <cellStyle name="Normal 8 7 3 8 2" xfId="8957"/>
    <cellStyle name="Normal 8 7 3 9" xfId="5003"/>
    <cellStyle name="Normal 8 7 3 9 2" xfId="10390"/>
    <cellStyle name="Normal 8 7 4" xfId="595"/>
    <cellStyle name="Normal 8 7 4 2" xfId="6209"/>
    <cellStyle name="Normal 8 7 5" xfId="1000"/>
    <cellStyle name="Normal 8 7 5 2" xfId="6609"/>
    <cellStyle name="Normal 8 7 6" xfId="1407"/>
    <cellStyle name="Normal 8 7 6 2" xfId="7009"/>
    <cellStyle name="Normal 8 7 7" xfId="1812"/>
    <cellStyle name="Normal 8 7 7 2" xfId="7408"/>
    <cellStyle name="Normal 8 7 8" xfId="2217"/>
    <cellStyle name="Normal 8 7 8 2" xfId="7807"/>
    <cellStyle name="Normal 8 7 9" xfId="2628"/>
    <cellStyle name="Normal 8 7 9 2" xfId="8209"/>
    <cellStyle name="Normal 8 8" xfId="56"/>
    <cellStyle name="Normal 8 8 10" xfId="4186"/>
    <cellStyle name="Normal 8 8 10 2" xfId="9662"/>
    <cellStyle name="Normal 8 8 11" xfId="3589"/>
    <cellStyle name="Normal 8 8 11 2" xfId="9099"/>
    <cellStyle name="Normal 8 8 12" xfId="3243"/>
    <cellStyle name="Normal 8 8 12 2" xfId="8780"/>
    <cellStyle name="Normal 8 8 13" xfId="5194"/>
    <cellStyle name="Normal 8 8 13 2" xfId="10568"/>
    <cellStyle name="Normal 8 8 14" xfId="5458"/>
    <cellStyle name="Normal 8 8 14 2" xfId="10817"/>
    <cellStyle name="Normal 8 8 15" xfId="5737"/>
    <cellStyle name="Normal 8 8 2" xfId="215"/>
    <cellStyle name="Normal 8 8 2 10" xfId="4529"/>
    <cellStyle name="Normal 8 8 2 10 2" xfId="9982"/>
    <cellStyle name="Normal 8 8 2 11" xfId="5259"/>
    <cellStyle name="Normal 8 8 2 11 2" xfId="10630"/>
    <cellStyle name="Normal 8 8 2 12" xfId="5500"/>
    <cellStyle name="Normal 8 8 2 12 2" xfId="10857"/>
    <cellStyle name="Normal 8 8 2 13" xfId="5865"/>
    <cellStyle name="Normal 8 8 2 2" xfId="698"/>
    <cellStyle name="Normal 8 8 2 2 2" xfId="6311"/>
    <cellStyle name="Normal 8 8 2 3" xfId="1103"/>
    <cellStyle name="Normal 8 8 2 3 2" xfId="6711"/>
    <cellStyle name="Normal 8 8 2 4" xfId="1510"/>
    <cellStyle name="Normal 8 8 2 4 2" xfId="7111"/>
    <cellStyle name="Normal 8 8 2 5" xfId="1913"/>
    <cellStyle name="Normal 8 8 2 5 2" xfId="7507"/>
    <cellStyle name="Normal 8 8 2 6" xfId="2319"/>
    <cellStyle name="Normal 8 8 2 6 2" xfId="7905"/>
    <cellStyle name="Normal 8 8 2 7" xfId="2720"/>
    <cellStyle name="Normal 8 8 2 7 2" xfId="8300"/>
    <cellStyle name="Normal 8 8 2 8" xfId="3036"/>
    <cellStyle name="Normal 8 8 2 8 2" xfId="8589"/>
    <cellStyle name="Normal 8 8 2 9" xfId="4965"/>
    <cellStyle name="Normal 8 8 2 9 2" xfId="10354"/>
    <cellStyle name="Normal 8 8 3" xfId="347"/>
    <cellStyle name="Normal 8 8 3 10" xfId="5140"/>
    <cellStyle name="Normal 8 8 3 10 2" xfId="10516"/>
    <cellStyle name="Normal 8 8 3 11" xfId="5419"/>
    <cellStyle name="Normal 8 8 3 11 2" xfId="10779"/>
    <cellStyle name="Normal 8 8 3 12" xfId="5610"/>
    <cellStyle name="Normal 8 8 3 12 2" xfId="10958"/>
    <cellStyle name="Normal 8 8 3 13" xfId="5992"/>
    <cellStyle name="Normal 8 8 3 2" xfId="830"/>
    <cellStyle name="Normal 8 8 3 2 2" xfId="6442"/>
    <cellStyle name="Normal 8 8 3 3" xfId="1235"/>
    <cellStyle name="Normal 8 8 3 3 2" xfId="6842"/>
    <cellStyle name="Normal 8 8 3 4" xfId="1642"/>
    <cellStyle name="Normal 8 8 3 4 2" xfId="7242"/>
    <cellStyle name="Normal 8 8 3 5" xfId="2045"/>
    <cellStyle name="Normal 8 8 3 5 2" xfId="7638"/>
    <cellStyle name="Normal 8 8 3 6" xfId="2451"/>
    <cellStyle name="Normal 8 8 3 6 2" xfId="8035"/>
    <cellStyle name="Normal 8 8 3 7" xfId="2849"/>
    <cellStyle name="Normal 8 8 3 7 2" xfId="8428"/>
    <cellStyle name="Normal 8 8 3 8" xfId="4317"/>
    <cellStyle name="Normal 8 8 3 8 2" xfId="9784"/>
    <cellStyle name="Normal 8 8 3 9" xfId="3401"/>
    <cellStyle name="Normal 8 8 3 9 2" xfId="8927"/>
    <cellStyle name="Normal 8 8 4" xfId="539"/>
    <cellStyle name="Normal 8 8 4 2" xfId="6158"/>
    <cellStyle name="Normal 8 8 5" xfId="958"/>
    <cellStyle name="Normal 8 8 5 2" xfId="6569"/>
    <cellStyle name="Normal 8 8 6" xfId="1363"/>
    <cellStyle name="Normal 8 8 6 2" xfId="6969"/>
    <cellStyle name="Normal 8 8 7" xfId="1770"/>
    <cellStyle name="Normal 8 8 7 2" xfId="7368"/>
    <cellStyle name="Normal 8 8 8" xfId="1421"/>
    <cellStyle name="Normal 8 8 8 2" xfId="7023"/>
    <cellStyle name="Normal 8 8 9" xfId="2168"/>
    <cellStyle name="Normal 8 8 9 2" xfId="7760"/>
    <cellStyle name="Normal 8 9" xfId="131"/>
    <cellStyle name="Normal 8 9 10" xfId="3363"/>
    <cellStyle name="Normal 8 9 10 2" xfId="8892"/>
    <cellStyle name="Normal 8 9 11" xfId="4694"/>
    <cellStyle name="Normal 8 9 11 2" xfId="10094"/>
    <cellStyle name="Normal 8 9 12" xfId="3361"/>
    <cellStyle name="Normal 8 9 12 2" xfId="8890"/>
    <cellStyle name="Normal 8 9 13" xfId="3370"/>
    <cellStyle name="Normal 8 9 13 2" xfId="8898"/>
    <cellStyle name="Normal 8 9 14" xfId="5375"/>
    <cellStyle name="Normal 8 9 14 2" xfId="10738"/>
    <cellStyle name="Normal 8 9 15" xfId="5797"/>
    <cellStyle name="Normal 8 9 2" xfId="277"/>
    <cellStyle name="Normal 8 9 2 10" xfId="5335"/>
    <cellStyle name="Normal 8 9 2 10 2" xfId="10702"/>
    <cellStyle name="Normal 8 9 2 11" xfId="5561"/>
    <cellStyle name="Normal 8 9 2 11 2" xfId="10914"/>
    <cellStyle name="Normal 8 9 2 12" xfId="5692"/>
    <cellStyle name="Normal 8 9 2 12 2" xfId="11037"/>
    <cellStyle name="Normal 8 9 2 13" xfId="5925"/>
    <cellStyle name="Normal 8 9 2 2" xfId="760"/>
    <cellStyle name="Normal 8 9 2 2 2" xfId="6373"/>
    <cellStyle name="Normal 8 9 2 3" xfId="1165"/>
    <cellStyle name="Normal 8 9 2 3 2" xfId="6773"/>
    <cellStyle name="Normal 8 9 2 4" xfId="1572"/>
    <cellStyle name="Normal 8 9 2 4 2" xfId="7173"/>
    <cellStyle name="Normal 8 9 2 5" xfId="1975"/>
    <cellStyle name="Normal 8 9 2 5 2" xfId="7569"/>
    <cellStyle name="Normal 8 9 2 6" xfId="2381"/>
    <cellStyle name="Normal 8 9 2 6 2" xfId="7967"/>
    <cellStyle name="Normal 8 9 2 7" xfId="2780"/>
    <cellStyle name="Normal 8 9 2 7 2" xfId="8360"/>
    <cellStyle name="Normal 8 9 2 8" xfId="4567"/>
    <cellStyle name="Normal 8 9 2 8 2" xfId="10018"/>
    <cellStyle name="Normal 8 9 2 9" xfId="3272"/>
    <cellStyle name="Normal 8 9 2 9 2" xfId="8808"/>
    <cellStyle name="Normal 8 9 3" xfId="409"/>
    <cellStyle name="Normal 8 9 3 10" xfId="3252"/>
    <cellStyle name="Normal 8 9 3 10 2" xfId="8789"/>
    <cellStyle name="Normal 8 9 3 11" xfId="4583"/>
    <cellStyle name="Normal 8 9 3 11 2" xfId="10034"/>
    <cellStyle name="Normal 8 9 3 12" xfId="3960"/>
    <cellStyle name="Normal 8 9 3 12 2" xfId="9452"/>
    <cellStyle name="Normal 8 9 3 13" xfId="6052"/>
    <cellStyle name="Normal 8 9 3 2" xfId="892"/>
    <cellStyle name="Normal 8 9 3 2 2" xfId="6504"/>
    <cellStyle name="Normal 8 9 3 3" xfId="1297"/>
    <cellStyle name="Normal 8 9 3 3 2" xfId="6904"/>
    <cellStyle name="Normal 8 9 3 4" xfId="1704"/>
    <cellStyle name="Normal 8 9 3 4 2" xfId="7304"/>
    <cellStyle name="Normal 8 9 3 5" xfId="2107"/>
    <cellStyle name="Normal 8 9 3 5 2" xfId="7700"/>
    <cellStyle name="Normal 8 9 3 6" xfId="2513"/>
    <cellStyle name="Normal 8 9 3 6 2" xfId="8097"/>
    <cellStyle name="Normal 8 9 3 7" xfId="2911"/>
    <cellStyle name="Normal 8 9 3 7 2" xfId="8490"/>
    <cellStyle name="Normal 8 9 3 8" xfId="3725"/>
    <cellStyle name="Normal 8 9 3 8 2" xfId="9228"/>
    <cellStyle name="Normal 8 9 3 9" xfId="3122"/>
    <cellStyle name="Normal 8 9 3 9 2" xfId="8668"/>
    <cellStyle name="Normal 8 9 4" xfId="614"/>
    <cellStyle name="Normal 8 9 4 2" xfId="6228"/>
    <cellStyle name="Normal 8 9 5" xfId="1019"/>
    <cellStyle name="Normal 8 9 5 2" xfId="6628"/>
    <cellStyle name="Normal 8 9 6" xfId="1426"/>
    <cellStyle name="Normal 8 9 6 2" xfId="7028"/>
    <cellStyle name="Normal 8 9 7" xfId="1830"/>
    <cellStyle name="Normal 8 9 7 2" xfId="7426"/>
    <cellStyle name="Normal 8 9 8" xfId="2236"/>
    <cellStyle name="Normal 8 9 8 2" xfId="7825"/>
    <cellStyle name="Normal 8 9 9" xfId="2644"/>
    <cellStyle name="Normal 8 9 9 2" xfId="8225"/>
    <cellStyle name="Normal 9" xfId="46"/>
    <cellStyle name="Normal 9 10" xfId="140"/>
    <cellStyle name="Normal 9 10 10" xfId="3448"/>
    <cellStyle name="Normal 9 10 10 2" xfId="8968"/>
    <cellStyle name="Normal 9 10 11" xfId="5017"/>
    <cellStyle name="Normal 9 10 11 2" xfId="10402"/>
    <cellStyle name="Normal 9 10 12" xfId="3587"/>
    <cellStyle name="Normal 9 10 12 2" xfId="9097"/>
    <cellStyle name="Normal 9 10 13" xfId="4918"/>
    <cellStyle name="Normal 9 10 13 2" xfId="10311"/>
    <cellStyle name="Normal 9 10 14" xfId="5010"/>
    <cellStyle name="Normal 9 10 14 2" xfId="10397"/>
    <cellStyle name="Normal 9 10 15" xfId="5805"/>
    <cellStyle name="Normal 9 10 2" xfId="285"/>
    <cellStyle name="Normal 9 10 2 10" xfId="3274"/>
    <cellStyle name="Normal 9 10 2 10 2" xfId="8810"/>
    <cellStyle name="Normal 9 10 2 11" xfId="3302"/>
    <cellStyle name="Normal 9 10 2 11 2" xfId="8834"/>
    <cellStyle name="Normal 9 10 2 12" xfId="4145"/>
    <cellStyle name="Normal 9 10 2 12 2" xfId="9625"/>
    <cellStyle name="Normal 9 10 2 13" xfId="5933"/>
    <cellStyle name="Normal 9 10 2 2" xfId="768"/>
    <cellStyle name="Normal 9 10 2 2 2" xfId="6381"/>
    <cellStyle name="Normal 9 10 2 3" xfId="1173"/>
    <cellStyle name="Normal 9 10 2 3 2" xfId="6781"/>
    <cellStyle name="Normal 9 10 2 4" xfId="1580"/>
    <cellStyle name="Normal 9 10 2 4 2" xfId="7181"/>
    <cellStyle name="Normal 9 10 2 5" xfId="1983"/>
    <cellStyle name="Normal 9 10 2 5 2" xfId="7577"/>
    <cellStyle name="Normal 9 10 2 6" xfId="2389"/>
    <cellStyle name="Normal 9 10 2 6 2" xfId="7975"/>
    <cellStyle name="Normal 9 10 2 7" xfId="2788"/>
    <cellStyle name="Normal 9 10 2 7 2" xfId="8368"/>
    <cellStyle name="Normal 9 10 2 8" xfId="3564"/>
    <cellStyle name="Normal 9 10 2 8 2" xfId="9076"/>
    <cellStyle name="Normal 9 10 2 9" xfId="4844"/>
    <cellStyle name="Normal 9 10 2 9 2" xfId="10240"/>
    <cellStyle name="Normal 9 10 3" xfId="417"/>
    <cellStyle name="Normal 9 10 3 10" xfId="5236"/>
    <cellStyle name="Normal 9 10 3 10 2" xfId="10609"/>
    <cellStyle name="Normal 9 10 3 11" xfId="5483"/>
    <cellStyle name="Normal 9 10 3 11 2" xfId="10841"/>
    <cellStyle name="Normal 9 10 3 12" xfId="5644"/>
    <cellStyle name="Normal 9 10 3 12 2" xfId="10991"/>
    <cellStyle name="Normal 9 10 3 13" xfId="6060"/>
    <cellStyle name="Normal 9 10 3 2" xfId="900"/>
    <cellStyle name="Normal 9 10 3 2 2" xfId="6512"/>
    <cellStyle name="Normal 9 10 3 3" xfId="1305"/>
    <cellStyle name="Normal 9 10 3 3 2" xfId="6912"/>
    <cellStyle name="Normal 9 10 3 4" xfId="1712"/>
    <cellStyle name="Normal 9 10 3 4 2" xfId="7312"/>
    <cellStyle name="Normal 9 10 3 5" xfId="2115"/>
    <cellStyle name="Normal 9 10 3 5 2" xfId="7708"/>
    <cellStyle name="Normal 9 10 3 6" xfId="2521"/>
    <cellStyle name="Normal 9 10 3 6 2" xfId="8105"/>
    <cellStyle name="Normal 9 10 3 7" xfId="2919"/>
    <cellStyle name="Normal 9 10 3 7 2" xfId="8498"/>
    <cellStyle name="Normal 9 10 3 8" xfId="4436"/>
    <cellStyle name="Normal 9 10 3 8 2" xfId="9897"/>
    <cellStyle name="Normal 9 10 3 9" xfId="3630"/>
    <cellStyle name="Normal 9 10 3 9 2" xfId="9138"/>
    <cellStyle name="Normal 9 10 4" xfId="623"/>
    <cellStyle name="Normal 9 10 4 2" xfId="6237"/>
    <cellStyle name="Normal 9 10 5" xfId="1028"/>
    <cellStyle name="Normal 9 10 5 2" xfId="6637"/>
    <cellStyle name="Normal 9 10 6" xfId="1435"/>
    <cellStyle name="Normal 9 10 6 2" xfId="7037"/>
    <cellStyle name="Normal 9 10 7" xfId="1839"/>
    <cellStyle name="Normal 9 10 7 2" xfId="7435"/>
    <cellStyle name="Normal 9 10 8" xfId="2245"/>
    <cellStyle name="Normal 9 10 8 2" xfId="7834"/>
    <cellStyle name="Normal 9 10 9" xfId="2652"/>
    <cellStyle name="Normal 9 10 9 2" xfId="8233"/>
    <cellStyle name="Normal 9 11" xfId="147"/>
    <cellStyle name="Normal 9 11 10" xfId="4463"/>
    <cellStyle name="Normal 9 11 10 2" xfId="9920"/>
    <cellStyle name="Normal 9 11 11" xfId="4246"/>
    <cellStyle name="Normal 9 11 11 2" xfId="9716"/>
    <cellStyle name="Normal 9 11 12" xfId="5260"/>
    <cellStyle name="Normal 9 11 12 2" xfId="10631"/>
    <cellStyle name="Normal 9 11 13" xfId="5501"/>
    <cellStyle name="Normal 9 11 13 2" xfId="10858"/>
    <cellStyle name="Normal 9 11 14" xfId="5656"/>
    <cellStyle name="Normal 9 11 14 2" xfId="11002"/>
    <cellStyle name="Normal 9 11 15" xfId="5811"/>
    <cellStyle name="Normal 9 11 2" xfId="291"/>
    <cellStyle name="Normal 9 11 2 10" xfId="2639"/>
    <cellStyle name="Normal 9 11 2 10 2" xfId="8220"/>
    <cellStyle name="Normal 9 11 2 11" xfId="4919"/>
    <cellStyle name="Normal 9 11 2 11 2" xfId="10312"/>
    <cellStyle name="Normal 9 11 2 12" xfId="4378"/>
    <cellStyle name="Normal 9 11 2 12 2" xfId="9843"/>
    <cellStyle name="Normal 9 11 2 13" xfId="5939"/>
    <cellStyle name="Normal 9 11 2 2" xfId="774"/>
    <cellStyle name="Normal 9 11 2 2 2" xfId="6387"/>
    <cellStyle name="Normal 9 11 2 3" xfId="1179"/>
    <cellStyle name="Normal 9 11 2 3 2" xfId="6787"/>
    <cellStyle name="Normal 9 11 2 4" xfId="1586"/>
    <cellStyle name="Normal 9 11 2 4 2" xfId="7187"/>
    <cellStyle name="Normal 9 11 2 5" xfId="1989"/>
    <cellStyle name="Normal 9 11 2 5 2" xfId="7583"/>
    <cellStyle name="Normal 9 11 2 6" xfId="2395"/>
    <cellStyle name="Normal 9 11 2 6 2" xfId="7981"/>
    <cellStyle name="Normal 9 11 2 7" xfId="2794"/>
    <cellStyle name="Normal 9 11 2 7 2" xfId="8374"/>
    <cellStyle name="Normal 9 11 2 8" xfId="3148"/>
    <cellStyle name="Normal 9 11 2 8 2" xfId="8694"/>
    <cellStyle name="Normal 9 11 2 9" xfId="4768"/>
    <cellStyle name="Normal 9 11 2 9 2" xfId="10165"/>
    <cellStyle name="Normal 9 11 3" xfId="423"/>
    <cellStyle name="Normal 9 11 3 10" xfId="3339"/>
    <cellStyle name="Normal 9 11 3 10 2" xfId="8869"/>
    <cellStyle name="Normal 9 11 3 11" xfId="4556"/>
    <cellStyle name="Normal 9 11 3 11 2" xfId="10007"/>
    <cellStyle name="Normal 9 11 3 12" xfId="3625"/>
    <cellStyle name="Normal 9 11 3 12 2" xfId="9133"/>
    <cellStyle name="Normal 9 11 3 13" xfId="6066"/>
    <cellStyle name="Normal 9 11 3 2" xfId="906"/>
    <cellStyle name="Normal 9 11 3 2 2" xfId="6518"/>
    <cellStyle name="Normal 9 11 3 3" xfId="1311"/>
    <cellStyle name="Normal 9 11 3 3 2" xfId="6918"/>
    <cellStyle name="Normal 9 11 3 4" xfId="1718"/>
    <cellStyle name="Normal 9 11 3 4 2" xfId="7318"/>
    <cellStyle name="Normal 9 11 3 5" xfId="2121"/>
    <cellStyle name="Normal 9 11 3 5 2" xfId="7714"/>
    <cellStyle name="Normal 9 11 3 6" xfId="2527"/>
    <cellStyle name="Normal 9 11 3 6 2" xfId="8111"/>
    <cellStyle name="Normal 9 11 3 7" xfId="2925"/>
    <cellStyle name="Normal 9 11 3 7 2" xfId="8504"/>
    <cellStyle name="Normal 9 11 3 8" xfId="4037"/>
    <cellStyle name="Normal 9 11 3 8 2" xfId="9525"/>
    <cellStyle name="Normal 9 11 3 9" xfId="4220"/>
    <cellStyle name="Normal 9 11 3 9 2" xfId="9692"/>
    <cellStyle name="Normal 9 11 4" xfId="630"/>
    <cellStyle name="Normal 9 11 4 2" xfId="6244"/>
    <cellStyle name="Normal 9 11 5" xfId="1035"/>
    <cellStyle name="Normal 9 11 5 2" xfId="6644"/>
    <cellStyle name="Normal 9 11 6" xfId="1442"/>
    <cellStyle name="Normal 9 11 6 2" xfId="7044"/>
    <cellStyle name="Normal 9 11 7" xfId="1846"/>
    <cellStyle name="Normal 9 11 7 2" xfId="7442"/>
    <cellStyle name="Normal 9 11 8" xfId="2252"/>
    <cellStyle name="Normal 9 11 8 2" xfId="7840"/>
    <cellStyle name="Normal 9 11 9" xfId="2659"/>
    <cellStyle name="Normal 9 11 9 2" xfId="8240"/>
    <cellStyle name="Normal 9 12" xfId="152"/>
    <cellStyle name="Normal 9 12 10" xfId="4364"/>
    <cellStyle name="Normal 9 12 10 2" xfId="9830"/>
    <cellStyle name="Normal 9 12 11" xfId="4427"/>
    <cellStyle name="Normal 9 12 11 2" xfId="9888"/>
    <cellStyle name="Normal 9 12 12" xfId="5174"/>
    <cellStyle name="Normal 9 12 12 2" xfId="10548"/>
    <cellStyle name="Normal 9 12 13" xfId="5442"/>
    <cellStyle name="Normal 9 12 13 2" xfId="10801"/>
    <cellStyle name="Normal 9 12 14" xfId="5622"/>
    <cellStyle name="Normal 9 12 14 2" xfId="10970"/>
    <cellStyle name="Normal 9 12 15" xfId="5816"/>
    <cellStyle name="Normal 9 12 2" xfId="296"/>
    <cellStyle name="Normal 9 12 2 10" xfId="4764"/>
    <cellStyle name="Normal 9 12 2 10 2" xfId="10162"/>
    <cellStyle name="Normal 9 12 2 11" xfId="3842"/>
    <cellStyle name="Normal 9 12 2 11 2" xfId="9340"/>
    <cellStyle name="Normal 9 12 2 12" xfId="5231"/>
    <cellStyle name="Normal 9 12 2 12 2" xfId="10604"/>
    <cellStyle name="Normal 9 12 2 13" xfId="5944"/>
    <cellStyle name="Normal 9 12 2 2" xfId="779"/>
    <cellStyle name="Normal 9 12 2 2 2" xfId="6392"/>
    <cellStyle name="Normal 9 12 2 3" xfId="1184"/>
    <cellStyle name="Normal 9 12 2 3 2" xfId="6792"/>
    <cellStyle name="Normal 9 12 2 4" xfId="1591"/>
    <cellStyle name="Normal 9 12 2 4 2" xfId="7192"/>
    <cellStyle name="Normal 9 12 2 5" xfId="1994"/>
    <cellStyle name="Normal 9 12 2 5 2" xfId="7588"/>
    <cellStyle name="Normal 9 12 2 6" xfId="2400"/>
    <cellStyle name="Normal 9 12 2 6 2" xfId="7986"/>
    <cellStyle name="Normal 9 12 2 7" xfId="2799"/>
    <cellStyle name="Normal 9 12 2 7 2" xfId="8379"/>
    <cellStyle name="Normal 9 12 2 8" xfId="3351"/>
    <cellStyle name="Normal 9 12 2 8 2" xfId="8880"/>
    <cellStyle name="Normal 9 12 2 9" xfId="3579"/>
    <cellStyle name="Normal 9 12 2 9 2" xfId="9090"/>
    <cellStyle name="Normal 9 12 3" xfId="428"/>
    <cellStyle name="Normal 9 12 3 10" xfId="4020"/>
    <cellStyle name="Normal 9 12 3 10 2" xfId="9509"/>
    <cellStyle name="Normal 9 12 3 11" xfId="3281"/>
    <cellStyle name="Normal 9 12 3 11 2" xfId="8816"/>
    <cellStyle name="Normal 9 12 3 12" xfId="4184"/>
    <cellStyle name="Normal 9 12 3 12 2" xfId="9660"/>
    <cellStyle name="Normal 9 12 3 13" xfId="6071"/>
    <cellStyle name="Normal 9 12 3 2" xfId="911"/>
    <cellStyle name="Normal 9 12 3 2 2" xfId="6523"/>
    <cellStyle name="Normal 9 12 3 3" xfId="1316"/>
    <cellStyle name="Normal 9 12 3 3 2" xfId="6923"/>
    <cellStyle name="Normal 9 12 3 4" xfId="1723"/>
    <cellStyle name="Normal 9 12 3 4 2" xfId="7323"/>
    <cellStyle name="Normal 9 12 3 5" xfId="2126"/>
    <cellStyle name="Normal 9 12 3 5 2" xfId="7719"/>
    <cellStyle name="Normal 9 12 3 6" xfId="2532"/>
    <cellStyle name="Normal 9 12 3 6 2" xfId="8116"/>
    <cellStyle name="Normal 9 12 3 7" xfId="2930"/>
    <cellStyle name="Normal 9 12 3 7 2" xfId="8509"/>
    <cellStyle name="Normal 9 12 3 8" xfId="4253"/>
    <cellStyle name="Normal 9 12 3 8 2" xfId="9723"/>
    <cellStyle name="Normal 9 12 3 9" xfId="4369"/>
    <cellStyle name="Normal 9 12 3 9 2" xfId="9834"/>
    <cellStyle name="Normal 9 12 4" xfId="635"/>
    <cellStyle name="Normal 9 12 4 2" xfId="6249"/>
    <cellStyle name="Normal 9 12 5" xfId="1040"/>
    <cellStyle name="Normal 9 12 5 2" xfId="6649"/>
    <cellStyle name="Normal 9 12 6" xfId="1447"/>
    <cellStyle name="Normal 9 12 6 2" xfId="7049"/>
    <cellStyle name="Normal 9 12 7" xfId="1851"/>
    <cellStyle name="Normal 9 12 7 2" xfId="7447"/>
    <cellStyle name="Normal 9 12 8" xfId="2257"/>
    <cellStyle name="Normal 9 12 8 2" xfId="7845"/>
    <cellStyle name="Normal 9 12 9" xfId="2664"/>
    <cellStyle name="Normal 9 12 9 2" xfId="8245"/>
    <cellStyle name="Normal 9 13" xfId="150"/>
    <cellStyle name="Normal 9 13 10" xfId="3559"/>
    <cellStyle name="Normal 9 13 10 2" xfId="9071"/>
    <cellStyle name="Normal 9 13 11" xfId="4843"/>
    <cellStyle name="Normal 9 13 11 2" xfId="10239"/>
    <cellStyle name="Normal 9 13 12" xfId="2937"/>
    <cellStyle name="Normal 9 13 12 2" xfId="8516"/>
    <cellStyle name="Normal 9 13 13" xfId="5287"/>
    <cellStyle name="Normal 9 13 13 2" xfId="10656"/>
    <cellStyle name="Normal 9 13 14" xfId="5523"/>
    <cellStyle name="Normal 9 13 14 2" xfId="10878"/>
    <cellStyle name="Normal 9 13 15" xfId="5814"/>
    <cellStyle name="Normal 9 13 2" xfId="294"/>
    <cellStyle name="Normal 9 13 2 10" xfId="5044"/>
    <cellStyle name="Normal 9 13 2 10 2" xfId="10429"/>
    <cellStyle name="Normal 9 13 2 11" xfId="3671"/>
    <cellStyle name="Normal 9 13 2 11 2" xfId="9177"/>
    <cellStyle name="Normal 9 13 2 12" xfId="3174"/>
    <cellStyle name="Normal 9 13 2 12 2" xfId="8719"/>
    <cellStyle name="Normal 9 13 2 13" xfId="5942"/>
    <cellStyle name="Normal 9 13 2 2" xfId="777"/>
    <cellStyle name="Normal 9 13 2 2 2" xfId="6390"/>
    <cellStyle name="Normal 9 13 2 3" xfId="1182"/>
    <cellStyle name="Normal 9 13 2 3 2" xfId="6790"/>
    <cellStyle name="Normal 9 13 2 4" xfId="1589"/>
    <cellStyle name="Normal 9 13 2 4 2" xfId="7190"/>
    <cellStyle name="Normal 9 13 2 5" xfId="1992"/>
    <cellStyle name="Normal 9 13 2 5 2" xfId="7586"/>
    <cellStyle name="Normal 9 13 2 6" xfId="2398"/>
    <cellStyle name="Normal 9 13 2 6 2" xfId="7984"/>
    <cellStyle name="Normal 9 13 2 7" xfId="2797"/>
    <cellStyle name="Normal 9 13 2 7 2" xfId="8377"/>
    <cellStyle name="Normal 9 13 2 8" xfId="3967"/>
    <cellStyle name="Normal 9 13 2 8 2" xfId="9459"/>
    <cellStyle name="Normal 9 13 2 9" xfId="3144"/>
    <cellStyle name="Normal 9 13 2 9 2" xfId="8690"/>
    <cellStyle name="Normal 9 13 3" xfId="426"/>
    <cellStyle name="Normal 9 13 3 10" xfId="4878"/>
    <cellStyle name="Normal 9 13 3 10 2" xfId="10272"/>
    <cellStyle name="Normal 9 13 3 11" xfId="3958"/>
    <cellStyle name="Normal 9 13 3 11 2" xfId="9450"/>
    <cellStyle name="Normal 9 13 3 12" xfId="4086"/>
    <cellStyle name="Normal 9 13 3 12 2" xfId="9572"/>
    <cellStyle name="Normal 9 13 3 13" xfId="6069"/>
    <cellStyle name="Normal 9 13 3 2" xfId="909"/>
    <cellStyle name="Normal 9 13 3 2 2" xfId="6521"/>
    <cellStyle name="Normal 9 13 3 3" xfId="1314"/>
    <cellStyle name="Normal 9 13 3 3 2" xfId="6921"/>
    <cellStyle name="Normal 9 13 3 4" xfId="1721"/>
    <cellStyle name="Normal 9 13 3 4 2" xfId="7321"/>
    <cellStyle name="Normal 9 13 3 5" xfId="2124"/>
    <cellStyle name="Normal 9 13 3 5 2" xfId="7717"/>
    <cellStyle name="Normal 9 13 3 6" xfId="2530"/>
    <cellStyle name="Normal 9 13 3 6 2" xfId="8114"/>
    <cellStyle name="Normal 9 13 3 7" xfId="2928"/>
    <cellStyle name="Normal 9 13 3 7 2" xfId="8507"/>
    <cellStyle name="Normal 9 13 3 8" xfId="3118"/>
    <cellStyle name="Normal 9 13 3 8 2" xfId="8664"/>
    <cellStyle name="Normal 9 13 3 9" xfId="4744"/>
    <cellStyle name="Normal 9 13 3 9 2" xfId="10142"/>
    <cellStyle name="Normal 9 13 4" xfId="633"/>
    <cellStyle name="Normal 9 13 4 2" xfId="6247"/>
    <cellStyle name="Normal 9 13 5" xfId="1038"/>
    <cellStyle name="Normal 9 13 5 2" xfId="6647"/>
    <cellStyle name="Normal 9 13 6" xfId="1445"/>
    <cellStyle name="Normal 9 13 6 2" xfId="7047"/>
    <cellStyle name="Normal 9 13 7" xfId="1849"/>
    <cellStyle name="Normal 9 13 7 2" xfId="7445"/>
    <cellStyle name="Normal 9 13 8" xfId="2255"/>
    <cellStyle name="Normal 9 13 8 2" xfId="7843"/>
    <cellStyle name="Normal 9 13 9" xfId="2662"/>
    <cellStyle name="Normal 9 13 9 2" xfId="8243"/>
    <cellStyle name="Normal 9 14" xfId="206"/>
    <cellStyle name="Normal 9 14 10" xfId="4807"/>
    <cellStyle name="Normal 9 14 10 2" xfId="10204"/>
    <cellStyle name="Normal 9 14 11" xfId="3620"/>
    <cellStyle name="Normal 9 14 11 2" xfId="9128"/>
    <cellStyle name="Normal 9 14 12" xfId="4264"/>
    <cellStyle name="Normal 9 14 12 2" xfId="9734"/>
    <cellStyle name="Normal 9 14 13" xfId="5856"/>
    <cellStyle name="Normal 9 14 2" xfId="689"/>
    <cellStyle name="Normal 9 14 2 2" xfId="6302"/>
    <cellStyle name="Normal 9 14 3" xfId="1094"/>
    <cellStyle name="Normal 9 14 3 2" xfId="6702"/>
    <cellStyle name="Normal 9 14 4" xfId="1501"/>
    <cellStyle name="Normal 9 14 4 2" xfId="7102"/>
    <cellStyle name="Normal 9 14 5" xfId="1904"/>
    <cellStyle name="Normal 9 14 5 2" xfId="7498"/>
    <cellStyle name="Normal 9 14 6" xfId="2310"/>
    <cellStyle name="Normal 9 14 6 2" xfId="7896"/>
    <cellStyle name="Normal 9 14 7" xfId="2711"/>
    <cellStyle name="Normal 9 14 7 2" xfId="8291"/>
    <cellStyle name="Normal 9 14 8" xfId="3298"/>
    <cellStyle name="Normal 9 14 8 2" xfId="8831"/>
    <cellStyle name="Normal 9 14 9" xfId="4297"/>
    <cellStyle name="Normal 9 14 9 2" xfId="9764"/>
    <cellStyle name="Normal 9 15" xfId="338"/>
    <cellStyle name="Normal 9 15 10" xfId="4549"/>
    <cellStyle name="Normal 9 15 10 2" xfId="10000"/>
    <cellStyle name="Normal 9 15 11" xfId="5276"/>
    <cellStyle name="Normal 9 15 11 2" xfId="10645"/>
    <cellStyle name="Normal 9 15 12" xfId="5516"/>
    <cellStyle name="Normal 9 15 12 2" xfId="10871"/>
    <cellStyle name="Normal 9 15 13" xfId="5983"/>
    <cellStyle name="Normal 9 15 2" xfId="821"/>
    <cellStyle name="Normal 9 15 2 2" xfId="6433"/>
    <cellStyle name="Normal 9 15 3" xfId="1226"/>
    <cellStyle name="Normal 9 15 3 2" xfId="6833"/>
    <cellStyle name="Normal 9 15 4" xfId="1633"/>
    <cellStyle name="Normal 9 15 4 2" xfId="7233"/>
    <cellStyle name="Normal 9 15 5" xfId="2036"/>
    <cellStyle name="Normal 9 15 5 2" xfId="7629"/>
    <cellStyle name="Normal 9 15 6" xfId="2442"/>
    <cellStyle name="Normal 9 15 6 2" xfId="8026"/>
    <cellStyle name="Normal 9 15 7" xfId="2840"/>
    <cellStyle name="Normal 9 15 7 2" xfId="8419"/>
    <cellStyle name="Normal 9 15 8" xfId="4227"/>
    <cellStyle name="Normal 9 15 8 2" xfId="9699"/>
    <cellStyle name="Normal 9 15 9" xfId="3510"/>
    <cellStyle name="Normal 9 15 9 2" xfId="9024"/>
    <cellStyle name="Normal 9 16" xfId="529"/>
    <cellStyle name="Normal 9 16 2" xfId="6148"/>
    <cellStyle name="Normal 9 17" xfId="642"/>
    <cellStyle name="Normal 9 17 2" xfId="6256"/>
    <cellStyle name="Normal 9 18" xfId="1047"/>
    <cellStyle name="Normal 9 18 2" xfId="6656"/>
    <cellStyle name="Normal 9 19" xfId="1454"/>
    <cellStyle name="Normal 9 19 2" xfId="7056"/>
    <cellStyle name="Normal 9 2" xfId="75"/>
    <cellStyle name="Normal 9 2 10" xfId="4385"/>
    <cellStyle name="Normal 9 2 10 2" xfId="9849"/>
    <cellStyle name="Normal 9 2 11" xfId="3338"/>
    <cellStyle name="Normal 9 2 11 2" xfId="8868"/>
    <cellStyle name="Normal 9 2 12" xfId="5193"/>
    <cellStyle name="Normal 9 2 12 2" xfId="10567"/>
    <cellStyle name="Normal 9 2 13" xfId="5457"/>
    <cellStyle name="Normal 9 2 13 2" xfId="10816"/>
    <cellStyle name="Normal 9 2 14" xfId="5630"/>
    <cellStyle name="Normal 9 2 14 2" xfId="10978"/>
    <cellStyle name="Normal 9 2 15" xfId="5750"/>
    <cellStyle name="Normal 9 2 2" xfId="229"/>
    <cellStyle name="Normal 9 2 2 10" xfId="4987"/>
    <cellStyle name="Normal 9 2 2 10 2" xfId="10375"/>
    <cellStyle name="Normal 9 2 2 11" xfId="3850"/>
    <cellStyle name="Normal 9 2 2 11 2" xfId="9348"/>
    <cellStyle name="Normal 9 2 2 12" xfId="4952"/>
    <cellStyle name="Normal 9 2 2 12 2" xfId="10341"/>
    <cellStyle name="Normal 9 2 2 13" xfId="5878"/>
    <cellStyle name="Normal 9 2 2 2" xfId="712"/>
    <cellStyle name="Normal 9 2 2 2 2" xfId="6325"/>
    <cellStyle name="Normal 9 2 2 3" xfId="1117"/>
    <cellStyle name="Normal 9 2 2 3 2" xfId="6725"/>
    <cellStyle name="Normal 9 2 2 4" xfId="1524"/>
    <cellStyle name="Normal 9 2 2 4 2" xfId="7125"/>
    <cellStyle name="Normal 9 2 2 5" xfId="1927"/>
    <cellStyle name="Normal 9 2 2 5 2" xfId="7521"/>
    <cellStyle name="Normal 9 2 2 6" xfId="2333"/>
    <cellStyle name="Normal 9 2 2 6 2" xfId="7919"/>
    <cellStyle name="Normal 9 2 2 7" xfId="2733"/>
    <cellStyle name="Normal 9 2 2 7 2" xfId="8313"/>
    <cellStyle name="Normal 9 2 2 8" xfId="3718"/>
    <cellStyle name="Normal 9 2 2 8 2" xfId="9221"/>
    <cellStyle name="Normal 9 2 2 9" xfId="3331"/>
    <cellStyle name="Normal 9 2 2 9 2" xfId="8862"/>
    <cellStyle name="Normal 9 2 3" xfId="361"/>
    <cellStyle name="Normal 9 2 3 10" xfId="3465"/>
    <cellStyle name="Normal 9 2 3 10 2" xfId="8983"/>
    <cellStyle name="Normal 9 2 3 11" xfId="5329"/>
    <cellStyle name="Normal 9 2 3 11 2" xfId="10696"/>
    <cellStyle name="Normal 9 2 3 12" xfId="5555"/>
    <cellStyle name="Normal 9 2 3 12 2" xfId="10908"/>
    <cellStyle name="Normal 9 2 3 13" xfId="6005"/>
    <cellStyle name="Normal 9 2 3 2" xfId="844"/>
    <cellStyle name="Normal 9 2 3 2 2" xfId="6456"/>
    <cellStyle name="Normal 9 2 3 3" xfId="1249"/>
    <cellStyle name="Normal 9 2 3 3 2" xfId="6856"/>
    <cellStyle name="Normal 9 2 3 4" xfId="1656"/>
    <cellStyle name="Normal 9 2 3 4 2" xfId="7256"/>
    <cellStyle name="Normal 9 2 3 5" xfId="2059"/>
    <cellStyle name="Normal 9 2 3 5 2" xfId="7652"/>
    <cellStyle name="Normal 9 2 3 6" xfId="2465"/>
    <cellStyle name="Normal 9 2 3 6 2" xfId="8049"/>
    <cellStyle name="Normal 9 2 3 7" xfId="2863"/>
    <cellStyle name="Normal 9 2 3 7 2" xfId="8442"/>
    <cellStyle name="Normal 9 2 3 8" xfId="3210"/>
    <cellStyle name="Normal 9 2 3 8 2" xfId="8749"/>
    <cellStyle name="Normal 9 2 3 9" xfId="867"/>
    <cellStyle name="Normal 9 2 3 9 2" xfId="6479"/>
    <cellStyle name="Normal 9 2 4" xfId="558"/>
    <cellStyle name="Normal 9 2 4 2" xfId="6175"/>
    <cellStyle name="Normal 9 2 5" xfId="510"/>
    <cellStyle name="Normal 9 2 5 2" xfId="6130"/>
    <cellStyle name="Normal 9 2 6" xfId="550"/>
    <cellStyle name="Normal 9 2 6 2" xfId="6169"/>
    <cellStyle name="Normal 9 2 7" xfId="489"/>
    <cellStyle name="Normal 9 2 7 2" xfId="6112"/>
    <cellStyle name="Normal 9 2 8" xfId="2182"/>
    <cellStyle name="Normal 9 2 8 2" xfId="7773"/>
    <cellStyle name="Normal 9 2 9" xfId="2591"/>
    <cellStyle name="Normal 9 2 9 2" xfId="8173"/>
    <cellStyle name="Normal 9 20" xfId="1875"/>
    <cellStyle name="Normal 9 20 2" xfId="7470"/>
    <cellStyle name="Normal 9 21" xfId="2279"/>
    <cellStyle name="Normal 9 21 2" xfId="7865"/>
    <cellStyle name="Normal 9 22" xfId="4077"/>
    <cellStyle name="Normal 9 22 2" xfId="9564"/>
    <cellStyle name="Normal 9 23" xfId="3511"/>
    <cellStyle name="Normal 9 23 2" xfId="9025"/>
    <cellStyle name="Normal 9 24" xfId="3102"/>
    <cellStyle name="Normal 9 24 2" xfId="8649"/>
    <cellStyle name="Normal 9 25" xfId="5170"/>
    <cellStyle name="Normal 9 25 2" xfId="10544"/>
    <cellStyle name="Normal 9 26" xfId="5439"/>
    <cellStyle name="Normal 9 26 2" xfId="10798"/>
    <cellStyle name="Normal 9 27" xfId="5728"/>
    <cellStyle name="Normal 9 3" xfId="87"/>
    <cellStyle name="Normal 9 3 10" xfId="3879"/>
    <cellStyle name="Normal 9 3 10 2" xfId="9377"/>
    <cellStyle name="Normal 9 3 11" xfId="3397"/>
    <cellStyle name="Normal 9 3 11 2" xfId="8923"/>
    <cellStyle name="Normal 9 3 12" xfId="4401"/>
    <cellStyle name="Normal 9 3 12 2" xfId="9863"/>
    <cellStyle name="Normal 9 3 13" xfId="4742"/>
    <cellStyle name="Normal 9 3 13 2" xfId="10140"/>
    <cellStyle name="Normal 9 3 14" xfId="4714"/>
    <cellStyle name="Normal 9 3 14 2" xfId="10113"/>
    <cellStyle name="Normal 9 3 15" xfId="5760"/>
    <cellStyle name="Normal 9 3 2" xfId="239"/>
    <cellStyle name="Normal 9 3 2 10" xfId="3693"/>
    <cellStyle name="Normal 9 3 2 10 2" xfId="9197"/>
    <cellStyle name="Normal 9 3 2 11" xfId="5285"/>
    <cellStyle name="Normal 9 3 2 11 2" xfId="10654"/>
    <cellStyle name="Normal 9 3 2 12" xfId="5521"/>
    <cellStyle name="Normal 9 3 2 12 2" xfId="10876"/>
    <cellStyle name="Normal 9 3 2 13" xfId="5888"/>
    <cellStyle name="Normal 9 3 2 2" xfId="722"/>
    <cellStyle name="Normal 9 3 2 2 2" xfId="6335"/>
    <cellStyle name="Normal 9 3 2 3" xfId="1127"/>
    <cellStyle name="Normal 9 3 2 3 2" xfId="6735"/>
    <cellStyle name="Normal 9 3 2 4" xfId="1534"/>
    <cellStyle name="Normal 9 3 2 4 2" xfId="7135"/>
    <cellStyle name="Normal 9 3 2 5" xfId="1937"/>
    <cellStyle name="Normal 9 3 2 5 2" xfId="7531"/>
    <cellStyle name="Normal 9 3 2 6" xfId="2343"/>
    <cellStyle name="Normal 9 3 2 6 2" xfId="7929"/>
    <cellStyle name="Normal 9 3 2 7" xfId="2743"/>
    <cellStyle name="Normal 9 3 2 7 2" xfId="8323"/>
    <cellStyle name="Normal 9 3 2 8" xfId="3827"/>
    <cellStyle name="Normal 9 3 2 8 2" xfId="9325"/>
    <cellStyle name="Normal 9 3 2 9" xfId="4455"/>
    <cellStyle name="Normal 9 3 2 9 2" xfId="9912"/>
    <cellStyle name="Normal 9 3 3" xfId="371"/>
    <cellStyle name="Normal 9 3 3 10" xfId="4871"/>
    <cellStyle name="Normal 9 3 3 10 2" xfId="10265"/>
    <cellStyle name="Normal 9 3 3 11" xfId="3907"/>
    <cellStyle name="Normal 9 3 3 11 2" xfId="9402"/>
    <cellStyle name="Normal 9 3 3 12" xfId="4720"/>
    <cellStyle name="Normal 9 3 3 12 2" xfId="10119"/>
    <cellStyle name="Normal 9 3 3 13" xfId="6015"/>
    <cellStyle name="Normal 9 3 3 2" xfId="854"/>
    <cellStyle name="Normal 9 3 3 2 2" xfId="6466"/>
    <cellStyle name="Normal 9 3 3 3" xfId="1259"/>
    <cellStyle name="Normal 9 3 3 3 2" xfId="6866"/>
    <cellStyle name="Normal 9 3 3 4" xfId="1666"/>
    <cellStyle name="Normal 9 3 3 4 2" xfId="7266"/>
    <cellStyle name="Normal 9 3 3 5" xfId="2069"/>
    <cellStyle name="Normal 9 3 3 5 2" xfId="7662"/>
    <cellStyle name="Normal 9 3 3 6" xfId="2475"/>
    <cellStyle name="Normal 9 3 3 6 2" xfId="8059"/>
    <cellStyle name="Normal 9 3 3 7" xfId="2873"/>
    <cellStyle name="Normal 9 3 3 7 2" xfId="8452"/>
    <cellStyle name="Normal 9 3 3 8" xfId="3324"/>
    <cellStyle name="Normal 9 3 3 8 2" xfId="8855"/>
    <cellStyle name="Normal 9 3 3 9" xfId="4100"/>
    <cellStyle name="Normal 9 3 3 9 2" xfId="9585"/>
    <cellStyle name="Normal 9 3 4" xfId="570"/>
    <cellStyle name="Normal 9 3 4 2" xfId="6186"/>
    <cellStyle name="Normal 9 3 5" xfId="975"/>
    <cellStyle name="Normal 9 3 5 2" xfId="6585"/>
    <cellStyle name="Normal 9 3 6" xfId="1382"/>
    <cellStyle name="Normal 9 3 6 2" xfId="6986"/>
    <cellStyle name="Normal 9 3 7" xfId="1788"/>
    <cellStyle name="Normal 9 3 7 2" xfId="7385"/>
    <cellStyle name="Normal 9 3 8" xfId="2193"/>
    <cellStyle name="Normal 9 3 8 2" xfId="7784"/>
    <cellStyle name="Normal 9 3 9" xfId="2603"/>
    <cellStyle name="Normal 9 3 9 2" xfId="8185"/>
    <cellStyle name="Normal 9 4" xfId="98"/>
    <cellStyle name="Normal 9 4 10" xfId="3673"/>
    <cellStyle name="Normal 9 4 10 2" xfId="9178"/>
    <cellStyle name="Normal 9 4 11" xfId="4942"/>
    <cellStyle name="Normal 9 4 11 2" xfId="10334"/>
    <cellStyle name="Normal 9 4 12" xfId="4224"/>
    <cellStyle name="Normal 9 4 12 2" xfId="9696"/>
    <cellStyle name="Normal 9 4 13" xfId="5385"/>
    <cellStyle name="Normal 9 4 13 2" xfId="10748"/>
    <cellStyle name="Normal 9 4 14" xfId="5589"/>
    <cellStyle name="Normal 9 4 14 2" xfId="10939"/>
    <cellStyle name="Normal 9 4 15" xfId="5770"/>
    <cellStyle name="Normal 9 4 2" xfId="249"/>
    <cellStyle name="Normal 9 4 2 10" xfId="4101"/>
    <cellStyle name="Normal 9 4 2 10 2" xfId="9586"/>
    <cellStyle name="Normal 9 4 2 11" xfId="4835"/>
    <cellStyle name="Normal 9 4 2 11 2" xfId="10231"/>
    <cellStyle name="Normal 9 4 2 12" xfId="3680"/>
    <cellStyle name="Normal 9 4 2 12 2" xfId="9185"/>
    <cellStyle name="Normal 9 4 2 13" xfId="5898"/>
    <cellStyle name="Normal 9 4 2 2" xfId="732"/>
    <cellStyle name="Normal 9 4 2 2 2" xfId="6345"/>
    <cellStyle name="Normal 9 4 2 3" xfId="1137"/>
    <cellStyle name="Normal 9 4 2 3 2" xfId="6745"/>
    <cellStyle name="Normal 9 4 2 4" xfId="1544"/>
    <cellStyle name="Normal 9 4 2 4 2" xfId="7145"/>
    <cellStyle name="Normal 9 4 2 5" xfId="1947"/>
    <cellStyle name="Normal 9 4 2 5 2" xfId="7541"/>
    <cellStyle name="Normal 9 4 2 6" xfId="2353"/>
    <cellStyle name="Normal 9 4 2 6 2" xfId="7939"/>
    <cellStyle name="Normal 9 4 2 7" xfId="2753"/>
    <cellStyle name="Normal 9 4 2 7 2" xfId="8333"/>
    <cellStyle name="Normal 9 4 2 8" xfId="3896"/>
    <cellStyle name="Normal 9 4 2 8 2" xfId="9392"/>
    <cellStyle name="Normal 9 4 2 9" xfId="4429"/>
    <cellStyle name="Normal 9 4 2 9 2" xfId="9890"/>
    <cellStyle name="Normal 9 4 3" xfId="381"/>
    <cellStyle name="Normal 9 4 3 10" xfId="3489"/>
    <cellStyle name="Normal 9 4 3 10 2" xfId="9005"/>
    <cellStyle name="Normal 9 4 3 11" xfId="5327"/>
    <cellStyle name="Normal 9 4 3 11 2" xfId="10694"/>
    <cellStyle name="Normal 9 4 3 12" xfId="5553"/>
    <cellStyle name="Normal 9 4 3 12 2" xfId="10906"/>
    <cellStyle name="Normal 9 4 3 13" xfId="6025"/>
    <cellStyle name="Normal 9 4 3 2" xfId="864"/>
    <cellStyle name="Normal 9 4 3 2 2" xfId="6476"/>
    <cellStyle name="Normal 9 4 3 3" xfId="1269"/>
    <cellStyle name="Normal 9 4 3 3 2" xfId="6876"/>
    <cellStyle name="Normal 9 4 3 4" xfId="1676"/>
    <cellStyle name="Normal 9 4 3 4 2" xfId="7276"/>
    <cellStyle name="Normal 9 4 3 5" xfId="2079"/>
    <cellStyle name="Normal 9 4 3 5 2" xfId="7672"/>
    <cellStyle name="Normal 9 4 3 6" xfId="2485"/>
    <cellStyle name="Normal 9 4 3 6 2" xfId="8069"/>
    <cellStyle name="Normal 9 4 3 7" xfId="2883"/>
    <cellStyle name="Normal 9 4 3 7 2" xfId="8462"/>
    <cellStyle name="Normal 9 4 3 8" xfId="3072"/>
    <cellStyle name="Normal 9 4 3 8 2" xfId="8621"/>
    <cellStyle name="Normal 9 4 3 9" xfId="4711"/>
    <cellStyle name="Normal 9 4 3 9 2" xfId="10110"/>
    <cellStyle name="Normal 9 4 4" xfId="581"/>
    <cellStyle name="Normal 9 4 4 2" xfId="6196"/>
    <cellStyle name="Normal 9 4 5" xfId="986"/>
    <cellStyle name="Normal 9 4 5 2" xfId="6596"/>
    <cellStyle name="Normal 9 4 6" xfId="1393"/>
    <cellStyle name="Normal 9 4 6 2" xfId="6996"/>
    <cellStyle name="Normal 9 4 7" xfId="1798"/>
    <cellStyle name="Normal 9 4 7 2" xfId="7395"/>
    <cellStyle name="Normal 9 4 8" xfId="2203"/>
    <cellStyle name="Normal 9 4 8 2" xfId="7794"/>
    <cellStyle name="Normal 9 4 9" xfId="2614"/>
    <cellStyle name="Normal 9 4 9 2" xfId="8196"/>
    <cellStyle name="Normal 9 5" xfId="54"/>
    <cellStyle name="Normal 9 5 10" xfId="3359"/>
    <cellStyle name="Normal 9 5 10 2" xfId="8888"/>
    <cellStyle name="Normal 9 5 11" xfId="4691"/>
    <cellStyle name="Normal 9 5 11 2" xfId="10092"/>
    <cellStyle name="Normal 9 5 12" xfId="5007"/>
    <cellStyle name="Normal 9 5 12 2" xfId="10394"/>
    <cellStyle name="Normal 9 5 13" xfId="3933"/>
    <cellStyle name="Normal 9 5 13 2" xfId="9426"/>
    <cellStyle name="Normal 9 5 14" xfId="5143"/>
    <cellStyle name="Normal 9 5 14 2" xfId="10519"/>
    <cellStyle name="Normal 9 5 15" xfId="5735"/>
    <cellStyle name="Normal 9 5 2" xfId="213"/>
    <cellStyle name="Normal 9 5 2 10" xfId="4345"/>
    <cellStyle name="Normal 9 5 2 10 2" xfId="9812"/>
    <cellStyle name="Normal 9 5 2 11" xfId="4779"/>
    <cellStyle name="Normal 9 5 2 11 2" xfId="10176"/>
    <cellStyle name="Normal 9 5 2 12" xfId="4051"/>
    <cellStyle name="Normal 9 5 2 12 2" xfId="9539"/>
    <cellStyle name="Normal 9 5 2 13" xfId="5863"/>
    <cellStyle name="Normal 9 5 2 2" xfId="696"/>
    <cellStyle name="Normal 9 5 2 2 2" xfId="6309"/>
    <cellStyle name="Normal 9 5 2 3" xfId="1101"/>
    <cellStyle name="Normal 9 5 2 3 2" xfId="6709"/>
    <cellStyle name="Normal 9 5 2 4" xfId="1508"/>
    <cellStyle name="Normal 9 5 2 4 2" xfId="7109"/>
    <cellStyle name="Normal 9 5 2 5" xfId="1911"/>
    <cellStyle name="Normal 9 5 2 5 2" xfId="7505"/>
    <cellStyle name="Normal 9 5 2 6" xfId="2317"/>
    <cellStyle name="Normal 9 5 2 6 2" xfId="7903"/>
    <cellStyle name="Normal 9 5 2 7" xfId="2718"/>
    <cellStyle name="Normal 9 5 2 7 2" xfId="8298"/>
    <cellStyle name="Normal 9 5 2 8" xfId="3682"/>
    <cellStyle name="Normal 9 5 2 8 2" xfId="9187"/>
    <cellStyle name="Normal 9 5 2 9" xfId="4462"/>
    <cellStyle name="Normal 9 5 2 9 2" xfId="9919"/>
    <cellStyle name="Normal 9 5 3" xfId="345"/>
    <cellStyle name="Normal 9 5 3 10" xfId="4759"/>
    <cellStyle name="Normal 9 5 3 10 2" xfId="10157"/>
    <cellStyle name="Normal 9 5 3 11" xfId="3941"/>
    <cellStyle name="Normal 9 5 3 11 2" xfId="9434"/>
    <cellStyle name="Normal 9 5 3 12" xfId="4131"/>
    <cellStyle name="Normal 9 5 3 12 2" xfId="9612"/>
    <cellStyle name="Normal 9 5 3 13" xfId="5990"/>
    <cellStyle name="Normal 9 5 3 2" xfId="828"/>
    <cellStyle name="Normal 9 5 3 2 2" xfId="6440"/>
    <cellStyle name="Normal 9 5 3 3" xfId="1233"/>
    <cellStyle name="Normal 9 5 3 3 2" xfId="6840"/>
    <cellStyle name="Normal 9 5 3 4" xfId="1640"/>
    <cellStyle name="Normal 9 5 3 4 2" xfId="7240"/>
    <cellStyle name="Normal 9 5 3 5" xfId="2043"/>
    <cellStyle name="Normal 9 5 3 5 2" xfId="7636"/>
    <cellStyle name="Normal 9 5 3 6" xfId="2449"/>
    <cellStyle name="Normal 9 5 3 6 2" xfId="8033"/>
    <cellStyle name="Normal 9 5 3 7" xfId="2847"/>
    <cellStyle name="Normal 9 5 3 7 2" xfId="8426"/>
    <cellStyle name="Normal 9 5 3 8" xfId="3517"/>
    <cellStyle name="Normal 9 5 3 8 2" xfId="9030"/>
    <cellStyle name="Normal 9 5 3 9" xfId="4802"/>
    <cellStyle name="Normal 9 5 3 9 2" xfId="10199"/>
    <cellStyle name="Normal 9 5 4" xfId="537"/>
    <cellStyle name="Normal 9 5 4 2" xfId="6156"/>
    <cellStyle name="Normal 9 5 5" xfId="648"/>
    <cellStyle name="Normal 9 5 5 2" xfId="6261"/>
    <cellStyle name="Normal 9 5 6" xfId="1053"/>
    <cellStyle name="Normal 9 5 6 2" xfId="6661"/>
    <cellStyle name="Normal 9 5 7" xfId="1460"/>
    <cellStyle name="Normal 9 5 7 2" xfId="7061"/>
    <cellStyle name="Normal 9 5 8" xfId="1490"/>
    <cellStyle name="Normal 9 5 8 2" xfId="7091"/>
    <cellStyle name="Normal 9 5 9" xfId="2175"/>
    <cellStyle name="Normal 9 5 9 2" xfId="7767"/>
    <cellStyle name="Normal 9 6" xfId="91"/>
    <cellStyle name="Normal 9 6 10" xfId="4087"/>
    <cellStyle name="Normal 9 6 10 2" xfId="9573"/>
    <cellStyle name="Normal 9 6 11" xfId="4398"/>
    <cellStyle name="Normal 9 6 11 2" xfId="9861"/>
    <cellStyle name="Normal 9 6 12" xfId="4146"/>
    <cellStyle name="Normal 9 6 12 2" xfId="9626"/>
    <cellStyle name="Normal 9 6 13" xfId="4702"/>
    <cellStyle name="Normal 9 6 13 2" xfId="10101"/>
    <cellStyle name="Normal 9 6 14" xfId="4080"/>
    <cellStyle name="Normal 9 6 14 2" xfId="9567"/>
    <cellStyle name="Normal 9 6 15" xfId="5764"/>
    <cellStyle name="Normal 9 6 2" xfId="243"/>
    <cellStyle name="Normal 9 6 2 10" xfId="4883"/>
    <cellStyle name="Normal 9 6 2 10 2" xfId="10277"/>
    <cellStyle name="Normal 9 6 2 11" xfId="3847"/>
    <cellStyle name="Normal 9 6 2 11 2" xfId="9345"/>
    <cellStyle name="Normal 9 6 2 12" xfId="4847"/>
    <cellStyle name="Normal 9 6 2 12 2" xfId="10243"/>
    <cellStyle name="Normal 9 6 2 13" xfId="5892"/>
    <cellStyle name="Normal 9 6 2 2" xfId="726"/>
    <cellStyle name="Normal 9 6 2 2 2" xfId="6339"/>
    <cellStyle name="Normal 9 6 2 3" xfId="1131"/>
    <cellStyle name="Normal 9 6 2 3 2" xfId="6739"/>
    <cellStyle name="Normal 9 6 2 4" xfId="1538"/>
    <cellStyle name="Normal 9 6 2 4 2" xfId="7139"/>
    <cellStyle name="Normal 9 6 2 5" xfId="1941"/>
    <cellStyle name="Normal 9 6 2 5 2" xfId="7535"/>
    <cellStyle name="Normal 9 6 2 6" xfId="2347"/>
    <cellStyle name="Normal 9 6 2 6 2" xfId="7933"/>
    <cellStyle name="Normal 9 6 2 7" xfId="2747"/>
    <cellStyle name="Normal 9 6 2 7 2" xfId="8327"/>
    <cellStyle name="Normal 9 6 2 8" xfId="3745"/>
    <cellStyle name="Normal 9 6 2 8 2" xfId="9248"/>
    <cellStyle name="Normal 9 6 2 9" xfId="3218"/>
    <cellStyle name="Normal 9 6 2 9 2" xfId="8757"/>
    <cellStyle name="Normal 9 6 3" xfId="375"/>
    <cellStyle name="Normal 9 6 3 10" xfId="4466"/>
    <cellStyle name="Normal 9 6 3 10 2" xfId="9923"/>
    <cellStyle name="Normal 9 6 3 11" xfId="2179"/>
    <cellStyle name="Normal 9 6 3 11 2" xfId="7770"/>
    <cellStyle name="Normal 9 6 3 12" xfId="5124"/>
    <cellStyle name="Normal 9 6 3 12 2" xfId="10500"/>
    <cellStyle name="Normal 9 6 3 13" xfId="6019"/>
    <cellStyle name="Normal 9 6 3 2" xfId="858"/>
    <cellStyle name="Normal 9 6 3 2 2" xfId="6470"/>
    <cellStyle name="Normal 9 6 3 3" xfId="1263"/>
    <cellStyle name="Normal 9 6 3 3 2" xfId="6870"/>
    <cellStyle name="Normal 9 6 3 4" xfId="1670"/>
    <cellStyle name="Normal 9 6 3 4 2" xfId="7270"/>
    <cellStyle name="Normal 9 6 3 5" xfId="2073"/>
    <cellStyle name="Normal 9 6 3 5 2" xfId="7666"/>
    <cellStyle name="Normal 9 6 3 6" xfId="2479"/>
    <cellStyle name="Normal 9 6 3 6 2" xfId="8063"/>
    <cellStyle name="Normal 9 6 3 7" xfId="2877"/>
    <cellStyle name="Normal 9 6 3 7 2" xfId="8456"/>
    <cellStyle name="Normal 9 6 3 8" xfId="3529"/>
    <cellStyle name="Normal 9 6 3 8 2" xfId="9042"/>
    <cellStyle name="Normal 9 6 3 9" xfId="4099"/>
    <cellStyle name="Normal 9 6 3 9 2" xfId="9584"/>
    <cellStyle name="Normal 9 6 4" xfId="574"/>
    <cellStyle name="Normal 9 6 4 2" xfId="6190"/>
    <cellStyle name="Normal 9 6 5" xfId="979"/>
    <cellStyle name="Normal 9 6 5 2" xfId="6589"/>
    <cellStyle name="Normal 9 6 6" xfId="1386"/>
    <cellStyle name="Normal 9 6 6 2" xfId="6990"/>
    <cellStyle name="Normal 9 6 7" xfId="1792"/>
    <cellStyle name="Normal 9 6 7 2" xfId="7389"/>
    <cellStyle name="Normal 9 6 8" xfId="2197"/>
    <cellStyle name="Normal 9 6 8 2" xfId="7788"/>
    <cellStyle name="Normal 9 6 9" xfId="2607"/>
    <cellStyle name="Normal 9 6 9 2" xfId="8189"/>
    <cellStyle name="Normal 9 7" xfId="113"/>
    <cellStyle name="Normal 9 7 10" xfId="3667"/>
    <cellStyle name="Normal 9 7 10 2" xfId="9173"/>
    <cellStyle name="Normal 9 7 11" xfId="4938"/>
    <cellStyle name="Normal 9 7 11 2" xfId="10331"/>
    <cellStyle name="Normal 9 7 12" xfId="4481"/>
    <cellStyle name="Normal 9 7 12 2" xfId="9936"/>
    <cellStyle name="Normal 9 7 13" xfId="3364"/>
    <cellStyle name="Normal 9 7 13 2" xfId="8893"/>
    <cellStyle name="Normal 9 7 14" xfId="3466"/>
    <cellStyle name="Normal 9 7 14 2" xfId="8984"/>
    <cellStyle name="Normal 9 7 15" xfId="5784"/>
    <cellStyle name="Normal 9 7 2" xfId="264"/>
    <cellStyle name="Normal 9 7 2 10" xfId="5088"/>
    <cellStyle name="Normal 9 7 2 10 2" xfId="10468"/>
    <cellStyle name="Normal 9 7 2 11" xfId="5077"/>
    <cellStyle name="Normal 9 7 2 11 2" xfId="10457"/>
    <cellStyle name="Normal 9 7 2 12" xfId="3677"/>
    <cellStyle name="Normal 9 7 2 12 2" xfId="9182"/>
    <cellStyle name="Normal 9 7 2 13" xfId="5912"/>
    <cellStyle name="Normal 9 7 2 2" xfId="747"/>
    <cellStyle name="Normal 9 7 2 2 2" xfId="6360"/>
    <cellStyle name="Normal 9 7 2 3" xfId="1152"/>
    <cellStyle name="Normal 9 7 2 3 2" xfId="6760"/>
    <cellStyle name="Normal 9 7 2 4" xfId="1559"/>
    <cellStyle name="Normal 9 7 2 4 2" xfId="7160"/>
    <cellStyle name="Normal 9 7 2 5" xfId="1962"/>
    <cellStyle name="Normal 9 7 2 5 2" xfId="7556"/>
    <cellStyle name="Normal 9 7 2 6" xfId="2368"/>
    <cellStyle name="Normal 9 7 2 6 2" xfId="7954"/>
    <cellStyle name="Normal 9 7 2 7" xfId="2767"/>
    <cellStyle name="Normal 9 7 2 7 2" xfId="8347"/>
    <cellStyle name="Normal 9 7 2 8" xfId="3948"/>
    <cellStyle name="Normal 9 7 2 8 2" xfId="9441"/>
    <cellStyle name="Normal 9 7 2 9" xfId="3877"/>
    <cellStyle name="Normal 9 7 2 9 2" xfId="9375"/>
    <cellStyle name="Normal 9 7 3" xfId="396"/>
    <cellStyle name="Normal 9 7 3 10" xfId="4054"/>
    <cellStyle name="Normal 9 7 3 10 2" xfId="9542"/>
    <cellStyle name="Normal 9 7 3 11" xfId="3900"/>
    <cellStyle name="Normal 9 7 3 11 2" xfId="9395"/>
    <cellStyle name="Normal 9 7 3 12" xfId="3962"/>
    <cellStyle name="Normal 9 7 3 12 2" xfId="9454"/>
    <cellStyle name="Normal 9 7 3 13" xfId="6039"/>
    <cellStyle name="Normal 9 7 3 2" xfId="879"/>
    <cellStyle name="Normal 9 7 3 2 2" xfId="6491"/>
    <cellStyle name="Normal 9 7 3 3" xfId="1284"/>
    <cellStyle name="Normal 9 7 3 3 2" xfId="6891"/>
    <cellStyle name="Normal 9 7 3 4" xfId="1691"/>
    <cellStyle name="Normal 9 7 3 4 2" xfId="7291"/>
    <cellStyle name="Normal 9 7 3 5" xfId="2094"/>
    <cellStyle name="Normal 9 7 3 5 2" xfId="7687"/>
    <cellStyle name="Normal 9 7 3 6" xfId="2500"/>
    <cellStyle name="Normal 9 7 3 6 2" xfId="8084"/>
    <cellStyle name="Normal 9 7 3 7" xfId="2898"/>
    <cellStyle name="Normal 9 7 3 7 2" xfId="8477"/>
    <cellStyle name="Normal 9 7 3 8" xfId="3134"/>
    <cellStyle name="Normal 9 7 3 8 2" xfId="8680"/>
    <cellStyle name="Normal 9 7 3 9" xfId="4757"/>
    <cellStyle name="Normal 9 7 3 9 2" xfId="10155"/>
    <cellStyle name="Normal 9 7 4" xfId="596"/>
    <cellStyle name="Normal 9 7 4 2" xfId="6210"/>
    <cellStyle name="Normal 9 7 5" xfId="1001"/>
    <cellStyle name="Normal 9 7 5 2" xfId="6610"/>
    <cellStyle name="Normal 9 7 6" xfId="1408"/>
    <cellStyle name="Normal 9 7 6 2" xfId="7010"/>
    <cellStyle name="Normal 9 7 7" xfId="1813"/>
    <cellStyle name="Normal 9 7 7 2" xfId="7409"/>
    <cellStyle name="Normal 9 7 8" xfId="2218"/>
    <cellStyle name="Normal 9 7 8 2" xfId="7808"/>
    <cellStyle name="Normal 9 7 9" xfId="2629"/>
    <cellStyle name="Normal 9 7 9 2" xfId="8210"/>
    <cellStyle name="Normal 9 8" xfId="108"/>
    <cellStyle name="Normal 9 8 10" xfId="3462"/>
    <cellStyle name="Normal 9 8 10 2" xfId="8980"/>
    <cellStyle name="Normal 9 8 11" xfId="5027"/>
    <cellStyle name="Normal 9 8 11 2" xfId="10412"/>
    <cellStyle name="Normal 9 8 12" xfId="4134"/>
    <cellStyle name="Normal 9 8 12 2" xfId="9615"/>
    <cellStyle name="Normal 9 8 13" xfId="3617"/>
    <cellStyle name="Normal 9 8 13 2" xfId="9125"/>
    <cellStyle name="Normal 9 8 14" xfId="4568"/>
    <cellStyle name="Normal 9 8 14 2" xfId="10019"/>
    <cellStyle name="Normal 9 8 15" xfId="5779"/>
    <cellStyle name="Normal 9 8 2" xfId="259"/>
    <cellStyle name="Normal 9 8 2 10" xfId="3749"/>
    <cellStyle name="Normal 9 8 2 10 2" xfId="9252"/>
    <cellStyle name="Normal 9 8 2 11" xfId="3832"/>
    <cellStyle name="Normal 9 8 2 11 2" xfId="9330"/>
    <cellStyle name="Normal 9 8 2 12" xfId="3315"/>
    <cellStyle name="Normal 9 8 2 12 2" xfId="8846"/>
    <cellStyle name="Normal 9 8 2 13" xfId="5907"/>
    <cellStyle name="Normal 9 8 2 2" xfId="742"/>
    <cellStyle name="Normal 9 8 2 2 2" xfId="6355"/>
    <cellStyle name="Normal 9 8 2 3" xfId="1147"/>
    <cellStyle name="Normal 9 8 2 3 2" xfId="6755"/>
    <cellStyle name="Normal 9 8 2 4" xfId="1554"/>
    <cellStyle name="Normal 9 8 2 4 2" xfId="7155"/>
    <cellStyle name="Normal 9 8 2 5" xfId="1957"/>
    <cellStyle name="Normal 9 8 2 5 2" xfId="7551"/>
    <cellStyle name="Normal 9 8 2 6" xfId="2363"/>
    <cellStyle name="Normal 9 8 2 6 2" xfId="7949"/>
    <cellStyle name="Normal 9 8 2 7" xfId="2762"/>
    <cellStyle name="Normal 9 8 2 7 2" xfId="8342"/>
    <cellStyle name="Normal 9 8 2 8" xfId="3738"/>
    <cellStyle name="Normal 9 8 2 8 2" xfId="9241"/>
    <cellStyle name="Normal 9 8 2 9" xfId="3403"/>
    <cellStyle name="Normal 9 8 2 9 2" xfId="8929"/>
    <cellStyle name="Normal 9 8 3" xfId="391"/>
    <cellStyle name="Normal 9 8 3 10" xfId="4586"/>
    <cellStyle name="Normal 9 8 3 10 2" xfId="10037"/>
    <cellStyle name="Normal 9 8 3 11" xfId="3399"/>
    <cellStyle name="Normal 9 8 3 11 2" xfId="8925"/>
    <cellStyle name="Normal 9 8 3 12" xfId="3287"/>
    <cellStyle name="Normal 9 8 3 12 2" xfId="8822"/>
    <cellStyle name="Normal 9 8 3 13" xfId="6034"/>
    <cellStyle name="Normal 9 8 3 2" xfId="874"/>
    <cellStyle name="Normal 9 8 3 2 2" xfId="6486"/>
    <cellStyle name="Normal 9 8 3 3" xfId="1279"/>
    <cellStyle name="Normal 9 8 3 3 2" xfId="6886"/>
    <cellStyle name="Normal 9 8 3 4" xfId="1686"/>
    <cellStyle name="Normal 9 8 3 4 2" xfId="7286"/>
    <cellStyle name="Normal 9 8 3 5" xfId="2089"/>
    <cellStyle name="Normal 9 8 3 5 2" xfId="7682"/>
    <cellStyle name="Normal 9 8 3 6" xfId="2495"/>
    <cellStyle name="Normal 9 8 3 6 2" xfId="8079"/>
    <cellStyle name="Normal 9 8 3 7" xfId="2893"/>
    <cellStyle name="Normal 9 8 3 7 2" xfId="8472"/>
    <cellStyle name="Normal 9 8 3 8" xfId="3191"/>
    <cellStyle name="Normal 9 8 3 8 2" xfId="8731"/>
    <cellStyle name="Normal 9 8 3 9" xfId="3185"/>
    <cellStyle name="Normal 9 8 3 9 2" xfId="8727"/>
    <cellStyle name="Normal 9 8 4" xfId="591"/>
    <cellStyle name="Normal 9 8 4 2" xfId="6205"/>
    <cellStyle name="Normal 9 8 5" xfId="996"/>
    <cellStyle name="Normal 9 8 5 2" xfId="6605"/>
    <cellStyle name="Normal 9 8 6" xfId="1403"/>
    <cellStyle name="Normal 9 8 6 2" xfId="7005"/>
    <cellStyle name="Normal 9 8 7" xfId="1808"/>
    <cellStyle name="Normal 9 8 7 2" xfId="7404"/>
    <cellStyle name="Normal 9 8 8" xfId="2213"/>
    <cellStyle name="Normal 9 8 8 2" xfId="7803"/>
    <cellStyle name="Normal 9 8 9" xfId="2624"/>
    <cellStyle name="Normal 9 8 9 2" xfId="8205"/>
    <cellStyle name="Normal 9 9" xfId="132"/>
    <cellStyle name="Normal 9 9 10" xfId="4474"/>
    <cellStyle name="Normal 9 9 10 2" xfId="9930"/>
    <cellStyle name="Normal 9 9 11" xfId="4281"/>
    <cellStyle name="Normal 9 9 11 2" xfId="9750"/>
    <cellStyle name="Normal 9 9 12" xfId="5267"/>
    <cellStyle name="Normal 9 9 12 2" xfId="10638"/>
    <cellStyle name="Normal 9 9 13" xfId="5507"/>
    <cellStyle name="Normal 9 9 13 2" xfId="10864"/>
    <cellStyle name="Normal 9 9 14" xfId="5660"/>
    <cellStyle name="Normal 9 9 14 2" xfId="11006"/>
    <cellStyle name="Normal 9 9 15" xfId="5798"/>
    <cellStyle name="Normal 9 9 2" xfId="278"/>
    <cellStyle name="Normal 9 9 2 10" xfId="5112"/>
    <cellStyle name="Normal 9 9 2 10 2" xfId="10489"/>
    <cellStyle name="Normal 9 9 2 11" xfId="5398"/>
    <cellStyle name="Normal 9 9 2 11 2" xfId="10759"/>
    <cellStyle name="Normal 9 9 2 12" xfId="5597"/>
    <cellStyle name="Normal 9 9 2 12 2" xfId="10946"/>
    <cellStyle name="Normal 9 9 2 13" xfId="5926"/>
    <cellStyle name="Normal 9 9 2 2" xfId="761"/>
    <cellStyle name="Normal 9 9 2 2 2" xfId="6374"/>
    <cellStyle name="Normal 9 9 2 3" xfId="1166"/>
    <cellStyle name="Normal 9 9 2 3 2" xfId="6774"/>
    <cellStyle name="Normal 9 9 2 4" xfId="1573"/>
    <cellStyle name="Normal 9 9 2 4 2" xfId="7174"/>
    <cellStyle name="Normal 9 9 2 5" xfId="1976"/>
    <cellStyle name="Normal 9 9 2 5 2" xfId="7570"/>
    <cellStyle name="Normal 9 9 2 6" xfId="2382"/>
    <cellStyle name="Normal 9 9 2 6 2" xfId="7968"/>
    <cellStyle name="Normal 9 9 2 7" xfId="2781"/>
    <cellStyle name="Normal 9 9 2 7 2" xfId="8361"/>
    <cellStyle name="Normal 9 9 2 8" xfId="4280"/>
    <cellStyle name="Normal 9 9 2 8 2" xfId="9749"/>
    <cellStyle name="Normal 9 9 2 9" xfId="3957"/>
    <cellStyle name="Normal 9 9 2 9 2" xfId="9449"/>
    <cellStyle name="Normal 9 9 3" xfId="410"/>
    <cellStyle name="Normal 9 9 3 10" xfId="3965"/>
    <cellStyle name="Normal 9 9 3 10 2" xfId="9457"/>
    <cellStyle name="Normal 9 9 3 11" xfId="4721"/>
    <cellStyle name="Normal 9 9 3 11 2" xfId="10120"/>
    <cellStyle name="Normal 9 9 3 12" xfId="3895"/>
    <cellStyle name="Normal 9 9 3 12 2" xfId="9391"/>
    <cellStyle name="Normal 9 9 3 13" xfId="6053"/>
    <cellStyle name="Normal 9 9 3 2" xfId="893"/>
    <cellStyle name="Normal 9 9 3 2 2" xfId="6505"/>
    <cellStyle name="Normal 9 9 3 3" xfId="1298"/>
    <cellStyle name="Normal 9 9 3 3 2" xfId="6905"/>
    <cellStyle name="Normal 9 9 3 4" xfId="1705"/>
    <cellStyle name="Normal 9 9 3 4 2" xfId="7305"/>
    <cellStyle name="Normal 9 9 3 5" xfId="2108"/>
    <cellStyle name="Normal 9 9 3 5 2" xfId="7701"/>
    <cellStyle name="Normal 9 9 3 6" xfId="2514"/>
    <cellStyle name="Normal 9 9 3 6 2" xfId="8098"/>
    <cellStyle name="Normal 9 9 3 7" xfId="2912"/>
    <cellStyle name="Normal 9 9 3 7 2" xfId="8491"/>
    <cellStyle name="Normal 9 9 3 8" xfId="3415"/>
    <cellStyle name="Normal 9 9 3 8 2" xfId="8940"/>
    <cellStyle name="Normal 9 9 3 9" xfId="4991"/>
    <cellStyle name="Normal 9 9 3 9 2" xfId="10378"/>
    <cellStyle name="Normal 9 9 4" xfId="615"/>
    <cellStyle name="Normal 9 9 4 2" xfId="6229"/>
    <cellStyle name="Normal 9 9 5" xfId="1020"/>
    <cellStyle name="Normal 9 9 5 2" xfId="6629"/>
    <cellStyle name="Normal 9 9 6" xfId="1427"/>
    <cellStyle name="Normal 9 9 6 2" xfId="7029"/>
    <cellStyle name="Normal 9 9 7" xfId="1831"/>
    <cellStyle name="Normal 9 9 7 2" xfId="7427"/>
    <cellStyle name="Normal 9 9 8" xfId="2237"/>
    <cellStyle name="Normal 9 9 8 2" xfId="7826"/>
    <cellStyle name="Normal 9 9 9" xfId="2645"/>
    <cellStyle name="Normal 9 9 9 2" xfId="8226"/>
    <cellStyle name="Notas 2" xfId="49"/>
    <cellStyle name="Notas 2 10" xfId="209"/>
    <cellStyle name="Notas 2 10 10" xfId="3837"/>
    <cellStyle name="Notas 2 10 10 2" xfId="9335"/>
    <cellStyle name="Notas 2 10 11" xfId="4266"/>
    <cellStyle name="Notas 2 10 11 2" xfId="9736"/>
    <cellStyle name="Notas 2 10 12" xfId="5277"/>
    <cellStyle name="Notas 2 10 12 2" xfId="10646"/>
    <cellStyle name="Notas 2 10 13" xfId="5859"/>
    <cellStyle name="Notas 2 10 2" xfId="692"/>
    <cellStyle name="Notas 2 10 2 2" xfId="6305"/>
    <cellStyle name="Notas 2 10 3" xfId="1097"/>
    <cellStyle name="Notas 2 10 3 2" xfId="6705"/>
    <cellStyle name="Notas 2 10 4" xfId="1504"/>
    <cellStyle name="Notas 2 10 4 2" xfId="7105"/>
    <cellStyle name="Notas 2 10 5" xfId="1907"/>
    <cellStyle name="Notas 2 10 5 2" xfId="7501"/>
    <cellStyle name="Notas 2 10 6" xfId="2313"/>
    <cellStyle name="Notas 2 10 6 2" xfId="7899"/>
    <cellStyle name="Notas 2 10 7" xfId="2714"/>
    <cellStyle name="Notas 2 10 7 2" xfId="8294"/>
    <cellStyle name="Notas 2 10 8" xfId="3798"/>
    <cellStyle name="Notas 2 10 8 2" xfId="9299"/>
    <cellStyle name="Notas 2 10 9" xfId="4075"/>
    <cellStyle name="Notas 2 10 9 2" xfId="9562"/>
    <cellStyle name="Notas 2 11" xfId="341"/>
    <cellStyle name="Notas 2 11 10" xfId="4969"/>
    <cellStyle name="Notas 2 11 10 2" xfId="10358"/>
    <cellStyle name="Notas 2 11 11" xfId="3855"/>
    <cellStyle name="Notas 2 11 11 2" xfId="9353"/>
    <cellStyle name="Notas 2 11 12" xfId="5103"/>
    <cellStyle name="Notas 2 11 12 2" xfId="10482"/>
    <cellStyle name="Notas 2 11 13" xfId="5986"/>
    <cellStyle name="Notas 2 11 2" xfId="824"/>
    <cellStyle name="Notas 2 11 2 2" xfId="6436"/>
    <cellStyle name="Notas 2 11 3" xfId="1229"/>
    <cellStyle name="Notas 2 11 3 2" xfId="6836"/>
    <cellStyle name="Notas 2 11 4" xfId="1636"/>
    <cellStyle name="Notas 2 11 4 2" xfId="7236"/>
    <cellStyle name="Notas 2 11 5" xfId="2039"/>
    <cellStyle name="Notas 2 11 5 2" xfId="7632"/>
    <cellStyle name="Notas 2 11 6" xfId="2445"/>
    <cellStyle name="Notas 2 11 6 2" xfId="8029"/>
    <cellStyle name="Notas 2 11 7" xfId="2843"/>
    <cellStyle name="Notas 2 11 7 2" xfId="8422"/>
    <cellStyle name="Notas 2 11 8" xfId="3312"/>
    <cellStyle name="Notas 2 11 8 2" xfId="8843"/>
    <cellStyle name="Notas 2 11 9" xfId="3887"/>
    <cellStyle name="Notas 2 11 9 2" xfId="9383"/>
    <cellStyle name="Notas 2 12" xfId="532"/>
    <cellStyle name="Notas 2 12 2" xfId="6151"/>
    <cellStyle name="Notas 2 13" xfId="666"/>
    <cellStyle name="Notas 2 13 2" xfId="6279"/>
    <cellStyle name="Notas 2 14" xfId="1071"/>
    <cellStyle name="Notas 2 14 2" xfId="6679"/>
    <cellStyle name="Notas 2 15" xfId="1478"/>
    <cellStyle name="Notas 2 15 2" xfId="7079"/>
    <cellStyle name="Notas 2 16" xfId="1874"/>
    <cellStyle name="Notas 2 16 2" xfId="7469"/>
    <cellStyle name="Notas 2 17" xfId="2579"/>
    <cellStyle name="Notas 2 17 2" xfId="8161"/>
    <cellStyle name="Notas 2 18" xfId="3163"/>
    <cellStyle name="Notas 2 18 2" xfId="8708"/>
    <cellStyle name="Notas 2 19" xfId="4776"/>
    <cellStyle name="Notas 2 19 2" xfId="10173"/>
    <cellStyle name="Notas 2 2" xfId="100"/>
    <cellStyle name="Notas 2 2 10" xfId="4477"/>
    <cellStyle name="Notas 2 2 10 2" xfId="9932"/>
    <cellStyle name="Notas 2 2 11" xfId="3357"/>
    <cellStyle name="Notas 2 2 11 2" xfId="8886"/>
    <cellStyle name="Notas 2 2 12" xfId="5270"/>
    <cellStyle name="Notas 2 2 12 2" xfId="10640"/>
    <cellStyle name="Notas 2 2 13" xfId="5510"/>
    <cellStyle name="Notas 2 2 13 2" xfId="10866"/>
    <cellStyle name="Notas 2 2 14" xfId="5662"/>
    <cellStyle name="Notas 2 2 14 2" xfId="11007"/>
    <cellStyle name="Notas 2 2 15" xfId="5772"/>
    <cellStyle name="Notas 2 2 2" xfId="251"/>
    <cellStyle name="Notas 2 2 2 10" xfId="4155"/>
    <cellStyle name="Notas 2 2 2 10 2" xfId="9634"/>
    <cellStyle name="Notas 2 2 2 11" xfId="5230"/>
    <cellStyle name="Notas 2 2 2 11 2" xfId="10603"/>
    <cellStyle name="Notas 2 2 2 12" xfId="5479"/>
    <cellStyle name="Notas 2 2 2 12 2" xfId="10837"/>
    <cellStyle name="Notas 2 2 2 13" xfId="5900"/>
    <cellStyle name="Notas 2 2 2 2" xfId="734"/>
    <cellStyle name="Notas 2 2 2 2 2" xfId="6347"/>
    <cellStyle name="Notas 2 2 2 3" xfId="1139"/>
    <cellStyle name="Notas 2 2 2 3 2" xfId="6747"/>
    <cellStyle name="Notas 2 2 2 4" xfId="1546"/>
    <cellStyle name="Notas 2 2 2 4 2" xfId="7147"/>
    <cellStyle name="Notas 2 2 2 5" xfId="1949"/>
    <cellStyle name="Notas 2 2 2 5 2" xfId="7543"/>
    <cellStyle name="Notas 2 2 2 6" xfId="2355"/>
    <cellStyle name="Notas 2 2 2 6 2" xfId="7941"/>
    <cellStyle name="Notas 2 2 2 7" xfId="2755"/>
    <cellStyle name="Notas 2 2 2 7 2" xfId="8335"/>
    <cellStyle name="Notas 2 2 2 8" xfId="3295"/>
    <cellStyle name="Notas 2 2 2 8 2" xfId="8828"/>
    <cellStyle name="Notas 2 2 2 9" xfId="3479"/>
    <cellStyle name="Notas 2 2 2 9 2" xfId="8997"/>
    <cellStyle name="Notas 2 2 3" xfId="383"/>
    <cellStyle name="Notas 2 2 3 10" xfId="5042"/>
    <cellStyle name="Notas 2 2 3 10 2" xfId="10427"/>
    <cellStyle name="Notas 2 2 3 11" xfId="1359"/>
    <cellStyle name="Notas 2 2 3 11 2" xfId="6965"/>
    <cellStyle name="Notas 2 2 3 12" xfId="5188"/>
    <cellStyle name="Notas 2 2 3 12 2" xfId="10562"/>
    <cellStyle name="Notas 2 2 3 13" xfId="6027"/>
    <cellStyle name="Notas 2 2 3 2" xfId="866"/>
    <cellStyle name="Notas 2 2 3 2 2" xfId="6478"/>
    <cellStyle name="Notas 2 2 3 3" xfId="1271"/>
    <cellStyle name="Notas 2 2 3 3 2" xfId="6878"/>
    <cellStyle name="Notas 2 2 3 4" xfId="1678"/>
    <cellStyle name="Notas 2 2 3 4 2" xfId="7278"/>
    <cellStyle name="Notas 2 2 3 5" xfId="2081"/>
    <cellStyle name="Notas 2 2 3 5 2" xfId="7674"/>
    <cellStyle name="Notas 2 2 3 6" xfId="2487"/>
    <cellStyle name="Notas 2 2 3 6 2" xfId="8071"/>
    <cellStyle name="Notas 2 2 3 7" xfId="2885"/>
    <cellStyle name="Notas 2 2 3 7 2" xfId="8464"/>
    <cellStyle name="Notas 2 2 3 8" xfId="4212"/>
    <cellStyle name="Notas 2 2 3 8 2" xfId="9684"/>
    <cellStyle name="Notas 2 2 3 9" xfId="4230"/>
    <cellStyle name="Notas 2 2 3 9 2" xfId="9701"/>
    <cellStyle name="Notas 2 2 4" xfId="583"/>
    <cellStyle name="Notas 2 2 4 2" xfId="6198"/>
    <cellStyle name="Notas 2 2 5" xfId="988"/>
    <cellStyle name="Notas 2 2 5 2" xfId="6598"/>
    <cellStyle name="Notas 2 2 6" xfId="1395"/>
    <cellStyle name="Notas 2 2 6 2" xfId="6998"/>
    <cellStyle name="Notas 2 2 7" xfId="1800"/>
    <cellStyle name="Notas 2 2 7 2" xfId="7397"/>
    <cellStyle name="Notas 2 2 8" xfId="2205"/>
    <cellStyle name="Notas 2 2 8 2" xfId="7796"/>
    <cellStyle name="Notas 2 2 9" xfId="2616"/>
    <cellStyle name="Notas 2 2 9 2" xfId="8198"/>
    <cellStyle name="Notas 2 20" xfId="3444"/>
    <cellStyle name="Notas 2 20 2" xfId="8965"/>
    <cellStyle name="Notas 2 21" xfId="3713"/>
    <cellStyle name="Notas 2 21 2" xfId="9216"/>
    <cellStyle name="Notas 2 22" xfId="5150"/>
    <cellStyle name="Notas 2 22 2" xfId="10526"/>
    <cellStyle name="Notas 2 23" xfId="5731"/>
    <cellStyle name="Notas 2 3" xfId="76"/>
    <cellStyle name="Notas 2 3 10" xfId="4093"/>
    <cellStyle name="Notas 2 3 10 2" xfId="9579"/>
    <cellStyle name="Notas 2 3 11" xfId="3779"/>
    <cellStyle name="Notas 2 3 11 2" xfId="9280"/>
    <cellStyle name="Notas 2 3 12" xfId="5004"/>
    <cellStyle name="Notas 2 3 12 2" xfId="10391"/>
    <cellStyle name="Notas 2 3 13" xfId="4270"/>
    <cellStyle name="Notas 2 3 13 2" xfId="9740"/>
    <cellStyle name="Notas 2 3 14" xfId="4416"/>
    <cellStyle name="Notas 2 3 14 2" xfId="9878"/>
    <cellStyle name="Notas 2 3 15" xfId="5751"/>
    <cellStyle name="Notas 2 3 2" xfId="230"/>
    <cellStyle name="Notas 2 3 2 10" xfId="4122"/>
    <cellStyle name="Notas 2 3 2 10 2" xfId="9605"/>
    <cellStyle name="Notas 2 3 2 11" xfId="3912"/>
    <cellStyle name="Notas 2 3 2 11 2" xfId="9407"/>
    <cellStyle name="Notas 2 3 2 12" xfId="4582"/>
    <cellStyle name="Notas 2 3 2 12 2" xfId="10033"/>
    <cellStyle name="Notas 2 3 2 13" xfId="5879"/>
    <cellStyle name="Notas 2 3 2 2" xfId="713"/>
    <cellStyle name="Notas 2 3 2 2 2" xfId="6326"/>
    <cellStyle name="Notas 2 3 2 3" xfId="1118"/>
    <cellStyle name="Notas 2 3 2 3 2" xfId="6726"/>
    <cellStyle name="Notas 2 3 2 4" xfId="1525"/>
    <cellStyle name="Notas 2 3 2 4 2" xfId="7126"/>
    <cellStyle name="Notas 2 3 2 5" xfId="1928"/>
    <cellStyle name="Notas 2 3 2 5 2" xfId="7522"/>
    <cellStyle name="Notas 2 3 2 6" xfId="2334"/>
    <cellStyle name="Notas 2 3 2 6 2" xfId="7920"/>
    <cellStyle name="Notas 2 3 2 7" xfId="2734"/>
    <cellStyle name="Notas 2 3 2 7 2" xfId="8314"/>
    <cellStyle name="Notas 2 3 2 8" xfId="3409"/>
    <cellStyle name="Notas 2 3 2 8 2" xfId="8935"/>
    <cellStyle name="Notas 2 3 2 9" xfId="4984"/>
    <cellStyle name="Notas 2 3 2 9 2" xfId="10372"/>
    <cellStyle name="Notas 2 3 3" xfId="362"/>
    <cellStyle name="Notas 2 3 3 10" xfId="5152"/>
    <cellStyle name="Notas 2 3 3 10 2" xfId="10528"/>
    <cellStyle name="Notas 2 3 3 11" xfId="5427"/>
    <cellStyle name="Notas 2 3 3 11 2" xfId="10787"/>
    <cellStyle name="Notas 2 3 3 12" xfId="5614"/>
    <cellStyle name="Notas 2 3 3 12 2" xfId="10962"/>
    <cellStyle name="Notas 2 3 3 13" xfId="6006"/>
    <cellStyle name="Notas 2 3 3 2" xfId="845"/>
    <cellStyle name="Notas 2 3 3 2 2" xfId="6457"/>
    <cellStyle name="Notas 2 3 3 3" xfId="1250"/>
    <cellStyle name="Notas 2 3 3 3 2" xfId="6857"/>
    <cellStyle name="Notas 2 3 3 4" xfId="1657"/>
    <cellStyle name="Notas 2 3 3 4 2" xfId="7257"/>
    <cellStyle name="Notas 2 3 3 5" xfId="2060"/>
    <cellStyle name="Notas 2 3 3 5 2" xfId="7653"/>
    <cellStyle name="Notas 2 3 3 6" xfId="2466"/>
    <cellStyle name="Notas 2 3 3 6 2" xfId="8050"/>
    <cellStyle name="Notas 2 3 3 7" xfId="2864"/>
    <cellStyle name="Notas 2 3 3 7 2" xfId="8443"/>
    <cellStyle name="Notas 2 3 3 8" xfId="4331"/>
    <cellStyle name="Notas 2 3 3 8 2" xfId="9798"/>
    <cellStyle name="Notas 2 3 3 9" xfId="3923"/>
    <cellStyle name="Notas 2 3 3 9 2" xfId="9416"/>
    <cellStyle name="Notas 2 3 4" xfId="559"/>
    <cellStyle name="Notas 2 3 4 2" xfId="6176"/>
    <cellStyle name="Notas 2 3 5" xfId="506"/>
    <cellStyle name="Notas 2 3 5 2" xfId="6126"/>
    <cellStyle name="Notas 2 3 6" xfId="636"/>
    <cellStyle name="Notas 2 3 6 2" xfId="6250"/>
    <cellStyle name="Notas 2 3 7" xfId="1041"/>
    <cellStyle name="Notas 2 3 7 2" xfId="6650"/>
    <cellStyle name="Notas 2 3 8" xfId="2183"/>
    <cellStyle name="Notas 2 3 8 2" xfId="7774"/>
    <cellStyle name="Notas 2 3 9" xfId="2592"/>
    <cellStyle name="Notas 2 3 9 2" xfId="8174"/>
    <cellStyle name="Notas 2 4" xfId="79"/>
    <cellStyle name="Notas 2 4 10" xfId="3177"/>
    <cellStyle name="Notas 2 4 10 2" xfId="8721"/>
    <cellStyle name="Notas 2 4 11" xfId="4784"/>
    <cellStyle name="Notas 2 4 11 2" xfId="10181"/>
    <cellStyle name="Notas 2 4 12" xfId="3763"/>
    <cellStyle name="Notas 2 4 12 2" xfId="9265"/>
    <cellStyle name="Notas 2 4 13" xfId="5281"/>
    <cellStyle name="Notas 2 4 13 2" xfId="10650"/>
    <cellStyle name="Notas 2 4 14" xfId="5517"/>
    <cellStyle name="Notas 2 4 14 2" xfId="10872"/>
    <cellStyle name="Notas 2 4 15" xfId="5753"/>
    <cellStyle name="Notas 2 4 2" xfId="232"/>
    <cellStyle name="Notas 2 4 2 10" xfId="5308"/>
    <cellStyle name="Notas 2 4 2 10 2" xfId="10676"/>
    <cellStyle name="Notas 2 4 2 11" xfId="5539"/>
    <cellStyle name="Notas 2 4 2 11 2" xfId="10893"/>
    <cellStyle name="Notas 2 4 2 12" xfId="5677"/>
    <cellStyle name="Notas 2 4 2 12 2" xfId="11022"/>
    <cellStyle name="Notas 2 4 2 13" xfId="5881"/>
    <cellStyle name="Notas 2 4 2 2" xfId="715"/>
    <cellStyle name="Notas 2 4 2 2 2" xfId="6328"/>
    <cellStyle name="Notas 2 4 2 3" xfId="1120"/>
    <cellStyle name="Notas 2 4 2 3 2" xfId="6728"/>
    <cellStyle name="Notas 2 4 2 4" xfId="1527"/>
    <cellStyle name="Notas 2 4 2 4 2" xfId="7128"/>
    <cellStyle name="Notas 2 4 2 5" xfId="1930"/>
    <cellStyle name="Notas 2 4 2 5 2" xfId="7524"/>
    <cellStyle name="Notas 2 4 2 6" xfId="2336"/>
    <cellStyle name="Notas 2 4 2 6 2" xfId="7922"/>
    <cellStyle name="Notas 2 4 2 7" xfId="2736"/>
    <cellStyle name="Notas 2 4 2 7 2" xfId="8316"/>
    <cellStyle name="Notas 2 4 2 8" xfId="4527"/>
    <cellStyle name="Notas 2 4 2 8 2" xfId="9980"/>
    <cellStyle name="Notas 2 4 2 9" xfId="3040"/>
    <cellStyle name="Notas 2 4 2 9 2" xfId="8593"/>
    <cellStyle name="Notas 2 4 3" xfId="364"/>
    <cellStyle name="Notas 2 4 3 10" xfId="4738"/>
    <cellStyle name="Notas 2 4 3 10 2" xfId="10136"/>
    <cellStyle name="Notas 2 4 3 11" xfId="4457"/>
    <cellStyle name="Notas 2 4 3 11 2" xfId="9914"/>
    <cellStyle name="Notas 2 4 3 12" xfId="4993"/>
    <cellStyle name="Notas 2 4 3 12 2" xfId="10380"/>
    <cellStyle name="Notas 2 4 3 13" xfId="6008"/>
    <cellStyle name="Notas 2 4 3 2" xfId="847"/>
    <cellStyle name="Notas 2 4 3 2 2" xfId="6459"/>
    <cellStyle name="Notas 2 4 3 3" xfId="1252"/>
    <cellStyle name="Notas 2 4 3 3 2" xfId="6859"/>
    <cellStyle name="Notas 2 4 3 4" xfId="1659"/>
    <cellStyle name="Notas 2 4 3 4 2" xfId="7259"/>
    <cellStyle name="Notas 2 4 3 5" xfId="2062"/>
    <cellStyle name="Notas 2 4 3 5 2" xfId="7655"/>
    <cellStyle name="Notas 2 4 3 6" xfId="2468"/>
    <cellStyle name="Notas 2 4 3 6 2" xfId="8052"/>
    <cellStyle name="Notas 2 4 3 7" xfId="2866"/>
    <cellStyle name="Notas 2 4 3 7 2" xfId="8445"/>
    <cellStyle name="Notas 2 4 3 8" xfId="3719"/>
    <cellStyle name="Notas 2 4 3 8 2" xfId="9222"/>
    <cellStyle name="Notas 2 4 3 9" xfId="4440"/>
    <cellStyle name="Notas 2 4 3 9 2" xfId="9900"/>
    <cellStyle name="Notas 2 4 4" xfId="562"/>
    <cellStyle name="Notas 2 4 4 2" xfId="6179"/>
    <cellStyle name="Notas 2 4 5" xfId="968"/>
    <cellStyle name="Notas 2 4 5 2" xfId="6578"/>
    <cellStyle name="Notas 2 4 6" xfId="1374"/>
    <cellStyle name="Notas 2 4 6 2" xfId="6979"/>
    <cellStyle name="Notas 2 4 7" xfId="1780"/>
    <cellStyle name="Notas 2 4 7 2" xfId="7377"/>
    <cellStyle name="Notas 2 4 8" xfId="2185"/>
    <cellStyle name="Notas 2 4 8 2" xfId="7776"/>
    <cellStyle name="Notas 2 4 9" xfId="2595"/>
    <cellStyle name="Notas 2 4 9 2" xfId="8177"/>
    <cellStyle name="Notas 2 5" xfId="115"/>
    <cellStyle name="Notas 2 5 10" xfId="4473"/>
    <cellStyle name="Notas 2 5 10 2" xfId="9929"/>
    <cellStyle name="Notas 2 5 11" xfId="3455"/>
    <cellStyle name="Notas 2 5 11 2" xfId="8974"/>
    <cellStyle name="Notas 2 5 12" xfId="5266"/>
    <cellStyle name="Notas 2 5 12 2" xfId="10637"/>
    <cellStyle name="Notas 2 5 13" xfId="5506"/>
    <cellStyle name="Notas 2 5 13 2" xfId="10863"/>
    <cellStyle name="Notas 2 5 14" xfId="5659"/>
    <cellStyle name="Notas 2 5 14 2" xfId="11005"/>
    <cellStyle name="Notas 2 5 15" xfId="5786"/>
    <cellStyle name="Notas 2 5 2" xfId="266"/>
    <cellStyle name="Notas 2 5 2 10" xfId="4319"/>
    <cellStyle name="Notas 2 5 2 10 2" xfId="9786"/>
    <cellStyle name="Notas 2 5 2 11" xfId="3431"/>
    <cellStyle name="Notas 2 5 2 11 2" xfId="8955"/>
    <cellStyle name="Notas 2 5 2 12" xfId="5133"/>
    <cellStyle name="Notas 2 5 2 12 2" xfId="10509"/>
    <cellStyle name="Notas 2 5 2 13" xfId="5914"/>
    <cellStyle name="Notas 2 5 2 2" xfId="749"/>
    <cellStyle name="Notas 2 5 2 2 2" xfId="6362"/>
    <cellStyle name="Notas 2 5 2 3" xfId="1154"/>
    <cellStyle name="Notas 2 5 2 3 2" xfId="6762"/>
    <cellStyle name="Notas 2 5 2 4" xfId="1561"/>
    <cellStyle name="Notas 2 5 2 4 2" xfId="7162"/>
    <cellStyle name="Notas 2 5 2 5" xfId="1964"/>
    <cellStyle name="Notas 2 5 2 5 2" xfId="7558"/>
    <cellStyle name="Notas 2 5 2 6" xfId="2370"/>
    <cellStyle name="Notas 2 5 2 6 2" xfId="7956"/>
    <cellStyle name="Notas 2 5 2 7" xfId="2769"/>
    <cellStyle name="Notas 2 5 2 7 2" xfId="8349"/>
    <cellStyle name="Notas 2 5 2 8" xfId="3337"/>
    <cellStyle name="Notas 2 5 2 8 2" xfId="8867"/>
    <cellStyle name="Notas 2 5 2 9" xfId="4298"/>
    <cellStyle name="Notas 2 5 2 9 2" xfId="9765"/>
    <cellStyle name="Notas 2 5 3" xfId="398"/>
    <cellStyle name="Notas 2 5 3 10" xfId="3265"/>
    <cellStyle name="Notas 2 5 3 10 2" xfId="8802"/>
    <cellStyle name="Notas 2 5 3 11" xfId="5274"/>
    <cellStyle name="Notas 2 5 3 11 2" xfId="10643"/>
    <cellStyle name="Notas 2 5 3 12" xfId="5514"/>
    <cellStyle name="Notas 2 5 3 12 2" xfId="10869"/>
    <cellStyle name="Notas 2 5 3 13" xfId="6041"/>
    <cellStyle name="Notas 2 5 3 2" xfId="881"/>
    <cellStyle name="Notas 2 5 3 2 2" xfId="6493"/>
    <cellStyle name="Notas 2 5 3 3" xfId="1286"/>
    <cellStyle name="Notas 2 5 3 3 2" xfId="6893"/>
    <cellStyle name="Notas 2 5 3 4" xfId="1693"/>
    <cellStyle name="Notas 2 5 3 4 2" xfId="7293"/>
    <cellStyle name="Notas 2 5 3 5" xfId="2096"/>
    <cellStyle name="Notas 2 5 3 5 2" xfId="7689"/>
    <cellStyle name="Notas 2 5 3 6" xfId="2502"/>
    <cellStyle name="Notas 2 5 3 6 2" xfId="8086"/>
    <cellStyle name="Notas 2 5 3 7" xfId="2900"/>
    <cellStyle name="Notas 2 5 3 7 2" xfId="8479"/>
    <cellStyle name="Notas 2 5 3 8" xfId="4265"/>
    <cellStyle name="Notas 2 5 3 8 2" xfId="9735"/>
    <cellStyle name="Notas 2 5 3 9" xfId="3263"/>
    <cellStyle name="Notas 2 5 3 9 2" xfId="8800"/>
    <cellStyle name="Notas 2 5 4" xfId="598"/>
    <cellStyle name="Notas 2 5 4 2" xfId="6212"/>
    <cellStyle name="Notas 2 5 5" xfId="1003"/>
    <cellStyle name="Notas 2 5 5 2" xfId="6612"/>
    <cellStyle name="Notas 2 5 6" xfId="1410"/>
    <cellStyle name="Notas 2 5 6 2" xfId="7012"/>
    <cellStyle name="Notas 2 5 7" xfId="1815"/>
    <cellStyle name="Notas 2 5 7 2" xfId="7411"/>
    <cellStyle name="Notas 2 5 8" xfId="2220"/>
    <cellStyle name="Notas 2 5 8 2" xfId="7810"/>
    <cellStyle name="Notas 2 5 9" xfId="2631"/>
    <cellStyle name="Notas 2 5 9 2" xfId="8212"/>
    <cellStyle name="Notas 2 6" xfId="110"/>
    <cellStyle name="Notas 2 6 10" xfId="4572"/>
    <cellStyle name="Notas 2 6 10 2" xfId="10023"/>
    <cellStyle name="Notas 2 6 11" xfId="4279"/>
    <cellStyle name="Notas 2 6 11 2" xfId="9748"/>
    <cellStyle name="Notas 2 6 12" xfId="5337"/>
    <cellStyle name="Notas 2 6 12 2" xfId="10704"/>
    <cellStyle name="Notas 2 6 13" xfId="5563"/>
    <cellStyle name="Notas 2 6 13 2" xfId="10916"/>
    <cellStyle name="Notas 2 6 14" xfId="5694"/>
    <cellStyle name="Notas 2 6 14 2" xfId="11039"/>
    <cellStyle name="Notas 2 6 15" xfId="5781"/>
    <cellStyle name="Notas 2 6 2" xfId="261"/>
    <cellStyle name="Notas 2 6 2 10" xfId="4978"/>
    <cellStyle name="Notas 2 6 2 10 2" xfId="10366"/>
    <cellStyle name="Notas 2 6 2 11" xfId="4810"/>
    <cellStyle name="Notas 2 6 2 11 2" xfId="10207"/>
    <cellStyle name="Notas 2 6 2 12" xfId="3271"/>
    <cellStyle name="Notas 2 6 2 12 2" xfId="8807"/>
    <cellStyle name="Notas 2 6 2 13" xfId="5909"/>
    <cellStyle name="Notas 2 6 2 2" xfId="744"/>
    <cellStyle name="Notas 2 6 2 2 2" xfId="6357"/>
    <cellStyle name="Notas 2 6 2 3" xfId="1149"/>
    <cellStyle name="Notas 2 6 2 3 2" xfId="6757"/>
    <cellStyle name="Notas 2 6 2 4" xfId="1556"/>
    <cellStyle name="Notas 2 6 2 4 2" xfId="7157"/>
    <cellStyle name="Notas 2 6 2 5" xfId="1959"/>
    <cellStyle name="Notas 2 6 2 5 2" xfId="7553"/>
    <cellStyle name="Notas 2 6 2 6" xfId="2365"/>
    <cellStyle name="Notas 2 6 2 6 2" xfId="7951"/>
    <cellStyle name="Notas 2 6 2 7" xfId="2764"/>
    <cellStyle name="Notas 2 6 2 7 2" xfId="8344"/>
    <cellStyle name="Notas 2 6 2 8" xfId="3126"/>
    <cellStyle name="Notas 2 6 2 8 2" xfId="8672"/>
    <cellStyle name="Notas 2 6 2 9" xfId="4751"/>
    <cellStyle name="Notas 2 6 2 9 2" xfId="10149"/>
    <cellStyle name="Notas 2 6 3" xfId="393"/>
    <cellStyle name="Notas 2 6 3 10" xfId="3467"/>
    <cellStyle name="Notas 2 6 3 10 2" xfId="8985"/>
    <cellStyle name="Notas 2 6 3 11" xfId="4793"/>
    <cellStyle name="Notas 2 6 3 11 2" xfId="10190"/>
    <cellStyle name="Notas 2 6 3 12" xfId="3284"/>
    <cellStyle name="Notas 2 6 3 12 2" xfId="8819"/>
    <cellStyle name="Notas 2 6 3 13" xfId="6036"/>
    <cellStyle name="Notas 2 6 3 2" xfId="876"/>
    <cellStyle name="Notas 2 6 3 2 2" xfId="6488"/>
    <cellStyle name="Notas 2 6 3 3" xfId="1281"/>
    <cellStyle name="Notas 2 6 3 3 2" xfId="6888"/>
    <cellStyle name="Notas 2 6 3 4" xfId="1688"/>
    <cellStyle name="Notas 2 6 3 4 2" xfId="7288"/>
    <cellStyle name="Notas 2 6 3 5" xfId="2091"/>
    <cellStyle name="Notas 2 6 3 5 2" xfId="7684"/>
    <cellStyle name="Notas 2 6 3 6" xfId="2497"/>
    <cellStyle name="Notas 2 6 3 6 2" xfId="8081"/>
    <cellStyle name="Notas 2 6 3 7" xfId="2895"/>
    <cellStyle name="Notas 2 6 3 7 2" xfId="8474"/>
    <cellStyle name="Notas 2 6 3 8" xfId="4050"/>
    <cellStyle name="Notas 2 6 3 8 2" xfId="9538"/>
    <cellStyle name="Notas 2 6 3 9" xfId="3321"/>
    <cellStyle name="Notas 2 6 3 9 2" xfId="8852"/>
    <cellStyle name="Notas 2 6 4" xfId="593"/>
    <cellStyle name="Notas 2 6 4 2" xfId="6207"/>
    <cellStyle name="Notas 2 6 5" xfId="998"/>
    <cellStyle name="Notas 2 6 5 2" xfId="6607"/>
    <cellStyle name="Notas 2 6 6" xfId="1405"/>
    <cellStyle name="Notas 2 6 6 2" xfId="7007"/>
    <cellStyle name="Notas 2 6 7" xfId="1810"/>
    <cellStyle name="Notas 2 6 7 2" xfId="7406"/>
    <cellStyle name="Notas 2 6 8" xfId="2215"/>
    <cellStyle name="Notas 2 6 8 2" xfId="7805"/>
    <cellStyle name="Notas 2 6 9" xfId="2626"/>
    <cellStyle name="Notas 2 6 9 2" xfId="8207"/>
    <cellStyle name="Notas 2 7" xfId="149"/>
    <cellStyle name="Notas 2 7 10" xfId="3861"/>
    <cellStyle name="Notas 2 7 10 2" xfId="9359"/>
    <cellStyle name="Notas 2 7 11" xfId="4434"/>
    <cellStyle name="Notas 2 7 11 2" xfId="9895"/>
    <cellStyle name="Notas 2 7 12" xfId="2975"/>
    <cellStyle name="Notas 2 7 12 2" xfId="8553"/>
    <cellStyle name="Notas 2 7 13" xfId="5295"/>
    <cellStyle name="Notas 2 7 13 2" xfId="10664"/>
    <cellStyle name="Notas 2 7 14" xfId="5529"/>
    <cellStyle name="Notas 2 7 14 2" xfId="10884"/>
    <cellStyle name="Notas 2 7 15" xfId="5813"/>
    <cellStyle name="Notas 2 7 2" xfId="293"/>
    <cellStyle name="Notas 2 7 2 10" xfId="5105"/>
    <cellStyle name="Notas 2 7 2 10 2" xfId="10484"/>
    <cellStyle name="Notas 2 7 2 11" xfId="5393"/>
    <cellStyle name="Notas 2 7 2 11 2" xfId="10755"/>
    <cellStyle name="Notas 2 7 2 12" xfId="5593"/>
    <cellStyle name="Notas 2 7 2 12 2" xfId="10943"/>
    <cellStyle name="Notas 2 7 2 13" xfId="5941"/>
    <cellStyle name="Notas 2 7 2 2" xfId="776"/>
    <cellStyle name="Notas 2 7 2 2 2" xfId="6389"/>
    <cellStyle name="Notas 2 7 2 3" xfId="1181"/>
    <cellStyle name="Notas 2 7 2 3 2" xfId="6789"/>
    <cellStyle name="Notas 2 7 2 4" xfId="1588"/>
    <cellStyle name="Notas 2 7 2 4 2" xfId="7189"/>
    <cellStyle name="Notas 2 7 2 5" xfId="1991"/>
    <cellStyle name="Notas 2 7 2 5 2" xfId="7585"/>
    <cellStyle name="Notas 2 7 2 6" xfId="2397"/>
    <cellStyle name="Notas 2 7 2 6 2" xfId="7983"/>
    <cellStyle name="Notas 2 7 2 7" xfId="2796"/>
    <cellStyle name="Notas 2 7 2 7 2" xfId="8376"/>
    <cellStyle name="Notas 2 7 2 8" xfId="4275"/>
    <cellStyle name="Notas 2 7 2 8 2" xfId="9745"/>
    <cellStyle name="Notas 2 7 2 9" xfId="3254"/>
    <cellStyle name="Notas 2 7 2 9 2" xfId="8791"/>
    <cellStyle name="Notas 2 7 3" xfId="425"/>
    <cellStyle name="Notas 2 7 3 10" xfId="3042"/>
    <cellStyle name="Notas 2 7 3 10 2" xfId="8595"/>
    <cellStyle name="Notas 2 7 3 11" xfId="4869"/>
    <cellStyle name="Notas 2 7 3 11 2" xfId="10263"/>
    <cellStyle name="Notas 2 7 3 12" xfId="3488"/>
    <cellStyle name="Notas 2 7 3 12 2" xfId="9004"/>
    <cellStyle name="Notas 2 7 3 13" xfId="6068"/>
    <cellStyle name="Notas 2 7 3 2" xfId="908"/>
    <cellStyle name="Notas 2 7 3 2 2" xfId="6520"/>
    <cellStyle name="Notas 2 7 3 3" xfId="1313"/>
    <cellStyle name="Notas 2 7 3 3 2" xfId="6920"/>
    <cellStyle name="Notas 2 7 3 4" xfId="1720"/>
    <cellStyle name="Notas 2 7 3 4 2" xfId="7320"/>
    <cellStyle name="Notas 2 7 3 5" xfId="2123"/>
    <cellStyle name="Notas 2 7 3 5 2" xfId="7716"/>
    <cellStyle name="Notas 2 7 3 6" xfId="2529"/>
    <cellStyle name="Notas 2 7 3 6 2" xfId="8113"/>
    <cellStyle name="Notas 2 7 3 7" xfId="2927"/>
    <cellStyle name="Notas 2 7 3 7 2" xfId="8506"/>
    <cellStyle name="Notas 2 7 3 8" xfId="3419"/>
    <cellStyle name="Notas 2 7 3 8 2" xfId="8943"/>
    <cellStyle name="Notas 2 7 3 9" xfId="4995"/>
    <cellStyle name="Notas 2 7 3 9 2" xfId="10382"/>
    <cellStyle name="Notas 2 7 4" xfId="632"/>
    <cellStyle name="Notas 2 7 4 2" xfId="6246"/>
    <cellStyle name="Notas 2 7 5" xfId="1037"/>
    <cellStyle name="Notas 2 7 5 2" xfId="6646"/>
    <cellStyle name="Notas 2 7 6" xfId="1444"/>
    <cellStyle name="Notas 2 7 6 2" xfId="7046"/>
    <cellStyle name="Notas 2 7 7" xfId="1848"/>
    <cellStyle name="Notas 2 7 7 2" xfId="7444"/>
    <cellStyle name="Notas 2 7 8" xfId="2254"/>
    <cellStyle name="Notas 2 7 8 2" xfId="7842"/>
    <cellStyle name="Notas 2 7 9" xfId="2661"/>
    <cellStyle name="Notas 2 7 9 2" xfId="8242"/>
    <cellStyle name="Notas 2 8" xfId="158"/>
    <cellStyle name="Notas 2 8 10" xfId="4274"/>
    <cellStyle name="Notas 2 8 10 2" xfId="9744"/>
    <cellStyle name="Notas 2 8 11" xfId="3552"/>
    <cellStyle name="Notas 2 8 11 2" xfId="9064"/>
    <cellStyle name="Notas 2 8 12" xfId="5104"/>
    <cellStyle name="Notas 2 8 12 2" xfId="10483"/>
    <cellStyle name="Notas 2 8 13" xfId="4226"/>
    <cellStyle name="Notas 2 8 13 2" xfId="9698"/>
    <cellStyle name="Notas 2 8 14" xfId="5163"/>
    <cellStyle name="Notas 2 8 14 2" xfId="10538"/>
    <cellStyle name="Notas 2 8 15" xfId="5821"/>
    <cellStyle name="Notas 2 8 2" xfId="301"/>
    <cellStyle name="Notas 2 8 2 10" xfId="4901"/>
    <cellStyle name="Notas 2 8 2 10 2" xfId="10294"/>
    <cellStyle name="Notas 2 8 2 11" xfId="4551"/>
    <cellStyle name="Notas 2 8 2 11 2" xfId="10002"/>
    <cellStyle name="Notas 2 8 2 12" xfId="5110"/>
    <cellStyle name="Notas 2 8 2 12 2" xfId="10487"/>
    <cellStyle name="Notas 2 8 2 13" xfId="5949"/>
    <cellStyle name="Notas 2 8 2 2" xfId="784"/>
    <cellStyle name="Notas 2 8 2 2 2" xfId="6397"/>
    <cellStyle name="Notas 2 8 2 3" xfId="1189"/>
    <cellStyle name="Notas 2 8 2 3 2" xfId="6797"/>
    <cellStyle name="Notas 2 8 2 4" xfId="1596"/>
    <cellStyle name="Notas 2 8 2 4 2" xfId="7197"/>
    <cellStyle name="Notas 2 8 2 5" xfId="1999"/>
    <cellStyle name="Notas 2 8 2 5 2" xfId="7593"/>
    <cellStyle name="Notas 2 8 2 6" xfId="2405"/>
    <cellStyle name="Notas 2 8 2 6 2" xfId="7991"/>
    <cellStyle name="Notas 2 8 2 7" xfId="2804"/>
    <cellStyle name="Notas 2 8 2 7 2" xfId="8384"/>
    <cellStyle name="Notas 2 8 2 8" xfId="3259"/>
    <cellStyle name="Notas 2 8 2 8 2" xfId="8796"/>
    <cellStyle name="Notas 2 8 2 9" xfId="2187"/>
    <cellStyle name="Notas 2 8 2 9 2" xfId="7778"/>
    <cellStyle name="Notas 2 8 3" xfId="433"/>
    <cellStyle name="Notas 2 8 3 10" xfId="3736"/>
    <cellStyle name="Notas 2 8 3 10 2" xfId="9239"/>
    <cellStyle name="Notas 2 8 3 11" xfId="3593"/>
    <cellStyle name="Notas 2 8 3 11 2" xfId="9102"/>
    <cellStyle name="Notas 2 8 3 12" xfId="4478"/>
    <cellStyle name="Notas 2 8 3 12 2" xfId="9933"/>
    <cellStyle name="Notas 2 8 3 13" xfId="6076"/>
    <cellStyle name="Notas 2 8 3 2" xfId="916"/>
    <cellStyle name="Notas 2 8 3 2 2" xfId="6528"/>
    <cellStyle name="Notas 2 8 3 3" xfId="1321"/>
    <cellStyle name="Notas 2 8 3 3 2" xfId="6928"/>
    <cellStyle name="Notas 2 8 3 4" xfId="1728"/>
    <cellStyle name="Notas 2 8 3 4 2" xfId="7328"/>
    <cellStyle name="Notas 2 8 3 5" xfId="2131"/>
    <cellStyle name="Notas 2 8 3 5 2" xfId="7724"/>
    <cellStyle name="Notas 2 8 3 6" xfId="2537"/>
    <cellStyle name="Notas 2 8 3 6 2" xfId="8121"/>
    <cellStyle name="Notas 2 8 3 7" xfId="2935"/>
    <cellStyle name="Notas 2 8 3 7 2" xfId="8514"/>
    <cellStyle name="Notas 2 8 3 8" xfId="4152"/>
    <cellStyle name="Notas 2 8 3 8 2" xfId="9631"/>
    <cellStyle name="Notas 2 8 3 9" xfId="3116"/>
    <cellStyle name="Notas 2 8 3 9 2" xfId="8662"/>
    <cellStyle name="Notas 2 8 4" xfId="641"/>
    <cellStyle name="Notas 2 8 4 2" xfId="6255"/>
    <cellStyle name="Notas 2 8 5" xfId="1046"/>
    <cellStyle name="Notas 2 8 5 2" xfId="6655"/>
    <cellStyle name="Notas 2 8 6" xfId="1453"/>
    <cellStyle name="Notas 2 8 6 2" xfId="7055"/>
    <cellStyle name="Notas 2 8 7" xfId="1857"/>
    <cellStyle name="Notas 2 8 7 2" xfId="7453"/>
    <cellStyle name="Notas 2 8 8" xfId="2262"/>
    <cellStyle name="Notas 2 8 8 2" xfId="7850"/>
    <cellStyle name="Notas 2 8 9" xfId="2670"/>
    <cellStyle name="Notas 2 8 9 2" xfId="8251"/>
    <cellStyle name="Notas 2 9" xfId="123"/>
    <cellStyle name="Notas 2 9 10" xfId="4083"/>
    <cellStyle name="Notas 2 9 10 2" xfId="9570"/>
    <cellStyle name="Notas 2 9 11" xfId="4490"/>
    <cellStyle name="Notas 2 9 11 2" xfId="9945"/>
    <cellStyle name="Notas 2 9 12" xfId="3963"/>
    <cellStyle name="Notas 2 9 12 2" xfId="9455"/>
    <cellStyle name="Notas 2 9 13" xfId="5036"/>
    <cellStyle name="Notas 2 9 13 2" xfId="10421"/>
    <cellStyle name="Notas 2 9 14" xfId="4783"/>
    <cellStyle name="Notas 2 9 14 2" xfId="10180"/>
    <cellStyle name="Notas 2 9 15" xfId="5791"/>
    <cellStyle name="Notas 2 9 2" xfId="271"/>
    <cellStyle name="Notas 2 9 2 10" xfId="4242"/>
    <cellStyle name="Notas 2 9 2 10 2" xfId="9712"/>
    <cellStyle name="Notas 2 9 2 11" xfId="4028"/>
    <cellStyle name="Notas 2 9 2 11 2" xfId="9517"/>
    <cellStyle name="Notas 2 9 2 12" xfId="5141"/>
    <cellStyle name="Notas 2 9 2 12 2" xfId="10517"/>
    <cellStyle name="Notas 2 9 2 13" xfId="5919"/>
    <cellStyle name="Notas 2 9 2 2" xfId="754"/>
    <cellStyle name="Notas 2 9 2 2 2" xfId="6367"/>
    <cellStyle name="Notas 2 9 2 3" xfId="1159"/>
    <cellStyle name="Notas 2 9 2 3 2" xfId="6767"/>
    <cellStyle name="Notas 2 9 2 4" xfId="1566"/>
    <cellStyle name="Notas 2 9 2 4 2" xfId="7167"/>
    <cellStyle name="Notas 2 9 2 5" xfId="1969"/>
    <cellStyle name="Notas 2 9 2 5 2" xfId="7563"/>
    <cellStyle name="Notas 2 9 2 6" xfId="2375"/>
    <cellStyle name="Notas 2 9 2 6 2" xfId="7961"/>
    <cellStyle name="Notas 2 9 2 7" xfId="2774"/>
    <cellStyle name="Notas 2 9 2 7 2" xfId="8354"/>
    <cellStyle name="Notas 2 9 2 8" xfId="3242"/>
    <cellStyle name="Notas 2 9 2 8 2" xfId="8779"/>
    <cellStyle name="Notas 2 9 2 9" xfId="3285"/>
    <cellStyle name="Notas 2 9 2 9 2" xfId="8820"/>
    <cellStyle name="Notas 2 9 3" xfId="403"/>
    <cellStyle name="Notas 2 9 3 10" xfId="4194"/>
    <cellStyle name="Notas 2 9 3 10 2" xfId="9667"/>
    <cellStyle name="Notas 2 9 3 11" xfId="4400"/>
    <cellStyle name="Notas 2 9 3 11 2" xfId="9862"/>
    <cellStyle name="Notas 2 9 3 12" xfId="2971"/>
    <cellStyle name="Notas 2 9 3 12 2" xfId="8549"/>
    <cellStyle name="Notas 2 9 3 13" xfId="6046"/>
    <cellStyle name="Notas 2 9 3 2" xfId="886"/>
    <cellStyle name="Notas 2 9 3 2 2" xfId="6498"/>
    <cellStyle name="Notas 2 9 3 3" xfId="1291"/>
    <cellStyle name="Notas 2 9 3 3 2" xfId="6898"/>
    <cellStyle name="Notas 2 9 3 4" xfId="1698"/>
    <cellStyle name="Notas 2 9 3 4 2" xfId="7298"/>
    <cellStyle name="Notas 2 9 3 5" xfId="2101"/>
    <cellStyle name="Notas 2 9 3 5 2" xfId="7694"/>
    <cellStyle name="Notas 2 9 3 6" xfId="2507"/>
    <cellStyle name="Notas 2 9 3 6 2" xfId="8091"/>
    <cellStyle name="Notas 2 9 3 7" xfId="2905"/>
    <cellStyle name="Notas 2 9 3 7 2" xfId="8484"/>
    <cellStyle name="Notas 2 9 3 8" xfId="4163"/>
    <cellStyle name="Notas 2 9 3 8 2" xfId="9642"/>
    <cellStyle name="Notas 2 9 3 9" xfId="3414"/>
    <cellStyle name="Notas 2 9 3 9 2" xfId="8939"/>
    <cellStyle name="Notas 2 9 4" xfId="606"/>
    <cellStyle name="Notas 2 9 4 2" xfId="6220"/>
    <cellStyle name="Notas 2 9 5" xfId="1011"/>
    <cellStyle name="Notas 2 9 5 2" xfId="6620"/>
    <cellStyle name="Notas 2 9 6" xfId="1418"/>
    <cellStyle name="Notas 2 9 6 2" xfId="7020"/>
    <cellStyle name="Notas 2 9 7" xfId="1823"/>
    <cellStyle name="Notas 2 9 7 2" xfId="7419"/>
    <cellStyle name="Notas 2 9 8" xfId="2228"/>
    <cellStyle name="Notas 2 9 8 2" xfId="7818"/>
    <cellStyle name="Notas 2 9 9" xfId="2637"/>
    <cellStyle name="Notas 2 9 9 2" xfId="8218"/>
    <cellStyle name="Notas 3" xfId="48"/>
    <cellStyle name="Notas 3 10" xfId="208"/>
    <cellStyle name="Notas 3 10 10" xfId="4038"/>
    <cellStyle name="Notas 3 10 10 2" xfId="9526"/>
    <cellStyle name="Notas 3 10 11" xfId="4770"/>
    <cellStyle name="Notas 3 10 11 2" xfId="10167"/>
    <cellStyle name="Notas 3 10 12" xfId="4410"/>
    <cellStyle name="Notas 3 10 12 2" xfId="9872"/>
    <cellStyle name="Notas 3 10 13" xfId="5858"/>
    <cellStyle name="Notas 3 10 2" xfId="691"/>
    <cellStyle name="Notas 3 10 2 2" xfId="6304"/>
    <cellStyle name="Notas 3 10 3" xfId="1096"/>
    <cellStyle name="Notas 3 10 3 2" xfId="6704"/>
    <cellStyle name="Notas 3 10 4" xfId="1503"/>
    <cellStyle name="Notas 3 10 4 2" xfId="7104"/>
    <cellStyle name="Notas 3 10 5" xfId="1906"/>
    <cellStyle name="Notas 3 10 5 2" xfId="7500"/>
    <cellStyle name="Notas 3 10 6" xfId="2312"/>
    <cellStyle name="Notas 3 10 6 2" xfId="7898"/>
    <cellStyle name="Notas 3 10 7" xfId="2713"/>
    <cellStyle name="Notas 3 10 7 2" xfId="8293"/>
    <cellStyle name="Notas 3 10 8" xfId="4111"/>
    <cellStyle name="Notas 3 10 8 2" xfId="9595"/>
    <cellStyle name="Notas 3 10 9" xfId="3573"/>
    <cellStyle name="Notas 3 10 9 2" xfId="9084"/>
    <cellStyle name="Notas 3 11" xfId="340"/>
    <cellStyle name="Notas 3 11 10" xfId="3849"/>
    <cellStyle name="Notas 3 11 10 2" xfId="9347"/>
    <cellStyle name="Notas 3 11 11" xfId="3412"/>
    <cellStyle name="Notas 3 11 11 2" xfId="8938"/>
    <cellStyle name="Notas 3 11 12" xfId="4236"/>
    <cellStyle name="Notas 3 11 12 2" xfId="9706"/>
    <cellStyle name="Notas 3 11 13" xfId="5985"/>
    <cellStyle name="Notas 3 11 2" xfId="823"/>
    <cellStyle name="Notas 3 11 2 2" xfId="6435"/>
    <cellStyle name="Notas 3 11 3" xfId="1228"/>
    <cellStyle name="Notas 3 11 3 2" xfId="6835"/>
    <cellStyle name="Notas 3 11 4" xfId="1635"/>
    <cellStyle name="Notas 3 11 4 2" xfId="7235"/>
    <cellStyle name="Notas 3 11 5" xfId="2038"/>
    <cellStyle name="Notas 3 11 5 2" xfId="7631"/>
    <cellStyle name="Notas 3 11 6" xfId="2444"/>
    <cellStyle name="Notas 3 11 6 2" xfId="8028"/>
    <cellStyle name="Notas 3 11 7" xfId="2842"/>
    <cellStyle name="Notas 3 11 7 2" xfId="8421"/>
    <cellStyle name="Notas 3 11 8" xfId="3614"/>
    <cellStyle name="Notas 3 11 8 2" xfId="9122"/>
    <cellStyle name="Notas 3 11 9" xfId="4887"/>
    <cellStyle name="Notas 3 11 9 2" xfId="10281"/>
    <cellStyle name="Notas 3 12" xfId="531"/>
    <cellStyle name="Notas 3 12 2" xfId="6150"/>
    <cellStyle name="Notas 3 13" xfId="617"/>
    <cellStyle name="Notas 3 13 2" xfId="6231"/>
    <cellStyle name="Notas 3 14" xfId="1022"/>
    <cellStyle name="Notas 3 14 2" xfId="6631"/>
    <cellStyle name="Notas 3 15" xfId="1429"/>
    <cellStyle name="Notas 3 15 2" xfId="7031"/>
    <cellStyle name="Notas 3 16" xfId="1881"/>
    <cellStyle name="Notas 3 16 2" xfId="7476"/>
    <cellStyle name="Notas 3 17" xfId="2223"/>
    <cellStyle name="Notas 3 17 2" xfId="7813"/>
    <cellStyle name="Notas 3 18" xfId="3461"/>
    <cellStyle name="Notas 3 18 2" xfId="8979"/>
    <cellStyle name="Notas 3 19" xfId="5026"/>
    <cellStyle name="Notas 3 19 2" xfId="10411"/>
    <cellStyle name="Notas 3 2" xfId="99"/>
    <cellStyle name="Notas 3 2 10" xfId="3366"/>
    <cellStyle name="Notas 3 2 10 2" xfId="8894"/>
    <cellStyle name="Notas 3 2 11" xfId="4697"/>
    <cellStyle name="Notas 3 2 11 2" xfId="10096"/>
    <cellStyle name="Notas 3 2 12" xfId="4591"/>
    <cellStyle name="Notas 3 2 12 2" xfId="10042"/>
    <cellStyle name="Notas 3 2 13" xfId="5253"/>
    <cellStyle name="Notas 3 2 13 2" xfId="10624"/>
    <cellStyle name="Notas 3 2 14" xfId="5494"/>
    <cellStyle name="Notas 3 2 14 2" xfId="10851"/>
    <cellStyle name="Notas 3 2 15" xfId="5771"/>
    <cellStyle name="Notas 3 2 2" xfId="250"/>
    <cellStyle name="Notas 3 2 2 10" xfId="3567"/>
    <cellStyle name="Notas 3 2 2 10 2" xfId="9078"/>
    <cellStyle name="Notas 3 2 2 11" xfId="5300"/>
    <cellStyle name="Notas 3 2 2 11 2" xfId="10668"/>
    <cellStyle name="Notas 3 2 2 12" xfId="5534"/>
    <cellStyle name="Notas 3 2 2 12 2" xfId="10888"/>
    <cellStyle name="Notas 3 2 2 13" xfId="5899"/>
    <cellStyle name="Notas 3 2 2 2" xfId="733"/>
    <cellStyle name="Notas 3 2 2 2 2" xfId="6346"/>
    <cellStyle name="Notas 3 2 2 3" xfId="1138"/>
    <cellStyle name="Notas 3 2 2 3 2" xfId="6746"/>
    <cellStyle name="Notas 3 2 2 4" xfId="1545"/>
    <cellStyle name="Notas 3 2 2 4 2" xfId="7146"/>
    <cellStyle name="Notas 3 2 2 5" xfId="1948"/>
    <cellStyle name="Notas 3 2 2 5 2" xfId="7542"/>
    <cellStyle name="Notas 3 2 2 6" xfId="2354"/>
    <cellStyle name="Notas 3 2 2 6 2" xfId="7940"/>
    <cellStyle name="Notas 3 2 2 7" xfId="2754"/>
    <cellStyle name="Notas 3 2 2 7 2" xfId="8334"/>
    <cellStyle name="Notas 3 2 2 8" xfId="3595"/>
    <cellStyle name="Notas 3 2 2 8 2" xfId="9104"/>
    <cellStyle name="Notas 3 2 2 9" xfId="4873"/>
    <cellStyle name="Notas 3 2 2 9 2" xfId="10267"/>
    <cellStyle name="Notas 3 2 3" xfId="382"/>
    <cellStyle name="Notas 3 2 3 10" xfId="5284"/>
    <cellStyle name="Notas 3 2 3 10 2" xfId="10653"/>
    <cellStyle name="Notas 3 2 3 11" xfId="5520"/>
    <cellStyle name="Notas 3 2 3 11 2" xfId="10875"/>
    <cellStyle name="Notas 3 2 3 12" xfId="5666"/>
    <cellStyle name="Notas 3 2 3 12 2" xfId="11011"/>
    <cellStyle name="Notas 3 2 3 13" xfId="6026"/>
    <cellStyle name="Notas 3 2 3 2" xfId="865"/>
    <cellStyle name="Notas 3 2 3 2 2" xfId="6477"/>
    <cellStyle name="Notas 3 2 3 3" xfId="1270"/>
    <cellStyle name="Notas 3 2 3 3 2" xfId="6877"/>
    <cellStyle name="Notas 3 2 3 4" xfId="1677"/>
    <cellStyle name="Notas 3 2 3 4 2" xfId="7277"/>
    <cellStyle name="Notas 3 2 3 5" xfId="2080"/>
    <cellStyle name="Notas 3 2 3 5 2" xfId="7673"/>
    <cellStyle name="Notas 3 2 3 6" xfId="2486"/>
    <cellStyle name="Notas 3 2 3 6 2" xfId="8070"/>
    <cellStyle name="Notas 3 2 3 7" xfId="2884"/>
    <cellStyle name="Notas 3 2 3 7 2" xfId="8463"/>
    <cellStyle name="Notas 3 2 3 8" xfId="4495"/>
    <cellStyle name="Notas 3 2 3 8 2" xfId="9950"/>
    <cellStyle name="Notas 3 2 3 9" xfId="4002"/>
    <cellStyle name="Notas 3 2 3 9 2" xfId="9493"/>
    <cellStyle name="Notas 3 2 4" xfId="582"/>
    <cellStyle name="Notas 3 2 4 2" xfId="6197"/>
    <cellStyle name="Notas 3 2 5" xfId="987"/>
    <cellStyle name="Notas 3 2 5 2" xfId="6597"/>
    <cellStyle name="Notas 3 2 6" xfId="1394"/>
    <cellStyle name="Notas 3 2 6 2" xfId="6997"/>
    <cellStyle name="Notas 3 2 7" xfId="1799"/>
    <cellStyle name="Notas 3 2 7 2" xfId="7396"/>
    <cellStyle name="Notas 3 2 8" xfId="2204"/>
    <cellStyle name="Notas 3 2 8 2" xfId="7795"/>
    <cellStyle name="Notas 3 2 9" xfId="2615"/>
    <cellStyle name="Notas 3 2 9 2" xfId="8197"/>
    <cellStyle name="Notas 3 20" xfId="4164"/>
    <cellStyle name="Notas 3 20 2" xfId="9643"/>
    <cellStyle name="Notas 3 21" xfId="4838"/>
    <cellStyle name="Notas 3 21 2" xfId="10234"/>
    <cellStyle name="Notas 3 22" xfId="4706"/>
    <cellStyle name="Notas 3 22 2" xfId="10105"/>
    <cellStyle name="Notas 3 23" xfId="5730"/>
    <cellStyle name="Notas 3 3" xfId="59"/>
    <cellStyle name="Notas 3 3 10" xfId="3269"/>
    <cellStyle name="Notas 3 3 10 2" xfId="8805"/>
    <cellStyle name="Notas 3 3 11" xfId="1818"/>
    <cellStyle name="Notas 3 3 11 2" xfId="7414"/>
    <cellStyle name="Notas 3 3 12" xfId="3491"/>
    <cellStyle name="Notas 3 3 12 2" xfId="9007"/>
    <cellStyle name="Notas 3 3 13" xfId="5076"/>
    <cellStyle name="Notas 3 3 13 2" xfId="10456"/>
    <cellStyle name="Notas 3 3 14" xfId="4884"/>
    <cellStyle name="Notas 3 3 14 2" xfId="10278"/>
    <cellStyle name="Notas 3 3 15" xfId="5740"/>
    <cellStyle name="Notas 3 3 2" xfId="218"/>
    <cellStyle name="Notas 3 3 2 10" xfId="3814"/>
    <cellStyle name="Notas 3 3 2 10 2" xfId="9312"/>
    <cellStyle name="Notas 3 3 2 11" xfId="5049"/>
    <cellStyle name="Notas 3 3 2 11 2" xfId="10434"/>
    <cellStyle name="Notas 3 3 2 12" xfId="5366"/>
    <cellStyle name="Notas 3 3 2 12 2" xfId="10731"/>
    <cellStyle name="Notas 3 3 2 13" xfId="5868"/>
    <cellStyle name="Notas 3 3 2 2" xfId="701"/>
    <cellStyle name="Notas 3 3 2 2 2" xfId="6314"/>
    <cellStyle name="Notas 3 3 2 3" xfId="1106"/>
    <cellStyle name="Notas 3 3 2 3 2" xfId="6714"/>
    <cellStyle name="Notas 3 3 2 4" xfId="1513"/>
    <cellStyle name="Notas 3 3 2 4 2" xfId="7114"/>
    <cellStyle name="Notas 3 3 2 5" xfId="1916"/>
    <cellStyle name="Notas 3 3 2 5 2" xfId="7510"/>
    <cellStyle name="Notas 3 3 2 6" xfId="2322"/>
    <cellStyle name="Notas 3 3 2 6 2" xfId="7908"/>
    <cellStyle name="Notas 3 3 2 7" xfId="2723"/>
    <cellStyle name="Notas 3 3 2 7 2" xfId="8303"/>
    <cellStyle name="Notas 3 3 2 8" xfId="4219"/>
    <cellStyle name="Notas 3 3 2 8 2" xfId="9691"/>
    <cellStyle name="Notas 3 3 2 9" xfId="4070"/>
    <cellStyle name="Notas 3 3 2 9 2" xfId="9557"/>
    <cellStyle name="Notas 3 3 3" xfId="350"/>
    <cellStyle name="Notas 3 3 3 10" xfId="3932"/>
    <cellStyle name="Notas 3 3 3 10 2" xfId="9425"/>
    <cellStyle name="Notas 3 3 3 11" xfId="5261"/>
    <cellStyle name="Notas 3 3 3 11 2" xfId="10632"/>
    <cellStyle name="Notas 3 3 3 12" xfId="5502"/>
    <cellStyle name="Notas 3 3 3 12 2" xfId="10859"/>
    <cellStyle name="Notas 3 3 3 13" xfId="5995"/>
    <cellStyle name="Notas 3 3 3 2" xfId="833"/>
    <cellStyle name="Notas 3 3 3 2 2" xfId="6445"/>
    <cellStyle name="Notas 3 3 3 3" xfId="1238"/>
    <cellStyle name="Notas 3 3 3 3 2" xfId="6845"/>
    <cellStyle name="Notas 3 3 3 4" xfId="1645"/>
    <cellStyle name="Notas 3 3 3 4 2" xfId="7245"/>
    <cellStyle name="Notas 3 3 3 5" xfId="2048"/>
    <cellStyle name="Notas 3 3 3 5 2" xfId="7641"/>
    <cellStyle name="Notas 3 3 3 6" xfId="2454"/>
    <cellStyle name="Notas 3 3 3 6 2" xfId="8038"/>
    <cellStyle name="Notas 3 3 3 7" xfId="2852"/>
    <cellStyle name="Notas 3 3 3 7 2" xfId="8431"/>
    <cellStyle name="Notas 3 3 3 8" xfId="3049"/>
    <cellStyle name="Notas 3 3 3 8 2" xfId="8602"/>
    <cellStyle name="Notas 3 3 3 9" xfId="4972"/>
    <cellStyle name="Notas 3 3 3 9 2" xfId="10360"/>
    <cellStyle name="Notas 3 3 4" xfId="542"/>
    <cellStyle name="Notas 3 3 4 2" xfId="6161"/>
    <cellStyle name="Notas 3 3 5" xfId="491"/>
    <cellStyle name="Notas 3 3 5 2" xfId="6114"/>
    <cellStyle name="Notas 3 3 6" xfId="942"/>
    <cellStyle name="Notas 3 3 6 2" xfId="6554"/>
    <cellStyle name="Notas 3 3 7" xfId="1347"/>
    <cellStyle name="Notas 3 3 7 2" xfId="6954"/>
    <cellStyle name="Notas 3 3 8" xfId="1679"/>
    <cellStyle name="Notas 3 3 8 2" xfId="7279"/>
    <cellStyle name="Notas 3 3 9" xfId="2177"/>
    <cellStyle name="Notas 3 3 9 2" xfId="7769"/>
    <cellStyle name="Notas 3 4" xfId="52"/>
    <cellStyle name="Notas 3 4 10" xfId="3977"/>
    <cellStyle name="Notas 3 4 10 2" xfId="9469"/>
    <cellStyle name="Notas 3 4 11" xfId="3439"/>
    <cellStyle name="Notas 3 4 11 2" xfId="8960"/>
    <cellStyle name="Notas 3 4 12" xfId="5070"/>
    <cellStyle name="Notas 3 4 12 2" xfId="10451"/>
    <cellStyle name="Notas 3 4 13" xfId="3317"/>
    <cellStyle name="Notas 3 4 13 2" xfId="8848"/>
    <cellStyle name="Notas 3 4 14" xfId="3316"/>
    <cellStyle name="Notas 3 4 14 2" xfId="8847"/>
    <cellStyle name="Notas 3 4 15" xfId="5733"/>
    <cellStyle name="Notas 3 4 2" xfId="211"/>
    <cellStyle name="Notas 3 4 2 10" xfId="4414"/>
    <cellStyle name="Notas 3 4 2 10 2" xfId="9876"/>
    <cellStyle name="Notas 3 4 2 11" xfId="4336"/>
    <cellStyle name="Notas 3 4 2 11 2" xfId="9803"/>
    <cellStyle name="Notas 3 4 2 12" xfId="3775"/>
    <cellStyle name="Notas 3 4 2 12 2" xfId="9276"/>
    <cellStyle name="Notas 3 4 2 13" xfId="5861"/>
    <cellStyle name="Notas 3 4 2 2" xfId="694"/>
    <cellStyle name="Notas 3 4 2 2 2" xfId="6307"/>
    <cellStyle name="Notas 3 4 2 3" xfId="1099"/>
    <cellStyle name="Notas 3 4 2 3 2" xfId="6707"/>
    <cellStyle name="Notas 3 4 2 4" xfId="1506"/>
    <cellStyle name="Notas 3 4 2 4 2" xfId="7107"/>
    <cellStyle name="Notas 3 4 2 5" xfId="1909"/>
    <cellStyle name="Notas 3 4 2 5 2" xfId="7503"/>
    <cellStyle name="Notas 3 4 2 6" xfId="2315"/>
    <cellStyle name="Notas 3 4 2 6 2" xfId="7901"/>
    <cellStyle name="Notas 3 4 2 7" xfId="2716"/>
    <cellStyle name="Notas 3 4 2 7 2" xfId="8296"/>
    <cellStyle name="Notas 3 4 2 8" xfId="3193"/>
    <cellStyle name="Notas 3 4 2 8 2" xfId="8733"/>
    <cellStyle name="Notas 3 4 2 9" xfId="3043"/>
    <cellStyle name="Notas 3 4 2 9 2" xfId="8596"/>
    <cellStyle name="Notas 3 4 3" xfId="343"/>
    <cellStyle name="Notas 3 4 3 10" xfId="4257"/>
    <cellStyle name="Notas 3 4 3 10 2" xfId="9727"/>
    <cellStyle name="Notas 3 4 3 11" xfId="3367"/>
    <cellStyle name="Notas 3 4 3 11 2" xfId="8895"/>
    <cellStyle name="Notas 3 4 3 12" xfId="3675"/>
    <cellStyle name="Notas 3 4 3 12 2" xfId="9180"/>
    <cellStyle name="Notas 3 4 3 13" xfId="5988"/>
    <cellStyle name="Notas 3 4 3 2" xfId="826"/>
    <cellStyle name="Notas 3 4 3 2 2" xfId="6438"/>
    <cellStyle name="Notas 3 4 3 3" xfId="1231"/>
    <cellStyle name="Notas 3 4 3 3 2" xfId="6838"/>
    <cellStyle name="Notas 3 4 3 4" xfId="1638"/>
    <cellStyle name="Notas 3 4 3 4 2" xfId="7238"/>
    <cellStyle name="Notas 3 4 3 5" xfId="2041"/>
    <cellStyle name="Notas 3 4 3 5 2" xfId="7634"/>
    <cellStyle name="Notas 3 4 3 6" xfId="2447"/>
    <cellStyle name="Notas 3 4 3 6 2" xfId="8031"/>
    <cellStyle name="Notas 3 4 3 7" xfId="2845"/>
    <cellStyle name="Notas 3 4 3 7 2" xfId="8424"/>
    <cellStyle name="Notas 3 4 3 8" xfId="4126"/>
    <cellStyle name="Notas 3 4 3 8 2" xfId="9609"/>
    <cellStyle name="Notas 3 4 3 9" xfId="3138"/>
    <cellStyle name="Notas 3 4 3 9 2" xfId="8684"/>
    <cellStyle name="Notas 3 4 4" xfId="535"/>
    <cellStyle name="Notas 3 4 4 2" xfId="6154"/>
    <cellStyle name="Notas 3 4 5" xfId="665"/>
    <cellStyle name="Notas 3 4 5 2" xfId="6278"/>
    <cellStyle name="Notas 3 4 6" xfId="1070"/>
    <cellStyle name="Notas 3 4 6 2" xfId="6678"/>
    <cellStyle name="Notas 3 4 7" xfId="1477"/>
    <cellStyle name="Notas 3 4 7 2" xfId="7078"/>
    <cellStyle name="Notas 3 4 8" xfId="2172"/>
    <cellStyle name="Notas 3 4 8 2" xfId="7764"/>
    <cellStyle name="Notas 3 4 9" xfId="1014"/>
    <cellStyle name="Notas 3 4 9 2" xfId="6623"/>
    <cellStyle name="Notas 3 5" xfId="114"/>
    <cellStyle name="Notas 3 5 10" xfId="3360"/>
    <cellStyle name="Notas 3 5 10 2" xfId="8889"/>
    <cellStyle name="Notas 3 5 11" xfId="4692"/>
    <cellStyle name="Notas 3 5 11 2" xfId="10093"/>
    <cellStyle name="Notas 3 5 12" xfId="4760"/>
    <cellStyle name="Notas 3 5 12 2" xfId="10158"/>
    <cellStyle name="Notas 3 5 13" xfId="4982"/>
    <cellStyle name="Notas 3 5 13 2" xfId="10370"/>
    <cellStyle name="Notas 3 5 14" xfId="4305"/>
    <cellStyle name="Notas 3 5 14 2" xfId="9772"/>
    <cellStyle name="Notas 3 5 15" xfId="5785"/>
    <cellStyle name="Notas 3 5 2" xfId="265"/>
    <cellStyle name="Notas 3 5 2 10" xfId="3347"/>
    <cellStyle name="Notas 3 5 2 10 2" xfId="8877"/>
    <cellStyle name="Notas 3 5 2 11" xfId="5101"/>
    <cellStyle name="Notas 3 5 2 11 2" xfId="10480"/>
    <cellStyle name="Notas 3 5 2 12" xfId="5384"/>
    <cellStyle name="Notas 3 5 2 12 2" xfId="10747"/>
    <cellStyle name="Notas 3 5 2 13" xfId="5913"/>
    <cellStyle name="Notas 3 5 2 2" xfId="748"/>
    <cellStyle name="Notas 3 5 2 2 2" xfId="6361"/>
    <cellStyle name="Notas 3 5 2 3" xfId="1153"/>
    <cellStyle name="Notas 3 5 2 3 2" xfId="6761"/>
    <cellStyle name="Notas 3 5 2 4" xfId="1560"/>
    <cellStyle name="Notas 3 5 2 4 2" xfId="7161"/>
    <cellStyle name="Notas 3 5 2 5" xfId="1963"/>
    <cellStyle name="Notas 3 5 2 5 2" xfId="7557"/>
    <cellStyle name="Notas 3 5 2 6" xfId="2369"/>
    <cellStyle name="Notas 3 5 2 6 2" xfId="7955"/>
    <cellStyle name="Notas 3 5 2 7" xfId="2768"/>
    <cellStyle name="Notas 3 5 2 7 2" xfId="8348"/>
    <cellStyle name="Notas 3 5 2 8" xfId="3641"/>
    <cellStyle name="Notas 3 5 2 8 2" xfId="9148"/>
    <cellStyle name="Notas 3 5 2 9" xfId="4911"/>
    <cellStyle name="Notas 3 5 2 9 2" xfId="10304"/>
    <cellStyle name="Notas 3 5 3" xfId="397"/>
    <cellStyle name="Notas 3 5 3 10" xfId="5325"/>
    <cellStyle name="Notas 3 5 3 10 2" xfId="10693"/>
    <cellStyle name="Notas 3 5 3 11" xfId="5551"/>
    <cellStyle name="Notas 3 5 3 11 2" xfId="10905"/>
    <cellStyle name="Notas 3 5 3 12" xfId="5686"/>
    <cellStyle name="Notas 3 5 3 12 2" xfId="11031"/>
    <cellStyle name="Notas 3 5 3 13" xfId="6040"/>
    <cellStyle name="Notas 3 5 3 2" xfId="880"/>
    <cellStyle name="Notas 3 5 3 2 2" xfId="6492"/>
    <cellStyle name="Notas 3 5 3 3" xfId="1285"/>
    <cellStyle name="Notas 3 5 3 3 2" xfId="6892"/>
    <cellStyle name="Notas 3 5 3 4" xfId="1692"/>
    <cellStyle name="Notas 3 5 3 4 2" xfId="7292"/>
    <cellStyle name="Notas 3 5 3 5" xfId="2095"/>
    <cellStyle name="Notas 3 5 3 5 2" xfId="7688"/>
    <cellStyle name="Notas 3 5 3 6" xfId="2501"/>
    <cellStyle name="Notas 3 5 3 6 2" xfId="8085"/>
    <cellStyle name="Notas 3 5 3 7" xfId="2899"/>
    <cellStyle name="Notas 3 5 3 7 2" xfId="8478"/>
    <cellStyle name="Notas 3 5 3 8" xfId="4548"/>
    <cellStyle name="Notas 3 5 3 8 2" xfId="9999"/>
    <cellStyle name="Notas 3 5 3 9" xfId="3891"/>
    <cellStyle name="Notas 3 5 3 9 2" xfId="9387"/>
    <cellStyle name="Notas 3 5 4" xfId="597"/>
    <cellStyle name="Notas 3 5 4 2" xfId="6211"/>
    <cellStyle name="Notas 3 5 5" xfId="1002"/>
    <cellStyle name="Notas 3 5 5 2" xfId="6611"/>
    <cellStyle name="Notas 3 5 6" xfId="1409"/>
    <cellStyle name="Notas 3 5 6 2" xfId="7011"/>
    <cellStyle name="Notas 3 5 7" xfId="1814"/>
    <cellStyle name="Notas 3 5 7 2" xfId="7410"/>
    <cellStyle name="Notas 3 5 8" xfId="2219"/>
    <cellStyle name="Notas 3 5 8 2" xfId="7809"/>
    <cellStyle name="Notas 3 5 9" xfId="2630"/>
    <cellStyle name="Notas 3 5 9 2" xfId="8211"/>
    <cellStyle name="Notas 3 6" xfId="58"/>
    <cellStyle name="Notas 3 6 10" xfId="3569"/>
    <cellStyle name="Notas 3 6 10 2" xfId="9080"/>
    <cellStyle name="Notas 3 6 11" xfId="4831"/>
    <cellStyle name="Notas 3 6 11 2" xfId="10227"/>
    <cellStyle name="Notas 3 6 12" xfId="3550"/>
    <cellStyle name="Notas 3 6 12 2" xfId="9062"/>
    <cellStyle name="Notas 3 6 13" xfId="4553"/>
    <cellStyle name="Notas 3 6 13 2" xfId="10004"/>
    <cellStyle name="Notas 3 6 14" xfId="3591"/>
    <cellStyle name="Notas 3 6 14 2" xfId="9100"/>
    <cellStyle name="Notas 3 6 15" xfId="5739"/>
    <cellStyle name="Notas 3 6 2" xfId="217"/>
    <cellStyle name="Notas 3 6 2 10" xfId="5293"/>
    <cellStyle name="Notas 3 6 2 10 2" xfId="10662"/>
    <cellStyle name="Notas 3 6 2 11" xfId="5528"/>
    <cellStyle name="Notas 3 6 2 11 2" xfId="10883"/>
    <cellStyle name="Notas 3 6 2 12" xfId="5670"/>
    <cellStyle name="Notas 3 6 2 12 2" xfId="11015"/>
    <cellStyle name="Notas 3 6 2 13" xfId="5867"/>
    <cellStyle name="Notas 3 6 2 2" xfId="700"/>
    <cellStyle name="Notas 3 6 2 2 2" xfId="6313"/>
    <cellStyle name="Notas 3 6 2 3" xfId="1105"/>
    <cellStyle name="Notas 3 6 2 3 2" xfId="6713"/>
    <cellStyle name="Notas 3 6 2 4" xfId="1512"/>
    <cellStyle name="Notas 3 6 2 4 2" xfId="7113"/>
    <cellStyle name="Notas 3 6 2 5" xfId="1915"/>
    <cellStyle name="Notas 3 6 2 5 2" xfId="7509"/>
    <cellStyle name="Notas 3 6 2 6" xfId="2321"/>
    <cellStyle name="Notas 3 6 2 6 2" xfId="7907"/>
    <cellStyle name="Notas 3 6 2 7" xfId="2722"/>
    <cellStyle name="Notas 3 6 2 7 2" xfId="8302"/>
    <cellStyle name="Notas 3 6 2 8" xfId="4504"/>
    <cellStyle name="Notas 3 6 2 8 2" xfId="9959"/>
    <cellStyle name="Notas 3 6 2 9" xfId="4283"/>
    <cellStyle name="Notas 3 6 2 9 2" xfId="9752"/>
    <cellStyle name="Notas 3 6 3" xfId="349"/>
    <cellStyle name="Notas 3 6 3 10" xfId="4977"/>
    <cellStyle name="Notas 3 6 3 10 2" xfId="10365"/>
    <cellStyle name="Notas 3 6 3 11" xfId="3262"/>
    <cellStyle name="Notas 3 6 3 11 2" xfId="8799"/>
    <cellStyle name="Notas 3 6 3 12" xfId="5214"/>
    <cellStyle name="Notas 3 6 3 12 2" xfId="10587"/>
    <cellStyle name="Notas 3 6 3 13" xfId="5994"/>
    <cellStyle name="Notas 3 6 3 2" xfId="832"/>
    <cellStyle name="Notas 3 6 3 2 2" xfId="6444"/>
    <cellStyle name="Notas 3 6 3 3" xfId="1237"/>
    <cellStyle name="Notas 3 6 3 3 2" xfId="6844"/>
    <cellStyle name="Notas 3 6 3 4" xfId="1644"/>
    <cellStyle name="Notas 3 6 3 4 2" xfId="7244"/>
    <cellStyle name="Notas 3 6 3 5" xfId="2047"/>
    <cellStyle name="Notas 3 6 3 5 2" xfId="7640"/>
    <cellStyle name="Notas 3 6 3 6" xfId="2453"/>
    <cellStyle name="Notas 3 6 3 6 2" xfId="8037"/>
    <cellStyle name="Notas 3 6 3 7" xfId="2851"/>
    <cellStyle name="Notas 3 6 3 7 2" xfId="8430"/>
    <cellStyle name="Notas 3 6 3 8" xfId="3152"/>
    <cellStyle name="Notas 3 6 3 8 2" xfId="8698"/>
    <cellStyle name="Notas 3 6 3 9" xfId="3696"/>
    <cellStyle name="Notas 3 6 3 9 2" xfId="9200"/>
    <cellStyle name="Notas 3 6 4" xfId="541"/>
    <cellStyle name="Notas 3 6 4 2" xfId="6160"/>
    <cellStyle name="Notas 3 6 5" xfId="492"/>
    <cellStyle name="Notas 3 6 5 2" xfId="6115"/>
    <cellStyle name="Notas 3 6 6" xfId="678"/>
    <cellStyle name="Notas 3 6 6 2" xfId="6291"/>
    <cellStyle name="Notas 3 6 7" xfId="1083"/>
    <cellStyle name="Notas 3 6 7 2" xfId="6691"/>
    <cellStyle name="Notas 3 6 8" xfId="1766"/>
    <cellStyle name="Notas 3 6 8 2" xfId="7364"/>
    <cellStyle name="Notas 3 6 9" xfId="1272"/>
    <cellStyle name="Notas 3 6 9 2" xfId="6879"/>
    <cellStyle name="Notas 3 7" xfId="148"/>
    <cellStyle name="Notas 3 7 10" xfId="4176"/>
    <cellStyle name="Notas 3 7 10 2" xfId="9652"/>
    <cellStyle name="Notas 3 7 11" xfId="4498"/>
    <cellStyle name="Notas 3 7 11 2" xfId="9953"/>
    <cellStyle name="Notas 3 7 12" xfId="5039"/>
    <cellStyle name="Notas 3 7 12 2" xfId="10424"/>
    <cellStyle name="Notas 3 7 13" xfId="4698"/>
    <cellStyle name="Notas 3 7 13 2" xfId="10097"/>
    <cellStyle name="Notas 3 7 14" xfId="3494"/>
    <cellStyle name="Notas 3 7 14 2" xfId="9009"/>
    <cellStyle name="Notas 3 7 15" xfId="5812"/>
    <cellStyle name="Notas 3 7 2" xfId="292"/>
    <cellStyle name="Notas 3 7 2 10" xfId="5332"/>
    <cellStyle name="Notas 3 7 2 10 2" xfId="10699"/>
    <cellStyle name="Notas 3 7 2 11" xfId="5558"/>
    <cellStyle name="Notas 3 7 2 11 2" xfId="10911"/>
    <cellStyle name="Notas 3 7 2 12" xfId="5689"/>
    <cellStyle name="Notas 3 7 2 12 2" xfId="11034"/>
    <cellStyle name="Notas 3 7 2 13" xfId="5940"/>
    <cellStyle name="Notas 3 7 2 2" xfId="775"/>
    <cellStyle name="Notas 3 7 2 2 2" xfId="6388"/>
    <cellStyle name="Notas 3 7 2 3" xfId="1180"/>
    <cellStyle name="Notas 3 7 2 3 2" xfId="6788"/>
    <cellStyle name="Notas 3 7 2 4" xfId="1587"/>
    <cellStyle name="Notas 3 7 2 4 2" xfId="7188"/>
    <cellStyle name="Notas 3 7 2 5" xfId="1990"/>
    <cellStyle name="Notas 3 7 2 5 2" xfId="7584"/>
    <cellStyle name="Notas 3 7 2 6" xfId="2396"/>
    <cellStyle name="Notas 3 7 2 6 2" xfId="7982"/>
    <cellStyle name="Notas 3 7 2 7" xfId="2795"/>
    <cellStyle name="Notas 3 7 2 7 2" xfId="8375"/>
    <cellStyle name="Notas 3 7 2 8" xfId="4560"/>
    <cellStyle name="Notas 3 7 2 8 2" xfId="10011"/>
    <cellStyle name="Notas 3 7 2 9" xfId="4287"/>
    <cellStyle name="Notas 3 7 2 9 2" xfId="9756"/>
    <cellStyle name="Notas 3 7 3" xfId="424"/>
    <cellStyle name="Notas 3 7 3 10" xfId="4036"/>
    <cellStyle name="Notas 3 7 3 10 2" xfId="9524"/>
    <cellStyle name="Notas 3 7 3 11" xfId="3909"/>
    <cellStyle name="Notas 3 7 3 11 2" xfId="9404"/>
    <cellStyle name="Notas 3 7 3 12" xfId="5246"/>
    <cellStyle name="Notas 3 7 3 12 2" xfId="10618"/>
    <cellStyle name="Notas 3 7 3 13" xfId="6067"/>
    <cellStyle name="Notas 3 7 3 2" xfId="907"/>
    <cellStyle name="Notas 3 7 3 2 2" xfId="6519"/>
    <cellStyle name="Notas 3 7 3 3" xfId="1312"/>
    <cellStyle name="Notas 3 7 3 3 2" xfId="6919"/>
    <cellStyle name="Notas 3 7 3 4" xfId="1719"/>
    <cellStyle name="Notas 3 7 3 4 2" xfId="7319"/>
    <cellStyle name="Notas 3 7 3 5" xfId="2122"/>
    <cellStyle name="Notas 3 7 3 5 2" xfId="7715"/>
    <cellStyle name="Notas 3 7 3 6" xfId="2528"/>
    <cellStyle name="Notas 3 7 3 6 2" xfId="8112"/>
    <cellStyle name="Notas 3 7 3 7" xfId="2926"/>
    <cellStyle name="Notas 3 7 3 7 2" xfId="8505"/>
    <cellStyle name="Notas 3 7 3 8" xfId="3730"/>
    <cellStyle name="Notas 3 7 3 8 2" xfId="9233"/>
    <cellStyle name="Notas 3 7 3 9" xfId="3601"/>
    <cellStyle name="Notas 3 7 3 9 2" xfId="9110"/>
    <cellStyle name="Notas 3 7 4" xfId="631"/>
    <cellStyle name="Notas 3 7 4 2" xfId="6245"/>
    <cellStyle name="Notas 3 7 5" xfId="1036"/>
    <cellStyle name="Notas 3 7 5 2" xfId="6645"/>
    <cellStyle name="Notas 3 7 6" xfId="1443"/>
    <cellStyle name="Notas 3 7 6 2" xfId="7045"/>
    <cellStyle name="Notas 3 7 7" xfId="1847"/>
    <cellStyle name="Notas 3 7 7 2" xfId="7443"/>
    <cellStyle name="Notas 3 7 8" xfId="2253"/>
    <cellStyle name="Notas 3 7 8 2" xfId="7841"/>
    <cellStyle name="Notas 3 7 9" xfId="2660"/>
    <cellStyle name="Notas 3 7 9 2" xfId="8241"/>
    <cellStyle name="Notas 3 8" xfId="151"/>
    <cellStyle name="Notas 3 8 10" xfId="3260"/>
    <cellStyle name="Notas 3 8 10 2" xfId="8797"/>
    <cellStyle name="Notas 3 8 11" xfId="4588"/>
    <cellStyle name="Notas 3 8 11 2" xfId="10039"/>
    <cellStyle name="Notas 3 8 12" xfId="3111"/>
    <cellStyle name="Notas 3 8 12 2" xfId="8657"/>
    <cellStyle name="Notas 3 8 13" xfId="5235"/>
    <cellStyle name="Notas 3 8 13 2" xfId="10608"/>
    <cellStyle name="Notas 3 8 14" xfId="5482"/>
    <cellStyle name="Notas 3 8 14 2" xfId="10840"/>
    <cellStyle name="Notas 3 8 15" xfId="5815"/>
    <cellStyle name="Notas 3 8 2" xfId="295"/>
    <cellStyle name="Notas 3 8 2 10" xfId="3686"/>
    <cellStyle name="Notas 3 8 2 10 2" xfId="9191"/>
    <cellStyle name="Notas 3 8 2 11" xfId="3235"/>
    <cellStyle name="Notas 3 8 2 11 2" xfId="8772"/>
    <cellStyle name="Notas 3 8 2 12" xfId="4900"/>
    <cellStyle name="Notas 3 8 2 12 2" xfId="10293"/>
    <cellStyle name="Notas 3 8 2 13" xfId="5943"/>
    <cellStyle name="Notas 3 8 2 2" xfId="778"/>
    <cellStyle name="Notas 3 8 2 2 2" xfId="6391"/>
    <cellStyle name="Notas 3 8 2 3" xfId="1183"/>
    <cellStyle name="Notas 3 8 2 3 2" xfId="6791"/>
    <cellStyle name="Notas 3 8 2 4" xfId="1590"/>
    <cellStyle name="Notas 3 8 2 4 2" xfId="7191"/>
    <cellStyle name="Notas 3 8 2 5" xfId="1993"/>
    <cellStyle name="Notas 3 8 2 5 2" xfId="7587"/>
    <cellStyle name="Notas 3 8 2 6" xfId="2399"/>
    <cellStyle name="Notas 3 8 2 6 2" xfId="7985"/>
    <cellStyle name="Notas 3 8 2 7" xfId="2798"/>
    <cellStyle name="Notas 3 8 2 7 2" xfId="8378"/>
    <cellStyle name="Notas 3 8 2 8" xfId="3655"/>
    <cellStyle name="Notas 3 8 2 8 2" xfId="9162"/>
    <cellStyle name="Notas 3 8 2 9" xfId="4925"/>
    <cellStyle name="Notas 3 8 2 9 2" xfId="10318"/>
    <cellStyle name="Notas 3 8 3" xfId="427"/>
    <cellStyle name="Notas 3 8 3 10" xfId="5316"/>
    <cellStyle name="Notas 3 8 3 10 2" xfId="10684"/>
    <cellStyle name="Notas 3 8 3 11" xfId="5544"/>
    <cellStyle name="Notas 3 8 3 11 2" xfId="10898"/>
    <cellStyle name="Notas 3 8 3 12" xfId="5681"/>
    <cellStyle name="Notas 3 8 3 12 2" xfId="11026"/>
    <cellStyle name="Notas 3 8 3 13" xfId="6070"/>
    <cellStyle name="Notas 3 8 3 2" xfId="910"/>
    <cellStyle name="Notas 3 8 3 2 2" xfId="6522"/>
    <cellStyle name="Notas 3 8 3 3" xfId="1315"/>
    <cellStyle name="Notas 3 8 3 3 2" xfId="6922"/>
    <cellStyle name="Notas 3 8 3 4" xfId="1722"/>
    <cellStyle name="Notas 3 8 3 4 2" xfId="7322"/>
    <cellStyle name="Notas 3 8 3 5" xfId="2125"/>
    <cellStyle name="Notas 3 8 3 5 2" xfId="7718"/>
    <cellStyle name="Notas 3 8 3 6" xfId="2531"/>
    <cellStyle name="Notas 3 8 3 6 2" xfId="8115"/>
    <cellStyle name="Notas 3 8 3 7" xfId="2929"/>
    <cellStyle name="Notas 3 8 3 7 2" xfId="8508"/>
    <cellStyle name="Notas 3 8 3 8" xfId="4535"/>
    <cellStyle name="Notas 3 8 3 8 2" xfId="9988"/>
    <cellStyle name="Notas 3 8 3 9" xfId="3084"/>
    <cellStyle name="Notas 3 8 3 9 2" xfId="8633"/>
    <cellStyle name="Notas 3 8 4" xfId="634"/>
    <cellStyle name="Notas 3 8 4 2" xfId="6248"/>
    <cellStyle name="Notas 3 8 5" xfId="1039"/>
    <cellStyle name="Notas 3 8 5 2" xfId="6648"/>
    <cellStyle name="Notas 3 8 6" xfId="1446"/>
    <cellStyle name="Notas 3 8 6 2" xfId="7048"/>
    <cellStyle name="Notas 3 8 7" xfId="1850"/>
    <cellStyle name="Notas 3 8 7 2" xfId="7446"/>
    <cellStyle name="Notas 3 8 8" xfId="2256"/>
    <cellStyle name="Notas 3 8 8 2" xfId="7844"/>
    <cellStyle name="Notas 3 8 9" xfId="2663"/>
    <cellStyle name="Notas 3 8 9 2" xfId="8244"/>
    <cellStyle name="Notas 3 9" xfId="173"/>
    <cellStyle name="Notas 3 9 10" xfId="4218"/>
    <cellStyle name="Notas 3 9 10 2" xfId="9690"/>
    <cellStyle name="Notas 3 9 11" xfId="3214"/>
    <cellStyle name="Notas 3 9 11 2" xfId="8753"/>
    <cellStyle name="Notas 3 9 12" xfId="3925"/>
    <cellStyle name="Notas 3 9 12 2" xfId="9418"/>
    <cellStyle name="Notas 3 9 13" xfId="3441"/>
    <cellStyle name="Notas 3 9 13 2" xfId="8962"/>
    <cellStyle name="Notas 3 9 14" xfId="5343"/>
    <cellStyle name="Notas 3 9 14 2" xfId="10710"/>
    <cellStyle name="Notas 3 9 15" xfId="5830"/>
    <cellStyle name="Notas 3 9 2" xfId="311"/>
    <cellStyle name="Notas 3 9 2 10" xfId="3208"/>
    <cellStyle name="Notas 3 9 2 10 2" xfId="8748"/>
    <cellStyle name="Notas 3 9 2 11" xfId="3286"/>
    <cellStyle name="Notas 3 9 2 11 2" xfId="8821"/>
    <cellStyle name="Notas 3 9 2 12" xfId="4593"/>
    <cellStyle name="Notas 3 9 2 12 2" xfId="10044"/>
    <cellStyle name="Notas 3 9 2 13" xfId="5958"/>
    <cellStyle name="Notas 3 9 2 2" xfId="794"/>
    <cellStyle name="Notas 3 9 2 2 2" xfId="6406"/>
    <cellStyle name="Notas 3 9 2 3" xfId="1199"/>
    <cellStyle name="Notas 3 9 2 3 2" xfId="6806"/>
    <cellStyle name="Notas 3 9 2 4" xfId="1606"/>
    <cellStyle name="Notas 3 9 2 4 2" xfId="7206"/>
    <cellStyle name="Notas 3 9 2 5" xfId="2009"/>
    <cellStyle name="Notas 3 9 2 5 2" xfId="7602"/>
    <cellStyle name="Notas 3 9 2 6" xfId="2415"/>
    <cellStyle name="Notas 3 9 2 6 2" xfId="8000"/>
    <cellStyle name="Notas 3 9 2 7" xfId="2814"/>
    <cellStyle name="Notas 3 9 2 7 2" xfId="8393"/>
    <cellStyle name="Notas 3 9 2 8" xfId="3329"/>
    <cellStyle name="Notas 3 9 2 8 2" xfId="8860"/>
    <cellStyle name="Notas 3 9 2 9" xfId="4200"/>
    <cellStyle name="Notas 3 9 2 9 2" xfId="9673"/>
    <cellStyle name="Notas 3 9 3" xfId="443"/>
    <cellStyle name="Notas 3 9 3 10" xfId="2597"/>
    <cellStyle name="Notas 3 9 3 10 2" xfId="8179"/>
    <cellStyle name="Notas 3 9 3 11" xfId="5127"/>
    <cellStyle name="Notas 3 9 3 11 2" xfId="10503"/>
    <cellStyle name="Notas 3 9 3 12" xfId="5409"/>
    <cellStyle name="Notas 3 9 3 12 2" xfId="10769"/>
    <cellStyle name="Notas 3 9 3 13" xfId="6085"/>
    <cellStyle name="Notas 3 9 3 2" xfId="926"/>
    <cellStyle name="Notas 3 9 3 2 2" xfId="6538"/>
    <cellStyle name="Notas 3 9 3 3" xfId="1331"/>
    <cellStyle name="Notas 3 9 3 3 2" xfId="6938"/>
    <cellStyle name="Notas 3 9 3 4" xfId="1738"/>
    <cellStyle name="Notas 3 9 3 4 2" xfId="7338"/>
    <cellStyle name="Notas 3 9 3 5" xfId="2141"/>
    <cellStyle name="Notas 3 9 3 5 2" xfId="7734"/>
    <cellStyle name="Notas 3 9 3 6" xfId="2547"/>
    <cellStyle name="Notas 3 9 3 6 2" xfId="8131"/>
    <cellStyle name="Notas 3 9 3 7" xfId="2945"/>
    <cellStyle name="Notas 3 9 3 7 2" xfId="8524"/>
    <cellStyle name="Notas 3 9 3 8" xfId="4238"/>
    <cellStyle name="Notas 3 9 3 8 2" xfId="9708"/>
    <cellStyle name="Notas 3 9 3 9" xfId="4397"/>
    <cellStyle name="Notas 3 9 3 9 2" xfId="9860"/>
    <cellStyle name="Notas 3 9 4" xfId="656"/>
    <cellStyle name="Notas 3 9 4 2" xfId="6269"/>
    <cellStyle name="Notas 3 9 5" xfId="1061"/>
    <cellStyle name="Notas 3 9 5 2" xfId="6669"/>
    <cellStyle name="Notas 3 9 6" xfId="1468"/>
    <cellStyle name="Notas 3 9 6 2" xfId="7069"/>
    <cellStyle name="Notas 3 9 7" xfId="1872"/>
    <cellStyle name="Notas 3 9 7 2" xfId="7467"/>
    <cellStyle name="Notas 3 9 8" xfId="2277"/>
    <cellStyle name="Notas 3 9 8 2" xfId="7863"/>
    <cellStyle name="Notas 3 9 9" xfId="2681"/>
    <cellStyle name="Notas 3 9 9 2" xfId="8261"/>
    <cellStyle name="Notas 4" xfId="120"/>
    <cellStyle name="Notas 4 10" xfId="1820"/>
    <cellStyle name="Notas 4 10 2" xfId="7416"/>
    <cellStyle name="Notas 4 11" xfId="2225"/>
    <cellStyle name="Notas 4 11 2" xfId="7815"/>
    <cellStyle name="Notas 4 12" xfId="2635"/>
    <cellStyle name="Notas 4 12 2" xfId="8216"/>
    <cellStyle name="Notas 4 13" xfId="4346"/>
    <cellStyle name="Notas 4 13 2" xfId="9813"/>
    <cellStyle name="Notas 4 14" xfId="4858"/>
    <cellStyle name="Notas 4 14 2" xfId="10253"/>
    <cellStyle name="Notas 4 15" xfId="5160"/>
    <cellStyle name="Notas 4 15 2" xfId="10535"/>
    <cellStyle name="Notas 4 16" xfId="5433"/>
    <cellStyle name="Notas 4 16 2" xfId="10792"/>
    <cellStyle name="Notas 4 17" xfId="5619"/>
    <cellStyle name="Notas 4 17 2" xfId="10967"/>
    <cellStyle name="Notas 4 18" xfId="5789"/>
    <cellStyle name="Notas 4 2" xfId="168"/>
    <cellStyle name="Notas 4 2 10" xfId="3484"/>
    <cellStyle name="Notas 4 2 10 2" xfId="9000"/>
    <cellStyle name="Notas 4 2 11" xfId="4175"/>
    <cellStyle name="Notas 4 2 11 2" xfId="9651"/>
    <cellStyle name="Notas 4 2 12" xfId="4012"/>
    <cellStyle name="Notas 4 2 12 2" xfId="9502"/>
    <cellStyle name="Notas 4 2 13" xfId="3114"/>
    <cellStyle name="Notas 4 2 13 2" xfId="8660"/>
    <cellStyle name="Notas 4 2 14" xfId="3981"/>
    <cellStyle name="Notas 4 2 14 2" xfId="9473"/>
    <cellStyle name="Notas 4 2 15" xfId="5827"/>
    <cellStyle name="Notas 4 2 2" xfId="308"/>
    <cellStyle name="Notas 4 2 2 10" xfId="4947"/>
    <cellStyle name="Notas 4 2 2 10 2" xfId="10338"/>
    <cellStyle name="Notas 4 2 2 11" xfId="5051"/>
    <cellStyle name="Notas 4 2 2 11 2" xfId="10436"/>
    <cellStyle name="Notas 4 2 2 12" xfId="3708"/>
    <cellStyle name="Notas 4 2 2 12 2" xfId="9211"/>
    <cellStyle name="Notas 4 2 2 13" xfId="5955"/>
    <cellStyle name="Notas 4 2 2 2" xfId="791"/>
    <cellStyle name="Notas 4 2 2 2 2" xfId="6403"/>
    <cellStyle name="Notas 4 2 2 3" xfId="1196"/>
    <cellStyle name="Notas 4 2 2 3 2" xfId="6803"/>
    <cellStyle name="Notas 4 2 2 4" xfId="1603"/>
    <cellStyle name="Notas 4 2 2 4 2" xfId="7203"/>
    <cellStyle name="Notas 4 2 2 5" xfId="2006"/>
    <cellStyle name="Notas 4 2 2 5 2" xfId="7599"/>
    <cellStyle name="Notas 4 2 2 6" xfId="2412"/>
    <cellStyle name="Notas 4 2 2 6 2" xfId="7997"/>
    <cellStyle name="Notas 4 2 2 7" xfId="2811"/>
    <cellStyle name="Notas 4 2 2 7 2" xfId="8390"/>
    <cellStyle name="Notas 4 2 2 8" xfId="4251"/>
    <cellStyle name="Notas 4 2 2 8 2" xfId="9721"/>
    <cellStyle name="Notas 4 2 2 9" xfId="3865"/>
    <cellStyle name="Notas 4 2 2 9 2" xfId="9363"/>
    <cellStyle name="Notas 4 2 3" xfId="440"/>
    <cellStyle name="Notas 4 2 3 10" xfId="4142"/>
    <cellStyle name="Notas 4 2 3 10 2" xfId="9622"/>
    <cellStyle name="Notas 4 2 3 11" xfId="5146"/>
    <cellStyle name="Notas 4 2 3 11 2" xfId="10522"/>
    <cellStyle name="Notas 4 2 3 12" xfId="5423"/>
    <cellStyle name="Notas 4 2 3 12 2" xfId="10783"/>
    <cellStyle name="Notas 4 2 3 13" xfId="6082"/>
    <cellStyle name="Notas 4 2 3 2" xfId="923"/>
    <cellStyle name="Notas 4 2 3 2 2" xfId="6535"/>
    <cellStyle name="Notas 4 2 3 3" xfId="1328"/>
    <cellStyle name="Notas 4 2 3 3 2" xfId="6935"/>
    <cellStyle name="Notas 4 2 3 4" xfId="1735"/>
    <cellStyle name="Notas 4 2 3 4 2" xfId="7335"/>
    <cellStyle name="Notas 4 2 3 5" xfId="2138"/>
    <cellStyle name="Notas 4 2 3 5 2" xfId="7731"/>
    <cellStyle name="Notas 4 2 3 6" xfId="2544"/>
    <cellStyle name="Notas 4 2 3 6 2" xfId="8128"/>
    <cellStyle name="Notas 4 2 3 7" xfId="2942"/>
    <cellStyle name="Notas 4 2 3 7 2" xfId="8521"/>
    <cellStyle name="Notas 4 2 3 8" xfId="3405"/>
    <cellStyle name="Notas 4 2 3 8 2" xfId="8931"/>
    <cellStyle name="Notas 4 2 3 9" xfId="4980"/>
    <cellStyle name="Notas 4 2 3 9 2" xfId="10368"/>
    <cellStyle name="Notas 4 2 4" xfId="651"/>
    <cellStyle name="Notas 4 2 4 2" xfId="6264"/>
    <cellStyle name="Notas 4 2 5" xfId="1056"/>
    <cellStyle name="Notas 4 2 5 2" xfId="6664"/>
    <cellStyle name="Notas 4 2 6" xfId="1463"/>
    <cellStyle name="Notas 4 2 6 2" xfId="7064"/>
    <cellStyle name="Notas 4 2 7" xfId="1867"/>
    <cellStyle name="Notas 4 2 7 2" xfId="7462"/>
    <cellStyle name="Notas 4 2 8" xfId="2272"/>
    <cellStyle name="Notas 4 2 8 2" xfId="7858"/>
    <cellStyle name="Notas 4 2 9" xfId="2678"/>
    <cellStyle name="Notas 4 2 9 2" xfId="8258"/>
    <cellStyle name="Notas 4 3" xfId="178"/>
    <cellStyle name="Notas 4 3 10" xfId="4115"/>
    <cellStyle name="Notas 4 3 10 2" xfId="9599"/>
    <cellStyle name="Notas 4 3 11" xfId="3143"/>
    <cellStyle name="Notas 4 3 11 2" xfId="8689"/>
    <cellStyle name="Notas 4 3 12" xfId="3570"/>
    <cellStyle name="Notas 4 3 12 2" xfId="9081"/>
    <cellStyle name="Notas 4 3 13" xfId="4880"/>
    <cellStyle name="Notas 4 3 13 2" xfId="10274"/>
    <cellStyle name="Notas 4 3 14" xfId="3758"/>
    <cellStyle name="Notas 4 3 14 2" xfId="9260"/>
    <cellStyle name="Notas 4 3 15" xfId="5833"/>
    <cellStyle name="Notas 4 3 2" xfId="314"/>
    <cellStyle name="Notas 4 3 2 10" xfId="4409"/>
    <cellStyle name="Notas 4 3 2 10 2" xfId="9871"/>
    <cellStyle name="Notas 4 3 2 11" xfId="5085"/>
    <cellStyle name="Notas 4 3 2 11 2" xfId="10465"/>
    <cellStyle name="Notas 4 3 2 12" xfId="5365"/>
    <cellStyle name="Notas 4 3 2 12 2" xfId="10730"/>
    <cellStyle name="Notas 4 3 2 13" xfId="5961"/>
    <cellStyle name="Notas 4 3 2 2" xfId="797"/>
    <cellStyle name="Notas 4 3 2 2 2" xfId="6409"/>
    <cellStyle name="Notas 4 3 2 3" xfId="1202"/>
    <cellStyle name="Notas 4 3 2 3 2" xfId="6809"/>
    <cellStyle name="Notas 4 3 2 4" xfId="1609"/>
    <cellStyle name="Notas 4 3 2 4 2" xfId="7209"/>
    <cellStyle name="Notas 4 3 2 5" xfId="2012"/>
    <cellStyle name="Notas 4 3 2 5 2" xfId="7605"/>
    <cellStyle name="Notas 4 3 2 6" xfId="2418"/>
    <cellStyle name="Notas 4 3 2 6 2" xfId="8003"/>
    <cellStyle name="Notas 4 3 2 7" xfId="2817"/>
    <cellStyle name="Notas 4 3 2 7 2" xfId="8396"/>
    <cellStyle name="Notas 4 3 2 8" xfId="3836"/>
    <cellStyle name="Notas 4 3 2 8 2" xfId="9334"/>
    <cellStyle name="Notas 4 3 2 9" xfId="4263"/>
    <cellStyle name="Notas 4 3 2 9 2" xfId="9733"/>
    <cellStyle name="Notas 4 3 3" xfId="446"/>
    <cellStyle name="Notas 4 3 3 10" xfId="3773"/>
    <cellStyle name="Notas 4 3 3 10 2" xfId="9275"/>
    <cellStyle name="Notas 4 3 3 11" xfId="4136"/>
    <cellStyle name="Notas 4 3 3 11 2" xfId="9617"/>
    <cellStyle name="Notas 4 3 3 12" xfId="3387"/>
    <cellStyle name="Notas 4 3 3 12 2" xfId="8914"/>
    <cellStyle name="Notas 4 3 3 13" xfId="6088"/>
    <cellStyle name="Notas 4 3 3 2" xfId="929"/>
    <cellStyle name="Notas 4 3 3 2 2" xfId="6541"/>
    <cellStyle name="Notas 4 3 3 3" xfId="1334"/>
    <cellStyle name="Notas 4 3 3 3 2" xfId="6941"/>
    <cellStyle name="Notas 4 3 3 4" xfId="1741"/>
    <cellStyle name="Notas 4 3 3 4 2" xfId="7341"/>
    <cellStyle name="Notas 4 3 3 5" xfId="2144"/>
    <cellStyle name="Notas 4 3 3 5 2" xfId="7737"/>
    <cellStyle name="Notas 4 3 3 6" xfId="2550"/>
    <cellStyle name="Notas 4 3 3 6 2" xfId="8134"/>
    <cellStyle name="Notas 4 3 3 7" xfId="2948"/>
    <cellStyle name="Notas 4 3 3 7 2" xfId="8527"/>
    <cellStyle name="Notas 4 3 3 8" xfId="3319"/>
    <cellStyle name="Notas 4 3 3 8 2" xfId="8850"/>
    <cellStyle name="Notas 4 3 3 9" xfId="3683"/>
    <cellStyle name="Notas 4 3 3 9 2" xfId="9188"/>
    <cellStyle name="Notas 4 3 4" xfId="661"/>
    <cellStyle name="Notas 4 3 4 2" xfId="6274"/>
    <cellStyle name="Notas 4 3 5" xfId="1066"/>
    <cellStyle name="Notas 4 3 5 2" xfId="6674"/>
    <cellStyle name="Notas 4 3 6" xfId="1473"/>
    <cellStyle name="Notas 4 3 6 2" xfId="7074"/>
    <cellStyle name="Notas 4 3 7" xfId="1877"/>
    <cellStyle name="Notas 4 3 7 2" xfId="7472"/>
    <cellStyle name="Notas 4 3 8" xfId="2282"/>
    <cellStyle name="Notas 4 3 8 2" xfId="7868"/>
    <cellStyle name="Notas 4 3 9" xfId="2685"/>
    <cellStyle name="Notas 4 3 9 2" xfId="8265"/>
    <cellStyle name="Notas 4 4" xfId="185"/>
    <cellStyle name="Notas 4 4 10" xfId="3420"/>
    <cellStyle name="Notas 4 4 10 2" xfId="8944"/>
    <cellStyle name="Notas 4 4 11" xfId="4996"/>
    <cellStyle name="Notas 4 4 11 2" xfId="10383"/>
    <cellStyle name="Notas 4 4 12" xfId="4232"/>
    <cellStyle name="Notas 4 4 12 2" xfId="9703"/>
    <cellStyle name="Notas 4 4 13" xfId="3830"/>
    <cellStyle name="Notas 4 4 13 2" xfId="9328"/>
    <cellStyle name="Notas 4 4 14" xfId="5264"/>
    <cellStyle name="Notas 4 4 14 2" xfId="10635"/>
    <cellStyle name="Notas 4 4 15" xfId="5837"/>
    <cellStyle name="Notas 4 4 2" xfId="318"/>
    <cellStyle name="Notas 4 4 2 10" xfId="5064"/>
    <cellStyle name="Notas 4 4 2 10 2" xfId="10448"/>
    <cellStyle name="Notas 4 4 2 11" xfId="5046"/>
    <cellStyle name="Notas 4 4 2 11 2" xfId="10431"/>
    <cellStyle name="Notas 4 4 2 12" xfId="5368"/>
    <cellStyle name="Notas 4 4 2 12 2" xfId="10732"/>
    <cellStyle name="Notas 4 4 2 13" xfId="5965"/>
    <cellStyle name="Notas 4 4 2 2" xfId="801"/>
    <cellStyle name="Notas 4 4 2 2 2" xfId="6413"/>
    <cellStyle name="Notas 4 4 2 3" xfId="1206"/>
    <cellStyle name="Notas 4 4 2 3 2" xfId="6813"/>
    <cellStyle name="Notas 4 4 2 4" xfId="1613"/>
    <cellStyle name="Notas 4 4 2 4 2" xfId="7213"/>
    <cellStyle name="Notas 4 4 2 5" xfId="2016"/>
    <cellStyle name="Notas 4 4 2 5 2" xfId="7609"/>
    <cellStyle name="Notas 4 4 2 6" xfId="2422"/>
    <cellStyle name="Notas 4 4 2 6 2" xfId="8007"/>
    <cellStyle name="Notas 4 4 2 7" xfId="2821"/>
    <cellStyle name="Notas 4 4 2 7 2" xfId="8400"/>
    <cellStyle name="Notas 4 4 2 8" xfId="4039"/>
    <cellStyle name="Notas 4 4 2 8 2" xfId="9527"/>
    <cellStyle name="Notas 4 4 2 9" xfId="3605"/>
    <cellStyle name="Notas 4 4 2 9 2" xfId="9114"/>
    <cellStyle name="Notas 4 4 3" xfId="450"/>
    <cellStyle name="Notas 4 4 3 10" xfId="4834"/>
    <cellStyle name="Notas 4 4 3 10 2" xfId="10230"/>
    <cellStyle name="Notas 4 4 3 11" xfId="4321"/>
    <cellStyle name="Notas 4 4 3 11 2" xfId="9788"/>
    <cellStyle name="Notas 4 4 3 12" xfId="4774"/>
    <cellStyle name="Notas 4 4 3 12 2" xfId="10171"/>
    <cellStyle name="Notas 4 4 3 13" xfId="6092"/>
    <cellStyle name="Notas 4 4 3 2" xfId="933"/>
    <cellStyle name="Notas 4 4 3 2 2" xfId="6545"/>
    <cellStyle name="Notas 4 4 3 3" xfId="1338"/>
    <cellStyle name="Notas 4 4 3 3 2" xfId="6945"/>
    <cellStyle name="Notas 4 4 3 4" xfId="1745"/>
    <cellStyle name="Notas 4 4 3 4 2" xfId="7345"/>
    <cellStyle name="Notas 4 4 3 5" xfId="2148"/>
    <cellStyle name="Notas 4 4 3 5 2" xfId="7741"/>
    <cellStyle name="Notas 4 4 3 6" xfId="2554"/>
    <cellStyle name="Notas 4 4 3 6 2" xfId="8138"/>
    <cellStyle name="Notas 4 4 3 7" xfId="2952"/>
    <cellStyle name="Notas 4 4 3 7 2" xfId="8531"/>
    <cellStyle name="Notas 4 4 3 8" xfId="3522"/>
    <cellStyle name="Notas 4 4 3 8 2" xfId="9035"/>
    <cellStyle name="Notas 4 4 3 9" xfId="3159"/>
    <cellStyle name="Notas 4 4 3 9 2" xfId="8704"/>
    <cellStyle name="Notas 4 4 4" xfId="668"/>
    <cellStyle name="Notas 4 4 4 2" xfId="6281"/>
    <cellStyle name="Notas 4 4 5" xfId="1073"/>
    <cellStyle name="Notas 4 4 5 2" xfId="6681"/>
    <cellStyle name="Notas 4 4 6" xfId="1480"/>
    <cellStyle name="Notas 4 4 6 2" xfId="7081"/>
    <cellStyle name="Notas 4 4 7" xfId="1884"/>
    <cellStyle name="Notas 4 4 7 2" xfId="7479"/>
    <cellStyle name="Notas 4 4 8" xfId="2289"/>
    <cellStyle name="Notas 4 4 8 2" xfId="7875"/>
    <cellStyle name="Notas 4 4 9" xfId="2691"/>
    <cellStyle name="Notas 4 4 9 2" xfId="8271"/>
    <cellStyle name="Notas 4 5" xfId="269"/>
    <cellStyle name="Notas 4 5 10" xfId="3940"/>
    <cellStyle name="Notas 4 5 10 2" xfId="9433"/>
    <cellStyle name="Notas 4 5 11" xfId="3854"/>
    <cellStyle name="Notas 4 5 11 2" xfId="9352"/>
    <cellStyle name="Notas 4 5 12" xfId="5345"/>
    <cellStyle name="Notas 4 5 12 2" xfId="10712"/>
    <cellStyle name="Notas 4 5 13" xfId="5917"/>
    <cellStyle name="Notas 4 5 2" xfId="752"/>
    <cellStyle name="Notas 4 5 2 2" xfId="6365"/>
    <cellStyle name="Notas 4 5 3" xfId="1157"/>
    <cellStyle name="Notas 4 5 3 2" xfId="6765"/>
    <cellStyle name="Notas 4 5 4" xfId="1564"/>
    <cellStyle name="Notas 4 5 4 2" xfId="7165"/>
    <cellStyle name="Notas 4 5 5" xfId="1967"/>
    <cellStyle name="Notas 4 5 5 2" xfId="7561"/>
    <cellStyle name="Notas 4 5 6" xfId="2373"/>
    <cellStyle name="Notas 4 5 6 2" xfId="7959"/>
    <cellStyle name="Notas 4 5 7" xfId="2772"/>
    <cellStyle name="Notas 4 5 7 2" xfId="8352"/>
    <cellStyle name="Notas 4 5 8" xfId="3845"/>
    <cellStyle name="Notas 4 5 8 2" xfId="9343"/>
    <cellStyle name="Notas 4 5 9" xfId="3751"/>
    <cellStyle name="Notas 4 5 9 2" xfId="9253"/>
    <cellStyle name="Notas 4 6" xfId="401"/>
    <cellStyle name="Notas 4 6 10" xfId="4778"/>
    <cellStyle name="Notas 4 6 10 2" xfId="10175"/>
    <cellStyle name="Notas 4 6 11" xfId="4724"/>
    <cellStyle name="Notas 4 6 11 2" xfId="10122"/>
    <cellStyle name="Notas 4 6 12" xfId="3950"/>
    <cellStyle name="Notas 4 6 12 2" xfId="9443"/>
    <cellStyle name="Notas 4 6 13" xfId="6044"/>
    <cellStyle name="Notas 4 6 2" xfId="884"/>
    <cellStyle name="Notas 4 6 2 2" xfId="6496"/>
    <cellStyle name="Notas 4 6 3" xfId="1289"/>
    <cellStyle name="Notas 4 6 3 2" xfId="6896"/>
    <cellStyle name="Notas 4 6 4" xfId="1696"/>
    <cellStyle name="Notas 4 6 4 2" xfId="7296"/>
    <cellStyle name="Notas 4 6 5" xfId="2099"/>
    <cellStyle name="Notas 4 6 5 2" xfId="7692"/>
    <cellStyle name="Notas 4 6 6" xfId="2505"/>
    <cellStyle name="Notas 4 6 6 2" xfId="8089"/>
    <cellStyle name="Notas 4 6 7" xfId="2903"/>
    <cellStyle name="Notas 4 6 7 2" xfId="8482"/>
    <cellStyle name="Notas 4 6 8" xfId="3342"/>
    <cellStyle name="Notas 4 6 8 2" xfId="8872"/>
    <cellStyle name="Notas 4 6 9" xfId="3581"/>
    <cellStyle name="Notas 4 6 9 2" xfId="9092"/>
    <cellStyle name="Notas 4 7" xfId="603"/>
    <cellStyle name="Notas 4 7 2" xfId="6217"/>
    <cellStyle name="Notas 4 8" xfId="1008"/>
    <cellStyle name="Notas 4 8 2" xfId="6617"/>
    <cellStyle name="Notas 4 9" xfId="1415"/>
    <cellStyle name="Notas 4 9 2" xfId="7017"/>
    <cellStyle name="Notas 5" xfId="119"/>
    <cellStyle name="Notas 5 10" xfId="1819"/>
    <cellStyle name="Notas 5 10 2" xfId="7415"/>
    <cellStyle name="Notas 5 11" xfId="2224"/>
    <cellStyle name="Notas 5 11 2" xfId="7814"/>
    <cellStyle name="Notas 5 12" xfId="2634"/>
    <cellStyle name="Notas 5 12 2" xfId="8215"/>
    <cellStyle name="Notas 5 13" xfId="3270"/>
    <cellStyle name="Notas 5 13 2" xfId="8806"/>
    <cellStyle name="Notas 5 14" xfId="2273"/>
    <cellStyle name="Notas 5 14 2" xfId="7859"/>
    <cellStyle name="Notas 5 15" xfId="4902"/>
    <cellStyle name="Notas 5 15 2" xfId="10295"/>
    <cellStyle name="Notas 5 16" xfId="4931"/>
    <cellStyle name="Notas 5 16 2" xfId="10324"/>
    <cellStyle name="Notas 5 17" xfId="2969"/>
    <cellStyle name="Notas 5 17 2" xfId="8547"/>
    <cellStyle name="Notas 5 18" xfId="5788"/>
    <cellStyle name="Notas 5 2" xfId="167"/>
    <cellStyle name="Notas 5 2 10" xfId="4001"/>
    <cellStyle name="Notas 5 2 10 2" xfId="9492"/>
    <cellStyle name="Notas 5 2 11" xfId="4347"/>
    <cellStyle name="Notas 5 2 11 2" xfId="9814"/>
    <cellStyle name="Notas 5 2 12" xfId="5081"/>
    <cellStyle name="Notas 5 2 12 2" xfId="10461"/>
    <cellStyle name="Notas 5 2 13" xfId="5359"/>
    <cellStyle name="Notas 5 2 13 2" xfId="10725"/>
    <cellStyle name="Notas 5 2 14" xfId="5577"/>
    <cellStyle name="Notas 5 2 14 2" xfId="10930"/>
    <cellStyle name="Notas 5 2 15" xfId="5826"/>
    <cellStyle name="Notas 5 2 2" xfId="307"/>
    <cellStyle name="Notas 5 2 2 10" xfId="5315"/>
    <cellStyle name="Notas 5 2 2 10 2" xfId="10683"/>
    <cellStyle name="Notas 5 2 2 11" xfId="5543"/>
    <cellStyle name="Notas 5 2 2 11 2" xfId="10897"/>
    <cellStyle name="Notas 5 2 2 12" xfId="5680"/>
    <cellStyle name="Notas 5 2 2 12 2" xfId="11025"/>
    <cellStyle name="Notas 5 2 2 13" xfId="5954"/>
    <cellStyle name="Notas 5 2 2 2" xfId="790"/>
    <cellStyle name="Notas 5 2 2 2 2" xfId="6402"/>
    <cellStyle name="Notas 5 2 2 3" xfId="1195"/>
    <cellStyle name="Notas 5 2 2 3 2" xfId="6802"/>
    <cellStyle name="Notas 5 2 2 4" xfId="1602"/>
    <cellStyle name="Notas 5 2 2 4 2" xfId="7202"/>
    <cellStyle name="Notas 5 2 2 5" xfId="2005"/>
    <cellStyle name="Notas 5 2 2 5 2" xfId="7598"/>
    <cellStyle name="Notas 5 2 2 6" xfId="2411"/>
    <cellStyle name="Notas 5 2 2 6 2" xfId="7996"/>
    <cellStyle name="Notas 5 2 2 7" xfId="2810"/>
    <cellStyle name="Notas 5 2 2 7 2" xfId="8389"/>
    <cellStyle name="Notas 5 2 2 8" xfId="4533"/>
    <cellStyle name="Notas 5 2 2 8 2" xfId="9986"/>
    <cellStyle name="Notas 5 2 2 9" xfId="3204"/>
    <cellStyle name="Notas 5 2 2 9 2" xfId="8744"/>
    <cellStyle name="Notas 5 2 3" xfId="439"/>
    <cellStyle name="Notas 5 2 3 10" xfId="3535"/>
    <cellStyle name="Notas 5 2 3 10 2" xfId="9048"/>
    <cellStyle name="Notas 5 2 3 11" xfId="4240"/>
    <cellStyle name="Notas 5 2 3 11 2" xfId="9710"/>
    <cellStyle name="Notas 5 2 3 12" xfId="4786"/>
    <cellStyle name="Notas 5 2 3 12 2" xfId="10183"/>
    <cellStyle name="Notas 5 2 3 13" xfId="6081"/>
    <cellStyle name="Notas 5 2 3 2" xfId="922"/>
    <cellStyle name="Notas 5 2 3 2 2" xfId="6534"/>
    <cellStyle name="Notas 5 2 3 3" xfId="1327"/>
    <cellStyle name="Notas 5 2 3 3 2" xfId="6934"/>
    <cellStyle name="Notas 5 2 3 4" xfId="1734"/>
    <cellStyle name="Notas 5 2 3 4 2" xfId="7334"/>
    <cellStyle name="Notas 5 2 3 5" xfId="2137"/>
    <cellStyle name="Notas 5 2 3 5 2" xfId="7730"/>
    <cellStyle name="Notas 5 2 3 6" xfId="2543"/>
    <cellStyle name="Notas 5 2 3 6 2" xfId="8127"/>
    <cellStyle name="Notas 5 2 3 7" xfId="2941"/>
    <cellStyle name="Notas 5 2 3 7 2" xfId="8520"/>
    <cellStyle name="Notas 5 2 3 8" xfId="3714"/>
    <cellStyle name="Notas 5 2 3 8 2" xfId="9217"/>
    <cellStyle name="Notas 5 2 3 9" xfId="3729"/>
    <cellStyle name="Notas 5 2 3 9 2" xfId="9232"/>
    <cellStyle name="Notas 5 2 4" xfId="650"/>
    <cellStyle name="Notas 5 2 4 2" xfId="6263"/>
    <cellStyle name="Notas 5 2 5" xfId="1055"/>
    <cellStyle name="Notas 5 2 5 2" xfId="6663"/>
    <cellStyle name="Notas 5 2 6" xfId="1462"/>
    <cellStyle name="Notas 5 2 6 2" xfId="7063"/>
    <cellStyle name="Notas 5 2 7" xfId="1866"/>
    <cellStyle name="Notas 5 2 7 2" xfId="7461"/>
    <cellStyle name="Notas 5 2 8" xfId="2271"/>
    <cellStyle name="Notas 5 2 8 2" xfId="7857"/>
    <cellStyle name="Notas 5 2 9" xfId="2677"/>
    <cellStyle name="Notas 5 2 9 2" xfId="8257"/>
    <cellStyle name="Notas 5 3" xfId="177"/>
    <cellStyle name="Notas 5 3 10" xfId="4407"/>
    <cellStyle name="Notas 5 3 10 2" xfId="9869"/>
    <cellStyle name="Notas 5 3 11" xfId="4178"/>
    <cellStyle name="Notas 5 3 11 2" xfId="9654"/>
    <cellStyle name="Notas 5 3 12" xfId="5211"/>
    <cellStyle name="Notas 5 3 12 2" xfId="10584"/>
    <cellStyle name="Notas 5 3 13" xfId="5468"/>
    <cellStyle name="Notas 5 3 13 2" xfId="10826"/>
    <cellStyle name="Notas 5 3 14" xfId="5635"/>
    <cellStyle name="Notas 5 3 14 2" xfId="10982"/>
    <cellStyle name="Notas 5 3 15" xfId="5832"/>
    <cellStyle name="Notas 5 3 2" xfId="313"/>
    <cellStyle name="Notas 5 3 2 10" xfId="3989"/>
    <cellStyle name="Notas 5 3 2 10 2" xfId="9481"/>
    <cellStyle name="Notas 5 3 2 11" xfId="4814"/>
    <cellStyle name="Notas 5 3 2 11 2" xfId="10211"/>
    <cellStyle name="Notas 5 3 2 12" xfId="4396"/>
    <cellStyle name="Notas 5 3 2 12 2" xfId="9859"/>
    <cellStyle name="Notas 5 3 2 13" xfId="5960"/>
    <cellStyle name="Notas 5 3 2 2" xfId="796"/>
    <cellStyle name="Notas 5 3 2 2 2" xfId="6408"/>
    <cellStyle name="Notas 5 3 2 3" xfId="1201"/>
    <cellStyle name="Notas 5 3 2 3 2" xfId="6808"/>
    <cellStyle name="Notas 5 3 2 4" xfId="1608"/>
    <cellStyle name="Notas 5 3 2 4 2" xfId="7208"/>
    <cellStyle name="Notas 5 3 2 5" xfId="2011"/>
    <cellStyle name="Notas 5 3 2 5 2" xfId="7604"/>
    <cellStyle name="Notas 5 3 2 6" xfId="2417"/>
    <cellStyle name="Notas 5 3 2 6 2" xfId="8002"/>
    <cellStyle name="Notas 5 3 2 7" xfId="2816"/>
    <cellStyle name="Notas 5 3 2 7 2" xfId="8395"/>
    <cellStyle name="Notas 5 3 2 8" xfId="4149"/>
    <cellStyle name="Notas 5 3 2 8 2" xfId="9629"/>
    <cellStyle name="Notas 5 3 2 9" xfId="4035"/>
    <cellStyle name="Notas 5 3 2 9 2" xfId="9523"/>
    <cellStyle name="Notas 5 3 3" xfId="445"/>
    <cellStyle name="Notas 5 3 3 10" xfId="4185"/>
    <cellStyle name="Notas 5 3 3 10 2" xfId="9661"/>
    <cellStyle name="Notas 5 3 3 11" xfId="5203"/>
    <cellStyle name="Notas 5 3 3 11 2" xfId="10577"/>
    <cellStyle name="Notas 5 3 3 12" xfId="5461"/>
    <cellStyle name="Notas 5 3 3 12 2" xfId="10820"/>
    <cellStyle name="Notas 5 3 3 13" xfId="6087"/>
    <cellStyle name="Notas 5 3 3 2" xfId="928"/>
    <cellStyle name="Notas 5 3 3 2 2" xfId="6540"/>
    <cellStyle name="Notas 5 3 3 3" xfId="1333"/>
    <cellStyle name="Notas 5 3 3 3 2" xfId="6940"/>
    <cellStyle name="Notas 5 3 3 4" xfId="1740"/>
    <cellStyle name="Notas 5 3 3 4 2" xfId="7340"/>
    <cellStyle name="Notas 5 3 3 5" xfId="2143"/>
    <cellStyle name="Notas 5 3 3 5 2" xfId="7736"/>
    <cellStyle name="Notas 5 3 3 6" xfId="2549"/>
    <cellStyle name="Notas 5 3 3 6 2" xfId="8133"/>
    <cellStyle name="Notas 5 3 3 7" xfId="2947"/>
    <cellStyle name="Notas 5 3 3 7 2" xfId="8526"/>
    <cellStyle name="Notas 5 3 3 8" xfId="3621"/>
    <cellStyle name="Notas 5 3 3 8 2" xfId="9129"/>
    <cellStyle name="Notas 5 3 3 9" xfId="4894"/>
    <cellStyle name="Notas 5 3 3 9 2" xfId="10288"/>
    <cellStyle name="Notas 5 3 4" xfId="660"/>
    <cellStyle name="Notas 5 3 4 2" xfId="6273"/>
    <cellStyle name="Notas 5 3 5" xfId="1065"/>
    <cellStyle name="Notas 5 3 5 2" xfId="6673"/>
    <cellStyle name="Notas 5 3 6" xfId="1472"/>
    <cellStyle name="Notas 5 3 6 2" xfId="7073"/>
    <cellStyle name="Notas 5 3 7" xfId="1876"/>
    <cellStyle name="Notas 5 3 7 2" xfId="7471"/>
    <cellStyle name="Notas 5 3 8" xfId="2281"/>
    <cellStyle name="Notas 5 3 8 2" xfId="7867"/>
    <cellStyle name="Notas 5 3 9" xfId="2684"/>
    <cellStyle name="Notas 5 3 9 2" xfId="8264"/>
    <cellStyle name="Notas 5 4" xfId="184"/>
    <cellStyle name="Notas 5 4 10" xfId="3731"/>
    <cellStyle name="Notas 5 4 10 2" xfId="9234"/>
    <cellStyle name="Notas 5 4 11" xfId="3300"/>
    <cellStyle name="Notas 5 4 11 2" xfId="8833"/>
    <cellStyle name="Notas 5 4 12" xfId="4979"/>
    <cellStyle name="Notas 5 4 12 2" xfId="10367"/>
    <cellStyle name="Notas 5 4 13" xfId="2653"/>
    <cellStyle name="Notas 5 4 13 2" xfId="8234"/>
    <cellStyle name="Notas 5 4 14" xfId="4071"/>
    <cellStyle name="Notas 5 4 14 2" xfId="9558"/>
    <cellStyle name="Notas 5 4 15" xfId="5836"/>
    <cellStyle name="Notas 5 4 2" xfId="317"/>
    <cellStyle name="Notas 5 4 2 10" xfId="5159"/>
    <cellStyle name="Notas 5 4 2 10 2" xfId="10534"/>
    <cellStyle name="Notas 5 4 2 11" xfId="5432"/>
    <cellStyle name="Notas 5 4 2 11 2" xfId="10791"/>
    <cellStyle name="Notas 5 4 2 12" xfId="5618"/>
    <cellStyle name="Notas 5 4 2 12 2" xfId="10966"/>
    <cellStyle name="Notas 5 4 2 13" xfId="5964"/>
    <cellStyle name="Notas 5 4 2 2" xfId="800"/>
    <cellStyle name="Notas 5 4 2 2 2" xfId="6412"/>
    <cellStyle name="Notas 5 4 2 3" xfId="1205"/>
    <cellStyle name="Notas 5 4 2 3 2" xfId="6812"/>
    <cellStyle name="Notas 5 4 2 4" xfId="1612"/>
    <cellStyle name="Notas 5 4 2 4 2" xfId="7212"/>
    <cellStyle name="Notas 5 4 2 5" xfId="2015"/>
    <cellStyle name="Notas 5 4 2 5 2" xfId="7608"/>
    <cellStyle name="Notas 5 4 2 6" xfId="2421"/>
    <cellStyle name="Notas 5 4 2 6 2" xfId="8006"/>
    <cellStyle name="Notas 5 4 2 7" xfId="2820"/>
    <cellStyle name="Notas 5 4 2 7 2" xfId="8399"/>
    <cellStyle name="Notas 5 4 2 8" xfId="4343"/>
    <cellStyle name="Notas 5 4 2 8 2" xfId="9810"/>
    <cellStyle name="Notas 5 4 2 9" xfId="3908"/>
    <cellStyle name="Notas 5 4 2 9 2" xfId="9403"/>
    <cellStyle name="Notas 5 4 3" xfId="449"/>
    <cellStyle name="Notas 5 4 3 10" xfId="4300"/>
    <cellStyle name="Notas 5 4 3 10 2" xfId="9767"/>
    <cellStyle name="Notas 5 4 3 11" xfId="3223"/>
    <cellStyle name="Notas 5 4 3 11 2" xfId="8760"/>
    <cellStyle name="Notas 5 4 3 12" xfId="5022"/>
    <cellStyle name="Notas 5 4 3 12 2" xfId="10407"/>
    <cellStyle name="Notas 5 4 3 13" xfId="6091"/>
    <cellStyle name="Notas 5 4 3 2" xfId="932"/>
    <cellStyle name="Notas 5 4 3 2 2" xfId="6544"/>
    <cellStyle name="Notas 5 4 3 3" xfId="1337"/>
    <cellStyle name="Notas 5 4 3 3 2" xfId="6944"/>
    <cellStyle name="Notas 5 4 3 4" xfId="1744"/>
    <cellStyle name="Notas 5 4 3 4 2" xfId="7344"/>
    <cellStyle name="Notas 5 4 3 5" xfId="2147"/>
    <cellStyle name="Notas 5 4 3 5 2" xfId="7740"/>
    <cellStyle name="Notas 5 4 3 6" xfId="2553"/>
    <cellStyle name="Notas 5 4 3 6 2" xfId="8137"/>
    <cellStyle name="Notas 5 4 3 7" xfId="2951"/>
    <cellStyle name="Notas 5 4 3 7 2" xfId="8530"/>
    <cellStyle name="Notas 5 4 3 8" xfId="3820"/>
    <cellStyle name="Notas 5 4 3 8 2" xfId="9318"/>
    <cellStyle name="Notas 5 4 3 9" xfId="3440"/>
    <cellStyle name="Notas 5 4 3 9 2" xfId="8961"/>
    <cellStyle name="Notas 5 4 4" xfId="667"/>
    <cellStyle name="Notas 5 4 4 2" xfId="6280"/>
    <cellStyle name="Notas 5 4 5" xfId="1072"/>
    <cellStyle name="Notas 5 4 5 2" xfId="6680"/>
    <cellStyle name="Notas 5 4 6" xfId="1479"/>
    <cellStyle name="Notas 5 4 6 2" xfId="7080"/>
    <cellStyle name="Notas 5 4 7" xfId="1883"/>
    <cellStyle name="Notas 5 4 7 2" xfId="7478"/>
    <cellStyle name="Notas 5 4 8" xfId="2288"/>
    <cellStyle name="Notas 5 4 8 2" xfId="7874"/>
    <cellStyle name="Notas 5 4 9" xfId="2690"/>
    <cellStyle name="Notas 5 4 9 2" xfId="8270"/>
    <cellStyle name="Notas 5 5" xfId="268"/>
    <cellStyle name="Notas 5 5 10" xfId="4704"/>
    <cellStyle name="Notas 5 5 10 2" xfId="10103"/>
    <cellStyle name="Notas 5 5 11" xfId="3307"/>
    <cellStyle name="Notas 5 5 11 2" xfId="8838"/>
    <cellStyle name="Notas 5 5 12" xfId="5247"/>
    <cellStyle name="Notas 5 5 12 2" xfId="10619"/>
    <cellStyle name="Notas 5 5 13" xfId="5916"/>
    <cellStyle name="Notas 5 5 2" xfId="751"/>
    <cellStyle name="Notas 5 5 2 2" xfId="6364"/>
    <cellStyle name="Notas 5 5 3" xfId="1156"/>
    <cellStyle name="Notas 5 5 3 2" xfId="6764"/>
    <cellStyle name="Notas 5 5 4" xfId="1563"/>
    <cellStyle name="Notas 5 5 4 2" xfId="7164"/>
    <cellStyle name="Notas 5 5 5" xfId="1966"/>
    <cellStyle name="Notas 5 5 5 2" xfId="7560"/>
    <cellStyle name="Notas 5 5 6" xfId="2372"/>
    <cellStyle name="Notas 5 5 6 2" xfId="7958"/>
    <cellStyle name="Notas 5 5 7" xfId="2771"/>
    <cellStyle name="Notas 5 5 7 2" xfId="8351"/>
    <cellStyle name="Notas 5 5 8" xfId="4157"/>
    <cellStyle name="Notas 5 5 8 2" xfId="9636"/>
    <cellStyle name="Notas 5 5 9" xfId="4150"/>
    <cellStyle name="Notas 5 5 9 2" xfId="9630"/>
    <cellStyle name="Notas 5 6" xfId="400"/>
    <cellStyle name="Notas 5 6 10" xfId="4393"/>
    <cellStyle name="Notas 5 6 10 2" xfId="9856"/>
    <cellStyle name="Notas 5 6 11" xfId="4822"/>
    <cellStyle name="Notas 5 6 11 2" xfId="10219"/>
    <cellStyle name="Notas 5 6 12" xfId="3608"/>
    <cellStyle name="Notas 5 6 12 2" xfId="9117"/>
    <cellStyle name="Notas 5 6 13" xfId="6043"/>
    <cellStyle name="Notas 5 6 2" xfId="883"/>
    <cellStyle name="Notas 5 6 2 2" xfId="6495"/>
    <cellStyle name="Notas 5 6 3" xfId="1288"/>
    <cellStyle name="Notas 5 6 3 2" xfId="6895"/>
    <cellStyle name="Notas 5 6 4" xfId="1695"/>
    <cellStyle name="Notas 5 6 4 2" xfId="7295"/>
    <cellStyle name="Notas 5 6 5" xfId="2098"/>
    <cellStyle name="Notas 5 6 5 2" xfId="7691"/>
    <cellStyle name="Notas 5 6 6" xfId="2504"/>
    <cellStyle name="Notas 5 6 6 2" xfId="8088"/>
    <cellStyle name="Notas 5 6 7" xfId="2902"/>
    <cellStyle name="Notas 5 6 7 2" xfId="8481"/>
    <cellStyle name="Notas 5 6 8" xfId="3645"/>
    <cellStyle name="Notas 5 6 8 2" xfId="9152"/>
    <cellStyle name="Notas 5 6 9" xfId="4915"/>
    <cellStyle name="Notas 5 6 9 2" xfId="10308"/>
    <cellStyle name="Notas 5 7" xfId="602"/>
    <cellStyle name="Notas 5 7 2" xfId="6216"/>
    <cellStyle name="Notas 5 8" xfId="1007"/>
    <cellStyle name="Notas 5 8 2" xfId="6616"/>
    <cellStyle name="Notas 5 9" xfId="1414"/>
    <cellStyle name="Notas 5 9 2" xfId="7016"/>
    <cellStyle name="Porcentaje 2" xfId="11050"/>
    <cellStyle name="Salida" xfId="10" builtinId="21" customBuiltin="1"/>
    <cellStyle name="Texto de advertencia" xfId="14" builtinId="11" customBuiltin="1"/>
    <cellStyle name="Texto explicativo" xfId="15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otal" xfId="16" builtinId="25" customBuiltin="1"/>
  </cellStyles>
  <dxfs count="0"/>
  <tableStyles count="0" defaultTableStyle="TableStyleMedium9" defaultPivotStyle="PivotStyleLight16"/>
  <colors>
    <mruColors>
      <color rgb="FFC00000"/>
      <color rgb="FFD80000"/>
      <color rgb="FFCC0000"/>
      <color rgb="FFFF9900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57150</xdr:colOff>
          <xdr:row>2</xdr:row>
          <xdr:rowOff>66675</xdr:rowOff>
        </xdr:from>
        <xdr:to>
          <xdr:col>2</xdr:col>
          <xdr:colOff>571500</xdr:colOff>
          <xdr:row>6</xdr:row>
          <xdr:rowOff>47625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ZO407"/>
  <sheetViews>
    <sheetView showGridLines="0" tabSelected="1" zoomScale="80" zoomScaleNormal="80" zoomScaleSheetLayoutView="80" zoomScalePageLayoutView="50" workbookViewId="0">
      <selection activeCell="A4" sqref="A4"/>
    </sheetView>
  </sheetViews>
  <sheetFormatPr baseColWidth="10" defaultRowHeight="20.100000000000001" customHeight="1" x14ac:dyDescent="0.25"/>
  <cols>
    <col min="1" max="1" width="11.42578125" style="208"/>
    <col min="2" max="2" width="6.140625" style="78" customWidth="1"/>
    <col min="3" max="3" width="52.5703125" style="79" customWidth="1"/>
    <col min="4" max="15" width="8.42578125" style="10" hidden="1" customWidth="1"/>
    <col min="16" max="16" width="8.42578125" style="44" hidden="1" customWidth="1"/>
    <col min="17" max="28" width="8.42578125" style="17" hidden="1" customWidth="1"/>
    <col min="29" max="30" width="8.42578125" style="36" hidden="1" customWidth="1"/>
    <col min="31" max="41" width="8.42578125" style="10" hidden="1" customWidth="1"/>
    <col min="42" max="42" width="11.5703125" style="10" hidden="1" customWidth="1"/>
    <col min="43" max="43" width="8.7109375" style="10" hidden="1" customWidth="1"/>
    <col min="44" max="44" width="9.85546875" style="10" hidden="1" customWidth="1"/>
    <col min="45" max="55" width="8.7109375" style="10" hidden="1" customWidth="1"/>
    <col min="56" max="58" width="12.28515625" style="10" hidden="1" customWidth="1"/>
    <col min="59" max="65" width="10.5703125" style="10" hidden="1" customWidth="1"/>
    <col min="66" max="66" width="13.28515625" style="10" customWidth="1"/>
    <col min="67" max="81" width="10.5703125" style="10" customWidth="1"/>
    <col min="82" max="82" width="11.7109375" style="10" bestFit="1" customWidth="1"/>
    <col min="83" max="87" width="11.7109375" style="10" customWidth="1"/>
    <col min="88" max="89" width="11" style="10" customWidth="1"/>
    <col min="90" max="90" width="11.7109375" style="10" customWidth="1"/>
    <col min="91" max="91" width="13.28515625" style="10" customWidth="1"/>
    <col min="92" max="92" width="12.7109375" style="10" bestFit="1" customWidth="1"/>
    <col min="93" max="93" width="9.42578125" style="10" customWidth="1"/>
    <col min="94" max="94" width="11.42578125" style="234"/>
    <col min="95" max="96" width="11.5703125" style="234" bestFit="1" customWidth="1"/>
    <col min="97" max="97" width="12.5703125" style="234" bestFit="1" customWidth="1"/>
    <col min="98" max="98" width="11.42578125" style="234"/>
    <col min="99" max="99" width="11.42578125" style="209"/>
    <col min="100" max="101" width="11.42578125" style="219"/>
    <col min="102" max="116" width="11.42578125" style="209"/>
    <col min="117" max="16384" width="11.42578125" style="10"/>
  </cols>
  <sheetData>
    <row r="1" spans="1:116 3395:3395" ht="20.100000000000001" customHeight="1" x14ac:dyDescent="0.25">
      <c r="A1" s="546"/>
      <c r="B1" s="547"/>
      <c r="C1" s="216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548"/>
      <c r="Q1" s="206"/>
      <c r="R1" s="206"/>
      <c r="S1" s="206"/>
      <c r="T1" s="206"/>
      <c r="U1" s="206"/>
      <c r="V1" s="206"/>
      <c r="W1" s="206"/>
      <c r="X1" s="206"/>
      <c r="Y1" s="206"/>
      <c r="Z1" s="206"/>
      <c r="AA1" s="206"/>
      <c r="AB1" s="206"/>
      <c r="AC1" s="206"/>
      <c r="AD1" s="206"/>
      <c r="AE1" s="205"/>
      <c r="AF1" s="205"/>
      <c r="AG1" s="205"/>
      <c r="AH1" s="205"/>
      <c r="AI1" s="205"/>
      <c r="AJ1" s="205"/>
      <c r="AK1" s="205"/>
      <c r="AL1" s="205"/>
      <c r="AM1" s="205"/>
      <c r="AN1" s="205"/>
      <c r="AO1" s="205"/>
      <c r="AP1" s="205"/>
      <c r="AQ1" s="205"/>
      <c r="AR1" s="205"/>
      <c r="AS1" s="205"/>
      <c r="AT1" s="205"/>
      <c r="AU1" s="205"/>
      <c r="AV1" s="205"/>
      <c r="AW1" s="205"/>
      <c r="AX1" s="205"/>
      <c r="AY1" s="205"/>
      <c r="AZ1" s="205"/>
      <c r="BA1" s="205"/>
      <c r="BB1" s="205"/>
      <c r="BC1" s="205"/>
      <c r="BD1" s="205"/>
      <c r="BE1" s="205"/>
      <c r="BF1" s="205"/>
      <c r="BG1" s="205"/>
      <c r="BH1" s="205"/>
      <c r="BI1" s="205"/>
      <c r="BJ1" s="205"/>
      <c r="BK1" s="205"/>
      <c r="BL1" s="205"/>
      <c r="BM1" s="205"/>
      <c r="BN1" s="205"/>
      <c r="BO1" s="205"/>
      <c r="BP1" s="205"/>
      <c r="BQ1" s="205"/>
      <c r="BR1" s="205"/>
      <c r="BS1" s="205"/>
      <c r="BT1" s="205"/>
      <c r="BU1" s="205"/>
      <c r="BV1" s="205"/>
      <c r="BW1" s="205"/>
      <c r="BX1" s="205"/>
      <c r="BY1" s="205"/>
      <c r="BZ1" s="205"/>
      <c r="CA1" s="205"/>
      <c r="CB1" s="205"/>
      <c r="CC1" s="205"/>
      <c r="CD1" s="205"/>
      <c r="CE1" s="205"/>
      <c r="CF1" s="205"/>
      <c r="CG1" s="205"/>
      <c r="CH1" s="205"/>
      <c r="CI1" s="205"/>
      <c r="CJ1" s="205"/>
      <c r="CK1" s="205"/>
      <c r="CL1" s="205"/>
      <c r="CM1" s="205"/>
      <c r="CN1" s="205"/>
      <c r="CO1" s="205"/>
    </row>
    <row r="2" spans="1:116 3395:3395" ht="20.100000000000001" customHeight="1" x14ac:dyDescent="0.25">
      <c r="A2" s="546"/>
      <c r="B2" s="547"/>
      <c r="C2" s="216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548"/>
      <c r="Q2" s="206"/>
      <c r="R2" s="206"/>
      <c r="S2" s="206"/>
      <c r="T2" s="206"/>
      <c r="U2" s="206"/>
      <c r="V2" s="206"/>
      <c r="W2" s="206"/>
      <c r="X2" s="206"/>
      <c r="Y2" s="206"/>
      <c r="Z2" s="206"/>
      <c r="AA2" s="206"/>
      <c r="AB2" s="206"/>
      <c r="AC2" s="206"/>
      <c r="AD2" s="206"/>
      <c r="AE2" s="205"/>
      <c r="AF2" s="205"/>
      <c r="AG2" s="205"/>
      <c r="AH2" s="205"/>
      <c r="AI2" s="205"/>
      <c r="AJ2" s="205"/>
      <c r="AK2" s="205"/>
      <c r="AL2" s="205"/>
      <c r="AM2" s="205"/>
      <c r="AN2" s="205"/>
      <c r="AO2" s="205"/>
      <c r="AP2" s="205">
        <v>23</v>
      </c>
      <c r="AQ2" s="205">
        <v>24</v>
      </c>
      <c r="AR2" s="205">
        <v>25</v>
      </c>
      <c r="AS2" s="205">
        <v>26</v>
      </c>
      <c r="AT2" s="205">
        <v>27</v>
      </c>
      <c r="AU2" s="205">
        <v>28</v>
      </c>
      <c r="AV2" s="205">
        <v>29</v>
      </c>
      <c r="AW2" s="205">
        <v>30</v>
      </c>
      <c r="AX2" s="205">
        <v>31</v>
      </c>
      <c r="AY2" s="205">
        <v>32</v>
      </c>
      <c r="AZ2" s="205">
        <v>33</v>
      </c>
      <c r="BA2" s="205">
        <v>34</v>
      </c>
      <c r="BB2" s="205">
        <v>36</v>
      </c>
      <c r="BC2" s="205">
        <v>37</v>
      </c>
      <c r="BD2" s="205">
        <v>38</v>
      </c>
      <c r="BE2" s="205">
        <v>39</v>
      </c>
      <c r="BF2" s="205">
        <v>40</v>
      </c>
      <c r="BG2" s="205">
        <v>41</v>
      </c>
      <c r="BH2" s="205">
        <v>42</v>
      </c>
      <c r="BI2" s="205">
        <v>43</v>
      </c>
      <c r="BJ2" s="205">
        <v>44</v>
      </c>
      <c r="BK2" s="205">
        <v>45</v>
      </c>
      <c r="BL2" s="205">
        <v>46</v>
      </c>
      <c r="BM2" s="205">
        <v>47</v>
      </c>
      <c r="BN2" s="205"/>
      <c r="BO2" s="205"/>
      <c r="BP2" s="205"/>
      <c r="BQ2" s="205"/>
      <c r="BR2" s="205"/>
      <c r="BS2" s="205"/>
      <c r="BT2" s="205"/>
      <c r="BU2" s="205"/>
      <c r="BV2" s="205"/>
      <c r="BW2" s="205"/>
      <c r="BX2" s="205"/>
      <c r="BY2" s="205"/>
      <c r="BZ2" s="205"/>
      <c r="CA2" s="205"/>
      <c r="CB2" s="205"/>
      <c r="CC2" s="205"/>
      <c r="CD2" s="205"/>
      <c r="CE2" s="205"/>
      <c r="CF2" s="205"/>
      <c r="CG2" s="205"/>
      <c r="CH2" s="205"/>
      <c r="CI2" s="205"/>
      <c r="CJ2" s="205"/>
      <c r="CK2" s="205"/>
      <c r="CL2" s="205"/>
      <c r="CM2" s="205"/>
      <c r="CN2" s="205"/>
      <c r="CO2" s="205"/>
    </row>
    <row r="3" spans="1:116 3395:3395" ht="15.75" customHeight="1" x14ac:dyDescent="0.25">
      <c r="A3" s="549"/>
      <c r="B3" s="1"/>
      <c r="C3" s="2" t="s">
        <v>68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4"/>
      <c r="Q3" s="5"/>
      <c r="R3" s="5"/>
      <c r="S3" s="5"/>
      <c r="T3" s="5"/>
      <c r="U3" s="5"/>
      <c r="V3" s="5"/>
      <c r="W3" s="6"/>
      <c r="X3" s="5"/>
      <c r="Y3" s="7"/>
      <c r="Z3" s="5"/>
      <c r="AA3" s="5"/>
      <c r="AB3" s="8"/>
      <c r="AC3" s="9"/>
      <c r="AD3" s="9"/>
      <c r="AE3" s="81"/>
      <c r="AF3" s="81"/>
      <c r="AG3" s="81"/>
      <c r="AH3" s="81"/>
      <c r="AI3" s="81"/>
      <c r="AJ3" s="81"/>
      <c r="AK3" s="81"/>
      <c r="AL3" s="81"/>
      <c r="AM3" s="81"/>
      <c r="AN3" s="81"/>
      <c r="AO3" s="81"/>
      <c r="AP3" s="81"/>
      <c r="AQ3" s="81"/>
      <c r="AR3" s="81"/>
      <c r="AS3" s="81"/>
      <c r="AT3" s="81"/>
      <c r="AU3" s="81"/>
      <c r="AV3" s="81"/>
      <c r="AW3" s="81"/>
      <c r="AX3" s="81"/>
      <c r="AY3" s="81"/>
      <c r="AZ3" s="81"/>
      <c r="BA3" s="81"/>
      <c r="BB3" s="81"/>
      <c r="BC3" s="81"/>
      <c r="BD3" s="81"/>
      <c r="BE3" s="81"/>
      <c r="BF3" s="81"/>
      <c r="BG3" s="81"/>
      <c r="BH3" s="81"/>
      <c r="BI3" s="81"/>
      <c r="BJ3" s="81"/>
      <c r="BK3" s="81"/>
      <c r="BL3" s="81"/>
      <c r="BM3" s="81"/>
      <c r="BN3" s="81"/>
      <c r="BO3" s="81"/>
      <c r="BP3" s="81"/>
      <c r="BQ3" s="81"/>
      <c r="BR3" s="81"/>
      <c r="BS3" s="81"/>
      <c r="BT3" s="81"/>
      <c r="BU3" s="81"/>
      <c r="BV3" s="81"/>
      <c r="BW3" s="81"/>
      <c r="BX3" s="81"/>
      <c r="BY3" s="81"/>
      <c r="BZ3" s="81"/>
      <c r="CA3" s="81"/>
      <c r="CB3" s="81"/>
      <c r="CC3" s="81"/>
      <c r="CD3" s="81"/>
      <c r="CE3" s="81"/>
      <c r="CF3" s="81"/>
      <c r="CG3" s="81"/>
      <c r="CH3" s="81"/>
      <c r="CI3" s="81"/>
      <c r="CJ3" s="81"/>
      <c r="CK3" s="81"/>
      <c r="CL3" s="81"/>
      <c r="CM3" s="81"/>
      <c r="CN3" s="81"/>
      <c r="CO3" s="81"/>
    </row>
    <row r="4" spans="1:116 3395:3395" ht="18.75" x14ac:dyDescent="0.3">
      <c r="A4" s="549"/>
      <c r="B4" s="11"/>
      <c r="C4" s="12" t="s">
        <v>107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81"/>
      <c r="AF4" s="295"/>
      <c r="AG4" s="296"/>
      <c r="AH4" s="297"/>
      <c r="AI4" s="294"/>
      <c r="AJ4" s="294"/>
      <c r="AK4" s="294"/>
      <c r="AL4" s="294"/>
      <c r="AM4" s="294"/>
      <c r="AN4" s="294"/>
      <c r="AO4" s="294"/>
      <c r="AP4" s="294"/>
      <c r="AQ4" s="294"/>
      <c r="AR4" s="294"/>
      <c r="AS4" s="294"/>
      <c r="AT4" s="294"/>
      <c r="AU4" s="294"/>
      <c r="AV4" s="294"/>
      <c r="AW4" s="294"/>
      <c r="AX4" s="294"/>
      <c r="AY4" s="294"/>
      <c r="AZ4" s="294"/>
      <c r="BA4" s="294"/>
      <c r="BB4" s="294"/>
      <c r="BC4" s="294"/>
      <c r="BD4" s="294"/>
      <c r="BE4" s="294"/>
      <c r="BF4" s="294"/>
      <c r="BG4" s="294"/>
      <c r="BH4" s="294"/>
      <c r="BI4" s="294"/>
      <c r="BJ4" s="294"/>
      <c r="BK4" s="294"/>
      <c r="BL4" s="294"/>
      <c r="BM4" s="294"/>
      <c r="BN4" s="294"/>
      <c r="BO4" s="294"/>
      <c r="BP4" s="294"/>
      <c r="BQ4" s="294"/>
      <c r="BR4" s="294"/>
      <c r="BS4" s="294"/>
      <c r="BT4" s="294"/>
      <c r="BU4" s="294"/>
      <c r="BV4" s="294"/>
      <c r="BW4" s="294"/>
      <c r="BX4" s="294"/>
      <c r="BY4" s="294"/>
      <c r="BZ4" s="294"/>
      <c r="CA4" s="294"/>
      <c r="CB4" s="294"/>
      <c r="CC4" s="294"/>
      <c r="CD4" s="294"/>
      <c r="CE4" s="294"/>
      <c r="CF4" s="294"/>
      <c r="CG4" s="294"/>
      <c r="CH4" s="294"/>
      <c r="CI4" s="294"/>
      <c r="CJ4" s="294"/>
      <c r="CK4" s="294"/>
      <c r="CL4" s="294"/>
      <c r="CM4" s="294"/>
      <c r="CN4" s="294"/>
      <c r="CO4" s="81"/>
    </row>
    <row r="5" spans="1:116 3395:3395" ht="18.75" x14ac:dyDescent="0.3">
      <c r="A5" s="549"/>
      <c r="B5" s="11"/>
      <c r="C5" s="12" t="s">
        <v>108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4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9"/>
      <c r="AD5" s="9"/>
      <c r="AE5" s="81"/>
      <c r="AF5" s="295"/>
      <c r="AG5" s="296"/>
      <c r="AH5" s="297"/>
      <c r="AI5" s="294"/>
      <c r="AJ5" s="294"/>
      <c r="AK5" s="294"/>
      <c r="AL5" s="294"/>
      <c r="AM5" s="294"/>
      <c r="AN5" s="294"/>
      <c r="AO5" s="294"/>
      <c r="AP5" s="294"/>
      <c r="AQ5" s="294"/>
      <c r="AR5" s="294"/>
      <c r="AS5" s="294"/>
      <c r="AT5" s="294"/>
      <c r="AU5" s="294"/>
      <c r="AV5" s="294"/>
      <c r="AW5" s="294"/>
      <c r="AX5" s="294"/>
      <c r="AY5" s="294"/>
      <c r="AZ5" s="294"/>
      <c r="BA5" s="294"/>
      <c r="BB5" s="294"/>
      <c r="BC5" s="294"/>
      <c r="BD5" s="294"/>
      <c r="BE5" s="294"/>
      <c r="BF5" s="294"/>
      <c r="BG5" s="294"/>
      <c r="BH5" s="294"/>
      <c r="BI5" s="294"/>
      <c r="BJ5" s="294"/>
      <c r="BK5" s="294"/>
      <c r="BL5" s="294"/>
      <c r="BM5" s="294"/>
      <c r="BN5" s="294"/>
      <c r="BO5" s="294"/>
      <c r="BP5" s="294"/>
      <c r="BQ5" s="294"/>
      <c r="BR5" s="294"/>
      <c r="BS5" s="294"/>
      <c r="BT5" s="294"/>
      <c r="BU5" s="294"/>
      <c r="BV5" s="294"/>
      <c r="BW5" s="294"/>
      <c r="BX5" s="294"/>
      <c r="BY5" s="294"/>
      <c r="BZ5" s="294"/>
      <c r="CA5" s="294"/>
      <c r="CB5" s="294"/>
      <c r="CC5" s="294"/>
      <c r="CD5" s="294"/>
      <c r="CE5" s="294"/>
      <c r="CF5" s="294"/>
      <c r="CG5" s="294"/>
      <c r="CH5" s="294"/>
      <c r="CI5" s="294"/>
      <c r="CJ5" s="294"/>
      <c r="CK5" s="294"/>
      <c r="CL5" s="294"/>
      <c r="CM5" s="294"/>
      <c r="CN5" s="294"/>
      <c r="CO5" s="81"/>
    </row>
    <row r="6" spans="1:116 3395:3395" ht="18.75" x14ac:dyDescent="0.3">
      <c r="A6" s="549"/>
      <c r="B6" s="11"/>
      <c r="C6" s="1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81"/>
      <c r="AF6" s="295"/>
      <c r="AG6" s="296"/>
      <c r="AH6" s="297"/>
      <c r="AI6" s="294"/>
      <c r="AJ6" s="294"/>
      <c r="AK6" s="294"/>
      <c r="AL6" s="294"/>
      <c r="AM6" s="294"/>
      <c r="AN6" s="294"/>
      <c r="AO6" s="294"/>
      <c r="AP6" s="294"/>
      <c r="AQ6" s="294"/>
      <c r="AR6" s="294"/>
      <c r="AS6" s="294"/>
      <c r="AT6" s="294"/>
      <c r="AU6" s="294"/>
      <c r="AV6" s="294"/>
      <c r="AW6" s="294"/>
      <c r="AX6" s="294"/>
      <c r="AY6" s="294"/>
      <c r="AZ6" s="294"/>
      <c r="BA6" s="294"/>
      <c r="BB6" s="294"/>
      <c r="BC6" s="294"/>
      <c r="BD6" s="294"/>
      <c r="BE6" s="294"/>
      <c r="BF6" s="294"/>
      <c r="BG6" s="294"/>
      <c r="BH6" s="294"/>
      <c r="BI6" s="294"/>
      <c r="BJ6" s="294"/>
      <c r="BK6" s="294"/>
      <c r="BL6" s="294"/>
      <c r="BM6" s="294"/>
      <c r="BN6" s="294"/>
      <c r="BO6" s="294"/>
      <c r="BP6" s="294"/>
      <c r="BQ6" s="294"/>
      <c r="BR6" s="294"/>
      <c r="BS6" s="294"/>
      <c r="BT6" s="294"/>
      <c r="BU6" s="294"/>
      <c r="BV6" s="294"/>
      <c r="BW6" s="294"/>
      <c r="BX6" s="294"/>
      <c r="BY6" s="294"/>
      <c r="BZ6" s="294"/>
      <c r="CA6" s="294"/>
      <c r="CB6" s="294"/>
      <c r="CC6" s="294"/>
      <c r="CD6" s="294"/>
      <c r="CE6" s="294"/>
      <c r="CF6" s="294"/>
      <c r="CG6" s="294"/>
      <c r="CH6" s="294"/>
      <c r="CI6" s="294"/>
      <c r="CJ6" s="294"/>
      <c r="CK6" s="294"/>
      <c r="CL6" s="294"/>
      <c r="CM6" s="294"/>
      <c r="CN6" s="294"/>
      <c r="CO6" s="81"/>
    </row>
    <row r="7" spans="1:116 3395:3395" ht="20.100000000000001" customHeight="1" x14ac:dyDescent="0.25">
      <c r="A7" s="549"/>
      <c r="B7" s="11"/>
      <c r="C7" s="1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81"/>
      <c r="AF7" s="295"/>
      <c r="AG7" s="298"/>
      <c r="AH7" s="298"/>
      <c r="AI7" s="168"/>
      <c r="AJ7" s="168"/>
      <c r="AK7" s="168"/>
      <c r="AL7" s="168"/>
      <c r="AM7" s="168"/>
      <c r="AN7" s="168"/>
      <c r="AO7" s="168"/>
      <c r="AP7" s="168"/>
      <c r="AQ7" s="168"/>
      <c r="AR7" s="168"/>
      <c r="AS7" s="168"/>
      <c r="AT7" s="168"/>
      <c r="AU7" s="168"/>
      <c r="AV7" s="168"/>
      <c r="AW7" s="168"/>
      <c r="AX7" s="168"/>
      <c r="AY7" s="168"/>
      <c r="AZ7" s="168"/>
      <c r="BA7" s="168"/>
      <c r="BB7" s="168"/>
      <c r="BC7" s="168"/>
      <c r="BD7" s="168"/>
      <c r="BE7" s="168"/>
      <c r="BF7" s="168"/>
      <c r="BG7" s="168"/>
      <c r="BH7" s="168"/>
      <c r="BI7" s="168"/>
      <c r="BJ7" s="168"/>
      <c r="BK7" s="168"/>
      <c r="BL7" s="168"/>
      <c r="BM7" s="168"/>
      <c r="BN7" s="168"/>
      <c r="BO7" s="168"/>
      <c r="BP7" s="168"/>
      <c r="BQ7" s="168"/>
      <c r="BR7" s="168"/>
      <c r="BS7" s="168"/>
      <c r="BT7" s="168"/>
      <c r="BU7" s="168"/>
      <c r="BV7" s="168"/>
      <c r="BW7" s="168"/>
      <c r="BX7" s="168"/>
      <c r="BY7" s="168"/>
      <c r="BZ7" s="168"/>
      <c r="CA7" s="168"/>
      <c r="CB7" s="168"/>
      <c r="CC7" s="168"/>
      <c r="CD7" s="168"/>
      <c r="CE7" s="168"/>
      <c r="CF7" s="168"/>
      <c r="CG7" s="168"/>
      <c r="CH7" s="168"/>
      <c r="CI7" s="168"/>
      <c r="CJ7" s="168"/>
      <c r="CK7" s="168"/>
      <c r="CL7" s="168"/>
      <c r="CM7" s="168"/>
      <c r="CN7" s="168"/>
      <c r="CO7" s="81"/>
    </row>
    <row r="8" spans="1:116 3395:3395" ht="30.75" customHeight="1" thickBot="1" x14ac:dyDescent="0.4">
      <c r="A8" s="549"/>
      <c r="B8" s="263" t="s">
        <v>0</v>
      </c>
      <c r="C8" s="263"/>
      <c r="D8" s="263"/>
      <c r="E8" s="263"/>
      <c r="F8" s="263"/>
      <c r="G8" s="263"/>
      <c r="H8" s="263"/>
      <c r="I8" s="263"/>
      <c r="J8" s="263"/>
      <c r="K8" s="263"/>
      <c r="L8" s="263"/>
      <c r="M8" s="263"/>
      <c r="N8" s="263"/>
      <c r="O8" s="263"/>
      <c r="P8" s="263"/>
      <c r="Q8" s="268"/>
      <c r="R8" s="268"/>
      <c r="S8" s="268"/>
      <c r="T8" s="268"/>
      <c r="U8" s="268"/>
      <c r="V8" s="268"/>
      <c r="W8" s="268"/>
      <c r="X8" s="268"/>
      <c r="Y8" s="268"/>
      <c r="Z8" s="268"/>
      <c r="AA8" s="268"/>
      <c r="AB8" s="268"/>
      <c r="AC8" s="263"/>
      <c r="AD8" s="263"/>
      <c r="AE8" s="81"/>
      <c r="AF8" s="81"/>
      <c r="AG8" s="81"/>
      <c r="AH8" s="81"/>
      <c r="AI8" s="81"/>
      <c r="AJ8" s="81"/>
      <c r="AK8" s="81"/>
      <c r="AL8" s="81"/>
      <c r="AM8" s="81"/>
      <c r="AN8" s="81"/>
      <c r="AO8" s="81"/>
      <c r="AP8" s="81"/>
      <c r="AQ8" s="81"/>
      <c r="AR8" s="81"/>
      <c r="AS8" s="81"/>
      <c r="AT8" s="81"/>
      <c r="AU8" s="81"/>
      <c r="AV8" s="81"/>
      <c r="AW8" s="81"/>
      <c r="AX8" s="81"/>
      <c r="AY8" s="81"/>
      <c r="AZ8" s="81"/>
      <c r="BA8" s="81"/>
      <c r="BB8" s="81"/>
      <c r="BC8" s="81"/>
      <c r="BD8" s="81"/>
      <c r="BE8" s="81"/>
      <c r="BF8" s="81"/>
      <c r="BG8" s="81"/>
      <c r="BH8" s="81"/>
      <c r="BI8" s="81"/>
      <c r="BJ8" s="81"/>
      <c r="BK8" s="81"/>
      <c r="BL8" s="81"/>
      <c r="BM8" s="81"/>
      <c r="BN8" s="81"/>
      <c r="BO8" s="81"/>
      <c r="BP8" s="81"/>
      <c r="BQ8" s="81"/>
      <c r="BR8" s="81"/>
      <c r="BS8" s="81"/>
      <c r="BT8" s="81"/>
      <c r="BU8" s="81"/>
      <c r="BV8" s="81"/>
      <c r="BW8" s="81"/>
      <c r="BX8" s="81"/>
      <c r="BY8" s="81"/>
      <c r="BZ8" s="81"/>
      <c r="CA8" s="81"/>
      <c r="CB8" s="81"/>
      <c r="CC8" s="81"/>
      <c r="CD8" s="81"/>
      <c r="CE8" s="81"/>
      <c r="CF8" s="81"/>
      <c r="CG8" s="81"/>
      <c r="CH8" s="81"/>
      <c r="CI8" s="81"/>
      <c r="CJ8" s="81"/>
      <c r="CK8" s="81"/>
      <c r="CL8" s="81"/>
      <c r="CM8" s="81"/>
      <c r="CN8" s="81"/>
      <c r="CO8" s="81"/>
    </row>
    <row r="9" spans="1:116 3395:3395" ht="29.25" customHeight="1" x14ac:dyDescent="0.2">
      <c r="A9" s="549"/>
      <c r="B9" s="592" t="s">
        <v>1</v>
      </c>
      <c r="C9" s="593"/>
      <c r="D9" s="592">
        <v>2009</v>
      </c>
      <c r="E9" s="608"/>
      <c r="F9" s="608"/>
      <c r="G9" s="608"/>
      <c r="H9" s="608"/>
      <c r="I9" s="608"/>
      <c r="J9" s="608"/>
      <c r="K9" s="608"/>
      <c r="L9" s="608"/>
      <c r="M9" s="608"/>
      <c r="N9" s="608"/>
      <c r="O9" s="593"/>
      <c r="P9" s="602" t="s">
        <v>69</v>
      </c>
      <c r="Q9" s="570">
        <v>2010</v>
      </c>
      <c r="R9" s="571"/>
      <c r="S9" s="571"/>
      <c r="T9" s="571"/>
      <c r="U9" s="571"/>
      <c r="V9" s="571"/>
      <c r="W9" s="571"/>
      <c r="X9" s="571"/>
      <c r="Y9" s="571"/>
      <c r="Z9" s="571"/>
      <c r="AA9" s="571"/>
      <c r="AB9" s="572"/>
      <c r="AC9" s="612" t="s">
        <v>70</v>
      </c>
      <c r="AD9" s="570">
        <v>2011</v>
      </c>
      <c r="AE9" s="571"/>
      <c r="AF9" s="571"/>
      <c r="AG9" s="571"/>
      <c r="AH9" s="571"/>
      <c r="AI9" s="571"/>
      <c r="AJ9" s="571"/>
      <c r="AK9" s="571"/>
      <c r="AL9" s="571"/>
      <c r="AM9" s="571"/>
      <c r="AN9" s="571"/>
      <c r="AO9" s="572"/>
      <c r="AP9" s="570">
        <v>2012</v>
      </c>
      <c r="AQ9" s="571"/>
      <c r="AR9" s="571"/>
      <c r="AS9" s="571"/>
      <c r="AT9" s="571"/>
      <c r="AU9" s="571"/>
      <c r="AV9" s="571"/>
      <c r="AW9" s="571"/>
      <c r="AX9" s="571"/>
      <c r="AY9" s="571"/>
      <c r="AZ9" s="571"/>
      <c r="BA9" s="572"/>
      <c r="BB9" s="570">
        <v>2013</v>
      </c>
      <c r="BC9" s="571"/>
      <c r="BD9" s="571"/>
      <c r="BE9" s="571"/>
      <c r="BF9" s="571"/>
      <c r="BG9" s="571"/>
      <c r="BH9" s="571"/>
      <c r="BI9" s="571"/>
      <c r="BJ9" s="571"/>
      <c r="BK9" s="571"/>
      <c r="BL9" s="571"/>
      <c r="BM9" s="571"/>
      <c r="BN9" s="579" t="s">
        <v>169</v>
      </c>
      <c r="BO9" s="570">
        <v>2014</v>
      </c>
      <c r="BP9" s="571"/>
      <c r="BQ9" s="571"/>
      <c r="BR9" s="571"/>
      <c r="BS9" s="571"/>
      <c r="BT9" s="571"/>
      <c r="BU9" s="571"/>
      <c r="BV9" s="571"/>
      <c r="BW9" s="571"/>
      <c r="BX9" s="571"/>
      <c r="BY9" s="571"/>
      <c r="BZ9" s="572"/>
      <c r="CA9" s="570">
        <v>2015</v>
      </c>
      <c r="CB9" s="571"/>
      <c r="CC9" s="571"/>
      <c r="CD9" s="571"/>
      <c r="CE9" s="571"/>
      <c r="CF9" s="571"/>
      <c r="CG9" s="571"/>
      <c r="CH9" s="571"/>
      <c r="CI9" s="571"/>
      <c r="CJ9" s="571"/>
      <c r="CK9" s="572"/>
      <c r="CL9" s="567" t="s">
        <v>80</v>
      </c>
      <c r="CM9" s="568"/>
      <c r="CN9" s="569"/>
      <c r="CO9" s="159" t="s">
        <v>81</v>
      </c>
    </row>
    <row r="10" spans="1:116 3395:3395" ht="18.75" customHeight="1" thickBot="1" x14ac:dyDescent="0.25">
      <c r="A10" s="549"/>
      <c r="B10" s="594"/>
      <c r="C10" s="595"/>
      <c r="D10" s="594"/>
      <c r="E10" s="609"/>
      <c r="F10" s="609"/>
      <c r="G10" s="609"/>
      <c r="H10" s="609"/>
      <c r="I10" s="609"/>
      <c r="J10" s="609"/>
      <c r="K10" s="609"/>
      <c r="L10" s="609"/>
      <c r="M10" s="609"/>
      <c r="N10" s="609"/>
      <c r="O10" s="595"/>
      <c r="P10" s="603"/>
      <c r="Q10" s="573"/>
      <c r="R10" s="574"/>
      <c r="S10" s="574"/>
      <c r="T10" s="574"/>
      <c r="U10" s="574"/>
      <c r="V10" s="574"/>
      <c r="W10" s="574"/>
      <c r="X10" s="574"/>
      <c r="Y10" s="574"/>
      <c r="Z10" s="574"/>
      <c r="AA10" s="574"/>
      <c r="AB10" s="575"/>
      <c r="AC10" s="613"/>
      <c r="AD10" s="573"/>
      <c r="AE10" s="574"/>
      <c r="AF10" s="574"/>
      <c r="AG10" s="574"/>
      <c r="AH10" s="574"/>
      <c r="AI10" s="574"/>
      <c r="AJ10" s="574"/>
      <c r="AK10" s="574"/>
      <c r="AL10" s="574"/>
      <c r="AM10" s="574"/>
      <c r="AN10" s="574"/>
      <c r="AO10" s="575"/>
      <c r="AP10" s="573"/>
      <c r="AQ10" s="574"/>
      <c r="AR10" s="574"/>
      <c r="AS10" s="574"/>
      <c r="AT10" s="574"/>
      <c r="AU10" s="574"/>
      <c r="AV10" s="574"/>
      <c r="AW10" s="574"/>
      <c r="AX10" s="574"/>
      <c r="AY10" s="574"/>
      <c r="AZ10" s="574"/>
      <c r="BA10" s="575"/>
      <c r="BB10" s="573"/>
      <c r="BC10" s="574"/>
      <c r="BD10" s="574"/>
      <c r="BE10" s="574"/>
      <c r="BF10" s="574"/>
      <c r="BG10" s="574"/>
      <c r="BH10" s="574"/>
      <c r="BI10" s="574"/>
      <c r="BJ10" s="574"/>
      <c r="BK10" s="574"/>
      <c r="BL10" s="574"/>
      <c r="BM10" s="574"/>
      <c r="BN10" s="580"/>
      <c r="BO10" s="573"/>
      <c r="BP10" s="574"/>
      <c r="BQ10" s="574"/>
      <c r="BR10" s="574"/>
      <c r="BS10" s="574"/>
      <c r="BT10" s="574"/>
      <c r="BU10" s="574"/>
      <c r="BV10" s="574"/>
      <c r="BW10" s="574"/>
      <c r="BX10" s="574"/>
      <c r="BY10" s="574"/>
      <c r="BZ10" s="575"/>
      <c r="CA10" s="573"/>
      <c r="CB10" s="574"/>
      <c r="CC10" s="574"/>
      <c r="CD10" s="574"/>
      <c r="CE10" s="574"/>
      <c r="CF10" s="574"/>
      <c r="CG10" s="574"/>
      <c r="CH10" s="574"/>
      <c r="CI10" s="574"/>
      <c r="CJ10" s="574"/>
      <c r="CK10" s="575"/>
      <c r="CL10" s="576" t="s">
        <v>196</v>
      </c>
      <c r="CM10" s="577"/>
      <c r="CN10" s="578"/>
      <c r="CO10" s="582" t="s">
        <v>164</v>
      </c>
    </row>
    <row r="11" spans="1:116 3395:3395" s="17" customFormat="1" ht="21" customHeight="1" thickBot="1" x14ac:dyDescent="0.3">
      <c r="A11" s="549"/>
      <c r="B11" s="596"/>
      <c r="C11" s="597"/>
      <c r="D11" s="14" t="s">
        <v>2</v>
      </c>
      <c r="E11" s="15" t="s">
        <v>3</v>
      </c>
      <c r="F11" s="15" t="s">
        <v>4</v>
      </c>
      <c r="G11" s="15" t="s">
        <v>5</v>
      </c>
      <c r="H11" s="15" t="s">
        <v>6</v>
      </c>
      <c r="I11" s="15" t="s">
        <v>7</v>
      </c>
      <c r="J11" s="15" t="s">
        <v>43</v>
      </c>
      <c r="K11" s="15" t="s">
        <v>44</v>
      </c>
      <c r="L11" s="15" t="s">
        <v>45</v>
      </c>
      <c r="M11" s="15" t="s">
        <v>65</v>
      </c>
      <c r="N11" s="15" t="s">
        <v>66</v>
      </c>
      <c r="O11" s="15" t="s">
        <v>67</v>
      </c>
      <c r="P11" s="604"/>
      <c r="Q11" s="14" t="s">
        <v>2</v>
      </c>
      <c r="R11" s="15" t="s">
        <v>3</v>
      </c>
      <c r="S11" s="15" t="s">
        <v>4</v>
      </c>
      <c r="T11" s="15" t="s">
        <v>5</v>
      </c>
      <c r="U11" s="15" t="s">
        <v>6</v>
      </c>
      <c r="V11" s="15" t="s">
        <v>7</v>
      </c>
      <c r="W11" s="15" t="s">
        <v>43</v>
      </c>
      <c r="X11" s="15" t="s">
        <v>44</v>
      </c>
      <c r="Y11" s="15" t="s">
        <v>45</v>
      </c>
      <c r="Z11" s="15" t="s">
        <v>65</v>
      </c>
      <c r="AA11" s="15" t="s">
        <v>66</v>
      </c>
      <c r="AB11" s="16" t="s">
        <v>67</v>
      </c>
      <c r="AC11" s="614"/>
      <c r="AD11" s="14" t="s">
        <v>2</v>
      </c>
      <c r="AE11" s="15" t="s">
        <v>3</v>
      </c>
      <c r="AF11" s="15" t="s">
        <v>4</v>
      </c>
      <c r="AG11" s="15" t="s">
        <v>5</v>
      </c>
      <c r="AH11" s="15" t="s">
        <v>6</v>
      </c>
      <c r="AI11" s="15" t="s">
        <v>7</v>
      </c>
      <c r="AJ11" s="15" t="s">
        <v>43</v>
      </c>
      <c r="AK11" s="15" t="s">
        <v>44</v>
      </c>
      <c r="AL11" s="15" t="s">
        <v>45</v>
      </c>
      <c r="AM11" s="15" t="s">
        <v>65</v>
      </c>
      <c r="AN11" s="15" t="s">
        <v>66</v>
      </c>
      <c r="AO11" s="15" t="s">
        <v>67</v>
      </c>
      <c r="AP11" s="14" t="s">
        <v>2</v>
      </c>
      <c r="AQ11" s="15" t="s">
        <v>3</v>
      </c>
      <c r="AR11" s="15" t="s">
        <v>4</v>
      </c>
      <c r="AS11" s="15" t="s">
        <v>5</v>
      </c>
      <c r="AT11" s="15" t="s">
        <v>6</v>
      </c>
      <c r="AU11" s="15" t="s">
        <v>7</v>
      </c>
      <c r="AV11" s="15" t="s">
        <v>43</v>
      </c>
      <c r="AW11" s="15" t="s">
        <v>44</v>
      </c>
      <c r="AX11" s="15" t="s">
        <v>45</v>
      </c>
      <c r="AY11" s="15" t="s">
        <v>65</v>
      </c>
      <c r="AZ11" s="15" t="s">
        <v>66</v>
      </c>
      <c r="BA11" s="16" t="s">
        <v>67</v>
      </c>
      <c r="BB11" s="15" t="s">
        <v>2</v>
      </c>
      <c r="BC11" s="15" t="s">
        <v>3</v>
      </c>
      <c r="BD11" s="15" t="s">
        <v>4</v>
      </c>
      <c r="BE11" s="15" t="s">
        <v>5</v>
      </c>
      <c r="BF11" s="15" t="s">
        <v>6</v>
      </c>
      <c r="BG11" s="15" t="s">
        <v>7</v>
      </c>
      <c r="BH11" s="15" t="s">
        <v>43</v>
      </c>
      <c r="BI11" s="15" t="s">
        <v>44</v>
      </c>
      <c r="BJ11" s="15" t="s">
        <v>45</v>
      </c>
      <c r="BK11" s="15" t="s">
        <v>65</v>
      </c>
      <c r="BL11" s="15" t="s">
        <v>66</v>
      </c>
      <c r="BM11" s="15" t="s">
        <v>67</v>
      </c>
      <c r="BN11" s="581"/>
      <c r="BO11" s="14" t="s">
        <v>2</v>
      </c>
      <c r="BP11" s="15" t="s">
        <v>3</v>
      </c>
      <c r="BQ11" s="15" t="s">
        <v>4</v>
      </c>
      <c r="BR11" s="15" t="s">
        <v>5</v>
      </c>
      <c r="BS11" s="15" t="s">
        <v>6</v>
      </c>
      <c r="BT11" s="15" t="s">
        <v>7</v>
      </c>
      <c r="BU11" s="15" t="s">
        <v>43</v>
      </c>
      <c r="BV11" s="15" t="s">
        <v>44</v>
      </c>
      <c r="BW11" s="15" t="s">
        <v>45</v>
      </c>
      <c r="BX11" s="15" t="s">
        <v>65</v>
      </c>
      <c r="BY11" s="15" t="s">
        <v>66</v>
      </c>
      <c r="BZ11" s="16" t="s">
        <v>67</v>
      </c>
      <c r="CA11" s="14" t="s">
        <v>2</v>
      </c>
      <c r="CB11" s="15" t="s">
        <v>3</v>
      </c>
      <c r="CC11" s="15" t="s">
        <v>4</v>
      </c>
      <c r="CD11" s="15" t="s">
        <v>5</v>
      </c>
      <c r="CE11" s="15" t="s">
        <v>6</v>
      </c>
      <c r="CF11" s="15" t="s">
        <v>7</v>
      </c>
      <c r="CG11" s="15" t="s">
        <v>43</v>
      </c>
      <c r="CH11" s="15" t="s">
        <v>44</v>
      </c>
      <c r="CI11" s="15" t="s">
        <v>45</v>
      </c>
      <c r="CJ11" s="15" t="s">
        <v>65</v>
      </c>
      <c r="CK11" s="16" t="s">
        <v>66</v>
      </c>
      <c r="CL11" s="470">
        <v>2013</v>
      </c>
      <c r="CM11" s="352">
        <v>2014</v>
      </c>
      <c r="CN11" s="352">
        <v>2015</v>
      </c>
      <c r="CO11" s="583"/>
      <c r="CP11" s="235"/>
      <c r="CQ11" s="235"/>
      <c r="CR11" s="235"/>
      <c r="CS11" s="235"/>
      <c r="CT11" s="235"/>
      <c r="CU11" s="210"/>
      <c r="CV11" s="220"/>
      <c r="CW11" s="220"/>
      <c r="CX11" s="210"/>
      <c r="CY11" s="210"/>
      <c r="CZ11" s="210"/>
      <c r="DA11" s="210"/>
      <c r="DB11" s="210"/>
      <c r="DC11" s="210"/>
      <c r="DD11" s="210"/>
      <c r="DE11" s="210"/>
      <c r="DF11" s="210"/>
      <c r="DG11" s="210"/>
      <c r="DH11" s="210"/>
      <c r="DI11" s="210"/>
      <c r="DJ11" s="210"/>
      <c r="DK11" s="210"/>
      <c r="DL11" s="210"/>
    </row>
    <row r="12" spans="1:116 3395:3395" s="18" customFormat="1" ht="20.100000000000001" customHeight="1" thickBot="1" x14ac:dyDescent="0.3">
      <c r="A12" s="550"/>
      <c r="B12" s="337" t="s">
        <v>192</v>
      </c>
      <c r="C12" s="337"/>
      <c r="D12" s="337"/>
      <c r="E12" s="337"/>
      <c r="F12" s="337"/>
      <c r="G12" s="338"/>
      <c r="H12" s="338"/>
      <c r="I12" s="338"/>
      <c r="J12" s="338"/>
      <c r="K12" s="338"/>
      <c r="L12" s="338"/>
      <c r="M12" s="338"/>
      <c r="N12" s="338"/>
      <c r="O12" s="338"/>
      <c r="P12" s="339"/>
      <c r="Q12" s="107"/>
      <c r="R12" s="108"/>
      <c r="S12" s="108"/>
      <c r="T12" s="108"/>
      <c r="U12" s="108"/>
      <c r="V12" s="108"/>
      <c r="W12" s="108"/>
      <c r="X12" s="108"/>
      <c r="Y12" s="108"/>
      <c r="Z12" s="108"/>
      <c r="AA12" s="108"/>
      <c r="AB12" s="108"/>
      <c r="AC12" s="108"/>
      <c r="AD12" s="108"/>
      <c r="AE12" s="108"/>
      <c r="AF12" s="108"/>
      <c r="AG12" s="108"/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  <c r="BH12" s="108"/>
      <c r="BI12" s="108"/>
      <c r="BJ12" s="108"/>
      <c r="BK12" s="108"/>
      <c r="BL12" s="108"/>
      <c r="BM12" s="108"/>
      <c r="BN12" s="108"/>
      <c r="BO12" s="108"/>
      <c r="BP12" s="108"/>
      <c r="BQ12" s="108"/>
      <c r="BR12" s="108"/>
      <c r="BS12" s="108"/>
      <c r="BT12" s="108"/>
      <c r="BU12" s="108"/>
      <c r="BV12" s="108"/>
      <c r="BW12" s="108"/>
      <c r="BX12" s="392"/>
      <c r="BY12" s="108"/>
      <c r="BZ12" s="108"/>
      <c r="CA12" s="108"/>
      <c r="CB12" s="108"/>
      <c r="CC12" s="108"/>
      <c r="CD12" s="108"/>
      <c r="CE12" s="108"/>
      <c r="CF12" s="108"/>
      <c r="CG12" s="108"/>
      <c r="CH12" s="108"/>
      <c r="CI12" s="108"/>
      <c r="CJ12" s="108"/>
      <c r="CK12" s="108"/>
      <c r="CL12" s="108"/>
      <c r="CM12" s="108"/>
      <c r="CN12" s="108"/>
      <c r="CO12" s="144"/>
      <c r="CP12" s="236"/>
      <c r="CQ12" s="236"/>
      <c r="CR12" s="236"/>
      <c r="CS12" s="236"/>
      <c r="CT12" s="236"/>
      <c r="CU12" s="211"/>
      <c r="CV12" s="221"/>
      <c r="CW12" s="221"/>
      <c r="CX12" s="211"/>
      <c r="CY12" s="211"/>
      <c r="CZ12" s="211"/>
      <c r="DA12" s="211"/>
      <c r="DB12" s="211"/>
      <c r="DC12" s="211"/>
      <c r="DD12" s="211"/>
      <c r="DE12" s="211"/>
      <c r="DF12" s="211"/>
      <c r="DG12" s="211"/>
      <c r="DH12" s="211"/>
      <c r="DI12" s="211"/>
      <c r="DJ12" s="211"/>
      <c r="DK12" s="211"/>
      <c r="DL12" s="211"/>
    </row>
    <row r="13" spans="1:116 3395:3395" s="18" customFormat="1" ht="20.100000000000001" customHeight="1" thickBot="1" x14ac:dyDescent="0.3">
      <c r="A13" s="550"/>
      <c r="B13" s="321"/>
      <c r="C13" s="322" t="s">
        <v>111</v>
      </c>
      <c r="D13" s="323">
        <f t="shared" ref="D13:AI13" si="0">+D15+D50+D81+D84</f>
        <v>15864.74581247875</v>
      </c>
      <c r="E13" s="324">
        <f t="shared" si="0"/>
        <v>14740.9462237226</v>
      </c>
      <c r="F13" s="324">
        <f t="shared" si="0"/>
        <v>14671.853613287392</v>
      </c>
      <c r="G13" s="324">
        <f t="shared" si="0"/>
        <v>15163.046998066322</v>
      </c>
      <c r="H13" s="324">
        <f t="shared" si="0"/>
        <v>16005.245932739139</v>
      </c>
      <c r="I13" s="324">
        <f t="shared" si="0"/>
        <v>14368.646591289304</v>
      </c>
      <c r="J13" s="324">
        <f t="shared" si="0"/>
        <v>14840.306017214401</v>
      </c>
      <c r="K13" s="324">
        <f t="shared" si="0"/>
        <v>13295.259415153674</v>
      </c>
      <c r="L13" s="324">
        <f t="shared" si="0"/>
        <v>15220.509494555294</v>
      </c>
      <c r="M13" s="324">
        <f t="shared" si="0"/>
        <v>17083.344943305699</v>
      </c>
      <c r="N13" s="324">
        <f t="shared" si="0"/>
        <v>17023.068159368395</v>
      </c>
      <c r="O13" s="325">
        <f t="shared" si="0"/>
        <v>19079.835996027501</v>
      </c>
      <c r="P13" s="324">
        <f t="shared" si="0"/>
        <v>187356.80918720842</v>
      </c>
      <c r="Q13" s="323">
        <f t="shared" si="0"/>
        <v>14707.962302311997</v>
      </c>
      <c r="R13" s="324">
        <f t="shared" si="0"/>
        <v>14142.311570270427</v>
      </c>
      <c r="S13" s="324">
        <f t="shared" si="0"/>
        <v>16193.460904172993</v>
      </c>
      <c r="T13" s="324">
        <f t="shared" si="0"/>
        <v>20088.618442206316</v>
      </c>
      <c r="U13" s="324">
        <f t="shared" si="0"/>
        <v>17138.278299739384</v>
      </c>
      <c r="V13" s="324">
        <f t="shared" si="0"/>
        <v>17906.742261258332</v>
      </c>
      <c r="W13" s="324">
        <f t="shared" si="0"/>
        <v>17816.578630998629</v>
      </c>
      <c r="X13" s="324">
        <f t="shared" si="0"/>
        <v>17424.151441783702</v>
      </c>
      <c r="Y13" s="324">
        <f t="shared" si="0"/>
        <v>16881.937903184698</v>
      </c>
      <c r="Z13" s="324">
        <f t="shared" si="0"/>
        <v>18263.103666037299</v>
      </c>
      <c r="AA13" s="324">
        <f t="shared" si="0"/>
        <v>17016.311198288826</v>
      </c>
      <c r="AB13" s="325">
        <f t="shared" si="0"/>
        <v>23096.912846880234</v>
      </c>
      <c r="AC13" s="324">
        <f t="shared" si="0"/>
        <v>210676.36945713282</v>
      </c>
      <c r="AD13" s="323">
        <f t="shared" si="0"/>
        <v>16481.669306069482</v>
      </c>
      <c r="AE13" s="324">
        <f t="shared" si="0"/>
        <v>16311.276628068785</v>
      </c>
      <c r="AF13" s="324">
        <f t="shared" si="0"/>
        <v>18140.94589547428</v>
      </c>
      <c r="AG13" s="324">
        <f t="shared" si="0"/>
        <v>23926.030260206506</v>
      </c>
      <c r="AH13" s="324">
        <f t="shared" si="0"/>
        <v>27669.094505295816</v>
      </c>
      <c r="AI13" s="324">
        <f t="shared" si="0"/>
        <v>21735.0005713012</v>
      </c>
      <c r="AJ13" s="324">
        <f t="shared" ref="AJ13:BM13" si="1">+AJ15+AJ50+AJ81+AJ84</f>
        <v>27301.821160100291</v>
      </c>
      <c r="AK13" s="324">
        <f t="shared" si="1"/>
        <v>23114.322819855308</v>
      </c>
      <c r="AL13" s="324">
        <f t="shared" si="1"/>
        <v>25196.624163185603</v>
      </c>
      <c r="AM13" s="324">
        <f t="shared" si="1"/>
        <v>22756.122049327198</v>
      </c>
      <c r="AN13" s="324">
        <f t="shared" si="1"/>
        <v>24540.173137069101</v>
      </c>
      <c r="AO13" s="325">
        <f t="shared" si="1"/>
        <v>29291.853973067002</v>
      </c>
      <c r="AP13" s="324">
        <f t="shared" si="1"/>
        <v>24131.414139582601</v>
      </c>
      <c r="AQ13" s="324">
        <f t="shared" si="1"/>
        <v>21919.170035338801</v>
      </c>
      <c r="AR13" s="324">
        <f t="shared" si="1"/>
        <v>26860.534272804805</v>
      </c>
      <c r="AS13" s="324">
        <f t="shared" si="1"/>
        <v>24440.679022060802</v>
      </c>
      <c r="AT13" s="324">
        <f t="shared" si="1"/>
        <v>33304.949784652403</v>
      </c>
      <c r="AU13" s="324">
        <f t="shared" si="1"/>
        <v>25942.282149408795</v>
      </c>
      <c r="AV13" s="324">
        <f t="shared" si="1"/>
        <v>31211.9406365592</v>
      </c>
      <c r="AW13" s="324">
        <f t="shared" si="1"/>
        <v>28449.051395734201</v>
      </c>
      <c r="AX13" s="324">
        <f t="shared" si="1"/>
        <v>24420.689261416544</v>
      </c>
      <c r="AY13" s="324">
        <f t="shared" si="1"/>
        <v>34172.736796450998</v>
      </c>
      <c r="AZ13" s="324">
        <f t="shared" si="1"/>
        <v>26407.678183424596</v>
      </c>
      <c r="BA13" s="324">
        <f t="shared" si="1"/>
        <v>27644.346034338803</v>
      </c>
      <c r="BB13" s="323">
        <f t="shared" si="1"/>
        <v>29873.431083504602</v>
      </c>
      <c r="BC13" s="324">
        <f t="shared" si="1"/>
        <v>23437.932691301205</v>
      </c>
      <c r="BD13" s="324">
        <f t="shared" si="1"/>
        <v>26864.394642345196</v>
      </c>
      <c r="BE13" s="324">
        <f t="shared" si="1"/>
        <v>33828.627824592251</v>
      </c>
      <c r="BF13" s="324">
        <f t="shared" si="1"/>
        <v>33689.855701764791</v>
      </c>
      <c r="BG13" s="324">
        <f t="shared" si="1"/>
        <v>33138.307871235993</v>
      </c>
      <c r="BH13" s="324">
        <f t="shared" si="1"/>
        <v>37192.178983102567</v>
      </c>
      <c r="BI13" s="324">
        <f t="shared" si="1"/>
        <v>33876.868986737798</v>
      </c>
      <c r="BJ13" s="324">
        <f t="shared" si="1"/>
        <v>30351.9239415952</v>
      </c>
      <c r="BK13" s="324">
        <f t="shared" si="1"/>
        <v>33964.238761865599</v>
      </c>
      <c r="BL13" s="324">
        <f t="shared" si="1"/>
        <v>33329.385849707993</v>
      </c>
      <c r="BM13" s="324">
        <f t="shared" si="1"/>
        <v>39360.418959994706</v>
      </c>
      <c r="BN13" s="442">
        <f>SUM(BB13:BM13)</f>
        <v>388907.56529774785</v>
      </c>
      <c r="BO13" s="324">
        <f t="shared" ref="BO13:CK13" si="2">+BO15+BO50+BO81+BO84</f>
        <v>38449.323481954794</v>
      </c>
      <c r="BP13" s="324">
        <f t="shared" si="2"/>
        <v>30850.744574973203</v>
      </c>
      <c r="BQ13" s="324">
        <f t="shared" si="2"/>
        <v>34307.482558024793</v>
      </c>
      <c r="BR13" s="324">
        <f t="shared" si="2"/>
        <v>39453.26258927639</v>
      </c>
      <c r="BS13" s="324">
        <f t="shared" si="2"/>
        <v>39711.23500824879</v>
      </c>
      <c r="BT13" s="324">
        <f t="shared" si="2"/>
        <v>34724.050935342602</v>
      </c>
      <c r="BU13" s="324">
        <f t="shared" si="2"/>
        <v>44447.977237269602</v>
      </c>
      <c r="BV13" s="324">
        <f t="shared" si="2"/>
        <v>34744.720174825794</v>
      </c>
      <c r="BW13" s="324">
        <f t="shared" si="2"/>
        <v>34969.441655805596</v>
      </c>
      <c r="BX13" s="324">
        <f t="shared" si="2"/>
        <v>39922.164396643006</v>
      </c>
      <c r="BY13" s="324">
        <f t="shared" si="2"/>
        <v>31544.272569643603</v>
      </c>
      <c r="BZ13" s="324">
        <f t="shared" si="2"/>
        <v>45996.881500293406</v>
      </c>
      <c r="CA13" s="323">
        <f t="shared" si="2"/>
        <v>37185.348018074808</v>
      </c>
      <c r="CB13" s="324">
        <f t="shared" si="2"/>
        <v>31938.432963621795</v>
      </c>
      <c r="CC13" s="324">
        <f t="shared" si="2"/>
        <v>35896.376307559207</v>
      </c>
      <c r="CD13" s="324">
        <f t="shared" si="2"/>
        <v>44613.640188923397</v>
      </c>
      <c r="CE13" s="324">
        <f t="shared" si="2"/>
        <v>37478.276447491189</v>
      </c>
      <c r="CF13" s="324">
        <f t="shared" si="2"/>
        <v>39223.599288372578</v>
      </c>
      <c r="CG13" s="324">
        <f t="shared" si="2"/>
        <v>46448.703443585422</v>
      </c>
      <c r="CH13" s="324">
        <f t="shared" si="2"/>
        <v>35184.156158216603</v>
      </c>
      <c r="CI13" s="324">
        <f t="shared" si="2"/>
        <v>34348.739597804597</v>
      </c>
      <c r="CJ13" s="324">
        <f t="shared" si="2"/>
        <v>41851.124017608214</v>
      </c>
      <c r="CK13" s="325">
        <f t="shared" si="2"/>
        <v>36067.871481748989</v>
      </c>
      <c r="CL13" s="394">
        <f>SUM($BB13:$BL13)</f>
        <v>349547.14633775316</v>
      </c>
      <c r="CM13" s="394">
        <f>SUM($BO13:$BY13)</f>
        <v>403124.67518200818</v>
      </c>
      <c r="CN13" s="395">
        <f>SUM($CA13:$CK13)</f>
        <v>420236.26791300683</v>
      </c>
      <c r="CO13" s="554">
        <f>((CN13/CM13)-1)*100</f>
        <v>4.244739601532177</v>
      </c>
      <c r="CP13" s="236"/>
      <c r="CQ13" s="236"/>
      <c r="CR13" s="236"/>
      <c r="CS13" s="236"/>
      <c r="CT13" s="236"/>
      <c r="CU13" s="211"/>
      <c r="CV13" s="221"/>
      <c r="CW13" s="221"/>
      <c r="CX13" s="211"/>
      <c r="CY13" s="211"/>
      <c r="CZ13" s="211"/>
      <c r="DA13" s="211"/>
      <c r="DB13" s="211"/>
      <c r="DC13" s="211"/>
      <c r="DD13" s="211"/>
      <c r="DE13" s="211"/>
      <c r="DF13" s="211"/>
      <c r="DG13" s="211"/>
      <c r="DH13" s="211"/>
      <c r="DI13" s="211"/>
      <c r="DJ13" s="211"/>
      <c r="DK13" s="211"/>
      <c r="DL13" s="211"/>
    </row>
    <row r="14" spans="1:116 3395:3395" s="18" customFormat="1" ht="20.100000000000001" customHeight="1" x14ac:dyDescent="0.3">
      <c r="A14" s="550"/>
      <c r="B14" s="116" t="s">
        <v>64</v>
      </c>
      <c r="C14" s="29"/>
      <c r="D14" s="19"/>
      <c r="E14" s="20"/>
      <c r="F14" s="20"/>
      <c r="G14" s="109"/>
      <c r="H14" s="109"/>
      <c r="I14" s="109"/>
      <c r="J14" s="109"/>
      <c r="K14" s="109"/>
      <c r="L14" s="109"/>
      <c r="M14" s="109"/>
      <c r="N14" s="109"/>
      <c r="O14" s="109"/>
      <c r="P14" s="21"/>
      <c r="Q14" s="393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1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99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100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358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100"/>
      <c r="CA14" s="22"/>
      <c r="CB14" s="144"/>
      <c r="CC14" s="144"/>
      <c r="CD14" s="144"/>
      <c r="CE14" s="144"/>
      <c r="CF14" s="22"/>
      <c r="CG14" s="22"/>
      <c r="CH14" s="22"/>
      <c r="CI14" s="22"/>
      <c r="CJ14" s="22"/>
      <c r="CK14" s="100"/>
      <c r="CL14" s="22"/>
      <c r="CM14" s="22"/>
      <c r="CN14" s="100"/>
      <c r="CO14" s="358"/>
      <c r="CP14" s="236"/>
      <c r="CQ14" s="236"/>
      <c r="CR14" s="236"/>
      <c r="CS14" s="236"/>
      <c r="CT14" s="236"/>
      <c r="CU14" s="211"/>
      <c r="CV14" s="221"/>
      <c r="CW14" s="221"/>
      <c r="CX14" s="211"/>
      <c r="CY14" s="211"/>
      <c r="CZ14" s="211"/>
      <c r="DA14" s="211"/>
      <c r="DB14" s="211"/>
      <c r="DC14" s="211"/>
      <c r="DD14" s="211"/>
      <c r="DE14" s="211"/>
      <c r="DF14" s="211"/>
      <c r="DG14" s="211"/>
      <c r="DH14" s="211"/>
      <c r="DI14" s="211"/>
      <c r="DJ14" s="211"/>
      <c r="DK14" s="211"/>
      <c r="DL14" s="211"/>
    </row>
    <row r="15" spans="1:116 3395:3395" ht="20.100000000000001" customHeight="1" thickBot="1" x14ac:dyDescent="0.3">
      <c r="A15" s="549"/>
      <c r="B15" s="590" t="s">
        <v>49</v>
      </c>
      <c r="C15" s="591"/>
      <c r="D15" s="24">
        <f t="shared" ref="D15:AI15" si="3">SUM(D16:D48)</f>
        <v>10537.58750037</v>
      </c>
      <c r="E15" s="24">
        <f t="shared" si="3"/>
        <v>10256.697276130004</v>
      </c>
      <c r="F15" s="24">
        <f t="shared" si="3"/>
        <v>9417.4097011500016</v>
      </c>
      <c r="G15" s="24">
        <f t="shared" si="3"/>
        <v>10640.481769879998</v>
      </c>
      <c r="H15" s="24">
        <f t="shared" si="3"/>
        <v>11128.434762000006</v>
      </c>
      <c r="I15" s="24">
        <f t="shared" si="3"/>
        <v>9618.956129619999</v>
      </c>
      <c r="J15" s="24">
        <f t="shared" si="3"/>
        <v>10522.13518497</v>
      </c>
      <c r="K15" s="24">
        <f t="shared" si="3"/>
        <v>8591.8337778700006</v>
      </c>
      <c r="L15" s="24">
        <f t="shared" si="3"/>
        <v>10513.5065608</v>
      </c>
      <c r="M15" s="24">
        <f t="shared" si="3"/>
        <v>11950.769073199999</v>
      </c>
      <c r="N15" s="24">
        <f t="shared" si="3"/>
        <v>11522.740315580002</v>
      </c>
      <c r="O15" s="24">
        <f t="shared" si="3"/>
        <v>13719.422938149997</v>
      </c>
      <c r="P15" s="23">
        <f t="shared" si="3"/>
        <v>128419.97497971996</v>
      </c>
      <c r="Q15" s="24">
        <f t="shared" si="3"/>
        <v>10721.630982730001</v>
      </c>
      <c r="R15" s="24">
        <f t="shared" si="3"/>
        <v>10214.484355260001</v>
      </c>
      <c r="S15" s="24">
        <f t="shared" si="3"/>
        <v>11562.90316552</v>
      </c>
      <c r="T15" s="24">
        <f t="shared" si="3"/>
        <v>14321.4275244</v>
      </c>
      <c r="U15" s="24">
        <f t="shared" si="3"/>
        <v>11230.714507130002</v>
      </c>
      <c r="V15" s="24">
        <f t="shared" si="3"/>
        <v>12331.049738069998</v>
      </c>
      <c r="W15" s="24">
        <f t="shared" si="3"/>
        <v>12707.30990493</v>
      </c>
      <c r="X15" s="24">
        <f t="shared" si="3"/>
        <v>12929.124021630003</v>
      </c>
      <c r="Y15" s="24">
        <f t="shared" si="3"/>
        <v>12420.606242770002</v>
      </c>
      <c r="Z15" s="24">
        <f t="shared" si="3"/>
        <v>12978.84814034</v>
      </c>
      <c r="AA15" s="24">
        <f t="shared" si="3"/>
        <v>12235.649977460002</v>
      </c>
      <c r="AB15" s="24">
        <f t="shared" si="3"/>
        <v>14437.42507542</v>
      </c>
      <c r="AC15" s="23">
        <f t="shared" si="3"/>
        <v>148091.17362566001</v>
      </c>
      <c r="AD15" s="24">
        <f t="shared" si="3"/>
        <v>12464.02314182</v>
      </c>
      <c r="AE15" s="24">
        <f t="shared" si="3"/>
        <v>12545.745553269999</v>
      </c>
      <c r="AF15" s="24">
        <f t="shared" si="3"/>
        <v>13519.089911270001</v>
      </c>
      <c r="AG15" s="24">
        <f t="shared" si="3"/>
        <v>18838.026078480005</v>
      </c>
      <c r="AH15" s="24">
        <f t="shared" si="3"/>
        <v>20679.88169618999</v>
      </c>
      <c r="AI15" s="24">
        <f t="shared" si="3"/>
        <v>16418.511232060002</v>
      </c>
      <c r="AJ15" s="24">
        <f t="shared" ref="AJ15:BO15" si="4">SUM(AJ16:AJ48)</f>
        <v>20964.981831190002</v>
      </c>
      <c r="AK15" s="24">
        <f t="shared" si="4"/>
        <v>17557.482640440001</v>
      </c>
      <c r="AL15" s="24">
        <f t="shared" si="4"/>
        <v>19411.65096929</v>
      </c>
      <c r="AM15" s="24">
        <f t="shared" si="4"/>
        <v>17592.756845069998</v>
      </c>
      <c r="AN15" s="24">
        <f t="shared" si="4"/>
        <v>19679.343208549999</v>
      </c>
      <c r="AO15" s="24">
        <f t="shared" si="4"/>
        <v>22684.093523670002</v>
      </c>
      <c r="AP15" s="101">
        <f t="shared" si="4"/>
        <v>19513.141826089999</v>
      </c>
      <c r="AQ15" s="24">
        <f t="shared" si="4"/>
        <v>17283.193144560002</v>
      </c>
      <c r="AR15" s="24">
        <f t="shared" si="4"/>
        <v>21405.775042980007</v>
      </c>
      <c r="AS15" s="24">
        <f t="shared" si="4"/>
        <v>19383.006051820001</v>
      </c>
      <c r="AT15" s="24">
        <f t="shared" si="4"/>
        <v>24751.593504210003</v>
      </c>
      <c r="AU15" s="24">
        <f t="shared" si="4"/>
        <v>19970.450603089997</v>
      </c>
      <c r="AV15" s="24">
        <f t="shared" si="4"/>
        <v>26028.218060160001</v>
      </c>
      <c r="AW15" s="24">
        <f t="shared" si="4"/>
        <v>22862.707646729999</v>
      </c>
      <c r="AX15" s="24">
        <f t="shared" si="4"/>
        <v>20647.489311839996</v>
      </c>
      <c r="AY15" s="24">
        <f t="shared" si="4"/>
        <v>26934.585144390003</v>
      </c>
      <c r="AZ15" s="24">
        <f t="shared" si="4"/>
        <v>21147.502286019997</v>
      </c>
      <c r="BA15" s="102">
        <f t="shared" si="4"/>
        <v>22208.713517630003</v>
      </c>
      <c r="BB15" s="24">
        <f t="shared" si="4"/>
        <v>23498.26455313</v>
      </c>
      <c r="BC15" s="24">
        <f t="shared" si="4"/>
        <v>17422.453564990003</v>
      </c>
      <c r="BD15" s="24">
        <f t="shared" si="4"/>
        <v>20144.842177869996</v>
      </c>
      <c r="BE15" s="24">
        <f t="shared" si="4"/>
        <v>27090.989100920004</v>
      </c>
      <c r="BF15" s="24">
        <f t="shared" si="4"/>
        <v>26562.85318152999</v>
      </c>
      <c r="BG15" s="24">
        <f t="shared" si="4"/>
        <v>23848.600444389995</v>
      </c>
      <c r="BH15" s="24">
        <f t="shared" si="4"/>
        <v>29863.777107459999</v>
      </c>
      <c r="BI15" s="24">
        <f t="shared" si="4"/>
        <v>24571.552874089997</v>
      </c>
      <c r="BJ15" s="24">
        <f t="shared" si="4"/>
        <v>22183.41869653</v>
      </c>
      <c r="BK15" s="24">
        <f t="shared" si="4"/>
        <v>26037.626990809997</v>
      </c>
      <c r="BL15" s="24">
        <f t="shared" si="4"/>
        <v>26213.934488199993</v>
      </c>
      <c r="BM15" s="24">
        <f t="shared" si="4"/>
        <v>31599.81306194999</v>
      </c>
      <c r="BN15" s="23">
        <f t="shared" si="4"/>
        <v>299038.12624186999</v>
      </c>
      <c r="BO15" s="24">
        <f t="shared" si="4"/>
        <v>30863.906469519992</v>
      </c>
      <c r="BP15" s="24">
        <f t="shared" ref="BP15:CK15" si="5">SUM(BP16:BP48)</f>
        <v>23478.590910240004</v>
      </c>
      <c r="BQ15" s="24">
        <f t="shared" si="5"/>
        <v>26250.854759249989</v>
      </c>
      <c r="BR15" s="24">
        <f t="shared" si="5"/>
        <v>30683.42203677999</v>
      </c>
      <c r="BS15" s="24">
        <f t="shared" si="5"/>
        <v>29439.360260979993</v>
      </c>
      <c r="BT15" s="24">
        <f t="shared" si="5"/>
        <v>26491.569079270004</v>
      </c>
      <c r="BU15" s="24">
        <f t="shared" si="5"/>
        <v>36803.355120510001</v>
      </c>
      <c r="BV15" s="24">
        <f t="shared" si="5"/>
        <v>26305.069984979993</v>
      </c>
      <c r="BW15" s="24">
        <f t="shared" si="5"/>
        <v>28106.988204519999</v>
      </c>
      <c r="BX15" s="24">
        <f t="shared" si="5"/>
        <v>32846.334530930006</v>
      </c>
      <c r="BY15" s="24">
        <f t="shared" si="5"/>
        <v>26714.908814740003</v>
      </c>
      <c r="BZ15" s="102">
        <f t="shared" si="5"/>
        <v>39489.533714500009</v>
      </c>
      <c r="CA15" s="24">
        <f t="shared" si="5"/>
        <v>31613.714330270006</v>
      </c>
      <c r="CB15" s="24">
        <f t="shared" si="5"/>
        <v>27459.627244069994</v>
      </c>
      <c r="CC15" s="24">
        <f t="shared" si="5"/>
        <v>31160.034542540008</v>
      </c>
      <c r="CD15" s="24">
        <f t="shared" si="5"/>
        <v>38704.784921559993</v>
      </c>
      <c r="CE15" s="24">
        <f t="shared" si="5"/>
        <v>32981.976631779988</v>
      </c>
      <c r="CF15" s="24">
        <f t="shared" si="5"/>
        <v>34169.475945349979</v>
      </c>
      <c r="CG15" s="24">
        <f t="shared" si="5"/>
        <v>42488.098574510019</v>
      </c>
      <c r="CH15" s="24">
        <f t="shared" si="5"/>
        <v>30834.446311260002</v>
      </c>
      <c r="CI15" s="24">
        <f t="shared" si="5"/>
        <v>30235.014963009995</v>
      </c>
      <c r="CJ15" s="24">
        <f t="shared" si="5"/>
        <v>36413.605057220011</v>
      </c>
      <c r="CK15" s="102">
        <f t="shared" si="5"/>
        <v>32274.710259709987</v>
      </c>
      <c r="CL15" s="24">
        <f t="shared" ref="CL15:CL48" si="6">SUM($BB15:$BL15)</f>
        <v>267438.31317991996</v>
      </c>
      <c r="CM15" s="24">
        <f t="shared" ref="CM15:CM48" si="7">SUM($BO15:$BY15)</f>
        <v>317984.36017171998</v>
      </c>
      <c r="CN15" s="102">
        <f t="shared" ref="CN15:CN48" si="8">SUM($CA15:$CK15)</f>
        <v>368335.48878128</v>
      </c>
      <c r="CO15" s="23">
        <f>((CN15/CM15)-1)*100</f>
        <v>15.834467010380337</v>
      </c>
      <c r="CQ15" s="237"/>
      <c r="CR15" s="271"/>
    </row>
    <row r="16" spans="1:116 3395:3395" ht="20.100000000000001" customHeight="1" x14ac:dyDescent="0.25">
      <c r="A16" s="549"/>
      <c r="B16" s="489" t="s">
        <v>8</v>
      </c>
      <c r="C16" s="490" t="s">
        <v>132</v>
      </c>
      <c r="D16" s="491">
        <v>2380.1684893800007</v>
      </c>
      <c r="E16" s="491">
        <v>3181.8660317399999</v>
      </c>
      <c r="F16" s="491">
        <v>2100.96343914</v>
      </c>
      <c r="G16" s="491">
        <v>2621.2492120799998</v>
      </c>
      <c r="H16" s="491">
        <v>3462.3281415300007</v>
      </c>
      <c r="I16" s="491">
        <v>1910.8375127000002</v>
      </c>
      <c r="J16" s="491">
        <v>2126.5855789000002</v>
      </c>
      <c r="K16" s="491">
        <v>1850.5776609700004</v>
      </c>
      <c r="L16" s="491">
        <v>2214.1206525000007</v>
      </c>
      <c r="M16" s="492">
        <v>2468.6271339000004</v>
      </c>
      <c r="N16" s="492">
        <v>2610.3516561600004</v>
      </c>
      <c r="O16" s="492">
        <v>3418.28158773</v>
      </c>
      <c r="P16" s="493">
        <f t="shared" ref="P16:P22" si="9">SUM(D16:O16)</f>
        <v>30345.957096730002</v>
      </c>
      <c r="Q16" s="55">
        <v>2193.71287411</v>
      </c>
      <c r="R16" s="55">
        <v>2325.68796664</v>
      </c>
      <c r="S16" s="55">
        <v>2150.1200799500002</v>
      </c>
      <c r="T16" s="55">
        <v>2900.0601048700005</v>
      </c>
      <c r="U16" s="55">
        <v>2371.7152247800004</v>
      </c>
      <c r="V16" s="55">
        <v>2410.4523434499993</v>
      </c>
      <c r="W16" s="55">
        <v>2532.3939104600004</v>
      </c>
      <c r="X16" s="55">
        <v>3087.3435480300009</v>
      </c>
      <c r="Y16" s="55">
        <v>3121.5601421400002</v>
      </c>
      <c r="Z16" s="55">
        <v>2782.9435088099999</v>
      </c>
      <c r="AA16" s="55">
        <v>2715.9189682300007</v>
      </c>
      <c r="AB16" s="55">
        <v>2844.7305496000004</v>
      </c>
      <c r="AC16" s="493">
        <f t="shared" ref="AC16:AC22" si="10">SUM(Q16:AB16)</f>
        <v>31436.639221070003</v>
      </c>
      <c r="AD16" s="494">
        <v>2400.0458035799998</v>
      </c>
      <c r="AE16" s="494">
        <v>2647.5886310600004</v>
      </c>
      <c r="AF16" s="494">
        <v>3012.8826035000002</v>
      </c>
      <c r="AG16" s="494">
        <v>4338.4898194800007</v>
      </c>
      <c r="AH16" s="494">
        <v>6004.1112577700005</v>
      </c>
      <c r="AI16" s="494">
        <v>3648.2941165500001</v>
      </c>
      <c r="AJ16" s="494">
        <v>4229.8702913099996</v>
      </c>
      <c r="AK16" s="494">
        <v>3266.8028879000003</v>
      </c>
      <c r="AL16" s="494">
        <v>4044.0782769900002</v>
      </c>
      <c r="AM16" s="494">
        <v>3268.7642204899998</v>
      </c>
      <c r="AN16" s="494">
        <v>3835.5995664899997</v>
      </c>
      <c r="AO16" s="494">
        <v>5015.3134582199991</v>
      </c>
      <c r="AP16" s="495">
        <v>3817.2870306000009</v>
      </c>
      <c r="AQ16" s="494">
        <v>2776.9569599400024</v>
      </c>
      <c r="AR16" s="494">
        <v>3074.8021771900012</v>
      </c>
      <c r="AS16" s="494">
        <v>2362.7769751700012</v>
      </c>
      <c r="AT16" s="494">
        <v>3173.1624195899985</v>
      </c>
      <c r="AU16" s="494">
        <v>2879.9595021299992</v>
      </c>
      <c r="AV16" s="494">
        <v>3584.4026658499988</v>
      </c>
      <c r="AW16" s="494">
        <v>3521.8837025999969</v>
      </c>
      <c r="AX16" s="494">
        <v>2968.653838440001</v>
      </c>
      <c r="AY16" s="494">
        <v>3402.1552321300014</v>
      </c>
      <c r="AZ16" s="494">
        <v>2353.1175139099978</v>
      </c>
      <c r="BA16" s="494">
        <v>2027.984797849999</v>
      </c>
      <c r="BB16" s="496">
        <v>2390.0933685799992</v>
      </c>
      <c r="BC16" s="55">
        <v>1574.72235806</v>
      </c>
      <c r="BD16" s="55">
        <v>1564.9986953899993</v>
      </c>
      <c r="BE16" s="55">
        <v>2960.8170429200018</v>
      </c>
      <c r="BF16" s="55">
        <v>3805.8351472499985</v>
      </c>
      <c r="BG16" s="55">
        <v>2649.9181303099986</v>
      </c>
      <c r="BH16" s="55">
        <v>3416.4257248100021</v>
      </c>
      <c r="BI16" s="55">
        <v>3072.6886423299975</v>
      </c>
      <c r="BJ16" s="55">
        <v>2576.4155046700012</v>
      </c>
      <c r="BK16" s="55">
        <v>1820.4440218999994</v>
      </c>
      <c r="BL16" s="55">
        <v>2425.0594349999992</v>
      </c>
      <c r="BM16" s="55">
        <v>2583.4345341599974</v>
      </c>
      <c r="BN16" s="483">
        <f t="shared" ref="BN16:BN48" si="11">SUM(BB16:BM16)</f>
        <v>30840.852605379994</v>
      </c>
      <c r="BO16" s="494">
        <v>2558.8496042100001</v>
      </c>
      <c r="BP16" s="494">
        <v>2120.6817589300003</v>
      </c>
      <c r="BQ16" s="494">
        <v>3317.7348213299974</v>
      </c>
      <c r="BR16" s="494">
        <v>4245.3230028400021</v>
      </c>
      <c r="BS16" s="494">
        <v>5244.4901577899973</v>
      </c>
      <c r="BT16" s="494">
        <v>4010.0552055500025</v>
      </c>
      <c r="BU16" s="494">
        <v>7329.5021927900007</v>
      </c>
      <c r="BV16" s="494">
        <v>3608.4409972899975</v>
      </c>
      <c r="BW16" s="494">
        <v>794.64016796999999</v>
      </c>
      <c r="BX16" s="55">
        <v>848.5</v>
      </c>
      <c r="BY16" s="55">
        <v>292</v>
      </c>
      <c r="BZ16" s="55">
        <v>542</v>
      </c>
      <c r="CA16" s="496">
        <v>680</v>
      </c>
      <c r="CB16" s="55">
        <v>820</v>
      </c>
      <c r="CC16" s="55">
        <v>832</v>
      </c>
      <c r="CD16" s="55">
        <v>945</v>
      </c>
      <c r="CE16" s="55">
        <v>790</v>
      </c>
      <c r="CF16" s="55">
        <v>505</v>
      </c>
      <c r="CG16" s="55">
        <v>505</v>
      </c>
      <c r="CH16" s="55">
        <v>185</v>
      </c>
      <c r="CI16" s="55">
        <v>80</v>
      </c>
      <c r="CJ16" s="55">
        <v>204</v>
      </c>
      <c r="CK16" s="161">
        <v>497</v>
      </c>
      <c r="CL16" s="497">
        <f t="shared" si="6"/>
        <v>28257.418071219996</v>
      </c>
      <c r="CM16" s="497">
        <f t="shared" si="7"/>
        <v>34370.217908699997</v>
      </c>
      <c r="CN16" s="486">
        <f t="shared" si="8"/>
        <v>6043</v>
      </c>
      <c r="CO16" s="493">
        <f t="shared" ref="CO16:CO100" si="12">((CN16/CM16)-1)*100</f>
        <v>-82.417917698245489</v>
      </c>
      <c r="CU16" s="234"/>
      <c r="CV16" s="234"/>
      <c r="CW16" s="234"/>
      <c r="CX16" s="234"/>
      <c r="CY16" s="234"/>
      <c r="CZ16" s="234"/>
      <c r="DA16" s="234"/>
      <c r="DB16" s="234"/>
      <c r="DC16" s="234"/>
      <c r="DD16" s="234"/>
      <c r="DE16" s="234"/>
      <c r="DF16" s="234"/>
      <c r="DG16" s="234"/>
      <c r="DH16" s="234"/>
      <c r="DI16" s="234"/>
      <c r="DJ16" s="234"/>
      <c r="DK16" s="234"/>
      <c r="DL16" s="234"/>
      <c r="DZO16" s="488"/>
    </row>
    <row r="17" spans="1:116" ht="20.100000000000001" customHeight="1" x14ac:dyDescent="0.25">
      <c r="A17" s="549"/>
      <c r="B17" s="474" t="s">
        <v>9</v>
      </c>
      <c r="C17" s="475" t="s">
        <v>10</v>
      </c>
      <c r="D17" s="491">
        <v>582.23511585000017</v>
      </c>
      <c r="E17" s="491">
        <v>431.03656459000001</v>
      </c>
      <c r="F17" s="491">
        <v>560.36980138000013</v>
      </c>
      <c r="G17" s="491">
        <v>495.39022864999998</v>
      </c>
      <c r="H17" s="491">
        <v>336.39102544000002</v>
      </c>
      <c r="I17" s="491">
        <v>351.49585784999994</v>
      </c>
      <c r="J17" s="491">
        <v>360.4114813999999</v>
      </c>
      <c r="K17" s="491">
        <v>90.015596740000007</v>
      </c>
      <c r="L17" s="491">
        <v>157.56513885999999</v>
      </c>
      <c r="M17" s="492">
        <v>251.12258782000001</v>
      </c>
      <c r="N17" s="492">
        <v>616.91772832000004</v>
      </c>
      <c r="O17" s="492">
        <v>307.92833987</v>
      </c>
      <c r="P17" s="493">
        <f t="shared" si="9"/>
        <v>4540.8794667700004</v>
      </c>
      <c r="Q17" s="55">
        <v>417.99153801000011</v>
      </c>
      <c r="R17" s="55">
        <v>473.52899494000002</v>
      </c>
      <c r="S17" s="55">
        <v>307.02804146000005</v>
      </c>
      <c r="T17" s="55">
        <v>675.78129194000019</v>
      </c>
      <c r="U17" s="55">
        <v>427.70193931</v>
      </c>
      <c r="V17" s="55">
        <v>710.90345190000005</v>
      </c>
      <c r="W17" s="55">
        <v>357.56539774999987</v>
      </c>
      <c r="X17" s="55">
        <v>541.23901823000006</v>
      </c>
      <c r="Y17" s="55">
        <v>582.91405834000011</v>
      </c>
      <c r="Z17" s="55">
        <v>455.96555737000006</v>
      </c>
      <c r="AA17" s="55">
        <v>485.83626446999989</v>
      </c>
      <c r="AB17" s="55">
        <v>512.65375650999999</v>
      </c>
      <c r="AC17" s="493">
        <f t="shared" si="10"/>
        <v>5949.1093102300001</v>
      </c>
      <c r="AD17" s="55">
        <v>409.87457633999981</v>
      </c>
      <c r="AE17" s="55">
        <v>434.06031881000007</v>
      </c>
      <c r="AF17" s="55">
        <v>657.54730010999992</v>
      </c>
      <c r="AG17" s="55">
        <v>1000.7535816599999</v>
      </c>
      <c r="AH17" s="55">
        <v>1259.2341257499995</v>
      </c>
      <c r="AI17" s="55">
        <v>811.69372141999986</v>
      </c>
      <c r="AJ17" s="55">
        <v>1032.19895447</v>
      </c>
      <c r="AK17" s="55">
        <v>889.13319217000037</v>
      </c>
      <c r="AL17" s="55">
        <v>1208.1077623899996</v>
      </c>
      <c r="AM17" s="245">
        <v>921.10603039000011</v>
      </c>
      <c r="AN17" s="245">
        <v>1226.68796178</v>
      </c>
      <c r="AO17" s="245">
        <v>893.03676619000009</v>
      </c>
      <c r="AP17" s="496">
        <v>771.54163466999989</v>
      </c>
      <c r="AQ17" s="55">
        <v>1227.0943580599999</v>
      </c>
      <c r="AR17" s="55">
        <v>1535.2203630499996</v>
      </c>
      <c r="AS17" s="55">
        <v>847.94627121000019</v>
      </c>
      <c r="AT17" s="55">
        <v>2132.1039597500003</v>
      </c>
      <c r="AU17" s="55">
        <v>1140.9090417799998</v>
      </c>
      <c r="AV17" s="55">
        <v>1288.2126450100002</v>
      </c>
      <c r="AW17" s="55">
        <v>1468.4782991099999</v>
      </c>
      <c r="AX17" s="55">
        <v>1185.7675061600003</v>
      </c>
      <c r="AY17" s="55">
        <v>2152.5228289699999</v>
      </c>
      <c r="AZ17" s="55">
        <v>1321.5611038899999</v>
      </c>
      <c r="BA17" s="55">
        <v>834.06441169999994</v>
      </c>
      <c r="BB17" s="496">
        <v>1153.4433750699995</v>
      </c>
      <c r="BC17" s="55">
        <v>767.69580646999964</v>
      </c>
      <c r="BD17" s="55">
        <v>1144.0122175199995</v>
      </c>
      <c r="BE17" s="55">
        <v>1253.3366524200001</v>
      </c>
      <c r="BF17" s="55">
        <v>1618.0706025500003</v>
      </c>
      <c r="BG17" s="55">
        <v>2131.9263372600003</v>
      </c>
      <c r="BH17" s="55">
        <v>1630.2650734300003</v>
      </c>
      <c r="BI17" s="55">
        <v>1619.7664336900002</v>
      </c>
      <c r="BJ17" s="55">
        <v>1610.6775149999999</v>
      </c>
      <c r="BK17" s="55">
        <v>1752.6647751900002</v>
      </c>
      <c r="BL17" s="55">
        <v>1833.7046353000001</v>
      </c>
      <c r="BM17" s="55">
        <v>2091.8475851600001</v>
      </c>
      <c r="BN17" s="483">
        <f t="shared" si="11"/>
        <v>18607.411009060001</v>
      </c>
      <c r="BO17" s="55">
        <v>3183.5735988499987</v>
      </c>
      <c r="BP17" s="55">
        <v>2165.9196214900003</v>
      </c>
      <c r="BQ17" s="55">
        <v>2240.6762545799993</v>
      </c>
      <c r="BR17" s="55">
        <v>1813.0186478500009</v>
      </c>
      <c r="BS17" s="55">
        <v>1513.0468404099993</v>
      </c>
      <c r="BT17" s="55">
        <v>1150.96577181</v>
      </c>
      <c r="BU17" s="55">
        <v>1149.8848885700002</v>
      </c>
      <c r="BV17" s="55">
        <v>1183.5218524500006</v>
      </c>
      <c r="BW17" s="55">
        <v>2011.6568247800005</v>
      </c>
      <c r="BX17" s="55">
        <v>2228.0656999399989</v>
      </c>
      <c r="BY17" s="55">
        <v>1566.3877258700006</v>
      </c>
      <c r="BZ17" s="55">
        <v>2419.1042052800003</v>
      </c>
      <c r="CA17" s="496">
        <v>2136.7287783199995</v>
      </c>
      <c r="CB17" s="55">
        <v>2018.8224122500001</v>
      </c>
      <c r="CC17" s="55">
        <v>2821.5855182199994</v>
      </c>
      <c r="CD17" s="55">
        <v>2314.9672946500004</v>
      </c>
      <c r="CE17" s="55">
        <v>2507.18365021</v>
      </c>
      <c r="CF17" s="55">
        <v>2935.2248570700003</v>
      </c>
      <c r="CG17" s="55">
        <v>2968.0405583299985</v>
      </c>
      <c r="CH17" s="55">
        <v>2749.1415688099996</v>
      </c>
      <c r="CI17" s="55">
        <v>2188.5424887599997</v>
      </c>
      <c r="CJ17" s="55">
        <v>2993.6428781800005</v>
      </c>
      <c r="CK17" s="161">
        <v>2186.9311858799997</v>
      </c>
      <c r="CL17" s="497">
        <f t="shared" si="6"/>
        <v>16515.563423899999</v>
      </c>
      <c r="CM17" s="497">
        <f t="shared" si="7"/>
        <v>20206.717726600004</v>
      </c>
      <c r="CN17" s="486">
        <f t="shared" si="8"/>
        <v>27820.811190679997</v>
      </c>
      <c r="CO17" s="493">
        <f t="shared" si="12"/>
        <v>37.681000779541975</v>
      </c>
      <c r="CU17" s="234"/>
      <c r="CV17" s="234"/>
      <c r="CW17" s="234"/>
      <c r="CX17" s="234"/>
      <c r="CY17" s="234"/>
      <c r="CZ17" s="234"/>
      <c r="DA17" s="234"/>
      <c r="DB17" s="234"/>
      <c r="DC17" s="234"/>
      <c r="DD17" s="234"/>
      <c r="DE17" s="234"/>
      <c r="DF17" s="234"/>
      <c r="DG17" s="234"/>
      <c r="DH17" s="234"/>
      <c r="DI17" s="234"/>
      <c r="DJ17" s="234"/>
      <c r="DK17" s="234"/>
      <c r="DL17" s="234"/>
    </row>
    <row r="18" spans="1:116" ht="20.100000000000001" customHeight="1" x14ac:dyDescent="0.25">
      <c r="A18" s="549"/>
      <c r="B18" s="474" t="s">
        <v>11</v>
      </c>
      <c r="C18" s="475" t="s">
        <v>12</v>
      </c>
      <c r="D18" s="491">
        <v>582.23511585000006</v>
      </c>
      <c r="E18" s="491">
        <v>431.46375647999997</v>
      </c>
      <c r="F18" s="491">
        <v>560.36980138000001</v>
      </c>
      <c r="G18" s="491">
        <v>495.39022865000004</v>
      </c>
      <c r="H18" s="491">
        <v>337.00830438999998</v>
      </c>
      <c r="I18" s="491">
        <v>351.49585785000005</v>
      </c>
      <c r="J18" s="491">
        <v>360.4114813999999</v>
      </c>
      <c r="K18" s="491">
        <v>90.015596740000007</v>
      </c>
      <c r="L18" s="491">
        <v>157.56513886000002</v>
      </c>
      <c r="M18" s="492">
        <v>248.77423379999999</v>
      </c>
      <c r="N18" s="492">
        <v>616.91772831999992</v>
      </c>
      <c r="O18" s="492">
        <v>307.92833986999995</v>
      </c>
      <c r="P18" s="493">
        <f t="shared" si="9"/>
        <v>4539.57558359</v>
      </c>
      <c r="Q18" s="55">
        <v>417.99153800999994</v>
      </c>
      <c r="R18" s="55">
        <v>473.52899494000002</v>
      </c>
      <c r="S18" s="55">
        <v>302.17382581999993</v>
      </c>
      <c r="T18" s="55">
        <v>675.78129193999996</v>
      </c>
      <c r="U18" s="55">
        <v>427.70193931</v>
      </c>
      <c r="V18" s="55">
        <v>710.90345190000005</v>
      </c>
      <c r="W18" s="55">
        <v>357.56539774999999</v>
      </c>
      <c r="X18" s="55">
        <v>541.23901823000006</v>
      </c>
      <c r="Y18" s="55">
        <v>582.91405834</v>
      </c>
      <c r="Z18" s="55">
        <v>455.96555737000006</v>
      </c>
      <c r="AA18" s="55">
        <v>493.54979125000006</v>
      </c>
      <c r="AB18" s="55">
        <v>512.65375650999999</v>
      </c>
      <c r="AC18" s="493">
        <f t="shared" si="10"/>
        <v>5951.9686213700006</v>
      </c>
      <c r="AD18" s="55">
        <v>413.06774462999988</v>
      </c>
      <c r="AE18" s="55">
        <v>434.06031881000018</v>
      </c>
      <c r="AF18" s="55">
        <v>657.54730010999992</v>
      </c>
      <c r="AG18" s="55">
        <v>961.01065613000003</v>
      </c>
      <c r="AH18" s="55">
        <v>1259.2341257499997</v>
      </c>
      <c r="AI18" s="55">
        <v>811.69372141999997</v>
      </c>
      <c r="AJ18" s="55">
        <v>1032.19895447</v>
      </c>
      <c r="AK18" s="55">
        <v>889.13319217000003</v>
      </c>
      <c r="AL18" s="55">
        <v>1208.1077623899998</v>
      </c>
      <c r="AM18" s="245">
        <v>921.10603039000034</v>
      </c>
      <c r="AN18" s="245">
        <v>1226.6879617800003</v>
      </c>
      <c r="AO18" s="245">
        <v>893.03676618999998</v>
      </c>
      <c r="AP18" s="496">
        <v>746.58212403999983</v>
      </c>
      <c r="AQ18" s="55">
        <v>1227.0943580599999</v>
      </c>
      <c r="AR18" s="55">
        <v>1535.2203630500001</v>
      </c>
      <c r="AS18" s="55">
        <v>847.94627121000019</v>
      </c>
      <c r="AT18" s="55">
        <v>2132.1039597500007</v>
      </c>
      <c r="AU18" s="55">
        <v>1140.9090417799998</v>
      </c>
      <c r="AV18" s="55">
        <v>1288.21264501</v>
      </c>
      <c r="AW18" s="55">
        <v>1468.4782991099999</v>
      </c>
      <c r="AX18" s="55">
        <v>1185.76750616</v>
      </c>
      <c r="AY18" s="55">
        <v>2152.5228289699999</v>
      </c>
      <c r="AZ18" s="55">
        <v>1321.5611038900004</v>
      </c>
      <c r="BA18" s="55">
        <v>834.06441170000005</v>
      </c>
      <c r="BB18" s="496">
        <v>1139.35492086</v>
      </c>
      <c r="BC18" s="55">
        <v>767.69580647000009</v>
      </c>
      <c r="BD18" s="55">
        <v>1144.0122175200004</v>
      </c>
      <c r="BE18" s="55">
        <v>1253.3366524200003</v>
      </c>
      <c r="BF18" s="55">
        <v>1618.0706025499999</v>
      </c>
      <c r="BG18" s="55">
        <v>1944.0632011299992</v>
      </c>
      <c r="BH18" s="55">
        <v>1630.2650734299998</v>
      </c>
      <c r="BI18" s="55">
        <v>1619.7664336899998</v>
      </c>
      <c r="BJ18" s="55">
        <v>1610.6775149999989</v>
      </c>
      <c r="BK18" s="55">
        <v>1752.6647751900002</v>
      </c>
      <c r="BL18" s="55">
        <v>1833.7046353000001</v>
      </c>
      <c r="BM18" s="55">
        <v>2091.8475851599997</v>
      </c>
      <c r="BN18" s="483">
        <f t="shared" si="11"/>
        <v>18405.459418719998</v>
      </c>
      <c r="BO18" s="55">
        <v>3183.5735988500014</v>
      </c>
      <c r="BP18" s="55">
        <v>2157.4959053000002</v>
      </c>
      <c r="BQ18" s="55">
        <v>2284.87069952</v>
      </c>
      <c r="BR18" s="55">
        <v>1813.01864785</v>
      </c>
      <c r="BS18" s="55">
        <v>1513.04684041</v>
      </c>
      <c r="BT18" s="55">
        <v>1150.9657718100004</v>
      </c>
      <c r="BU18" s="55">
        <v>1140.0372516800001</v>
      </c>
      <c r="BV18" s="55">
        <v>1183.5218524499999</v>
      </c>
      <c r="BW18" s="55">
        <v>2011.6568247800003</v>
      </c>
      <c r="BX18" s="55">
        <v>2228.0656999400007</v>
      </c>
      <c r="BY18" s="55">
        <v>1566.3877258699997</v>
      </c>
      <c r="BZ18" s="55">
        <v>2419.1042052800008</v>
      </c>
      <c r="CA18" s="496">
        <v>2136.728778319999</v>
      </c>
      <c r="CB18" s="55">
        <v>2018.8224122499996</v>
      </c>
      <c r="CC18" s="55">
        <v>2821.5855182199998</v>
      </c>
      <c r="CD18" s="55">
        <v>2314.96729465</v>
      </c>
      <c r="CE18" s="55">
        <v>2507.1836502099991</v>
      </c>
      <c r="CF18" s="55">
        <v>2935.2248570699999</v>
      </c>
      <c r="CG18" s="55">
        <v>2968.0405583300021</v>
      </c>
      <c r="CH18" s="55">
        <v>2749.1415688099996</v>
      </c>
      <c r="CI18" s="55">
        <v>2188.5424887599997</v>
      </c>
      <c r="CJ18" s="55">
        <v>2993.6428781800009</v>
      </c>
      <c r="CK18" s="161">
        <v>2186.9311858799992</v>
      </c>
      <c r="CL18" s="497">
        <f t="shared" si="6"/>
        <v>16313.611833559999</v>
      </c>
      <c r="CM18" s="497">
        <f t="shared" si="7"/>
        <v>20232.640818460004</v>
      </c>
      <c r="CN18" s="486">
        <f t="shared" si="8"/>
        <v>27820.811190679997</v>
      </c>
      <c r="CO18" s="493">
        <f t="shared" si="12"/>
        <v>37.50459685567413</v>
      </c>
      <c r="CU18" s="234"/>
      <c r="CV18" s="234"/>
      <c r="CW18" s="234"/>
      <c r="CX18" s="234"/>
      <c r="CY18" s="234"/>
      <c r="CZ18" s="234"/>
      <c r="DA18" s="234"/>
      <c r="DB18" s="234"/>
      <c r="DC18" s="234"/>
      <c r="DD18" s="234"/>
      <c r="DE18" s="234"/>
      <c r="DF18" s="234"/>
      <c r="DG18" s="234"/>
      <c r="DH18" s="234"/>
      <c r="DI18" s="234"/>
      <c r="DJ18" s="234"/>
      <c r="DK18" s="234"/>
      <c r="DL18" s="234"/>
    </row>
    <row r="19" spans="1:116" ht="20.100000000000001" customHeight="1" x14ac:dyDescent="0.25">
      <c r="A19" s="549"/>
      <c r="B19" s="474" t="s">
        <v>13</v>
      </c>
      <c r="C19" s="475" t="s">
        <v>134</v>
      </c>
      <c r="D19" s="491">
        <v>802.74495742000011</v>
      </c>
      <c r="E19" s="491">
        <v>667.90325021000001</v>
      </c>
      <c r="F19" s="491">
        <v>772.6538473600001</v>
      </c>
      <c r="G19" s="491">
        <v>1135.2097827999999</v>
      </c>
      <c r="H19" s="491">
        <v>1333.7049396399998</v>
      </c>
      <c r="I19" s="491">
        <v>796.99444394000022</v>
      </c>
      <c r="J19" s="491">
        <v>1638.6487064100002</v>
      </c>
      <c r="K19" s="491">
        <v>712.21533691000013</v>
      </c>
      <c r="L19" s="491">
        <v>672.95749144999979</v>
      </c>
      <c r="M19" s="492">
        <v>1804.3283247300001</v>
      </c>
      <c r="N19" s="492">
        <v>780.8768667999999</v>
      </c>
      <c r="O19" s="492">
        <v>736.7662220599999</v>
      </c>
      <c r="P19" s="493">
        <f t="shared" si="9"/>
        <v>11855.004169729998</v>
      </c>
      <c r="Q19" s="55">
        <v>960.33972672999994</v>
      </c>
      <c r="R19" s="55">
        <v>794.00381931999982</v>
      </c>
      <c r="S19" s="55">
        <v>810.69617605999963</v>
      </c>
      <c r="T19" s="55">
        <v>2540.0419090800001</v>
      </c>
      <c r="U19" s="55">
        <v>1082.78812831</v>
      </c>
      <c r="V19" s="55">
        <v>912.52014850999979</v>
      </c>
      <c r="W19" s="55">
        <v>1643.5684246099997</v>
      </c>
      <c r="X19" s="55">
        <v>983.81673342000033</v>
      </c>
      <c r="Y19" s="55">
        <v>849.68952586000012</v>
      </c>
      <c r="Z19" s="55">
        <v>1013.4485442099997</v>
      </c>
      <c r="AA19" s="55">
        <v>927.07092798000019</v>
      </c>
      <c r="AB19" s="55">
        <v>1473.3359670999998</v>
      </c>
      <c r="AC19" s="493">
        <f t="shared" si="10"/>
        <v>13991.320031189998</v>
      </c>
      <c r="AD19" s="55">
        <v>1356.1688515499993</v>
      </c>
      <c r="AE19" s="55">
        <v>1238.6649000899999</v>
      </c>
      <c r="AF19" s="55">
        <v>1102.93297755</v>
      </c>
      <c r="AG19" s="55">
        <v>1800.6721978300004</v>
      </c>
      <c r="AH19" s="55">
        <v>2150.6563967999996</v>
      </c>
      <c r="AI19" s="55">
        <v>1101.0964449600001</v>
      </c>
      <c r="AJ19" s="55">
        <v>2100.2220438099998</v>
      </c>
      <c r="AK19" s="55">
        <v>2052.3506117500001</v>
      </c>
      <c r="AL19" s="55">
        <v>1305.7470259999998</v>
      </c>
      <c r="AM19" s="245">
        <v>1346.0190714499997</v>
      </c>
      <c r="AN19" s="245">
        <v>1162.1962290699998</v>
      </c>
      <c r="AO19" s="245">
        <v>1898.6344526199996</v>
      </c>
      <c r="AP19" s="496">
        <v>1983.7377522000004</v>
      </c>
      <c r="AQ19" s="55">
        <v>1279.5349200199998</v>
      </c>
      <c r="AR19" s="55">
        <v>1305.4332972200002</v>
      </c>
      <c r="AS19" s="55">
        <v>1964.39071096</v>
      </c>
      <c r="AT19" s="55">
        <v>2694.9338994200016</v>
      </c>
      <c r="AU19" s="55">
        <v>1477.5224784300001</v>
      </c>
      <c r="AV19" s="55">
        <v>3574.7563731999994</v>
      </c>
      <c r="AW19" s="55">
        <v>1331.84643779</v>
      </c>
      <c r="AX19" s="55">
        <v>1330.6733888200001</v>
      </c>
      <c r="AY19" s="55">
        <v>1334.3788860000002</v>
      </c>
      <c r="AZ19" s="55">
        <v>1298.1750284699999</v>
      </c>
      <c r="BA19" s="55">
        <v>1352.9116947300004</v>
      </c>
      <c r="BB19" s="496">
        <v>2118.8467529699997</v>
      </c>
      <c r="BC19" s="55">
        <v>1524.3370813499998</v>
      </c>
      <c r="BD19" s="55">
        <v>1496.17094331</v>
      </c>
      <c r="BE19" s="55">
        <v>3481.6143321000004</v>
      </c>
      <c r="BF19" s="55">
        <v>2672.8798147100001</v>
      </c>
      <c r="BG19" s="55">
        <v>1502.0280260200002</v>
      </c>
      <c r="BH19" s="55">
        <v>3469.9652398099993</v>
      </c>
      <c r="BI19" s="55">
        <v>1923.9485788499999</v>
      </c>
      <c r="BJ19" s="55">
        <v>1421.6989893499997</v>
      </c>
      <c r="BK19" s="55">
        <v>1822.8460509200002</v>
      </c>
      <c r="BL19" s="55">
        <v>1618.1721234000001</v>
      </c>
      <c r="BM19" s="55">
        <v>1787.7210574299995</v>
      </c>
      <c r="BN19" s="483">
        <f t="shared" si="11"/>
        <v>24840.228990219999</v>
      </c>
      <c r="BO19" s="55">
        <v>2047.3838223700002</v>
      </c>
      <c r="BP19" s="55">
        <v>1658.9920655400001</v>
      </c>
      <c r="BQ19" s="55">
        <v>1857.9600558099999</v>
      </c>
      <c r="BR19" s="55">
        <v>4002.8611083200003</v>
      </c>
      <c r="BS19" s="55">
        <v>2503.3640928899995</v>
      </c>
      <c r="BT19" s="55">
        <v>1937.0408088700001</v>
      </c>
      <c r="BU19" s="55">
        <v>5011.9449384899999</v>
      </c>
      <c r="BV19" s="55">
        <v>1938.35312772</v>
      </c>
      <c r="BW19" s="55">
        <v>1846.9684792600001</v>
      </c>
      <c r="BX19" s="55">
        <v>2213.7584241300001</v>
      </c>
      <c r="BY19" s="55">
        <v>1695.3808072300001</v>
      </c>
      <c r="BZ19" s="55">
        <v>2037.3528936900002</v>
      </c>
      <c r="CA19" s="496">
        <v>2464.2855941500006</v>
      </c>
      <c r="CB19" s="55">
        <v>1872.9894978</v>
      </c>
      <c r="CC19" s="55">
        <v>2119.3694668500002</v>
      </c>
      <c r="CD19" s="55">
        <v>5697.63090422</v>
      </c>
      <c r="CE19" s="55">
        <v>2727.829946840001</v>
      </c>
      <c r="CF19" s="55">
        <v>2038.8189527900001</v>
      </c>
      <c r="CG19" s="55">
        <v>5197.9674052500013</v>
      </c>
      <c r="CH19" s="55">
        <v>1987.1016257700001</v>
      </c>
      <c r="CI19" s="55">
        <v>1997.3706903000002</v>
      </c>
      <c r="CJ19" s="55">
        <v>2155.2741651599999</v>
      </c>
      <c r="CK19" s="161">
        <v>2062.3663396299999</v>
      </c>
      <c r="CL19" s="497">
        <f t="shared" si="6"/>
        <v>23052.507932789998</v>
      </c>
      <c r="CM19" s="497">
        <f t="shared" si="7"/>
        <v>26714.007730630008</v>
      </c>
      <c r="CN19" s="486">
        <f t="shared" si="8"/>
        <v>30321.004588760003</v>
      </c>
      <c r="CO19" s="493">
        <f t="shared" si="12"/>
        <v>13.502267778391964</v>
      </c>
      <c r="CU19" s="234"/>
      <c r="CV19" s="234"/>
      <c r="CW19" s="234"/>
      <c r="CX19" s="234"/>
      <c r="CY19" s="234"/>
      <c r="CZ19" s="234"/>
      <c r="DA19" s="234"/>
      <c r="DB19" s="234"/>
      <c r="DC19" s="234"/>
      <c r="DD19" s="234"/>
      <c r="DE19" s="234"/>
      <c r="DF19" s="234"/>
      <c r="DG19" s="234"/>
      <c r="DH19" s="234"/>
      <c r="DI19" s="234"/>
      <c r="DJ19" s="234"/>
      <c r="DK19" s="234"/>
      <c r="DL19" s="234"/>
    </row>
    <row r="20" spans="1:116" ht="20.100000000000001" customHeight="1" x14ac:dyDescent="0.25">
      <c r="A20" s="549"/>
      <c r="B20" s="474" t="s">
        <v>14</v>
      </c>
      <c r="C20" s="475" t="s">
        <v>135</v>
      </c>
      <c r="D20" s="491">
        <v>0</v>
      </c>
      <c r="E20" s="491">
        <v>0</v>
      </c>
      <c r="F20" s="491">
        <v>0</v>
      </c>
      <c r="G20" s="491">
        <v>0</v>
      </c>
      <c r="H20" s="491">
        <v>0</v>
      </c>
      <c r="I20" s="491">
        <v>32.811906999999998</v>
      </c>
      <c r="J20" s="491">
        <v>291.87654300000003</v>
      </c>
      <c r="K20" s="491">
        <v>382.334182</v>
      </c>
      <c r="L20" s="491">
        <v>475.529651</v>
      </c>
      <c r="M20" s="492">
        <v>556.84697800000004</v>
      </c>
      <c r="N20" s="492">
        <v>569.57104300000003</v>
      </c>
      <c r="O20" s="492">
        <v>585.75235199999997</v>
      </c>
      <c r="P20" s="493">
        <f t="shared" si="9"/>
        <v>2894.7226559999999</v>
      </c>
      <c r="Q20" s="55">
        <v>471.64956799999999</v>
      </c>
      <c r="R20" s="55">
        <v>401.31358373</v>
      </c>
      <c r="S20" s="55">
        <v>554.83961399999998</v>
      </c>
      <c r="T20" s="55">
        <v>515.38243799999998</v>
      </c>
      <c r="U20" s="55">
        <v>571.67654800000003</v>
      </c>
      <c r="V20" s="55">
        <v>561.54433600000004</v>
      </c>
      <c r="W20" s="55">
        <v>636.93452501000002</v>
      </c>
      <c r="X20" s="55">
        <v>620.25118399999997</v>
      </c>
      <c r="Y20" s="55">
        <v>661.01100599999995</v>
      </c>
      <c r="Z20" s="55">
        <v>656.15703618000009</v>
      </c>
      <c r="AA20" s="55">
        <v>713.68381499999998</v>
      </c>
      <c r="AB20" s="55">
        <v>746.16264799999999</v>
      </c>
      <c r="AC20" s="493">
        <f t="shared" si="10"/>
        <v>7110.606301920001</v>
      </c>
      <c r="AD20" s="55">
        <v>672.00133400000004</v>
      </c>
      <c r="AE20" s="55">
        <v>604.22243200000003</v>
      </c>
      <c r="AF20" s="55">
        <v>721.06624199999999</v>
      </c>
      <c r="AG20" s="55">
        <v>687.28441599999996</v>
      </c>
      <c r="AH20" s="55">
        <v>696.04997700000001</v>
      </c>
      <c r="AI20" s="55">
        <v>660.57286799999997</v>
      </c>
      <c r="AJ20" s="55">
        <v>817.53250598</v>
      </c>
      <c r="AK20" s="55">
        <v>1111.126129</v>
      </c>
      <c r="AL20" s="55">
        <v>1195.807511</v>
      </c>
      <c r="AM20" s="245">
        <v>1170.198836</v>
      </c>
      <c r="AN20" s="245">
        <v>1108.228965</v>
      </c>
      <c r="AO20" s="245">
        <v>925.18373399999996</v>
      </c>
      <c r="AP20" s="496">
        <v>827.92391099999998</v>
      </c>
      <c r="AQ20" s="55">
        <v>769.297192</v>
      </c>
      <c r="AR20" s="55">
        <v>887.28707899999995</v>
      </c>
      <c r="AS20" s="55">
        <v>716.36247100000003</v>
      </c>
      <c r="AT20" s="55">
        <v>906.78120100000001</v>
      </c>
      <c r="AU20" s="55">
        <v>806.59512900000004</v>
      </c>
      <c r="AV20" s="55">
        <v>880.582987</v>
      </c>
      <c r="AW20" s="55">
        <v>993.78529200000003</v>
      </c>
      <c r="AX20" s="55">
        <v>854.36770899999999</v>
      </c>
      <c r="AY20" s="55">
        <v>1067.88588</v>
      </c>
      <c r="AZ20" s="55">
        <v>1025.8348800000001</v>
      </c>
      <c r="BA20" s="55">
        <v>1077.312664</v>
      </c>
      <c r="BB20" s="496">
        <v>1072.55286</v>
      </c>
      <c r="BC20" s="55">
        <v>863.52601200000004</v>
      </c>
      <c r="BD20" s="55">
        <v>926.76466300000004</v>
      </c>
      <c r="BE20" s="55">
        <v>1016.078905</v>
      </c>
      <c r="BF20" s="55">
        <v>987.69473000000005</v>
      </c>
      <c r="BG20" s="55">
        <v>867.42438900000002</v>
      </c>
      <c r="BH20" s="55">
        <v>1034.3805870000001</v>
      </c>
      <c r="BI20" s="55">
        <v>1000.378659</v>
      </c>
      <c r="BJ20" s="55">
        <v>1029.7119419999999</v>
      </c>
      <c r="BK20" s="55">
        <v>1154.7352550000001</v>
      </c>
      <c r="BL20" s="55">
        <v>1065.221542</v>
      </c>
      <c r="BM20" s="55">
        <v>1270.6043360000001</v>
      </c>
      <c r="BN20" s="483">
        <f t="shared" si="11"/>
        <v>12289.073879999998</v>
      </c>
      <c r="BO20" s="55">
        <v>1052.994322</v>
      </c>
      <c r="BP20" s="55">
        <v>1052.8099070000001</v>
      </c>
      <c r="BQ20" s="55">
        <v>979.01097300000004</v>
      </c>
      <c r="BR20" s="55">
        <v>1027.0750869999999</v>
      </c>
      <c r="BS20" s="55">
        <v>1074.820293</v>
      </c>
      <c r="BT20" s="55">
        <v>1049.9542980000001</v>
      </c>
      <c r="BU20" s="55">
        <v>1195.027184</v>
      </c>
      <c r="BV20" s="55">
        <v>1033.5204659999999</v>
      </c>
      <c r="BW20" s="55">
        <v>1174.2384609999999</v>
      </c>
      <c r="BX20" s="55">
        <v>1262.657913</v>
      </c>
      <c r="BY20" s="55">
        <v>1194.6190590000001</v>
      </c>
      <c r="BZ20" s="55">
        <v>1374.775969</v>
      </c>
      <c r="CA20" s="496">
        <v>1108.948093</v>
      </c>
      <c r="CB20" s="55">
        <v>1044.9414079999999</v>
      </c>
      <c r="CC20" s="55">
        <v>1193.495273</v>
      </c>
      <c r="CD20" s="55">
        <v>1054.235197</v>
      </c>
      <c r="CE20" s="55">
        <v>1039.483502</v>
      </c>
      <c r="CF20" s="55">
        <v>1062.1962940000001</v>
      </c>
      <c r="CG20" s="55">
        <v>1141.535952</v>
      </c>
      <c r="CH20" s="55">
        <v>1281.5901779999999</v>
      </c>
      <c r="CI20" s="55">
        <v>1201.8328710000001</v>
      </c>
      <c r="CJ20" s="55">
        <v>1256.04114</v>
      </c>
      <c r="CK20" s="161">
        <v>1185.881449</v>
      </c>
      <c r="CL20" s="497">
        <f t="shared" si="6"/>
        <v>11018.469543999998</v>
      </c>
      <c r="CM20" s="497">
        <f t="shared" si="7"/>
        <v>12096.727963000001</v>
      </c>
      <c r="CN20" s="486">
        <f t="shared" si="8"/>
        <v>12570.181357000001</v>
      </c>
      <c r="CO20" s="493">
        <f t="shared" si="12"/>
        <v>3.9138963482368228</v>
      </c>
      <c r="CU20" s="234"/>
      <c r="CV20" s="234"/>
      <c r="CW20" s="234"/>
      <c r="CX20" s="234"/>
      <c r="CY20" s="234"/>
      <c r="CZ20" s="234"/>
      <c r="DA20" s="234"/>
      <c r="DB20" s="234"/>
      <c r="DC20" s="234"/>
      <c r="DD20" s="234"/>
      <c r="DE20" s="234"/>
      <c r="DF20" s="234"/>
      <c r="DG20" s="234"/>
      <c r="DH20" s="234"/>
      <c r="DI20" s="234"/>
      <c r="DJ20" s="234"/>
      <c r="DK20" s="234"/>
      <c r="DL20" s="234"/>
    </row>
    <row r="21" spans="1:116" ht="20.100000000000001" customHeight="1" x14ac:dyDescent="0.25">
      <c r="A21" s="549"/>
      <c r="B21" s="474" t="s">
        <v>15</v>
      </c>
      <c r="C21" s="475" t="s">
        <v>16</v>
      </c>
      <c r="D21" s="491">
        <v>326.13526100000001</v>
      </c>
      <c r="E21" s="491">
        <v>264.51441999999997</v>
      </c>
      <c r="F21" s="491">
        <v>210.84567500999998</v>
      </c>
      <c r="G21" s="491">
        <v>173.034469</v>
      </c>
      <c r="H21" s="491">
        <v>286.785394</v>
      </c>
      <c r="I21" s="491">
        <v>136.48206200000001</v>
      </c>
      <c r="J21" s="491">
        <v>36.808487190000001</v>
      </c>
      <c r="K21" s="491">
        <v>65.713093999999998</v>
      </c>
      <c r="L21" s="491">
        <v>58.828859999999999</v>
      </c>
      <c r="M21" s="492">
        <v>1.53589</v>
      </c>
      <c r="N21" s="492">
        <v>12.3</v>
      </c>
      <c r="O21" s="492">
        <v>171.3655</v>
      </c>
      <c r="P21" s="493">
        <f t="shared" si="9"/>
        <v>1744.3491122</v>
      </c>
      <c r="Q21" s="55">
        <v>18.530355</v>
      </c>
      <c r="R21" s="55">
        <v>7.5</v>
      </c>
      <c r="S21" s="55">
        <v>184.12155000000001</v>
      </c>
      <c r="T21" s="55">
        <v>358.61667499999999</v>
      </c>
      <c r="U21" s="55">
        <v>244.13698500000001</v>
      </c>
      <c r="V21" s="55">
        <v>4.5</v>
      </c>
      <c r="W21" s="55">
        <v>1.1543209999999999</v>
      </c>
      <c r="X21" s="55">
        <v>0</v>
      </c>
      <c r="Y21" s="55">
        <v>2.0000000000000001E-4</v>
      </c>
      <c r="Z21" s="55">
        <v>8.7135090000000002</v>
      </c>
      <c r="AA21" s="55">
        <v>24.308821999999999</v>
      </c>
      <c r="AB21" s="55">
        <v>38.059510000000003</v>
      </c>
      <c r="AC21" s="493">
        <f t="shared" si="10"/>
        <v>889.6419269999999</v>
      </c>
      <c r="AD21" s="55">
        <v>24</v>
      </c>
      <c r="AE21" s="55">
        <v>16.146129999999999</v>
      </c>
      <c r="AF21" s="55">
        <v>20</v>
      </c>
      <c r="AG21" s="55">
        <v>3.31684</v>
      </c>
      <c r="AH21" s="55">
        <v>23.700576999999999</v>
      </c>
      <c r="AI21" s="55">
        <v>0.31</v>
      </c>
      <c r="AJ21" s="55">
        <v>0</v>
      </c>
      <c r="AK21" s="55">
        <v>3.1</v>
      </c>
      <c r="AL21" s="55">
        <v>0.2</v>
      </c>
      <c r="AM21" s="55">
        <v>0</v>
      </c>
      <c r="AN21" s="55">
        <v>0</v>
      </c>
      <c r="AO21" s="245">
        <v>2.8</v>
      </c>
      <c r="AP21" s="496">
        <v>3.5</v>
      </c>
      <c r="AQ21" s="55">
        <v>1.4</v>
      </c>
      <c r="AR21" s="55">
        <v>0.65</v>
      </c>
      <c r="AS21" s="55">
        <v>0</v>
      </c>
      <c r="AT21" s="55">
        <v>0</v>
      </c>
      <c r="AU21" s="55">
        <v>0</v>
      </c>
      <c r="AV21" s="55">
        <v>5.3042700000000007E-3</v>
      </c>
      <c r="AW21" s="55">
        <v>0</v>
      </c>
      <c r="AX21" s="55">
        <v>0</v>
      </c>
      <c r="AY21" s="55">
        <v>0</v>
      </c>
      <c r="AZ21" s="55">
        <v>0</v>
      </c>
      <c r="BA21" s="55">
        <v>0</v>
      </c>
      <c r="BB21" s="496">
        <v>0</v>
      </c>
      <c r="BC21" s="55">
        <v>0</v>
      </c>
      <c r="BD21" s="55">
        <v>0</v>
      </c>
      <c r="BE21" s="55">
        <v>0</v>
      </c>
      <c r="BF21" s="55">
        <v>0</v>
      </c>
      <c r="BG21" s="55">
        <v>0</v>
      </c>
      <c r="BH21" s="55">
        <v>46</v>
      </c>
      <c r="BI21" s="55">
        <v>0</v>
      </c>
      <c r="BJ21" s="55">
        <v>0</v>
      </c>
      <c r="BK21" s="55">
        <v>0</v>
      </c>
      <c r="BL21" s="55">
        <v>0</v>
      </c>
      <c r="BM21" s="55">
        <v>0.3</v>
      </c>
      <c r="BN21" s="483">
        <f t="shared" si="11"/>
        <v>46.3</v>
      </c>
      <c r="BO21" s="55">
        <v>0</v>
      </c>
      <c r="BP21" s="55">
        <v>0</v>
      </c>
      <c r="BQ21" s="55">
        <v>0</v>
      </c>
      <c r="BR21" s="55">
        <v>0</v>
      </c>
      <c r="BS21" s="55">
        <v>0.19461100000000001</v>
      </c>
      <c r="BT21" s="55">
        <v>0</v>
      </c>
      <c r="BU21" s="55">
        <v>5.92</v>
      </c>
      <c r="BV21" s="55">
        <v>0</v>
      </c>
      <c r="BW21" s="55">
        <v>0</v>
      </c>
      <c r="BX21" s="498">
        <v>0.29988199999999998</v>
      </c>
      <c r="BY21" s="498">
        <v>0</v>
      </c>
      <c r="BZ21" s="498">
        <v>0</v>
      </c>
      <c r="CA21" s="499">
        <v>1.5</v>
      </c>
      <c r="CB21" s="498">
        <v>2.0000010000000001</v>
      </c>
      <c r="CC21" s="498">
        <v>2E-8</v>
      </c>
      <c r="CD21" s="498">
        <v>0</v>
      </c>
      <c r="CE21" s="498">
        <v>8</v>
      </c>
      <c r="CF21" s="498">
        <v>0</v>
      </c>
      <c r="CG21" s="498">
        <v>0</v>
      </c>
      <c r="CH21" s="498">
        <v>0.84662099999999996</v>
      </c>
      <c r="CI21" s="498">
        <v>0.62308200000000002</v>
      </c>
      <c r="CJ21" s="498">
        <v>0</v>
      </c>
      <c r="CK21" s="500">
        <v>0</v>
      </c>
      <c r="CL21" s="497">
        <f t="shared" si="6"/>
        <v>46</v>
      </c>
      <c r="CM21" s="497">
        <f t="shared" si="7"/>
        <v>6.4144930000000002</v>
      </c>
      <c r="CN21" s="486">
        <f t="shared" si="8"/>
        <v>12.96970402</v>
      </c>
      <c r="CO21" s="493">
        <f t="shared" si="12"/>
        <v>102.19375124425265</v>
      </c>
      <c r="CU21" s="234"/>
      <c r="CV21" s="234"/>
      <c r="CW21" s="234"/>
      <c r="CX21" s="234"/>
      <c r="CY21" s="234"/>
      <c r="CZ21" s="234"/>
      <c r="DA21" s="234"/>
      <c r="DB21" s="234"/>
      <c r="DC21" s="234"/>
      <c r="DD21" s="234"/>
      <c r="DE21" s="234"/>
      <c r="DF21" s="234"/>
      <c r="DG21" s="234"/>
      <c r="DH21" s="234"/>
      <c r="DI21" s="234"/>
      <c r="DJ21" s="234"/>
      <c r="DK21" s="234"/>
      <c r="DL21" s="234"/>
    </row>
    <row r="22" spans="1:116" ht="20.100000000000001" customHeight="1" x14ac:dyDescent="0.3">
      <c r="A22" s="549"/>
      <c r="B22" s="474" t="s">
        <v>19</v>
      </c>
      <c r="C22" s="501" t="s">
        <v>20</v>
      </c>
      <c r="D22" s="491">
        <v>1231.4849570199999</v>
      </c>
      <c r="E22" s="491">
        <v>1230.4584316</v>
      </c>
      <c r="F22" s="491">
        <v>1202.8202104199997</v>
      </c>
      <c r="G22" s="491">
        <v>1409.8243697299997</v>
      </c>
      <c r="H22" s="491">
        <v>1289.8348906600002</v>
      </c>
      <c r="I22" s="491">
        <v>1278.2510536300001</v>
      </c>
      <c r="J22" s="491">
        <v>1247.4494340800002</v>
      </c>
      <c r="K22" s="491">
        <v>1188.9607932399999</v>
      </c>
      <c r="L22" s="491">
        <v>1900.82250638</v>
      </c>
      <c r="M22" s="492">
        <v>1597.8461013599997</v>
      </c>
      <c r="N22" s="492">
        <v>1637.7947975999998</v>
      </c>
      <c r="O22" s="492">
        <v>1800.6830234399997</v>
      </c>
      <c r="P22" s="493">
        <f t="shared" si="9"/>
        <v>17016.230569159998</v>
      </c>
      <c r="Q22" s="55">
        <v>1503.3238858600007</v>
      </c>
      <c r="R22" s="55">
        <v>1310.9754017000005</v>
      </c>
      <c r="S22" s="55">
        <v>1769.6379513399991</v>
      </c>
      <c r="T22" s="55">
        <v>1654.36973816</v>
      </c>
      <c r="U22" s="55">
        <v>1372.9846721599993</v>
      </c>
      <c r="V22" s="55">
        <v>1536.9316236800003</v>
      </c>
      <c r="W22" s="55">
        <v>2030.3052296699998</v>
      </c>
      <c r="X22" s="55">
        <v>1923.1034060600009</v>
      </c>
      <c r="Y22" s="55">
        <v>1630.6783413800003</v>
      </c>
      <c r="Z22" s="55">
        <v>1979.6142110899996</v>
      </c>
      <c r="AA22" s="55">
        <v>1507.0153716299992</v>
      </c>
      <c r="AB22" s="55">
        <v>2267.8367764299992</v>
      </c>
      <c r="AC22" s="493">
        <f t="shared" si="10"/>
        <v>20486.776609159999</v>
      </c>
      <c r="AD22" s="55">
        <v>1864.5383078899999</v>
      </c>
      <c r="AE22" s="55">
        <v>1906.14180758</v>
      </c>
      <c r="AF22" s="55">
        <v>2038.5357366500004</v>
      </c>
      <c r="AG22" s="55">
        <v>2490.4004643499998</v>
      </c>
      <c r="AH22" s="55">
        <v>2186.5258463799996</v>
      </c>
      <c r="AI22" s="55">
        <v>1913.99830548</v>
      </c>
      <c r="AJ22" s="55">
        <v>3841.8795136799999</v>
      </c>
      <c r="AK22" s="55">
        <v>2626.2812531899999</v>
      </c>
      <c r="AL22" s="55">
        <v>2946.8457749000004</v>
      </c>
      <c r="AM22" s="55">
        <v>2417.5922332399996</v>
      </c>
      <c r="AN22" s="55">
        <v>2914.4574741400002</v>
      </c>
      <c r="AO22" s="245">
        <v>3431.4095762100001</v>
      </c>
      <c r="AP22" s="496">
        <v>3361.7578300600003</v>
      </c>
      <c r="AQ22" s="55">
        <v>2578.6429351500005</v>
      </c>
      <c r="AR22" s="55">
        <v>3541.8719981300019</v>
      </c>
      <c r="AS22" s="55">
        <v>3817.5243458999985</v>
      </c>
      <c r="AT22" s="55">
        <v>3797.6401833399991</v>
      </c>
      <c r="AU22" s="55">
        <v>3385.9714855099996</v>
      </c>
      <c r="AV22" s="55">
        <v>4466.2829463099997</v>
      </c>
      <c r="AW22" s="55">
        <v>3900.1309804599987</v>
      </c>
      <c r="AX22" s="55">
        <v>3477.2445801200015</v>
      </c>
      <c r="AY22" s="55">
        <v>4492.9940806799996</v>
      </c>
      <c r="AZ22" s="55">
        <v>3873.6865597999981</v>
      </c>
      <c r="BA22" s="55">
        <v>4188.4036458100009</v>
      </c>
      <c r="BB22" s="496">
        <v>4048.8497033700019</v>
      </c>
      <c r="BC22" s="55">
        <v>3504.868512489998</v>
      </c>
      <c r="BD22" s="55">
        <v>3857.2679464099983</v>
      </c>
      <c r="BE22" s="55">
        <v>4738.1063243299977</v>
      </c>
      <c r="BF22" s="55">
        <v>3798.6797634699974</v>
      </c>
      <c r="BG22" s="55">
        <v>3530.3563699099964</v>
      </c>
      <c r="BH22" s="55">
        <v>4460.5443178799969</v>
      </c>
      <c r="BI22" s="55">
        <v>3682.1907935000027</v>
      </c>
      <c r="BJ22" s="55">
        <v>3378.3387119399981</v>
      </c>
      <c r="BK22" s="55">
        <v>3910.9261246700007</v>
      </c>
      <c r="BL22" s="55">
        <v>3896.0880922699989</v>
      </c>
      <c r="BM22" s="55">
        <v>5268.4617938299971</v>
      </c>
      <c r="BN22" s="483">
        <f t="shared" si="11"/>
        <v>48074.678454069995</v>
      </c>
      <c r="BO22" s="55">
        <v>4860.7289863599999</v>
      </c>
      <c r="BP22" s="55">
        <v>3454.1516570600006</v>
      </c>
      <c r="BQ22" s="55">
        <v>3603.1724618100011</v>
      </c>
      <c r="BR22" s="55">
        <v>4657.752073579999</v>
      </c>
      <c r="BS22" s="55">
        <v>4500.6863724400027</v>
      </c>
      <c r="BT22" s="55">
        <v>4146.8684777499975</v>
      </c>
      <c r="BU22" s="55">
        <v>5499.8109292499939</v>
      </c>
      <c r="BV22" s="55">
        <v>4146.1482493699987</v>
      </c>
      <c r="BW22" s="55">
        <v>5247.5277248500006</v>
      </c>
      <c r="BX22" s="55">
        <v>5311.1837202099996</v>
      </c>
      <c r="BY22" s="55">
        <v>4583.1567093800004</v>
      </c>
      <c r="BZ22" s="55">
        <v>6949.5571945400061</v>
      </c>
      <c r="CA22" s="496">
        <v>5397.0801635300013</v>
      </c>
      <c r="CB22" s="55">
        <v>4592.3734093799985</v>
      </c>
      <c r="CC22" s="55">
        <v>4536.5455836800002</v>
      </c>
      <c r="CD22" s="55">
        <v>4950.5843767799979</v>
      </c>
      <c r="CE22" s="55">
        <v>4523.0410860600023</v>
      </c>
      <c r="CF22" s="55">
        <v>5133.2909627699955</v>
      </c>
      <c r="CG22" s="55">
        <v>5916.0958883500025</v>
      </c>
      <c r="CH22" s="55">
        <v>4496.0329404500008</v>
      </c>
      <c r="CI22" s="55">
        <v>5215.1411700100043</v>
      </c>
      <c r="CJ22" s="55">
        <v>6331.4910190300016</v>
      </c>
      <c r="CK22" s="161">
        <v>5598.8022906299966</v>
      </c>
      <c r="CL22" s="497">
        <f t="shared" si="6"/>
        <v>42806.216660239996</v>
      </c>
      <c r="CM22" s="497">
        <f t="shared" si="7"/>
        <v>50011.187362059994</v>
      </c>
      <c r="CN22" s="486">
        <f t="shared" si="8"/>
        <v>56690.478890669998</v>
      </c>
      <c r="CO22" s="493">
        <f t="shared" si="12"/>
        <v>13.355594779733448</v>
      </c>
      <c r="CU22" s="234"/>
      <c r="CV22" s="234"/>
      <c r="CW22" s="234"/>
      <c r="CX22" s="234"/>
      <c r="CY22" s="234"/>
      <c r="CZ22" s="234"/>
      <c r="DA22" s="234"/>
      <c r="DB22" s="234"/>
      <c r="DC22" s="234"/>
      <c r="DD22" s="234"/>
      <c r="DE22" s="234"/>
      <c r="DF22" s="234"/>
      <c r="DG22" s="234"/>
      <c r="DH22" s="234"/>
      <c r="DI22" s="234"/>
      <c r="DJ22" s="234"/>
      <c r="DK22" s="234"/>
      <c r="DL22" s="234"/>
    </row>
    <row r="23" spans="1:116" ht="20.100000000000001" customHeight="1" x14ac:dyDescent="0.25">
      <c r="A23" s="549"/>
      <c r="B23" s="474" t="s">
        <v>26</v>
      </c>
      <c r="C23" s="475" t="s">
        <v>124</v>
      </c>
      <c r="D23" s="491">
        <v>0</v>
      </c>
      <c r="E23" s="491">
        <v>0</v>
      </c>
      <c r="F23" s="491">
        <v>0</v>
      </c>
      <c r="G23" s="491">
        <v>0</v>
      </c>
      <c r="H23" s="491">
        <v>0</v>
      </c>
      <c r="I23" s="491">
        <v>0</v>
      </c>
      <c r="J23" s="491">
        <v>0</v>
      </c>
      <c r="K23" s="491">
        <v>0</v>
      </c>
      <c r="L23" s="491">
        <v>0</v>
      </c>
      <c r="M23" s="492">
        <v>0</v>
      </c>
      <c r="N23" s="492">
        <v>0</v>
      </c>
      <c r="O23" s="492">
        <v>0</v>
      </c>
      <c r="P23" s="493">
        <v>0</v>
      </c>
      <c r="Q23" s="55">
        <v>0</v>
      </c>
      <c r="R23" s="55">
        <v>0</v>
      </c>
      <c r="S23" s="55">
        <v>0</v>
      </c>
      <c r="T23" s="55">
        <v>0</v>
      </c>
      <c r="U23" s="55">
        <v>0</v>
      </c>
      <c r="V23" s="55">
        <v>0</v>
      </c>
      <c r="W23" s="55">
        <v>0</v>
      </c>
      <c r="X23" s="55">
        <v>0</v>
      </c>
      <c r="Y23" s="55">
        <v>0</v>
      </c>
      <c r="Z23" s="55">
        <v>0</v>
      </c>
      <c r="AA23" s="55">
        <v>0</v>
      </c>
      <c r="AB23" s="55">
        <v>0</v>
      </c>
      <c r="AC23" s="493">
        <v>0</v>
      </c>
      <c r="AD23" s="55">
        <v>0</v>
      </c>
      <c r="AE23" s="55">
        <v>0</v>
      </c>
      <c r="AF23" s="55">
        <v>0</v>
      </c>
      <c r="AG23" s="55">
        <v>0</v>
      </c>
      <c r="AH23" s="55">
        <v>0</v>
      </c>
      <c r="AI23" s="55">
        <v>0</v>
      </c>
      <c r="AJ23" s="55">
        <v>0</v>
      </c>
      <c r="AK23" s="55">
        <v>0</v>
      </c>
      <c r="AL23" s="55">
        <v>0</v>
      </c>
      <c r="AM23" s="55">
        <v>0</v>
      </c>
      <c r="AN23" s="55">
        <v>0</v>
      </c>
      <c r="AO23" s="245">
        <v>0</v>
      </c>
      <c r="AP23" s="496">
        <v>0</v>
      </c>
      <c r="AQ23" s="55">
        <v>0</v>
      </c>
      <c r="AR23" s="55">
        <v>0</v>
      </c>
      <c r="AS23" s="55">
        <v>0</v>
      </c>
      <c r="AT23" s="55">
        <v>0</v>
      </c>
      <c r="AU23" s="55">
        <v>0</v>
      </c>
      <c r="AV23" s="55">
        <v>0</v>
      </c>
      <c r="AW23" s="55">
        <v>0</v>
      </c>
      <c r="AX23" s="55">
        <v>0</v>
      </c>
      <c r="AY23" s="55">
        <v>0</v>
      </c>
      <c r="AZ23" s="55">
        <v>0</v>
      </c>
      <c r="BA23" s="55">
        <v>0</v>
      </c>
      <c r="BB23" s="496">
        <v>0</v>
      </c>
      <c r="BC23" s="55">
        <v>0</v>
      </c>
      <c r="BD23" s="55">
        <v>0</v>
      </c>
      <c r="BE23" s="55">
        <v>0</v>
      </c>
      <c r="BF23" s="55">
        <v>0</v>
      </c>
      <c r="BG23" s="55">
        <v>0</v>
      </c>
      <c r="BH23" s="55">
        <v>0</v>
      </c>
      <c r="BI23" s="55">
        <v>0</v>
      </c>
      <c r="BJ23" s="55">
        <v>0</v>
      </c>
      <c r="BK23" s="55">
        <v>0</v>
      </c>
      <c r="BL23" s="55">
        <v>0</v>
      </c>
      <c r="BM23" s="55">
        <v>0</v>
      </c>
      <c r="BN23" s="483">
        <f t="shared" si="11"/>
        <v>0</v>
      </c>
      <c r="BO23" s="55">
        <v>0</v>
      </c>
      <c r="BP23" s="55">
        <v>0</v>
      </c>
      <c r="BQ23" s="55">
        <v>0</v>
      </c>
      <c r="BR23" s="55">
        <v>0</v>
      </c>
      <c r="BS23" s="55">
        <v>0</v>
      </c>
      <c r="BT23" s="55">
        <v>0</v>
      </c>
      <c r="BU23" s="55">
        <v>0</v>
      </c>
      <c r="BV23" s="55">
        <v>0</v>
      </c>
      <c r="BW23" s="55">
        <v>322.27743684000001</v>
      </c>
      <c r="BX23" s="55">
        <v>1076.3339770300001</v>
      </c>
      <c r="BY23" s="55">
        <v>168.86349332</v>
      </c>
      <c r="BZ23" s="55">
        <v>817.43433638999988</v>
      </c>
      <c r="CA23" s="496">
        <v>386.27161888000001</v>
      </c>
      <c r="CB23" s="55">
        <v>800.36320276999993</v>
      </c>
      <c r="CC23" s="55">
        <v>655.27238887999988</v>
      </c>
      <c r="CD23" s="55">
        <v>1031.4179583099999</v>
      </c>
      <c r="CE23" s="55">
        <v>1016.5210194599998</v>
      </c>
      <c r="CF23" s="55">
        <v>461.41017224000007</v>
      </c>
      <c r="CG23" s="55">
        <v>466.40640556</v>
      </c>
      <c r="CH23" s="55">
        <v>420.27711111999997</v>
      </c>
      <c r="CI23" s="55">
        <v>70.058319439999991</v>
      </c>
      <c r="CJ23" s="55">
        <v>80.051916660000003</v>
      </c>
      <c r="CK23" s="161">
        <v>319.09461109</v>
      </c>
      <c r="CL23" s="497">
        <f t="shared" si="6"/>
        <v>0</v>
      </c>
      <c r="CM23" s="497">
        <f t="shared" si="7"/>
        <v>1567.4749071900003</v>
      </c>
      <c r="CN23" s="486">
        <f t="shared" si="8"/>
        <v>5707.1447244099991</v>
      </c>
      <c r="CO23" s="493">
        <f t="shared" si="12"/>
        <v>264.09799596991007</v>
      </c>
      <c r="CU23" s="234"/>
      <c r="CV23" s="234"/>
      <c r="CW23" s="234"/>
      <c r="CX23" s="234"/>
      <c r="CY23" s="234"/>
      <c r="CZ23" s="234"/>
      <c r="DA23" s="234"/>
      <c r="DB23" s="234"/>
      <c r="DC23" s="234"/>
      <c r="DD23" s="234"/>
      <c r="DE23" s="234"/>
      <c r="DF23" s="234"/>
      <c r="DG23" s="234"/>
      <c r="DH23" s="234"/>
      <c r="DI23" s="234"/>
      <c r="DJ23" s="234"/>
      <c r="DK23" s="234"/>
      <c r="DL23" s="234"/>
    </row>
    <row r="24" spans="1:116" ht="20.100000000000001" customHeight="1" x14ac:dyDescent="0.25">
      <c r="A24" s="549"/>
      <c r="B24" s="474" t="s">
        <v>150</v>
      </c>
      <c r="C24" s="475" t="s">
        <v>154</v>
      </c>
      <c r="D24" s="491">
        <v>0</v>
      </c>
      <c r="E24" s="491">
        <v>0</v>
      </c>
      <c r="F24" s="491">
        <v>0</v>
      </c>
      <c r="G24" s="491">
        <v>0</v>
      </c>
      <c r="H24" s="491">
        <v>9.9999999999999995E-7</v>
      </c>
      <c r="I24" s="491">
        <v>0</v>
      </c>
      <c r="J24" s="491">
        <v>0</v>
      </c>
      <c r="K24" s="491">
        <v>0</v>
      </c>
      <c r="L24" s="491">
        <v>0</v>
      </c>
      <c r="M24" s="492">
        <v>0</v>
      </c>
      <c r="N24" s="492">
        <v>0</v>
      </c>
      <c r="O24" s="492">
        <v>0</v>
      </c>
      <c r="P24" s="493">
        <v>0</v>
      </c>
      <c r="Q24" s="491">
        <v>0</v>
      </c>
      <c r="R24" s="491">
        <v>0</v>
      </c>
      <c r="S24" s="491">
        <v>0</v>
      </c>
      <c r="T24" s="491">
        <v>0</v>
      </c>
      <c r="U24" s="491">
        <v>9.9999999999999995E-7</v>
      </c>
      <c r="V24" s="491">
        <v>0</v>
      </c>
      <c r="W24" s="491">
        <v>0</v>
      </c>
      <c r="X24" s="491">
        <v>0</v>
      </c>
      <c r="Y24" s="491">
        <v>0</v>
      </c>
      <c r="Z24" s="492">
        <v>0</v>
      </c>
      <c r="AA24" s="492">
        <v>0</v>
      </c>
      <c r="AB24" s="492">
        <v>0</v>
      </c>
      <c r="AC24" s="493">
        <v>0</v>
      </c>
      <c r="AD24" s="55">
        <v>0</v>
      </c>
      <c r="AE24" s="55">
        <v>0</v>
      </c>
      <c r="AF24" s="55">
        <v>0</v>
      </c>
      <c r="AG24" s="55">
        <v>10.40560022</v>
      </c>
      <c r="AH24" s="55">
        <v>15.458109589999999</v>
      </c>
      <c r="AI24" s="55">
        <v>0</v>
      </c>
      <c r="AJ24" s="55">
        <v>0</v>
      </c>
      <c r="AK24" s="55">
        <v>0</v>
      </c>
      <c r="AL24" s="55">
        <v>0</v>
      </c>
      <c r="AM24" s="55">
        <v>0</v>
      </c>
      <c r="AN24" s="55">
        <v>0</v>
      </c>
      <c r="AO24" s="55">
        <v>0</v>
      </c>
      <c r="AP24" s="496">
        <v>0</v>
      </c>
      <c r="AQ24" s="55">
        <v>0</v>
      </c>
      <c r="AR24" s="55">
        <v>0</v>
      </c>
      <c r="AS24" s="55">
        <v>0</v>
      </c>
      <c r="AT24" s="55">
        <v>0</v>
      </c>
      <c r="AU24" s="55">
        <v>0</v>
      </c>
      <c r="AV24" s="55">
        <v>0</v>
      </c>
      <c r="AW24" s="55">
        <v>0</v>
      </c>
      <c r="AX24" s="55">
        <v>0</v>
      </c>
      <c r="AY24" s="55">
        <v>0</v>
      </c>
      <c r="AZ24" s="55">
        <v>0</v>
      </c>
      <c r="BA24" s="55">
        <v>0</v>
      </c>
      <c r="BB24" s="496">
        <v>0</v>
      </c>
      <c r="BC24" s="55">
        <v>0</v>
      </c>
      <c r="BD24" s="55">
        <v>0</v>
      </c>
      <c r="BE24" s="55">
        <v>0</v>
      </c>
      <c r="BF24" s="55">
        <v>0</v>
      </c>
      <c r="BG24" s="55">
        <v>0</v>
      </c>
      <c r="BH24" s="55">
        <v>0</v>
      </c>
      <c r="BI24" s="55">
        <v>0</v>
      </c>
      <c r="BJ24" s="55">
        <v>0</v>
      </c>
      <c r="BK24" s="55">
        <v>0</v>
      </c>
      <c r="BL24" s="55">
        <v>0</v>
      </c>
      <c r="BM24" s="55">
        <v>0</v>
      </c>
      <c r="BN24" s="483">
        <f t="shared" si="11"/>
        <v>0</v>
      </c>
      <c r="BO24" s="55">
        <v>0</v>
      </c>
      <c r="BP24" s="55">
        <v>0</v>
      </c>
      <c r="BQ24" s="55">
        <v>0</v>
      </c>
      <c r="BR24" s="55">
        <v>0</v>
      </c>
      <c r="BS24" s="55">
        <v>0</v>
      </c>
      <c r="BT24" s="55">
        <v>0</v>
      </c>
      <c r="BU24" s="55">
        <v>0</v>
      </c>
      <c r="BV24" s="55">
        <v>0</v>
      </c>
      <c r="BW24" s="55">
        <v>0</v>
      </c>
      <c r="BX24" s="55">
        <v>0</v>
      </c>
      <c r="BY24" s="55">
        <v>0</v>
      </c>
      <c r="BZ24" s="55">
        <v>123.67349494000005</v>
      </c>
      <c r="CA24" s="496">
        <v>80.329044650000057</v>
      </c>
      <c r="CB24" s="55">
        <v>74.255325869999993</v>
      </c>
      <c r="CC24" s="55">
        <v>90.620432520000037</v>
      </c>
      <c r="CD24" s="55">
        <v>79.042026520000022</v>
      </c>
      <c r="CE24" s="55">
        <v>94.546076290000045</v>
      </c>
      <c r="CF24" s="55">
        <v>102.21190429000001</v>
      </c>
      <c r="CG24" s="55">
        <v>99.823686609999953</v>
      </c>
      <c r="CH24" s="55">
        <v>102.51467805000003</v>
      </c>
      <c r="CI24" s="55">
        <v>97.250455930000001</v>
      </c>
      <c r="CJ24" s="55">
        <v>97.987945699999969</v>
      </c>
      <c r="CK24" s="161">
        <v>101.32940895</v>
      </c>
      <c r="CL24" s="497">
        <f t="shared" si="6"/>
        <v>0</v>
      </c>
      <c r="CM24" s="497">
        <f t="shared" si="7"/>
        <v>0</v>
      </c>
      <c r="CN24" s="486">
        <f t="shared" si="8"/>
        <v>1019.9109853800002</v>
      </c>
      <c r="CO24" s="493"/>
      <c r="CU24" s="234"/>
      <c r="CV24" s="234"/>
      <c r="CW24" s="234"/>
      <c r="CX24" s="234"/>
      <c r="CY24" s="234"/>
      <c r="CZ24" s="234"/>
      <c r="DA24" s="234"/>
      <c r="DB24" s="234"/>
      <c r="DC24" s="234"/>
      <c r="DD24" s="234"/>
      <c r="DE24" s="234"/>
      <c r="DF24" s="234"/>
      <c r="DG24" s="234"/>
      <c r="DH24" s="234"/>
      <c r="DI24" s="234"/>
      <c r="DJ24" s="234"/>
      <c r="DK24" s="234"/>
      <c r="DL24" s="234"/>
    </row>
    <row r="25" spans="1:116" ht="20.100000000000001" customHeight="1" x14ac:dyDescent="0.25">
      <c r="A25" s="549"/>
      <c r="B25" s="474" t="s">
        <v>148</v>
      </c>
      <c r="C25" s="475" t="s">
        <v>153</v>
      </c>
      <c r="D25" s="491">
        <v>0</v>
      </c>
      <c r="E25" s="491">
        <v>0</v>
      </c>
      <c r="F25" s="491">
        <v>0</v>
      </c>
      <c r="G25" s="491">
        <v>0</v>
      </c>
      <c r="H25" s="491">
        <v>9.9999999999999995E-7</v>
      </c>
      <c r="I25" s="491">
        <v>0</v>
      </c>
      <c r="J25" s="491">
        <v>0</v>
      </c>
      <c r="K25" s="491">
        <v>0</v>
      </c>
      <c r="L25" s="491">
        <v>0</v>
      </c>
      <c r="M25" s="492">
        <v>0</v>
      </c>
      <c r="N25" s="492">
        <v>0</v>
      </c>
      <c r="O25" s="492">
        <v>0</v>
      </c>
      <c r="P25" s="493">
        <v>0</v>
      </c>
      <c r="Q25" s="491">
        <v>0</v>
      </c>
      <c r="R25" s="491">
        <v>0</v>
      </c>
      <c r="S25" s="491">
        <v>0</v>
      </c>
      <c r="T25" s="491">
        <v>0</v>
      </c>
      <c r="U25" s="491">
        <v>9.9999999999999995E-7</v>
      </c>
      <c r="V25" s="491">
        <v>0</v>
      </c>
      <c r="W25" s="491">
        <v>0</v>
      </c>
      <c r="X25" s="491">
        <v>0</v>
      </c>
      <c r="Y25" s="491">
        <v>0</v>
      </c>
      <c r="Z25" s="492">
        <v>0</v>
      </c>
      <c r="AA25" s="492">
        <v>0</v>
      </c>
      <c r="AB25" s="492">
        <v>0</v>
      </c>
      <c r="AC25" s="493">
        <v>0</v>
      </c>
      <c r="AD25" s="55">
        <v>0</v>
      </c>
      <c r="AE25" s="55">
        <v>0</v>
      </c>
      <c r="AF25" s="55">
        <v>0</v>
      </c>
      <c r="AG25" s="55">
        <v>10.40560022</v>
      </c>
      <c r="AH25" s="55">
        <v>15.458109589999999</v>
      </c>
      <c r="AI25" s="55">
        <v>0</v>
      </c>
      <c r="AJ25" s="55">
        <v>0</v>
      </c>
      <c r="AK25" s="55">
        <v>0</v>
      </c>
      <c r="AL25" s="55">
        <v>0</v>
      </c>
      <c r="AM25" s="55">
        <v>0</v>
      </c>
      <c r="AN25" s="55">
        <v>0</v>
      </c>
      <c r="AO25" s="55">
        <v>0</v>
      </c>
      <c r="AP25" s="496">
        <v>0</v>
      </c>
      <c r="AQ25" s="55">
        <v>0</v>
      </c>
      <c r="AR25" s="55">
        <v>0</v>
      </c>
      <c r="AS25" s="55">
        <v>0</v>
      </c>
      <c r="AT25" s="55">
        <v>0</v>
      </c>
      <c r="AU25" s="55">
        <v>0</v>
      </c>
      <c r="AV25" s="55">
        <v>0</v>
      </c>
      <c r="AW25" s="55">
        <v>0</v>
      </c>
      <c r="AX25" s="55">
        <v>0</v>
      </c>
      <c r="AY25" s="55">
        <v>0</v>
      </c>
      <c r="AZ25" s="55">
        <v>0</v>
      </c>
      <c r="BA25" s="55">
        <v>0</v>
      </c>
      <c r="BB25" s="496">
        <v>0</v>
      </c>
      <c r="BC25" s="55">
        <v>0</v>
      </c>
      <c r="BD25" s="55">
        <v>0</v>
      </c>
      <c r="BE25" s="55">
        <v>0</v>
      </c>
      <c r="BF25" s="55">
        <v>0</v>
      </c>
      <c r="BG25" s="55">
        <v>0</v>
      </c>
      <c r="BH25" s="55">
        <v>0</v>
      </c>
      <c r="BI25" s="55">
        <v>0</v>
      </c>
      <c r="BJ25" s="55">
        <v>0</v>
      </c>
      <c r="BK25" s="55">
        <v>0</v>
      </c>
      <c r="BL25" s="55">
        <v>0</v>
      </c>
      <c r="BM25" s="55">
        <v>0</v>
      </c>
      <c r="BN25" s="483">
        <f t="shared" si="11"/>
        <v>0</v>
      </c>
      <c r="BO25" s="55">
        <v>0</v>
      </c>
      <c r="BP25" s="55">
        <v>0</v>
      </c>
      <c r="BQ25" s="55">
        <v>0</v>
      </c>
      <c r="BR25" s="55">
        <v>0</v>
      </c>
      <c r="BS25" s="55">
        <v>0</v>
      </c>
      <c r="BT25" s="55">
        <v>0</v>
      </c>
      <c r="BU25" s="55">
        <v>0</v>
      </c>
      <c r="BV25" s="55">
        <v>0</v>
      </c>
      <c r="BW25" s="55">
        <v>0</v>
      </c>
      <c r="BX25" s="55">
        <v>0</v>
      </c>
      <c r="BY25" s="55">
        <v>0</v>
      </c>
      <c r="BZ25" s="55">
        <v>161.56728072999996</v>
      </c>
      <c r="CA25" s="496">
        <v>110.46298013000003</v>
      </c>
      <c r="CB25" s="55">
        <v>98.342594120000058</v>
      </c>
      <c r="CC25" s="55">
        <v>106.64993328</v>
      </c>
      <c r="CD25" s="55">
        <v>97.47366990999997</v>
      </c>
      <c r="CE25" s="55">
        <v>101.29262514000003</v>
      </c>
      <c r="CF25" s="55">
        <v>112.39388563000006</v>
      </c>
      <c r="CG25" s="55">
        <v>107.45251570999996</v>
      </c>
      <c r="CH25" s="55">
        <v>110.25124371999995</v>
      </c>
      <c r="CI25" s="55">
        <v>101.2571751</v>
      </c>
      <c r="CJ25" s="55">
        <v>100.57385559000001</v>
      </c>
      <c r="CK25" s="161">
        <v>114.01080272999999</v>
      </c>
      <c r="CL25" s="497">
        <f t="shared" si="6"/>
        <v>0</v>
      </c>
      <c r="CM25" s="497">
        <f t="shared" si="7"/>
        <v>0</v>
      </c>
      <c r="CN25" s="486">
        <f t="shared" si="8"/>
        <v>1160.1612810600002</v>
      </c>
      <c r="CO25" s="493"/>
      <c r="CU25" s="234"/>
      <c r="CV25" s="234"/>
      <c r="CW25" s="234"/>
      <c r="CX25" s="234"/>
      <c r="CY25" s="234"/>
      <c r="CZ25" s="234"/>
      <c r="DA25" s="234"/>
      <c r="DB25" s="234"/>
      <c r="DC25" s="234"/>
      <c r="DD25" s="234"/>
      <c r="DE25" s="234"/>
      <c r="DF25" s="234"/>
      <c r="DG25" s="234"/>
      <c r="DH25" s="234"/>
      <c r="DI25" s="234"/>
      <c r="DJ25" s="234"/>
      <c r="DK25" s="234"/>
      <c r="DL25" s="234"/>
    </row>
    <row r="26" spans="1:116" ht="20.100000000000001" customHeight="1" x14ac:dyDescent="0.25">
      <c r="A26" s="549"/>
      <c r="B26" s="474" t="s">
        <v>151</v>
      </c>
      <c r="C26" s="475" t="s">
        <v>155</v>
      </c>
      <c r="D26" s="491">
        <v>0</v>
      </c>
      <c r="E26" s="491">
        <v>0</v>
      </c>
      <c r="F26" s="491">
        <v>0</v>
      </c>
      <c r="G26" s="491">
        <v>0</v>
      </c>
      <c r="H26" s="491">
        <v>9.9999999999999995E-7</v>
      </c>
      <c r="I26" s="491">
        <v>0</v>
      </c>
      <c r="J26" s="491">
        <v>0</v>
      </c>
      <c r="K26" s="491">
        <v>0</v>
      </c>
      <c r="L26" s="491">
        <v>0</v>
      </c>
      <c r="M26" s="492">
        <v>0</v>
      </c>
      <c r="N26" s="492">
        <v>0</v>
      </c>
      <c r="O26" s="492">
        <v>0</v>
      </c>
      <c r="P26" s="493">
        <v>0</v>
      </c>
      <c r="Q26" s="491">
        <v>0</v>
      </c>
      <c r="R26" s="491">
        <v>0</v>
      </c>
      <c r="S26" s="491">
        <v>0</v>
      </c>
      <c r="T26" s="491">
        <v>0</v>
      </c>
      <c r="U26" s="491">
        <v>9.9999999999999995E-7</v>
      </c>
      <c r="V26" s="491">
        <v>0</v>
      </c>
      <c r="W26" s="491">
        <v>0</v>
      </c>
      <c r="X26" s="491">
        <v>0</v>
      </c>
      <c r="Y26" s="491">
        <v>0</v>
      </c>
      <c r="Z26" s="492">
        <v>0</v>
      </c>
      <c r="AA26" s="492">
        <v>0</v>
      </c>
      <c r="AB26" s="492">
        <v>0</v>
      </c>
      <c r="AC26" s="493">
        <v>0</v>
      </c>
      <c r="AD26" s="55">
        <v>0</v>
      </c>
      <c r="AE26" s="55">
        <v>0</v>
      </c>
      <c r="AF26" s="55">
        <v>0</v>
      </c>
      <c r="AG26" s="55">
        <v>10.40560022</v>
      </c>
      <c r="AH26" s="55">
        <v>15.458109589999999</v>
      </c>
      <c r="AI26" s="55">
        <v>0</v>
      </c>
      <c r="AJ26" s="55">
        <v>0</v>
      </c>
      <c r="AK26" s="55">
        <v>0</v>
      </c>
      <c r="AL26" s="55">
        <v>0</v>
      </c>
      <c r="AM26" s="55">
        <v>0</v>
      </c>
      <c r="AN26" s="55">
        <v>0</v>
      </c>
      <c r="AO26" s="55">
        <v>0</v>
      </c>
      <c r="AP26" s="496">
        <v>0</v>
      </c>
      <c r="AQ26" s="55">
        <v>0</v>
      </c>
      <c r="AR26" s="55">
        <v>0</v>
      </c>
      <c r="AS26" s="55">
        <v>0</v>
      </c>
      <c r="AT26" s="55">
        <v>0</v>
      </c>
      <c r="AU26" s="55">
        <v>0</v>
      </c>
      <c r="AV26" s="55">
        <v>0</v>
      </c>
      <c r="AW26" s="55">
        <v>0</v>
      </c>
      <c r="AX26" s="55">
        <v>0</v>
      </c>
      <c r="AY26" s="55">
        <v>0</v>
      </c>
      <c r="AZ26" s="55">
        <v>0</v>
      </c>
      <c r="BA26" s="55">
        <v>0</v>
      </c>
      <c r="BB26" s="496">
        <v>0</v>
      </c>
      <c r="BC26" s="55">
        <v>0</v>
      </c>
      <c r="BD26" s="55">
        <v>0</v>
      </c>
      <c r="BE26" s="55">
        <v>0</v>
      </c>
      <c r="BF26" s="55">
        <v>0</v>
      </c>
      <c r="BG26" s="55">
        <v>0</v>
      </c>
      <c r="BH26" s="55">
        <v>0</v>
      </c>
      <c r="BI26" s="55">
        <v>0</v>
      </c>
      <c r="BJ26" s="55">
        <v>0</v>
      </c>
      <c r="BK26" s="55">
        <v>0</v>
      </c>
      <c r="BL26" s="55">
        <v>0</v>
      </c>
      <c r="BM26" s="55">
        <v>0</v>
      </c>
      <c r="BN26" s="483">
        <f t="shared" si="11"/>
        <v>0</v>
      </c>
      <c r="BO26" s="55">
        <v>0</v>
      </c>
      <c r="BP26" s="55">
        <v>0</v>
      </c>
      <c r="BQ26" s="55">
        <v>0</v>
      </c>
      <c r="BR26" s="55">
        <v>0</v>
      </c>
      <c r="BS26" s="55">
        <v>0</v>
      </c>
      <c r="BT26" s="55">
        <v>0</v>
      </c>
      <c r="BU26" s="55">
        <v>0</v>
      </c>
      <c r="BV26" s="55">
        <v>0</v>
      </c>
      <c r="BW26" s="55">
        <v>0</v>
      </c>
      <c r="BX26" s="55">
        <v>0</v>
      </c>
      <c r="BY26" s="55">
        <v>0</v>
      </c>
      <c r="BZ26" s="55">
        <v>33.758840400000004</v>
      </c>
      <c r="CA26" s="496">
        <v>28.001623389999995</v>
      </c>
      <c r="CB26" s="55">
        <v>24.039787980000003</v>
      </c>
      <c r="CC26" s="55">
        <v>15.10868885</v>
      </c>
      <c r="CD26" s="55">
        <v>17.579946630000002</v>
      </c>
      <c r="CE26" s="55">
        <v>6.7463488499999995</v>
      </c>
      <c r="CF26" s="55">
        <v>9.6573218900000004</v>
      </c>
      <c r="CG26" s="55">
        <v>7.0960878899999997</v>
      </c>
      <c r="CH26" s="55">
        <v>7.3340782799999999</v>
      </c>
      <c r="CI26" s="55">
        <v>4.0012833099999998</v>
      </c>
      <c r="CJ26" s="55">
        <v>2.5839643399999996</v>
      </c>
      <c r="CK26" s="161">
        <v>12.633490280000002</v>
      </c>
      <c r="CL26" s="497">
        <f t="shared" si="6"/>
        <v>0</v>
      </c>
      <c r="CM26" s="497">
        <f t="shared" si="7"/>
        <v>0</v>
      </c>
      <c r="CN26" s="486">
        <f t="shared" si="8"/>
        <v>134.78262169000001</v>
      </c>
      <c r="CO26" s="493"/>
      <c r="CU26" s="234"/>
      <c r="CV26" s="234"/>
      <c r="CW26" s="234"/>
      <c r="CX26" s="234"/>
      <c r="CY26" s="234"/>
      <c r="CZ26" s="234"/>
      <c r="DA26" s="234"/>
      <c r="DB26" s="234"/>
      <c r="DC26" s="234"/>
      <c r="DD26" s="234"/>
      <c r="DE26" s="234"/>
      <c r="DF26" s="234"/>
      <c r="DG26" s="234"/>
      <c r="DH26" s="234"/>
      <c r="DI26" s="234"/>
      <c r="DJ26" s="234"/>
      <c r="DK26" s="234"/>
      <c r="DL26" s="234"/>
    </row>
    <row r="27" spans="1:116" ht="19.5" customHeight="1" x14ac:dyDescent="0.25">
      <c r="A27" s="549"/>
      <c r="B27" s="474" t="s">
        <v>123</v>
      </c>
      <c r="C27" s="475" t="s">
        <v>125</v>
      </c>
      <c r="D27" s="491">
        <v>0</v>
      </c>
      <c r="E27" s="491">
        <v>0</v>
      </c>
      <c r="F27" s="491">
        <v>0</v>
      </c>
      <c r="G27" s="491">
        <v>0</v>
      </c>
      <c r="H27" s="491">
        <v>0</v>
      </c>
      <c r="I27" s="491">
        <v>0</v>
      </c>
      <c r="J27" s="491">
        <v>0</v>
      </c>
      <c r="K27" s="491">
        <v>0</v>
      </c>
      <c r="L27" s="491">
        <v>0</v>
      </c>
      <c r="M27" s="492">
        <v>0</v>
      </c>
      <c r="N27" s="492">
        <v>0</v>
      </c>
      <c r="O27" s="492">
        <v>0</v>
      </c>
      <c r="P27" s="493">
        <f>SUM(D27:O27)</f>
        <v>0</v>
      </c>
      <c r="Q27" s="55">
        <v>0</v>
      </c>
      <c r="R27" s="55">
        <v>0</v>
      </c>
      <c r="S27" s="55">
        <v>0</v>
      </c>
      <c r="T27" s="55">
        <v>0</v>
      </c>
      <c r="U27" s="55">
        <v>0</v>
      </c>
      <c r="V27" s="55">
        <v>0</v>
      </c>
      <c r="W27" s="55">
        <v>0</v>
      </c>
      <c r="X27" s="55">
        <v>0</v>
      </c>
      <c r="Y27" s="55">
        <v>0</v>
      </c>
      <c r="Z27" s="55">
        <v>0</v>
      </c>
      <c r="AA27" s="55">
        <v>0</v>
      </c>
      <c r="AB27" s="55">
        <v>0</v>
      </c>
      <c r="AC27" s="493">
        <v>0</v>
      </c>
      <c r="AD27" s="55">
        <v>0</v>
      </c>
      <c r="AE27" s="55">
        <v>0</v>
      </c>
      <c r="AF27" s="55">
        <v>0</v>
      </c>
      <c r="AG27" s="55">
        <v>0</v>
      </c>
      <c r="AH27" s="55">
        <v>0</v>
      </c>
      <c r="AI27" s="55">
        <v>0</v>
      </c>
      <c r="AJ27" s="55">
        <v>0</v>
      </c>
      <c r="AK27" s="55">
        <v>0</v>
      </c>
      <c r="AL27" s="55">
        <v>0</v>
      </c>
      <c r="AM27" s="55">
        <v>0</v>
      </c>
      <c r="AN27" s="55">
        <v>0</v>
      </c>
      <c r="AO27" s="55">
        <v>0</v>
      </c>
      <c r="AP27" s="496">
        <v>0</v>
      </c>
      <c r="AQ27" s="55">
        <v>0</v>
      </c>
      <c r="AR27" s="55">
        <v>0</v>
      </c>
      <c r="AS27" s="55">
        <v>0</v>
      </c>
      <c r="AT27" s="55">
        <v>0</v>
      </c>
      <c r="AU27" s="55">
        <v>0</v>
      </c>
      <c r="AV27" s="55">
        <v>0</v>
      </c>
      <c r="AW27" s="55">
        <v>0</v>
      </c>
      <c r="AX27" s="55">
        <v>0</v>
      </c>
      <c r="AY27" s="55">
        <v>0</v>
      </c>
      <c r="AZ27" s="55">
        <v>0</v>
      </c>
      <c r="BA27" s="55">
        <v>0</v>
      </c>
      <c r="BB27" s="496">
        <v>0</v>
      </c>
      <c r="BC27" s="55">
        <v>0</v>
      </c>
      <c r="BD27" s="55">
        <v>0</v>
      </c>
      <c r="BE27" s="55">
        <v>0</v>
      </c>
      <c r="BF27" s="55">
        <v>0</v>
      </c>
      <c r="BG27" s="55">
        <v>0</v>
      </c>
      <c r="BH27" s="55">
        <v>0</v>
      </c>
      <c r="BI27" s="55">
        <v>0</v>
      </c>
      <c r="BJ27" s="55">
        <v>0</v>
      </c>
      <c r="BK27" s="55">
        <v>0</v>
      </c>
      <c r="BL27" s="55">
        <v>0</v>
      </c>
      <c r="BM27" s="55">
        <v>0</v>
      </c>
      <c r="BN27" s="483">
        <f t="shared" si="11"/>
        <v>0</v>
      </c>
      <c r="BO27" s="55">
        <v>0</v>
      </c>
      <c r="BP27" s="55">
        <v>0</v>
      </c>
      <c r="BQ27" s="55">
        <v>0</v>
      </c>
      <c r="BR27" s="55">
        <v>0</v>
      </c>
      <c r="BS27" s="55">
        <v>0</v>
      </c>
      <c r="BT27" s="55">
        <v>0</v>
      </c>
      <c r="BU27" s="55">
        <v>0</v>
      </c>
      <c r="BV27" s="55">
        <v>0</v>
      </c>
      <c r="BW27" s="55">
        <v>0</v>
      </c>
      <c r="BX27" s="55">
        <v>0</v>
      </c>
      <c r="BY27" s="55">
        <v>0</v>
      </c>
      <c r="BZ27" s="55">
        <v>0</v>
      </c>
      <c r="CA27" s="496">
        <v>0</v>
      </c>
      <c r="CB27" s="55">
        <v>0</v>
      </c>
      <c r="CC27" s="55">
        <v>0</v>
      </c>
      <c r="CD27" s="55">
        <v>0</v>
      </c>
      <c r="CE27" s="55">
        <v>0</v>
      </c>
      <c r="CF27" s="55">
        <v>0</v>
      </c>
      <c r="CG27" s="55">
        <v>0</v>
      </c>
      <c r="CH27" s="55">
        <v>0</v>
      </c>
      <c r="CI27" s="55">
        <v>0</v>
      </c>
      <c r="CJ27" s="55">
        <v>0</v>
      </c>
      <c r="CK27" s="161">
        <v>0</v>
      </c>
      <c r="CL27" s="497">
        <f t="shared" si="6"/>
        <v>0</v>
      </c>
      <c r="CM27" s="497">
        <f t="shared" si="7"/>
        <v>0</v>
      </c>
      <c r="CN27" s="486">
        <f t="shared" si="8"/>
        <v>0</v>
      </c>
      <c r="CO27" s="493"/>
      <c r="CU27" s="234"/>
      <c r="CV27" s="234"/>
      <c r="CW27" s="234"/>
      <c r="CX27" s="234"/>
      <c r="CY27" s="234"/>
      <c r="CZ27" s="234"/>
      <c r="DA27" s="234"/>
      <c r="DB27" s="234"/>
      <c r="DC27" s="234"/>
      <c r="DD27" s="234"/>
      <c r="DE27" s="234"/>
      <c r="DF27" s="234"/>
      <c r="DG27" s="234"/>
      <c r="DH27" s="234"/>
      <c r="DI27" s="234"/>
      <c r="DJ27" s="234"/>
      <c r="DK27" s="234"/>
      <c r="DL27" s="234"/>
    </row>
    <row r="28" spans="1:116" ht="20.25" customHeight="1" x14ac:dyDescent="0.25">
      <c r="A28" s="549"/>
      <c r="B28" s="474" t="s">
        <v>17</v>
      </c>
      <c r="C28" s="475" t="s">
        <v>18</v>
      </c>
      <c r="D28" s="491">
        <v>1178.1549821899998</v>
      </c>
      <c r="E28" s="491">
        <v>1201.6945238000003</v>
      </c>
      <c r="F28" s="491">
        <v>1202.7793070900004</v>
      </c>
      <c r="G28" s="491">
        <v>1409.2478181800004</v>
      </c>
      <c r="H28" s="491">
        <v>1288.57951411</v>
      </c>
      <c r="I28" s="491">
        <v>1277.4308070299999</v>
      </c>
      <c r="J28" s="491">
        <v>1247.42845158</v>
      </c>
      <c r="K28" s="491">
        <v>1188.94500694</v>
      </c>
      <c r="L28" s="491">
        <v>1900.8150853800003</v>
      </c>
      <c r="M28" s="492">
        <v>1638.8603798199999</v>
      </c>
      <c r="N28" s="492">
        <v>1637.7947676000001</v>
      </c>
      <c r="O28" s="492">
        <v>1787.05667948</v>
      </c>
      <c r="P28" s="493">
        <f>SUM(D28:O28)</f>
        <v>16958.787323200002</v>
      </c>
      <c r="Q28" s="55">
        <v>1503.2310632600002</v>
      </c>
      <c r="R28" s="55">
        <v>1310.8879257000008</v>
      </c>
      <c r="S28" s="55">
        <v>1769.5395679299993</v>
      </c>
      <c r="T28" s="55">
        <v>1653.8965416699991</v>
      </c>
      <c r="U28" s="55">
        <v>1372.8598240900001</v>
      </c>
      <c r="V28" s="55">
        <v>1536.1198155899997</v>
      </c>
      <c r="W28" s="55">
        <v>2030.30031285</v>
      </c>
      <c r="X28" s="55">
        <v>1923.0578788700004</v>
      </c>
      <c r="Y28" s="55">
        <v>1626.2967227100016</v>
      </c>
      <c r="Z28" s="55">
        <v>1978.4897828399994</v>
      </c>
      <c r="AA28" s="55">
        <v>1506.8203076200009</v>
      </c>
      <c r="AB28" s="55">
        <v>2264.924503780001</v>
      </c>
      <c r="AC28" s="493">
        <f>SUM(Q28:AB28)</f>
        <v>20476.424246910006</v>
      </c>
      <c r="AD28" s="55">
        <v>1864.5252078900003</v>
      </c>
      <c r="AE28" s="55">
        <v>1906.1021927000004</v>
      </c>
      <c r="AF28" s="55">
        <v>2036.48687412</v>
      </c>
      <c r="AG28" s="55">
        <v>2633.75175752</v>
      </c>
      <c r="AH28" s="55">
        <v>2186.4108367199997</v>
      </c>
      <c r="AI28" s="55">
        <v>1913.3267970200004</v>
      </c>
      <c r="AJ28" s="55">
        <v>3831.2971810399999</v>
      </c>
      <c r="AK28" s="55">
        <v>2623.35279885</v>
      </c>
      <c r="AL28" s="55">
        <v>2946.8308973799999</v>
      </c>
      <c r="AM28" s="245">
        <v>2670.3486031000002</v>
      </c>
      <c r="AN28" s="245">
        <v>2913.3645275899999</v>
      </c>
      <c r="AO28" s="245">
        <v>3427.2133521400001</v>
      </c>
      <c r="AP28" s="496">
        <v>3361.7226754899993</v>
      </c>
      <c r="AQ28" s="55">
        <v>2578.6416346500009</v>
      </c>
      <c r="AR28" s="55">
        <v>3536.8576278100013</v>
      </c>
      <c r="AS28" s="55">
        <v>3816.6589990000011</v>
      </c>
      <c r="AT28" s="55">
        <v>3797.1979931800001</v>
      </c>
      <c r="AU28" s="55">
        <v>3385.9273120200014</v>
      </c>
      <c r="AV28" s="55">
        <v>4463.1262937300007</v>
      </c>
      <c r="AW28" s="55">
        <v>3899.1462932900013</v>
      </c>
      <c r="AX28" s="55">
        <v>3477.2415183099984</v>
      </c>
      <c r="AY28" s="55">
        <v>4488.9917233200013</v>
      </c>
      <c r="AZ28" s="55">
        <v>3898.19266857</v>
      </c>
      <c r="BA28" s="55">
        <v>4184.1890088400014</v>
      </c>
      <c r="BB28" s="496">
        <v>4097.2062289799997</v>
      </c>
      <c r="BC28" s="55">
        <v>3504.8660544800009</v>
      </c>
      <c r="BD28" s="55">
        <v>3857.2678254099997</v>
      </c>
      <c r="BE28" s="55">
        <v>4725.5162604400011</v>
      </c>
      <c r="BF28" s="55">
        <v>3798.6760877899969</v>
      </c>
      <c r="BG28" s="55">
        <v>3530.3465235500003</v>
      </c>
      <c r="BH28" s="55">
        <v>4460.5434927000015</v>
      </c>
      <c r="BI28" s="55">
        <v>3681.8883498500018</v>
      </c>
      <c r="BJ28" s="55">
        <v>3378.3031484300004</v>
      </c>
      <c r="BK28" s="55">
        <v>3910.9066275900009</v>
      </c>
      <c r="BL28" s="55">
        <v>3896.0754067300009</v>
      </c>
      <c r="BM28" s="55">
        <v>5262.0788991199979</v>
      </c>
      <c r="BN28" s="483">
        <f t="shared" si="11"/>
        <v>48103.674905070002</v>
      </c>
      <c r="BO28" s="55">
        <v>4860.4168086599975</v>
      </c>
      <c r="BP28" s="55">
        <v>3454.1434585600023</v>
      </c>
      <c r="BQ28" s="55">
        <v>3603.0643344799969</v>
      </c>
      <c r="BR28" s="55">
        <v>4657.4804805799959</v>
      </c>
      <c r="BS28" s="55">
        <v>4500.0753975899988</v>
      </c>
      <c r="BT28" s="55">
        <v>4146.5383131699982</v>
      </c>
      <c r="BU28" s="55">
        <v>5485.2493144600012</v>
      </c>
      <c r="BV28" s="55">
        <v>4145.8037548399989</v>
      </c>
      <c r="BW28" s="55">
        <v>5247.5255854399993</v>
      </c>
      <c r="BX28" s="55">
        <v>5311.1837202100023</v>
      </c>
      <c r="BY28" s="55">
        <v>4583.1567093800022</v>
      </c>
      <c r="BZ28" s="55">
        <v>6949.5571945399925</v>
      </c>
      <c r="CA28" s="496">
        <v>5397.0801635300031</v>
      </c>
      <c r="CB28" s="55">
        <v>4592.3734093799994</v>
      </c>
      <c r="CC28" s="55">
        <v>4536.5455836800056</v>
      </c>
      <c r="CD28" s="55">
        <v>4950.5843767799943</v>
      </c>
      <c r="CE28" s="55">
        <v>4523.0410860599986</v>
      </c>
      <c r="CF28" s="55">
        <v>5133.290962770001</v>
      </c>
      <c r="CG28" s="55">
        <v>5916.0958883499998</v>
      </c>
      <c r="CH28" s="55">
        <v>4496.0329404499998</v>
      </c>
      <c r="CI28" s="55">
        <v>5215.1411700100016</v>
      </c>
      <c r="CJ28" s="55">
        <v>6331.4910190300006</v>
      </c>
      <c r="CK28" s="161">
        <v>5598.8022906299993</v>
      </c>
      <c r="CL28" s="497">
        <f t="shared" si="6"/>
        <v>42841.596005950007</v>
      </c>
      <c r="CM28" s="497">
        <f t="shared" si="7"/>
        <v>49994.637877370005</v>
      </c>
      <c r="CN28" s="486">
        <f t="shared" si="8"/>
        <v>56690.478890669998</v>
      </c>
      <c r="CO28" s="493">
        <f t="shared" si="12"/>
        <v>13.393118337458464</v>
      </c>
      <c r="CU28" s="234"/>
      <c r="CV28" s="234"/>
      <c r="CW28" s="234"/>
      <c r="CX28" s="234"/>
      <c r="CY28" s="234"/>
      <c r="CZ28" s="234"/>
      <c r="DA28" s="234"/>
      <c r="DB28" s="234"/>
      <c r="DC28" s="234"/>
      <c r="DD28" s="234"/>
      <c r="DE28" s="234"/>
      <c r="DF28" s="234"/>
      <c r="DG28" s="234"/>
      <c r="DH28" s="234"/>
      <c r="DI28" s="234"/>
      <c r="DJ28" s="234"/>
      <c r="DK28" s="234"/>
      <c r="DL28" s="234"/>
    </row>
    <row r="29" spans="1:116" ht="20.100000000000001" customHeight="1" x14ac:dyDescent="0.25">
      <c r="A29" s="549"/>
      <c r="B29" s="474" t="s">
        <v>167</v>
      </c>
      <c r="C29" s="475" t="s">
        <v>168</v>
      </c>
      <c r="D29" s="491">
        <v>0</v>
      </c>
      <c r="E29" s="491">
        <v>0</v>
      </c>
      <c r="F29" s="491">
        <v>0</v>
      </c>
      <c r="G29" s="491">
        <v>0</v>
      </c>
      <c r="H29" s="491">
        <v>0</v>
      </c>
      <c r="I29" s="491">
        <v>0</v>
      </c>
      <c r="J29" s="491">
        <v>0</v>
      </c>
      <c r="K29" s="491">
        <v>0</v>
      </c>
      <c r="L29" s="491">
        <v>0</v>
      </c>
      <c r="M29" s="492">
        <v>0</v>
      </c>
      <c r="N29" s="492">
        <v>0</v>
      </c>
      <c r="O29" s="492">
        <v>0</v>
      </c>
      <c r="P29" s="493">
        <v>0</v>
      </c>
      <c r="Q29" s="491">
        <v>0</v>
      </c>
      <c r="R29" s="491">
        <v>0</v>
      </c>
      <c r="S29" s="491">
        <v>0</v>
      </c>
      <c r="T29" s="491">
        <v>0</v>
      </c>
      <c r="U29" s="491">
        <v>0</v>
      </c>
      <c r="V29" s="491">
        <v>0</v>
      </c>
      <c r="W29" s="491">
        <v>0</v>
      </c>
      <c r="X29" s="491">
        <v>0</v>
      </c>
      <c r="Y29" s="491">
        <v>0</v>
      </c>
      <c r="Z29" s="492">
        <v>0</v>
      </c>
      <c r="AA29" s="492">
        <v>0</v>
      </c>
      <c r="AB29" s="492">
        <v>0</v>
      </c>
      <c r="AC29" s="493">
        <v>0</v>
      </c>
      <c r="AD29" s="55">
        <v>0</v>
      </c>
      <c r="AE29" s="55">
        <v>0</v>
      </c>
      <c r="AF29" s="55">
        <v>0</v>
      </c>
      <c r="AG29" s="55">
        <v>0</v>
      </c>
      <c r="AH29" s="55">
        <v>0</v>
      </c>
      <c r="AI29" s="55">
        <v>0</v>
      </c>
      <c r="AJ29" s="55">
        <v>0</v>
      </c>
      <c r="AK29" s="55">
        <v>0</v>
      </c>
      <c r="AL29" s="55">
        <v>0</v>
      </c>
      <c r="AM29" s="55">
        <v>0</v>
      </c>
      <c r="AN29" s="55">
        <v>0</v>
      </c>
      <c r="AO29" s="55">
        <v>0</v>
      </c>
      <c r="AP29" s="496">
        <v>0</v>
      </c>
      <c r="AQ29" s="55">
        <v>0</v>
      </c>
      <c r="AR29" s="55">
        <v>0</v>
      </c>
      <c r="AS29" s="55">
        <v>0</v>
      </c>
      <c r="AT29" s="55">
        <v>0</v>
      </c>
      <c r="AU29" s="55">
        <v>0</v>
      </c>
      <c r="AV29" s="55">
        <v>0</v>
      </c>
      <c r="AW29" s="55">
        <v>0</v>
      </c>
      <c r="AX29" s="55">
        <v>0</v>
      </c>
      <c r="AY29" s="55">
        <v>0</v>
      </c>
      <c r="AZ29" s="55">
        <v>0</v>
      </c>
      <c r="BA29" s="55">
        <v>0</v>
      </c>
      <c r="BB29" s="496">
        <v>0</v>
      </c>
      <c r="BC29" s="55">
        <v>0</v>
      </c>
      <c r="BD29" s="55">
        <v>0</v>
      </c>
      <c r="BE29" s="55">
        <v>0</v>
      </c>
      <c r="BF29" s="55">
        <v>0</v>
      </c>
      <c r="BG29" s="55">
        <v>0</v>
      </c>
      <c r="BH29" s="55">
        <v>0</v>
      </c>
      <c r="BI29" s="55">
        <v>0</v>
      </c>
      <c r="BJ29" s="55">
        <v>0</v>
      </c>
      <c r="BK29" s="55">
        <v>0</v>
      </c>
      <c r="BL29" s="55">
        <v>0</v>
      </c>
      <c r="BM29" s="55">
        <v>0</v>
      </c>
      <c r="BN29" s="483">
        <f t="shared" si="11"/>
        <v>0</v>
      </c>
      <c r="BO29" s="55">
        <v>0</v>
      </c>
      <c r="BP29" s="55">
        <v>0</v>
      </c>
      <c r="BQ29" s="55">
        <v>0</v>
      </c>
      <c r="BR29" s="55">
        <v>0</v>
      </c>
      <c r="BS29" s="55">
        <v>0</v>
      </c>
      <c r="BT29" s="55">
        <v>0</v>
      </c>
      <c r="BU29" s="55">
        <v>0</v>
      </c>
      <c r="BV29" s="55">
        <v>0</v>
      </c>
      <c r="BW29" s="55">
        <v>0</v>
      </c>
      <c r="BX29" s="55">
        <v>0</v>
      </c>
      <c r="BY29" s="55">
        <v>0</v>
      </c>
      <c r="BZ29" s="55">
        <v>0</v>
      </c>
      <c r="CA29" s="496">
        <v>0</v>
      </c>
      <c r="CB29" s="55">
        <v>0.18009421000000003</v>
      </c>
      <c r="CC29" s="55">
        <v>16.92020776</v>
      </c>
      <c r="CD29" s="55">
        <v>10.62703329</v>
      </c>
      <c r="CE29" s="55">
        <v>174.9815772</v>
      </c>
      <c r="CF29" s="55">
        <v>39.732356340000003</v>
      </c>
      <c r="CG29" s="55">
        <v>55.278915220000002</v>
      </c>
      <c r="CH29" s="55">
        <v>138.29696981999999</v>
      </c>
      <c r="CI29" s="55">
        <v>39.488047590000008</v>
      </c>
      <c r="CJ29" s="55">
        <v>25.762990510000002</v>
      </c>
      <c r="CK29" s="161">
        <v>11.640632589999999</v>
      </c>
      <c r="CL29" s="497">
        <f t="shared" si="6"/>
        <v>0</v>
      </c>
      <c r="CM29" s="497">
        <f t="shared" si="7"/>
        <v>0</v>
      </c>
      <c r="CN29" s="486">
        <f t="shared" si="8"/>
        <v>512.90882453000006</v>
      </c>
      <c r="CO29" s="493"/>
      <c r="CU29" s="234"/>
      <c r="CV29" s="234"/>
      <c r="CW29" s="234"/>
      <c r="CX29" s="234"/>
      <c r="CY29" s="234"/>
      <c r="CZ29" s="234"/>
      <c r="DA29" s="234"/>
      <c r="DB29" s="234"/>
      <c r="DC29" s="234"/>
      <c r="DD29" s="234"/>
      <c r="DE29" s="234"/>
      <c r="DF29" s="234"/>
      <c r="DG29" s="234"/>
      <c r="DH29" s="234"/>
      <c r="DI29" s="234"/>
      <c r="DJ29" s="234"/>
      <c r="DK29" s="234"/>
      <c r="DL29" s="234"/>
    </row>
    <row r="30" spans="1:116" ht="20.100000000000001" customHeight="1" x14ac:dyDescent="0.25">
      <c r="A30" s="549"/>
      <c r="B30" s="474" t="s">
        <v>28</v>
      </c>
      <c r="C30" s="475" t="s">
        <v>29</v>
      </c>
      <c r="D30" s="491">
        <v>11.45584539</v>
      </c>
      <c r="E30" s="491">
        <v>5.7068109600000012</v>
      </c>
      <c r="F30" s="491">
        <v>0</v>
      </c>
      <c r="G30" s="491">
        <v>0</v>
      </c>
      <c r="H30" s="491">
        <v>1.6670430600000001</v>
      </c>
      <c r="I30" s="491">
        <v>0</v>
      </c>
      <c r="J30" s="491">
        <v>0</v>
      </c>
      <c r="K30" s="491">
        <v>0</v>
      </c>
      <c r="L30" s="491">
        <v>0</v>
      </c>
      <c r="M30" s="492">
        <v>0</v>
      </c>
      <c r="N30" s="492">
        <v>0</v>
      </c>
      <c r="O30" s="492">
        <v>0</v>
      </c>
      <c r="P30" s="493">
        <f>SUM(D30:O30)</f>
        <v>18.829699410000003</v>
      </c>
      <c r="Q30" s="55">
        <v>9.9999999999999995E-7</v>
      </c>
      <c r="R30" s="55">
        <v>9.9999999999999995E-7</v>
      </c>
      <c r="S30" s="55">
        <v>9.9999999999999995E-7</v>
      </c>
      <c r="T30" s="55">
        <v>9.9999999999999995E-7</v>
      </c>
      <c r="U30" s="55">
        <v>0</v>
      </c>
      <c r="V30" s="55">
        <v>0</v>
      </c>
      <c r="W30" s="55">
        <v>0</v>
      </c>
      <c r="X30" s="55">
        <v>0</v>
      </c>
      <c r="Y30" s="55">
        <v>0</v>
      </c>
      <c r="Z30" s="55">
        <v>0</v>
      </c>
      <c r="AA30" s="55">
        <v>0</v>
      </c>
      <c r="AB30" s="55">
        <v>0</v>
      </c>
      <c r="AC30" s="493">
        <f>SUM(Q30:AB30)</f>
        <v>3.9999999999999998E-6</v>
      </c>
      <c r="AD30" s="55">
        <v>0</v>
      </c>
      <c r="AE30" s="55">
        <v>0</v>
      </c>
      <c r="AF30" s="55">
        <v>0</v>
      </c>
      <c r="AG30" s="55">
        <v>10.40560022</v>
      </c>
      <c r="AH30" s="55">
        <v>15.458109589999999</v>
      </c>
      <c r="AI30" s="55">
        <v>0</v>
      </c>
      <c r="AJ30" s="55">
        <v>0</v>
      </c>
      <c r="AK30" s="55">
        <v>0</v>
      </c>
      <c r="AL30" s="55">
        <v>0</v>
      </c>
      <c r="AM30" s="55">
        <v>0</v>
      </c>
      <c r="AN30" s="55">
        <v>0</v>
      </c>
      <c r="AO30" s="55">
        <v>0</v>
      </c>
      <c r="AP30" s="496">
        <v>0</v>
      </c>
      <c r="AQ30" s="55">
        <v>0</v>
      </c>
      <c r="AR30" s="55">
        <v>0</v>
      </c>
      <c r="AS30" s="55">
        <v>0</v>
      </c>
      <c r="AT30" s="55">
        <v>0</v>
      </c>
      <c r="AU30" s="55">
        <v>0</v>
      </c>
      <c r="AV30" s="55">
        <v>0</v>
      </c>
      <c r="AW30" s="55">
        <v>0</v>
      </c>
      <c r="AX30" s="55">
        <v>0</v>
      </c>
      <c r="AY30" s="55">
        <v>0</v>
      </c>
      <c r="AZ30" s="55">
        <v>0</v>
      </c>
      <c r="BA30" s="55">
        <v>0</v>
      </c>
      <c r="BB30" s="496">
        <v>0</v>
      </c>
      <c r="BC30" s="55">
        <v>0</v>
      </c>
      <c r="BD30" s="55">
        <v>0</v>
      </c>
      <c r="BE30" s="55">
        <v>31.209384880000002</v>
      </c>
      <c r="BF30" s="55">
        <v>0</v>
      </c>
      <c r="BG30" s="55">
        <v>0</v>
      </c>
      <c r="BH30" s="55">
        <v>0</v>
      </c>
      <c r="BI30" s="55">
        <v>0</v>
      </c>
      <c r="BJ30" s="55">
        <v>0</v>
      </c>
      <c r="BK30" s="55">
        <v>0</v>
      </c>
      <c r="BL30" s="55">
        <v>0</v>
      </c>
      <c r="BM30" s="55">
        <v>0</v>
      </c>
      <c r="BN30" s="483">
        <f t="shared" si="11"/>
        <v>31.209384880000002</v>
      </c>
      <c r="BO30" s="55">
        <v>0</v>
      </c>
      <c r="BP30" s="55">
        <v>0</v>
      </c>
      <c r="BQ30" s="55">
        <v>0</v>
      </c>
      <c r="BR30" s="55">
        <v>20</v>
      </c>
      <c r="BS30" s="55">
        <v>26</v>
      </c>
      <c r="BT30" s="55">
        <v>0</v>
      </c>
      <c r="BU30" s="55">
        <v>347</v>
      </c>
      <c r="BV30" s="55">
        <v>47</v>
      </c>
      <c r="BW30" s="55">
        <v>0</v>
      </c>
      <c r="BX30" s="55">
        <v>0</v>
      </c>
      <c r="BY30" s="55">
        <v>0</v>
      </c>
      <c r="BZ30" s="55">
        <v>125.04999999</v>
      </c>
      <c r="CA30" s="496">
        <v>30.004000000000001</v>
      </c>
      <c r="CB30" s="55">
        <v>0</v>
      </c>
      <c r="CC30" s="55">
        <v>0</v>
      </c>
      <c r="CD30" s="55">
        <v>0</v>
      </c>
      <c r="CE30" s="55">
        <v>0</v>
      </c>
      <c r="CF30" s="55">
        <v>0</v>
      </c>
      <c r="CG30" s="55">
        <v>0.60046668000000003</v>
      </c>
      <c r="CH30" s="55">
        <v>0</v>
      </c>
      <c r="CI30" s="55">
        <v>0.30019998999999997</v>
      </c>
      <c r="CJ30" s="55">
        <v>1.1607421899999999</v>
      </c>
      <c r="CK30" s="161">
        <v>1.3310822000000002</v>
      </c>
      <c r="CL30" s="497">
        <f t="shared" si="6"/>
        <v>31.209384880000002</v>
      </c>
      <c r="CM30" s="497">
        <f t="shared" si="7"/>
        <v>440</v>
      </c>
      <c r="CN30" s="486">
        <f t="shared" si="8"/>
        <v>33.396491059999995</v>
      </c>
      <c r="CO30" s="493">
        <f t="shared" si="12"/>
        <v>-92.409888395454544</v>
      </c>
      <c r="CU30" s="234"/>
      <c r="CV30" s="234"/>
      <c r="CW30" s="234"/>
      <c r="CX30" s="234"/>
      <c r="CY30" s="234"/>
      <c r="CZ30" s="234"/>
      <c r="DA30" s="234"/>
      <c r="DB30" s="234"/>
      <c r="DC30" s="234"/>
      <c r="DD30" s="234"/>
      <c r="DE30" s="234"/>
      <c r="DF30" s="234"/>
      <c r="DG30" s="234"/>
      <c r="DH30" s="234"/>
      <c r="DI30" s="234"/>
      <c r="DJ30" s="234"/>
      <c r="DK30" s="234"/>
      <c r="DL30" s="234"/>
    </row>
    <row r="31" spans="1:116" ht="20.100000000000001" customHeight="1" x14ac:dyDescent="0.25">
      <c r="A31" s="549"/>
      <c r="B31" s="474" t="s">
        <v>30</v>
      </c>
      <c r="C31" s="475" t="s">
        <v>31</v>
      </c>
      <c r="D31" s="491">
        <v>11.45584539</v>
      </c>
      <c r="E31" s="491">
        <v>5.7068109600000012</v>
      </c>
      <c r="F31" s="491">
        <v>0</v>
      </c>
      <c r="G31" s="491">
        <v>0</v>
      </c>
      <c r="H31" s="491">
        <v>1.66704206</v>
      </c>
      <c r="I31" s="491">
        <v>0</v>
      </c>
      <c r="J31" s="491">
        <v>0</v>
      </c>
      <c r="K31" s="491">
        <v>0</v>
      </c>
      <c r="L31" s="491">
        <v>0</v>
      </c>
      <c r="M31" s="492">
        <v>0</v>
      </c>
      <c r="N31" s="492">
        <v>0</v>
      </c>
      <c r="O31" s="492">
        <v>0</v>
      </c>
      <c r="P31" s="493">
        <f>SUM(D31:O31)</f>
        <v>18.829698410000002</v>
      </c>
      <c r="Q31" s="55">
        <v>0</v>
      </c>
      <c r="R31" s="55">
        <v>0</v>
      </c>
      <c r="S31" s="55">
        <v>0</v>
      </c>
      <c r="T31" s="55">
        <v>0</v>
      </c>
      <c r="U31" s="55">
        <v>0</v>
      </c>
      <c r="V31" s="55">
        <v>0</v>
      </c>
      <c r="W31" s="55">
        <v>0</v>
      </c>
      <c r="X31" s="55">
        <v>0</v>
      </c>
      <c r="Y31" s="55">
        <v>0</v>
      </c>
      <c r="Z31" s="55">
        <v>0</v>
      </c>
      <c r="AA31" s="55">
        <v>0</v>
      </c>
      <c r="AB31" s="55">
        <v>0</v>
      </c>
      <c r="AC31" s="493">
        <f>SUM(Q31:AB31)</f>
        <v>0</v>
      </c>
      <c r="AD31" s="55">
        <v>0</v>
      </c>
      <c r="AE31" s="55">
        <v>0</v>
      </c>
      <c r="AF31" s="55">
        <v>0</v>
      </c>
      <c r="AG31" s="55">
        <v>10.40560022</v>
      </c>
      <c r="AH31" s="55">
        <v>15.458109589999999</v>
      </c>
      <c r="AI31" s="55">
        <v>0</v>
      </c>
      <c r="AJ31" s="55">
        <v>0</v>
      </c>
      <c r="AK31" s="55">
        <v>0</v>
      </c>
      <c r="AL31" s="55">
        <v>0</v>
      </c>
      <c r="AM31" s="55">
        <v>0</v>
      </c>
      <c r="AN31" s="55">
        <v>0</v>
      </c>
      <c r="AO31" s="55">
        <v>0</v>
      </c>
      <c r="AP31" s="496">
        <v>0</v>
      </c>
      <c r="AQ31" s="55">
        <v>0</v>
      </c>
      <c r="AR31" s="55">
        <v>0</v>
      </c>
      <c r="AS31" s="55">
        <v>0</v>
      </c>
      <c r="AT31" s="55">
        <v>0</v>
      </c>
      <c r="AU31" s="55">
        <v>0</v>
      </c>
      <c r="AV31" s="55">
        <v>0</v>
      </c>
      <c r="AW31" s="55">
        <v>0</v>
      </c>
      <c r="AX31" s="55">
        <v>0</v>
      </c>
      <c r="AY31" s="55">
        <v>0</v>
      </c>
      <c r="AZ31" s="55">
        <v>0</v>
      </c>
      <c r="BA31" s="55">
        <v>0</v>
      </c>
      <c r="BB31" s="496">
        <v>0</v>
      </c>
      <c r="BC31" s="55">
        <v>0</v>
      </c>
      <c r="BD31" s="55">
        <v>0</v>
      </c>
      <c r="BE31" s="55">
        <v>0</v>
      </c>
      <c r="BF31" s="55">
        <v>0</v>
      </c>
      <c r="BG31" s="55">
        <v>0</v>
      </c>
      <c r="BH31" s="55">
        <v>0</v>
      </c>
      <c r="BI31" s="55">
        <v>0</v>
      </c>
      <c r="BJ31" s="55">
        <v>0</v>
      </c>
      <c r="BK31" s="55">
        <v>0</v>
      </c>
      <c r="BL31" s="55">
        <v>0</v>
      </c>
      <c r="BM31" s="55">
        <v>0</v>
      </c>
      <c r="BN31" s="483">
        <f t="shared" si="11"/>
        <v>0</v>
      </c>
      <c r="BO31" s="55">
        <v>0</v>
      </c>
      <c r="BP31" s="55">
        <v>0</v>
      </c>
      <c r="BQ31" s="55">
        <v>0</v>
      </c>
      <c r="BR31" s="55">
        <v>0</v>
      </c>
      <c r="BS31" s="55">
        <v>0</v>
      </c>
      <c r="BT31" s="55">
        <v>0</v>
      </c>
      <c r="BU31" s="55">
        <v>0</v>
      </c>
      <c r="BV31" s="55">
        <v>0</v>
      </c>
      <c r="BW31" s="55">
        <v>0</v>
      </c>
      <c r="BX31" s="55">
        <v>0</v>
      </c>
      <c r="BY31" s="55">
        <v>0</v>
      </c>
      <c r="BZ31" s="55">
        <v>0</v>
      </c>
      <c r="CA31" s="496">
        <v>0</v>
      </c>
      <c r="CB31" s="55">
        <v>0</v>
      </c>
      <c r="CC31" s="55">
        <v>0</v>
      </c>
      <c r="CD31" s="55">
        <v>0</v>
      </c>
      <c r="CE31" s="55">
        <v>0</v>
      </c>
      <c r="CF31" s="55">
        <v>0</v>
      </c>
      <c r="CG31" s="55">
        <v>0</v>
      </c>
      <c r="CH31" s="55">
        <v>0</v>
      </c>
      <c r="CI31" s="55">
        <v>0</v>
      </c>
      <c r="CJ31" s="55">
        <v>0</v>
      </c>
      <c r="CK31" s="161">
        <v>0</v>
      </c>
      <c r="CL31" s="497">
        <f t="shared" si="6"/>
        <v>0</v>
      </c>
      <c r="CM31" s="497">
        <f t="shared" si="7"/>
        <v>0</v>
      </c>
      <c r="CN31" s="486">
        <f t="shared" si="8"/>
        <v>0</v>
      </c>
      <c r="CO31" s="493"/>
      <c r="CU31" s="234"/>
      <c r="CV31" s="234"/>
      <c r="CW31" s="234"/>
      <c r="CX31" s="234"/>
      <c r="CY31" s="234"/>
      <c r="CZ31" s="234"/>
      <c r="DA31" s="234"/>
      <c r="DB31" s="234"/>
      <c r="DC31" s="234"/>
      <c r="DD31" s="234"/>
      <c r="DE31" s="234"/>
      <c r="DF31" s="234"/>
      <c r="DG31" s="234"/>
      <c r="DH31" s="234"/>
      <c r="DI31" s="234"/>
      <c r="DJ31" s="234"/>
      <c r="DK31" s="234"/>
      <c r="DL31" s="234"/>
    </row>
    <row r="32" spans="1:116" ht="20.100000000000001" customHeight="1" x14ac:dyDescent="0.25">
      <c r="A32" s="549"/>
      <c r="B32" s="474" t="s">
        <v>136</v>
      </c>
      <c r="C32" s="475" t="s">
        <v>137</v>
      </c>
      <c r="D32" s="491">
        <v>0</v>
      </c>
      <c r="E32" s="491">
        <v>0</v>
      </c>
      <c r="F32" s="491">
        <v>0</v>
      </c>
      <c r="G32" s="491">
        <v>0</v>
      </c>
      <c r="H32" s="491">
        <v>9.9999999999999995E-7</v>
      </c>
      <c r="I32" s="491">
        <v>0</v>
      </c>
      <c r="J32" s="491">
        <v>0</v>
      </c>
      <c r="K32" s="491">
        <v>0</v>
      </c>
      <c r="L32" s="491">
        <v>0</v>
      </c>
      <c r="M32" s="492">
        <v>0</v>
      </c>
      <c r="N32" s="492">
        <v>0</v>
      </c>
      <c r="O32" s="492">
        <v>0</v>
      </c>
      <c r="P32" s="493">
        <f>SUM(D32:O32)</f>
        <v>9.9999999999999995E-7</v>
      </c>
      <c r="Q32" s="55">
        <v>0</v>
      </c>
      <c r="R32" s="55">
        <v>0</v>
      </c>
      <c r="S32" s="55">
        <v>0</v>
      </c>
      <c r="T32" s="55">
        <v>0</v>
      </c>
      <c r="U32" s="55">
        <v>0</v>
      </c>
      <c r="V32" s="55">
        <v>0</v>
      </c>
      <c r="W32" s="55">
        <v>0</v>
      </c>
      <c r="X32" s="55">
        <v>0</v>
      </c>
      <c r="Y32" s="55">
        <v>0</v>
      </c>
      <c r="Z32" s="55">
        <v>0</v>
      </c>
      <c r="AA32" s="55">
        <v>0</v>
      </c>
      <c r="AB32" s="55">
        <v>0</v>
      </c>
      <c r="AC32" s="493">
        <f>SUM(Q32:AB32)</f>
        <v>0</v>
      </c>
      <c r="AD32" s="55">
        <v>0</v>
      </c>
      <c r="AE32" s="55">
        <v>0</v>
      </c>
      <c r="AF32" s="55">
        <v>0</v>
      </c>
      <c r="AG32" s="55">
        <v>0</v>
      </c>
      <c r="AH32" s="55">
        <v>0</v>
      </c>
      <c r="AI32" s="55">
        <v>0</v>
      </c>
      <c r="AJ32" s="55">
        <v>0</v>
      </c>
      <c r="AK32" s="55">
        <v>0</v>
      </c>
      <c r="AL32" s="55">
        <v>0</v>
      </c>
      <c r="AM32" s="55">
        <v>0</v>
      </c>
      <c r="AN32" s="55">
        <v>0</v>
      </c>
      <c r="AO32" s="55">
        <v>0</v>
      </c>
      <c r="AP32" s="496">
        <v>0</v>
      </c>
      <c r="AQ32" s="55">
        <v>0</v>
      </c>
      <c r="AR32" s="55">
        <v>0</v>
      </c>
      <c r="AS32" s="55">
        <v>0</v>
      </c>
      <c r="AT32" s="55">
        <v>0</v>
      </c>
      <c r="AU32" s="55">
        <v>0</v>
      </c>
      <c r="AV32" s="55">
        <v>0</v>
      </c>
      <c r="AW32" s="55">
        <v>0</v>
      </c>
      <c r="AX32" s="55">
        <v>0</v>
      </c>
      <c r="AY32" s="55">
        <v>0</v>
      </c>
      <c r="AZ32" s="55">
        <v>0</v>
      </c>
      <c r="BA32" s="55">
        <v>0</v>
      </c>
      <c r="BB32" s="496">
        <v>0</v>
      </c>
      <c r="BC32" s="55">
        <v>0</v>
      </c>
      <c r="BD32" s="55">
        <v>0</v>
      </c>
      <c r="BE32" s="55">
        <v>31.209384880000002</v>
      </c>
      <c r="BF32" s="55">
        <v>0</v>
      </c>
      <c r="BG32" s="55">
        <v>0</v>
      </c>
      <c r="BH32" s="55">
        <v>0</v>
      </c>
      <c r="BI32" s="55">
        <v>0</v>
      </c>
      <c r="BJ32" s="55">
        <v>0</v>
      </c>
      <c r="BK32" s="55">
        <v>0</v>
      </c>
      <c r="BL32" s="55">
        <v>0</v>
      </c>
      <c r="BM32" s="55">
        <v>0</v>
      </c>
      <c r="BN32" s="483">
        <f t="shared" si="11"/>
        <v>31.209384880000002</v>
      </c>
      <c r="BO32" s="55">
        <v>0</v>
      </c>
      <c r="BP32" s="55">
        <v>0</v>
      </c>
      <c r="BQ32" s="55">
        <v>0</v>
      </c>
      <c r="BR32" s="55">
        <v>20</v>
      </c>
      <c r="BS32" s="55">
        <v>26</v>
      </c>
      <c r="BT32" s="55">
        <v>0</v>
      </c>
      <c r="BU32" s="55">
        <v>347</v>
      </c>
      <c r="BV32" s="55">
        <v>47</v>
      </c>
      <c r="BW32" s="55">
        <v>0</v>
      </c>
      <c r="BX32" s="55">
        <v>0</v>
      </c>
      <c r="BY32" s="55">
        <v>0</v>
      </c>
      <c r="BZ32" s="55">
        <v>155</v>
      </c>
      <c r="CA32" s="496">
        <v>0</v>
      </c>
      <c r="CB32" s="55">
        <v>0</v>
      </c>
      <c r="CC32" s="55">
        <v>0</v>
      </c>
      <c r="CD32" s="55">
        <v>0</v>
      </c>
      <c r="CE32" s="55">
        <v>0</v>
      </c>
      <c r="CF32" s="55">
        <v>0</v>
      </c>
      <c r="CG32" s="55">
        <v>0.6</v>
      </c>
      <c r="CH32" s="55">
        <v>0</v>
      </c>
      <c r="CI32" s="55">
        <v>0.3</v>
      </c>
      <c r="CJ32" s="55">
        <v>1.59</v>
      </c>
      <c r="CK32" s="161">
        <v>0.9</v>
      </c>
      <c r="CL32" s="497">
        <f t="shared" si="6"/>
        <v>31.209384880000002</v>
      </c>
      <c r="CM32" s="497">
        <f t="shared" si="7"/>
        <v>440</v>
      </c>
      <c r="CN32" s="486">
        <f t="shared" si="8"/>
        <v>3.39</v>
      </c>
      <c r="CO32" s="493">
        <f t="shared" si="12"/>
        <v>-99.229545454545459</v>
      </c>
      <c r="CU32" s="234"/>
      <c r="CV32" s="234"/>
      <c r="CW32" s="234"/>
      <c r="CX32" s="234"/>
      <c r="CY32" s="234"/>
      <c r="CZ32" s="234"/>
      <c r="DA32" s="234"/>
      <c r="DB32" s="234"/>
      <c r="DC32" s="234"/>
      <c r="DD32" s="234"/>
      <c r="DE32" s="234"/>
      <c r="DF32" s="234"/>
      <c r="DG32" s="234"/>
      <c r="DH32" s="234"/>
      <c r="DI32" s="234"/>
      <c r="DJ32" s="234"/>
      <c r="DK32" s="234"/>
      <c r="DL32" s="234"/>
    </row>
    <row r="33" spans="1:116" ht="20.100000000000001" customHeight="1" x14ac:dyDescent="0.25">
      <c r="A33" s="549"/>
      <c r="B33" s="474" t="s">
        <v>32</v>
      </c>
      <c r="C33" s="475" t="s">
        <v>138</v>
      </c>
      <c r="D33" s="491">
        <v>378.78693087999994</v>
      </c>
      <c r="E33" s="491">
        <v>490.66667578999994</v>
      </c>
      <c r="F33" s="491">
        <v>442.80761937</v>
      </c>
      <c r="G33" s="491">
        <v>392.05566079000005</v>
      </c>
      <c r="H33" s="491">
        <v>437.29845510999996</v>
      </c>
      <c r="I33" s="491">
        <v>413.88662762000007</v>
      </c>
      <c r="J33" s="491">
        <v>593.96502100999976</v>
      </c>
      <c r="K33" s="491">
        <v>275.38651033000002</v>
      </c>
      <c r="L33" s="491">
        <v>431.58203636999997</v>
      </c>
      <c r="M33" s="492">
        <v>448.77244377000005</v>
      </c>
      <c r="N33" s="492">
        <v>618.51572778000013</v>
      </c>
      <c r="O33" s="492">
        <v>1211.0508937</v>
      </c>
      <c r="P33" s="493">
        <f>SUM(D33:O33)</f>
        <v>6134.7746025199995</v>
      </c>
      <c r="Q33" s="55">
        <v>663.53043274999993</v>
      </c>
      <c r="R33" s="55">
        <v>817.77766728999984</v>
      </c>
      <c r="S33" s="55">
        <v>1057.5813579600001</v>
      </c>
      <c r="T33" s="55">
        <v>830.13753273999998</v>
      </c>
      <c r="U33" s="55">
        <v>899.76923617</v>
      </c>
      <c r="V33" s="55">
        <v>1122.5645670399997</v>
      </c>
      <c r="W33" s="55">
        <v>714.50838583000007</v>
      </c>
      <c r="X33" s="55">
        <v>988.62323478999986</v>
      </c>
      <c r="Y33" s="55">
        <v>977.81218799999999</v>
      </c>
      <c r="Z33" s="55">
        <v>847.34043346999999</v>
      </c>
      <c r="AA33" s="55">
        <v>1027.25570928</v>
      </c>
      <c r="AB33" s="55">
        <v>1324.0576074899998</v>
      </c>
      <c r="AC33" s="493">
        <f>SUM(Q33:AB33)</f>
        <v>11270.958352809999</v>
      </c>
      <c r="AD33" s="55">
        <v>739.99131594000005</v>
      </c>
      <c r="AE33" s="55">
        <v>1091.2788222199997</v>
      </c>
      <c r="AF33" s="55">
        <v>1096.3808772300004</v>
      </c>
      <c r="AG33" s="55">
        <v>2382.5291428699998</v>
      </c>
      <c r="AH33" s="55">
        <v>2162.3212379400002</v>
      </c>
      <c r="AI33" s="55">
        <v>2308.9452572099995</v>
      </c>
      <c r="AJ33" s="55">
        <v>2113.4923864299999</v>
      </c>
      <c r="AK33" s="55">
        <v>1622.72257541</v>
      </c>
      <c r="AL33" s="55">
        <v>2350.6659582400002</v>
      </c>
      <c r="AM33" s="55">
        <v>2051.63182001</v>
      </c>
      <c r="AN33" s="55">
        <v>2533.0305227000003</v>
      </c>
      <c r="AO33" s="55">
        <v>2588.6454181000008</v>
      </c>
      <c r="AP33" s="496">
        <v>2290.23886803</v>
      </c>
      <c r="AQ33" s="55">
        <v>2999.3407866800003</v>
      </c>
      <c r="AR33" s="55">
        <v>3829.0121375300032</v>
      </c>
      <c r="AS33" s="55">
        <v>2980.2000073700019</v>
      </c>
      <c r="AT33" s="55">
        <v>3296.379888179998</v>
      </c>
      <c r="AU33" s="55">
        <v>2903.9966124399994</v>
      </c>
      <c r="AV33" s="55">
        <v>3547.3061997799996</v>
      </c>
      <c r="AW33" s="55">
        <v>3480.0803423700004</v>
      </c>
      <c r="AX33" s="55">
        <v>3577.9860248299979</v>
      </c>
      <c r="AY33" s="55">
        <v>4394.3896843200009</v>
      </c>
      <c r="AZ33" s="55">
        <v>2847.3134274899999</v>
      </c>
      <c r="BA33" s="55">
        <v>3372.9328529999998</v>
      </c>
      <c r="BB33" s="496">
        <v>3820.5193432999995</v>
      </c>
      <c r="BC33" s="55">
        <v>2644.5239336700006</v>
      </c>
      <c r="BD33" s="55">
        <v>3781.2221193099995</v>
      </c>
      <c r="BE33" s="55">
        <v>4899.7281615300035</v>
      </c>
      <c r="BF33" s="55">
        <v>5236.3633832100004</v>
      </c>
      <c r="BG33" s="55">
        <v>4124.2614672100026</v>
      </c>
      <c r="BH33" s="55">
        <v>6116.2163983999972</v>
      </c>
      <c r="BI33" s="55">
        <v>4688.3034831799987</v>
      </c>
      <c r="BJ33" s="55">
        <v>3876.8384401400017</v>
      </c>
      <c r="BK33" s="55">
        <v>5555.7683603499972</v>
      </c>
      <c r="BL33" s="55">
        <v>6063.8646182000002</v>
      </c>
      <c r="BM33" s="55">
        <v>5126.6762710899966</v>
      </c>
      <c r="BN33" s="483">
        <f t="shared" si="11"/>
        <v>55934.28597959</v>
      </c>
      <c r="BO33" s="55">
        <v>4773.9637282200001</v>
      </c>
      <c r="BP33" s="55">
        <v>4605.2610363599997</v>
      </c>
      <c r="BQ33" s="55">
        <v>5375.628708719998</v>
      </c>
      <c r="BR33" s="55">
        <v>5256.7829887599946</v>
      </c>
      <c r="BS33" s="55">
        <v>4812.4613754499997</v>
      </c>
      <c r="BT33" s="55">
        <v>5239.8954323100033</v>
      </c>
      <c r="BU33" s="55">
        <v>5549.8364212699953</v>
      </c>
      <c r="BV33" s="55">
        <v>5331.0276848599979</v>
      </c>
      <c r="BW33" s="55">
        <v>4019.074295659997</v>
      </c>
      <c r="BX33" s="55">
        <v>3986.715511059997</v>
      </c>
      <c r="BY33" s="55">
        <v>3183.2006229900003</v>
      </c>
      <c r="BZ33" s="55">
        <v>4450.9357305800022</v>
      </c>
      <c r="CA33" s="496">
        <v>4510.1643091600072</v>
      </c>
      <c r="CB33" s="55">
        <v>3378.2198947699967</v>
      </c>
      <c r="CC33" s="55">
        <v>3901.9452844399952</v>
      </c>
      <c r="CD33" s="55">
        <v>5455.5318062800006</v>
      </c>
      <c r="CE33" s="55">
        <v>4834.83482233</v>
      </c>
      <c r="CF33" s="55">
        <v>3969.3613677699991</v>
      </c>
      <c r="CG33" s="55">
        <v>6570.2138167699986</v>
      </c>
      <c r="CH33" s="55">
        <v>3657.432607910001</v>
      </c>
      <c r="CI33" s="55">
        <v>3832.7005313499981</v>
      </c>
      <c r="CJ33" s="55">
        <v>3983.0176088100025</v>
      </c>
      <c r="CK33" s="161">
        <v>3691.5709310699986</v>
      </c>
      <c r="CL33" s="497">
        <f t="shared" si="6"/>
        <v>50807.6097085</v>
      </c>
      <c r="CM33" s="497">
        <f t="shared" si="7"/>
        <v>52133.847805659985</v>
      </c>
      <c r="CN33" s="486">
        <f t="shared" si="8"/>
        <v>47784.992980659998</v>
      </c>
      <c r="CO33" s="493">
        <f t="shared" si="12"/>
        <v>-8.3417108232856094</v>
      </c>
      <c r="CU33" s="234"/>
      <c r="CV33" s="234"/>
      <c r="CW33" s="234"/>
      <c r="CX33" s="234"/>
      <c r="CY33" s="234"/>
      <c r="CZ33" s="234"/>
      <c r="DA33" s="234"/>
      <c r="DB33" s="234"/>
      <c r="DC33" s="234"/>
      <c r="DD33" s="234"/>
      <c r="DE33" s="234"/>
      <c r="DF33" s="234"/>
      <c r="DG33" s="234"/>
      <c r="DH33" s="234"/>
      <c r="DI33" s="234"/>
      <c r="DJ33" s="234"/>
      <c r="DK33" s="234"/>
      <c r="DL33" s="234"/>
    </row>
    <row r="34" spans="1:116" ht="20.100000000000001" customHeight="1" x14ac:dyDescent="0.25">
      <c r="A34" s="549"/>
      <c r="B34" s="474" t="s">
        <v>103</v>
      </c>
      <c r="C34" s="475" t="s">
        <v>104</v>
      </c>
      <c r="D34" s="491">
        <v>0</v>
      </c>
      <c r="E34" s="491">
        <v>0</v>
      </c>
      <c r="F34" s="491">
        <v>0</v>
      </c>
      <c r="G34" s="491">
        <v>0</v>
      </c>
      <c r="H34" s="491">
        <v>9.9999999999999995E-7</v>
      </c>
      <c r="I34" s="491">
        <v>0</v>
      </c>
      <c r="J34" s="491">
        <v>0</v>
      </c>
      <c r="K34" s="491">
        <v>0</v>
      </c>
      <c r="L34" s="491">
        <v>0</v>
      </c>
      <c r="M34" s="492">
        <v>0</v>
      </c>
      <c r="N34" s="492">
        <v>0</v>
      </c>
      <c r="O34" s="492">
        <v>0</v>
      </c>
      <c r="P34" s="493">
        <v>0</v>
      </c>
      <c r="Q34" s="491">
        <v>0</v>
      </c>
      <c r="R34" s="491">
        <v>0</v>
      </c>
      <c r="S34" s="491">
        <v>0</v>
      </c>
      <c r="T34" s="491">
        <v>0</v>
      </c>
      <c r="U34" s="491">
        <v>9.9999999999999995E-7</v>
      </c>
      <c r="V34" s="491">
        <v>0</v>
      </c>
      <c r="W34" s="491">
        <v>0</v>
      </c>
      <c r="X34" s="491">
        <v>0</v>
      </c>
      <c r="Y34" s="491">
        <v>0</v>
      </c>
      <c r="Z34" s="492">
        <v>0</v>
      </c>
      <c r="AA34" s="492">
        <v>0</v>
      </c>
      <c r="AB34" s="492">
        <v>0</v>
      </c>
      <c r="AC34" s="493">
        <v>0</v>
      </c>
      <c r="AD34" s="55">
        <v>0</v>
      </c>
      <c r="AE34" s="55">
        <v>0</v>
      </c>
      <c r="AF34" s="55">
        <v>0</v>
      </c>
      <c r="AG34" s="55">
        <v>10.40560022</v>
      </c>
      <c r="AH34" s="55">
        <v>15.458109589999999</v>
      </c>
      <c r="AI34" s="55">
        <v>0</v>
      </c>
      <c r="AJ34" s="55">
        <v>0</v>
      </c>
      <c r="AK34" s="55">
        <v>0</v>
      </c>
      <c r="AL34" s="55">
        <v>0</v>
      </c>
      <c r="AM34" s="55">
        <v>0</v>
      </c>
      <c r="AN34" s="55">
        <v>0</v>
      </c>
      <c r="AO34" s="55">
        <v>0</v>
      </c>
      <c r="AP34" s="496">
        <v>0</v>
      </c>
      <c r="AQ34" s="55">
        <v>0</v>
      </c>
      <c r="AR34" s="55">
        <v>0</v>
      </c>
      <c r="AS34" s="55">
        <v>0</v>
      </c>
      <c r="AT34" s="55">
        <v>0</v>
      </c>
      <c r="AU34" s="55">
        <v>0</v>
      </c>
      <c r="AV34" s="55">
        <v>0</v>
      </c>
      <c r="AW34" s="55">
        <v>0</v>
      </c>
      <c r="AX34" s="55">
        <v>0</v>
      </c>
      <c r="AY34" s="55">
        <v>0</v>
      </c>
      <c r="AZ34" s="55">
        <v>0</v>
      </c>
      <c r="BA34" s="55">
        <v>0</v>
      </c>
      <c r="BB34" s="496">
        <v>0</v>
      </c>
      <c r="BC34" s="55">
        <v>0</v>
      </c>
      <c r="BD34" s="55">
        <v>0</v>
      </c>
      <c r="BE34" s="55">
        <v>0</v>
      </c>
      <c r="BF34" s="55">
        <v>7.476</v>
      </c>
      <c r="BG34" s="55">
        <v>0</v>
      </c>
      <c r="BH34" s="55">
        <v>13.4</v>
      </c>
      <c r="BI34" s="55">
        <v>9.2385000000000002</v>
      </c>
      <c r="BJ34" s="55">
        <v>11.9</v>
      </c>
      <c r="BK34" s="55">
        <v>0</v>
      </c>
      <c r="BL34" s="55">
        <v>14</v>
      </c>
      <c r="BM34" s="55">
        <v>8</v>
      </c>
      <c r="BN34" s="483">
        <f t="shared" si="11"/>
        <v>64.014499999999998</v>
      </c>
      <c r="BO34" s="55">
        <v>5.5</v>
      </c>
      <c r="BP34" s="55">
        <v>0</v>
      </c>
      <c r="BQ34" s="55">
        <v>19.75</v>
      </c>
      <c r="BR34" s="55">
        <v>0</v>
      </c>
      <c r="BS34" s="55">
        <v>12.855</v>
      </c>
      <c r="BT34" s="55">
        <v>5.55</v>
      </c>
      <c r="BU34" s="55">
        <v>22.35</v>
      </c>
      <c r="BV34" s="55">
        <v>0</v>
      </c>
      <c r="BW34" s="55">
        <v>0</v>
      </c>
      <c r="BX34" s="55">
        <v>0</v>
      </c>
      <c r="BY34" s="55">
        <v>0</v>
      </c>
      <c r="BZ34" s="55">
        <v>0</v>
      </c>
      <c r="CA34" s="496">
        <v>0</v>
      </c>
      <c r="CB34" s="55">
        <v>0</v>
      </c>
      <c r="CC34" s="55">
        <v>0</v>
      </c>
      <c r="CD34" s="55">
        <v>0</v>
      </c>
      <c r="CE34" s="55">
        <v>0</v>
      </c>
      <c r="CF34" s="55">
        <v>0</v>
      </c>
      <c r="CG34" s="55">
        <v>0</v>
      </c>
      <c r="CH34" s="55">
        <v>1.0349999999999999</v>
      </c>
      <c r="CI34" s="55">
        <v>0</v>
      </c>
      <c r="CJ34" s="55">
        <v>0</v>
      </c>
      <c r="CK34" s="161">
        <v>30</v>
      </c>
      <c r="CL34" s="497">
        <f t="shared" si="6"/>
        <v>56.014499999999998</v>
      </c>
      <c r="CM34" s="497">
        <f t="shared" si="7"/>
        <v>66.004999999999995</v>
      </c>
      <c r="CN34" s="486">
        <f t="shared" si="8"/>
        <v>31.035</v>
      </c>
      <c r="CO34" s="493">
        <f t="shared" si="12"/>
        <v>-52.980834785243538</v>
      </c>
      <c r="CU34" s="234"/>
      <c r="CV34" s="234"/>
      <c r="CW34" s="234"/>
      <c r="CX34" s="234"/>
      <c r="CY34" s="234"/>
      <c r="CZ34" s="234"/>
      <c r="DA34" s="234"/>
      <c r="DB34" s="234"/>
      <c r="DC34" s="234"/>
      <c r="DD34" s="234"/>
      <c r="DE34" s="234"/>
      <c r="DF34" s="234"/>
      <c r="DG34" s="234"/>
      <c r="DH34" s="234"/>
      <c r="DI34" s="234"/>
      <c r="DJ34" s="234"/>
      <c r="DK34" s="234"/>
      <c r="DL34" s="234"/>
    </row>
    <row r="35" spans="1:116" ht="20.100000000000001" customHeight="1" x14ac:dyDescent="0.25">
      <c r="A35" s="549"/>
      <c r="B35" s="474" t="s">
        <v>126</v>
      </c>
      <c r="C35" s="475" t="s">
        <v>129</v>
      </c>
      <c r="D35" s="491">
        <v>0</v>
      </c>
      <c r="E35" s="491">
        <v>0</v>
      </c>
      <c r="F35" s="491">
        <v>0</v>
      </c>
      <c r="G35" s="491">
        <v>0</v>
      </c>
      <c r="H35" s="491">
        <v>9.9999999999999995E-7</v>
      </c>
      <c r="I35" s="491">
        <v>0</v>
      </c>
      <c r="J35" s="491">
        <v>0</v>
      </c>
      <c r="K35" s="491">
        <v>0</v>
      </c>
      <c r="L35" s="491">
        <v>0</v>
      </c>
      <c r="M35" s="492">
        <v>0</v>
      </c>
      <c r="N35" s="492">
        <v>0</v>
      </c>
      <c r="O35" s="492">
        <v>0</v>
      </c>
      <c r="P35" s="493">
        <v>0</v>
      </c>
      <c r="Q35" s="491">
        <v>0</v>
      </c>
      <c r="R35" s="491">
        <v>0</v>
      </c>
      <c r="S35" s="491">
        <v>0</v>
      </c>
      <c r="T35" s="491">
        <v>0</v>
      </c>
      <c r="U35" s="491">
        <v>9.9999999999999995E-7</v>
      </c>
      <c r="V35" s="491">
        <v>0</v>
      </c>
      <c r="W35" s="491">
        <v>0</v>
      </c>
      <c r="X35" s="491">
        <v>0</v>
      </c>
      <c r="Y35" s="491">
        <v>0</v>
      </c>
      <c r="Z35" s="492">
        <v>0</v>
      </c>
      <c r="AA35" s="492">
        <v>0</v>
      </c>
      <c r="AB35" s="492">
        <v>0</v>
      </c>
      <c r="AC35" s="493">
        <v>0</v>
      </c>
      <c r="AD35" s="55">
        <v>0</v>
      </c>
      <c r="AE35" s="55">
        <v>0</v>
      </c>
      <c r="AF35" s="55">
        <v>0</v>
      </c>
      <c r="AG35" s="55">
        <v>10.40560022</v>
      </c>
      <c r="AH35" s="55">
        <v>15.458109589999999</v>
      </c>
      <c r="AI35" s="55">
        <v>0</v>
      </c>
      <c r="AJ35" s="55">
        <v>0</v>
      </c>
      <c r="AK35" s="55">
        <v>0</v>
      </c>
      <c r="AL35" s="55">
        <v>0</v>
      </c>
      <c r="AM35" s="55">
        <v>0</v>
      </c>
      <c r="AN35" s="55">
        <v>0</v>
      </c>
      <c r="AO35" s="55">
        <v>0</v>
      </c>
      <c r="AP35" s="496">
        <v>0</v>
      </c>
      <c r="AQ35" s="55">
        <v>0</v>
      </c>
      <c r="AR35" s="55">
        <v>0</v>
      </c>
      <c r="AS35" s="55">
        <v>0</v>
      </c>
      <c r="AT35" s="55">
        <v>0</v>
      </c>
      <c r="AU35" s="55">
        <v>0</v>
      </c>
      <c r="AV35" s="55">
        <v>0</v>
      </c>
      <c r="AW35" s="55">
        <v>0</v>
      </c>
      <c r="AX35" s="55">
        <v>0</v>
      </c>
      <c r="AY35" s="55">
        <v>0</v>
      </c>
      <c r="AZ35" s="55">
        <v>0</v>
      </c>
      <c r="BA35" s="55">
        <v>0</v>
      </c>
      <c r="BB35" s="496">
        <v>0</v>
      </c>
      <c r="BC35" s="55">
        <v>0</v>
      </c>
      <c r="BD35" s="55">
        <v>0</v>
      </c>
      <c r="BE35" s="55">
        <v>0</v>
      </c>
      <c r="BF35" s="55">
        <v>0</v>
      </c>
      <c r="BG35" s="55">
        <v>0</v>
      </c>
      <c r="BH35" s="55">
        <v>0</v>
      </c>
      <c r="BI35" s="55">
        <v>0</v>
      </c>
      <c r="BJ35" s="55">
        <v>0</v>
      </c>
      <c r="BK35" s="55">
        <v>0</v>
      </c>
      <c r="BL35" s="55">
        <v>0</v>
      </c>
      <c r="BM35" s="55">
        <v>0</v>
      </c>
      <c r="BN35" s="483">
        <f t="shared" si="11"/>
        <v>0</v>
      </c>
      <c r="BO35" s="55">
        <v>0</v>
      </c>
      <c r="BP35" s="55">
        <v>0</v>
      </c>
      <c r="BQ35" s="55">
        <v>0</v>
      </c>
      <c r="BR35" s="55">
        <v>0</v>
      </c>
      <c r="BS35" s="55">
        <v>0</v>
      </c>
      <c r="BT35" s="55">
        <v>0</v>
      </c>
      <c r="BU35" s="55">
        <v>0</v>
      </c>
      <c r="BV35" s="55">
        <v>0</v>
      </c>
      <c r="BW35" s="55">
        <v>5.8837847000000005</v>
      </c>
      <c r="BX35" s="55">
        <v>106.63122326999999</v>
      </c>
      <c r="BY35" s="55">
        <v>36.41396060000001</v>
      </c>
      <c r="BZ35" s="55">
        <v>135.91479802999996</v>
      </c>
      <c r="CA35" s="496">
        <v>18.45559325</v>
      </c>
      <c r="CB35" s="55">
        <v>17.89782138</v>
      </c>
      <c r="CC35" s="55">
        <v>6.2090008499999998</v>
      </c>
      <c r="CD35" s="55">
        <v>25.30913704</v>
      </c>
      <c r="CE35" s="55">
        <v>37.448342690000004</v>
      </c>
      <c r="CF35" s="55">
        <v>23.127011570000001</v>
      </c>
      <c r="CG35" s="55">
        <v>66.66629076000001</v>
      </c>
      <c r="CH35" s="55">
        <v>68.318666579999999</v>
      </c>
      <c r="CI35" s="55">
        <v>12.862863949999999</v>
      </c>
      <c r="CJ35" s="55">
        <v>20.602491609999994</v>
      </c>
      <c r="CK35" s="161">
        <v>58.806591710000006</v>
      </c>
      <c r="CL35" s="497">
        <f t="shared" si="6"/>
        <v>0</v>
      </c>
      <c r="CM35" s="497">
        <f t="shared" si="7"/>
        <v>148.92896856999999</v>
      </c>
      <c r="CN35" s="486">
        <f t="shared" si="8"/>
        <v>355.70381139000006</v>
      </c>
      <c r="CO35" s="493">
        <f t="shared" si="12"/>
        <v>138.84125083617374</v>
      </c>
      <c r="CU35" s="234"/>
      <c r="CV35" s="234"/>
      <c r="CW35" s="234"/>
      <c r="CX35" s="234"/>
      <c r="CY35" s="234"/>
      <c r="CZ35" s="234"/>
      <c r="DA35" s="234"/>
      <c r="DB35" s="234"/>
      <c r="DC35" s="234"/>
      <c r="DD35" s="234"/>
      <c r="DE35" s="234"/>
      <c r="DF35" s="234"/>
      <c r="DG35" s="234"/>
      <c r="DH35" s="234"/>
      <c r="DI35" s="234"/>
      <c r="DJ35" s="234"/>
      <c r="DK35" s="234"/>
      <c r="DL35" s="234"/>
    </row>
    <row r="36" spans="1:116" ht="20.100000000000001" customHeight="1" x14ac:dyDescent="0.25">
      <c r="A36" s="549"/>
      <c r="B36" s="474" t="s">
        <v>127</v>
      </c>
      <c r="C36" s="475" t="s">
        <v>188</v>
      </c>
      <c r="D36" s="491">
        <v>0</v>
      </c>
      <c r="E36" s="491">
        <v>0</v>
      </c>
      <c r="F36" s="491">
        <v>0</v>
      </c>
      <c r="G36" s="491">
        <v>0</v>
      </c>
      <c r="H36" s="491">
        <v>9.9999999999999995E-7</v>
      </c>
      <c r="I36" s="491">
        <v>0</v>
      </c>
      <c r="J36" s="491">
        <v>0</v>
      </c>
      <c r="K36" s="491">
        <v>0</v>
      </c>
      <c r="L36" s="491">
        <v>0</v>
      </c>
      <c r="M36" s="492">
        <v>0</v>
      </c>
      <c r="N36" s="492">
        <v>0</v>
      </c>
      <c r="O36" s="492">
        <v>0</v>
      </c>
      <c r="P36" s="493">
        <v>0</v>
      </c>
      <c r="Q36" s="491">
        <v>0</v>
      </c>
      <c r="R36" s="491">
        <v>0</v>
      </c>
      <c r="S36" s="491">
        <v>0</v>
      </c>
      <c r="T36" s="491">
        <v>0</v>
      </c>
      <c r="U36" s="491">
        <v>9.9999999999999995E-7</v>
      </c>
      <c r="V36" s="491">
        <v>0</v>
      </c>
      <c r="W36" s="491">
        <v>0</v>
      </c>
      <c r="X36" s="491">
        <v>0</v>
      </c>
      <c r="Y36" s="491">
        <v>0</v>
      </c>
      <c r="Z36" s="492">
        <v>0</v>
      </c>
      <c r="AA36" s="492">
        <v>0</v>
      </c>
      <c r="AB36" s="492">
        <v>0</v>
      </c>
      <c r="AC36" s="493">
        <v>0</v>
      </c>
      <c r="AD36" s="55">
        <v>0</v>
      </c>
      <c r="AE36" s="55">
        <v>0</v>
      </c>
      <c r="AF36" s="55">
        <v>0</v>
      </c>
      <c r="AG36" s="55">
        <v>10.40560022</v>
      </c>
      <c r="AH36" s="55">
        <v>15.458109589999999</v>
      </c>
      <c r="AI36" s="55">
        <v>0</v>
      </c>
      <c r="AJ36" s="55">
        <v>0</v>
      </c>
      <c r="AK36" s="55">
        <v>0</v>
      </c>
      <c r="AL36" s="55">
        <v>0</v>
      </c>
      <c r="AM36" s="55">
        <v>0</v>
      </c>
      <c r="AN36" s="55">
        <v>0</v>
      </c>
      <c r="AO36" s="55">
        <v>0</v>
      </c>
      <c r="AP36" s="496">
        <v>0</v>
      </c>
      <c r="AQ36" s="55">
        <v>0</v>
      </c>
      <c r="AR36" s="55">
        <v>0</v>
      </c>
      <c r="AS36" s="55">
        <v>0</v>
      </c>
      <c r="AT36" s="55">
        <v>0</v>
      </c>
      <c r="AU36" s="55">
        <v>0</v>
      </c>
      <c r="AV36" s="55">
        <v>0</v>
      </c>
      <c r="AW36" s="55">
        <v>0</v>
      </c>
      <c r="AX36" s="55">
        <v>0</v>
      </c>
      <c r="AY36" s="55">
        <v>0</v>
      </c>
      <c r="AZ36" s="55">
        <v>0</v>
      </c>
      <c r="BA36" s="55">
        <v>0</v>
      </c>
      <c r="BB36" s="496">
        <v>0</v>
      </c>
      <c r="BC36" s="55">
        <v>0</v>
      </c>
      <c r="BD36" s="55">
        <v>0</v>
      </c>
      <c r="BE36" s="55">
        <v>0</v>
      </c>
      <c r="BF36" s="55">
        <v>0</v>
      </c>
      <c r="BG36" s="55">
        <v>0</v>
      </c>
      <c r="BH36" s="55">
        <v>0</v>
      </c>
      <c r="BI36" s="55">
        <v>0</v>
      </c>
      <c r="BJ36" s="55">
        <v>0</v>
      </c>
      <c r="BK36" s="55">
        <v>0</v>
      </c>
      <c r="BL36" s="55">
        <v>0</v>
      </c>
      <c r="BM36" s="55">
        <v>0</v>
      </c>
      <c r="BN36" s="483">
        <f t="shared" si="11"/>
        <v>0</v>
      </c>
      <c r="BO36" s="55">
        <v>0</v>
      </c>
      <c r="BP36" s="55">
        <v>0</v>
      </c>
      <c r="BQ36" s="55">
        <v>0</v>
      </c>
      <c r="BR36" s="55">
        <v>0</v>
      </c>
      <c r="BS36" s="55">
        <v>0</v>
      </c>
      <c r="BT36" s="55">
        <v>0</v>
      </c>
      <c r="BU36" s="55">
        <v>0</v>
      </c>
      <c r="BV36" s="55">
        <v>0</v>
      </c>
      <c r="BW36" s="55">
        <v>2350.2764296399996</v>
      </c>
      <c r="BX36" s="55">
        <v>2646.0297545900053</v>
      </c>
      <c r="BY36" s="55">
        <v>3429.8925437700018</v>
      </c>
      <c r="BZ36" s="55">
        <v>3782.2943931700024</v>
      </c>
      <c r="CA36" s="496">
        <v>2329.722951029994</v>
      </c>
      <c r="CB36" s="55">
        <v>2905.7868506099981</v>
      </c>
      <c r="CC36" s="55">
        <v>3605.145593650002</v>
      </c>
      <c r="CD36" s="55">
        <v>5282.6442273899993</v>
      </c>
      <c r="CE36" s="55">
        <v>3324.2779735099984</v>
      </c>
      <c r="CF36" s="55">
        <v>4970.0381819899931</v>
      </c>
      <c r="CG36" s="55">
        <v>6042.2543775500071</v>
      </c>
      <c r="CH36" s="55">
        <v>4232.9749584300025</v>
      </c>
      <c r="CI36" s="55">
        <v>3939.0772019599976</v>
      </c>
      <c r="CJ36" s="55">
        <v>4926.4483662900075</v>
      </c>
      <c r="CK36" s="161">
        <v>3711.0294522400013</v>
      </c>
      <c r="CL36" s="497">
        <f t="shared" si="6"/>
        <v>0</v>
      </c>
      <c r="CM36" s="497">
        <f t="shared" si="7"/>
        <v>8426.1987280000067</v>
      </c>
      <c r="CN36" s="486">
        <f t="shared" si="8"/>
        <v>45269.400134650001</v>
      </c>
      <c r="CO36" s="493">
        <f t="shared" si="12"/>
        <v>437.24581624476923</v>
      </c>
      <c r="CU36" s="234"/>
      <c r="CV36" s="234"/>
      <c r="CW36" s="234"/>
      <c r="CX36" s="234"/>
      <c r="CY36" s="234"/>
      <c r="CZ36" s="234"/>
      <c r="DA36" s="234"/>
      <c r="DB36" s="234"/>
      <c r="DC36" s="234"/>
      <c r="DD36" s="234"/>
      <c r="DE36" s="234"/>
      <c r="DF36" s="234"/>
      <c r="DG36" s="234"/>
      <c r="DH36" s="234"/>
      <c r="DI36" s="234"/>
      <c r="DJ36" s="234"/>
      <c r="DK36" s="234"/>
      <c r="DL36" s="234"/>
    </row>
    <row r="37" spans="1:116" ht="20.100000000000001" customHeight="1" x14ac:dyDescent="0.25">
      <c r="A37" s="549"/>
      <c r="B37" s="474" t="s">
        <v>128</v>
      </c>
      <c r="C37" s="475" t="s">
        <v>130</v>
      </c>
      <c r="D37" s="491">
        <v>0</v>
      </c>
      <c r="E37" s="491">
        <v>0</v>
      </c>
      <c r="F37" s="491">
        <v>0</v>
      </c>
      <c r="G37" s="491">
        <v>0</v>
      </c>
      <c r="H37" s="491">
        <v>9.9999999999999995E-7</v>
      </c>
      <c r="I37" s="491">
        <v>0</v>
      </c>
      <c r="J37" s="491">
        <v>0</v>
      </c>
      <c r="K37" s="491">
        <v>0</v>
      </c>
      <c r="L37" s="491">
        <v>0</v>
      </c>
      <c r="M37" s="492">
        <v>0</v>
      </c>
      <c r="N37" s="492">
        <v>0</v>
      </c>
      <c r="O37" s="492">
        <v>0</v>
      </c>
      <c r="P37" s="493">
        <v>0</v>
      </c>
      <c r="Q37" s="491">
        <v>0</v>
      </c>
      <c r="R37" s="491">
        <v>0</v>
      </c>
      <c r="S37" s="491">
        <v>0</v>
      </c>
      <c r="T37" s="491">
        <v>0</v>
      </c>
      <c r="U37" s="491">
        <v>9.9999999999999995E-7</v>
      </c>
      <c r="V37" s="491">
        <v>0</v>
      </c>
      <c r="W37" s="491">
        <v>0</v>
      </c>
      <c r="X37" s="491">
        <v>0</v>
      </c>
      <c r="Y37" s="491">
        <v>0</v>
      </c>
      <c r="Z37" s="492">
        <v>0</v>
      </c>
      <c r="AA37" s="492">
        <v>0</v>
      </c>
      <c r="AB37" s="492">
        <v>0</v>
      </c>
      <c r="AC37" s="493">
        <v>0</v>
      </c>
      <c r="AD37" s="55">
        <v>0</v>
      </c>
      <c r="AE37" s="55">
        <v>0</v>
      </c>
      <c r="AF37" s="55">
        <v>0</v>
      </c>
      <c r="AG37" s="55">
        <v>10.40560022</v>
      </c>
      <c r="AH37" s="55">
        <v>15.458109589999999</v>
      </c>
      <c r="AI37" s="55">
        <v>0</v>
      </c>
      <c r="AJ37" s="55">
        <v>0</v>
      </c>
      <c r="AK37" s="55">
        <v>0</v>
      </c>
      <c r="AL37" s="55">
        <v>0</v>
      </c>
      <c r="AM37" s="55">
        <v>0</v>
      </c>
      <c r="AN37" s="55">
        <v>0</v>
      </c>
      <c r="AO37" s="55">
        <v>0</v>
      </c>
      <c r="AP37" s="496">
        <v>0</v>
      </c>
      <c r="AQ37" s="55">
        <v>0</v>
      </c>
      <c r="AR37" s="55">
        <v>0</v>
      </c>
      <c r="AS37" s="55">
        <v>0</v>
      </c>
      <c r="AT37" s="55">
        <v>0</v>
      </c>
      <c r="AU37" s="55">
        <v>0</v>
      </c>
      <c r="AV37" s="55">
        <v>0</v>
      </c>
      <c r="AW37" s="55">
        <v>0</v>
      </c>
      <c r="AX37" s="55">
        <v>0</v>
      </c>
      <c r="AY37" s="55">
        <v>0</v>
      </c>
      <c r="AZ37" s="55">
        <v>0</v>
      </c>
      <c r="BA37" s="55">
        <v>0</v>
      </c>
      <c r="BB37" s="496">
        <v>0</v>
      </c>
      <c r="BC37" s="55">
        <v>0</v>
      </c>
      <c r="BD37" s="55">
        <v>0</v>
      </c>
      <c r="BE37" s="55">
        <v>0</v>
      </c>
      <c r="BF37" s="55">
        <v>0</v>
      </c>
      <c r="BG37" s="55">
        <v>0</v>
      </c>
      <c r="BH37" s="55">
        <v>0</v>
      </c>
      <c r="BI37" s="55">
        <v>0</v>
      </c>
      <c r="BJ37" s="55">
        <v>0</v>
      </c>
      <c r="BK37" s="55">
        <v>0</v>
      </c>
      <c r="BL37" s="55">
        <v>0</v>
      </c>
      <c r="BM37" s="55">
        <v>0</v>
      </c>
      <c r="BN37" s="483">
        <f t="shared" si="11"/>
        <v>0</v>
      </c>
      <c r="BO37" s="55">
        <v>0</v>
      </c>
      <c r="BP37" s="55">
        <v>0</v>
      </c>
      <c r="BQ37" s="55">
        <v>0</v>
      </c>
      <c r="BR37" s="55">
        <v>0</v>
      </c>
      <c r="BS37" s="55">
        <v>0</v>
      </c>
      <c r="BT37" s="55">
        <v>0</v>
      </c>
      <c r="BU37" s="55">
        <v>0</v>
      </c>
      <c r="BV37" s="55">
        <v>0</v>
      </c>
      <c r="BW37" s="55">
        <v>245.72785789999998</v>
      </c>
      <c r="BX37" s="55">
        <v>1171.5150055499998</v>
      </c>
      <c r="BY37" s="55">
        <v>963.78245733000006</v>
      </c>
      <c r="BZ37" s="55">
        <v>1111.68008747</v>
      </c>
      <c r="CA37" s="496">
        <v>619.82646867000005</v>
      </c>
      <c r="CB37" s="55">
        <v>430.13653551999994</v>
      </c>
      <c r="CC37" s="55">
        <v>596.12013528000011</v>
      </c>
      <c r="CD37" s="55">
        <v>861.72283289999973</v>
      </c>
      <c r="CE37" s="55">
        <v>1009.4681369900001</v>
      </c>
      <c r="CF37" s="55">
        <v>751.7826562499996</v>
      </c>
      <c r="CG37" s="55">
        <v>935.34154550000017</v>
      </c>
      <c r="CH37" s="55">
        <v>718.75562068999989</v>
      </c>
      <c r="CI37" s="55">
        <v>315.33278098</v>
      </c>
      <c r="CJ37" s="55">
        <v>368.12473403000001</v>
      </c>
      <c r="CK37" s="161">
        <v>1053.6890563899999</v>
      </c>
      <c r="CL37" s="497">
        <f t="shared" si="6"/>
        <v>0</v>
      </c>
      <c r="CM37" s="497">
        <f t="shared" si="7"/>
        <v>2381.0253207799997</v>
      </c>
      <c r="CN37" s="486">
        <f t="shared" si="8"/>
        <v>7660.3005031999992</v>
      </c>
      <c r="CO37" s="493">
        <f t="shared" si="12"/>
        <v>221.72276524512401</v>
      </c>
      <c r="CU37" s="234"/>
      <c r="CV37" s="234"/>
      <c r="CW37" s="234"/>
      <c r="CX37" s="234"/>
      <c r="CY37" s="234"/>
      <c r="CZ37" s="234"/>
      <c r="DA37" s="234"/>
      <c r="DB37" s="234"/>
      <c r="DC37" s="234"/>
      <c r="DD37" s="234"/>
      <c r="DE37" s="234"/>
      <c r="DF37" s="234"/>
      <c r="DG37" s="234"/>
      <c r="DH37" s="234"/>
      <c r="DI37" s="234"/>
      <c r="DJ37" s="234"/>
      <c r="DK37" s="234"/>
      <c r="DL37" s="234"/>
    </row>
    <row r="38" spans="1:116" ht="20.100000000000001" customHeight="1" x14ac:dyDescent="0.25">
      <c r="A38" s="549"/>
      <c r="B38" s="474" t="s">
        <v>182</v>
      </c>
      <c r="C38" s="475" t="s">
        <v>184</v>
      </c>
      <c r="D38" s="491">
        <v>0</v>
      </c>
      <c r="E38" s="491">
        <v>0</v>
      </c>
      <c r="F38" s="491">
        <v>0</v>
      </c>
      <c r="G38" s="491">
        <v>0</v>
      </c>
      <c r="H38" s="491">
        <v>0</v>
      </c>
      <c r="I38" s="491">
        <v>0</v>
      </c>
      <c r="J38" s="491">
        <v>0</v>
      </c>
      <c r="K38" s="491">
        <v>0</v>
      </c>
      <c r="L38" s="491">
        <v>0</v>
      </c>
      <c r="M38" s="492">
        <v>0</v>
      </c>
      <c r="N38" s="492">
        <v>0</v>
      </c>
      <c r="O38" s="492">
        <v>0</v>
      </c>
      <c r="P38" s="493">
        <v>0</v>
      </c>
      <c r="Q38" s="491">
        <v>0</v>
      </c>
      <c r="R38" s="491">
        <v>0</v>
      </c>
      <c r="S38" s="491">
        <v>0</v>
      </c>
      <c r="T38" s="491">
        <v>0</v>
      </c>
      <c r="U38" s="491">
        <v>0</v>
      </c>
      <c r="V38" s="491">
        <v>0</v>
      </c>
      <c r="W38" s="491">
        <v>0</v>
      </c>
      <c r="X38" s="491">
        <v>0</v>
      </c>
      <c r="Y38" s="491">
        <v>0</v>
      </c>
      <c r="Z38" s="492">
        <v>0</v>
      </c>
      <c r="AA38" s="492">
        <v>0</v>
      </c>
      <c r="AB38" s="492">
        <v>0</v>
      </c>
      <c r="AC38" s="493">
        <v>0</v>
      </c>
      <c r="AD38" s="55">
        <v>0</v>
      </c>
      <c r="AE38" s="55">
        <v>0</v>
      </c>
      <c r="AF38" s="55">
        <v>0</v>
      </c>
      <c r="AG38" s="55">
        <v>0</v>
      </c>
      <c r="AH38" s="55">
        <v>0</v>
      </c>
      <c r="AI38" s="55">
        <v>0</v>
      </c>
      <c r="AJ38" s="55">
        <v>0</v>
      </c>
      <c r="AK38" s="55">
        <v>0</v>
      </c>
      <c r="AL38" s="55">
        <v>0</v>
      </c>
      <c r="AM38" s="55">
        <v>0</v>
      </c>
      <c r="AN38" s="55">
        <v>0</v>
      </c>
      <c r="AO38" s="55">
        <v>0</v>
      </c>
      <c r="AP38" s="496">
        <v>0</v>
      </c>
      <c r="AQ38" s="55">
        <v>0</v>
      </c>
      <c r="AR38" s="55">
        <v>0</v>
      </c>
      <c r="AS38" s="55">
        <v>0</v>
      </c>
      <c r="AT38" s="55">
        <v>0</v>
      </c>
      <c r="AU38" s="55">
        <v>0</v>
      </c>
      <c r="AV38" s="55">
        <v>0</v>
      </c>
      <c r="AW38" s="55">
        <v>0</v>
      </c>
      <c r="AX38" s="55">
        <v>0</v>
      </c>
      <c r="AY38" s="55">
        <v>0</v>
      </c>
      <c r="AZ38" s="55">
        <v>0</v>
      </c>
      <c r="BA38" s="55">
        <v>0</v>
      </c>
      <c r="BB38" s="496">
        <v>0</v>
      </c>
      <c r="BC38" s="55">
        <v>0</v>
      </c>
      <c r="BD38" s="55">
        <v>0</v>
      </c>
      <c r="BE38" s="55">
        <v>0</v>
      </c>
      <c r="BF38" s="55">
        <v>0</v>
      </c>
      <c r="BG38" s="55">
        <v>0</v>
      </c>
      <c r="BH38" s="55">
        <v>0</v>
      </c>
      <c r="BI38" s="55">
        <v>0</v>
      </c>
      <c r="BJ38" s="55">
        <v>0</v>
      </c>
      <c r="BK38" s="55">
        <v>0</v>
      </c>
      <c r="BL38" s="55">
        <v>0</v>
      </c>
      <c r="BM38" s="55">
        <v>0</v>
      </c>
      <c r="BN38" s="483">
        <f t="shared" si="11"/>
        <v>0</v>
      </c>
      <c r="BO38" s="55">
        <v>0</v>
      </c>
      <c r="BP38" s="55">
        <v>0</v>
      </c>
      <c r="BQ38" s="55">
        <v>0</v>
      </c>
      <c r="BR38" s="55">
        <v>0</v>
      </c>
      <c r="BS38" s="55">
        <v>0</v>
      </c>
      <c r="BT38" s="55">
        <v>0</v>
      </c>
      <c r="BU38" s="55">
        <v>0</v>
      </c>
      <c r="BV38" s="55">
        <v>0</v>
      </c>
      <c r="BW38" s="55">
        <v>0</v>
      </c>
      <c r="BX38" s="55">
        <v>0</v>
      </c>
      <c r="BY38" s="55">
        <v>0</v>
      </c>
      <c r="BZ38" s="55">
        <v>0</v>
      </c>
      <c r="CA38" s="496">
        <v>0</v>
      </c>
      <c r="CB38" s="55">
        <v>0</v>
      </c>
      <c r="CC38" s="55">
        <v>0</v>
      </c>
      <c r="CD38" s="55">
        <v>0</v>
      </c>
      <c r="CE38" s="55">
        <v>0</v>
      </c>
      <c r="CF38" s="55">
        <v>7.4086896599999994</v>
      </c>
      <c r="CG38" s="55">
        <v>13.596053639999997</v>
      </c>
      <c r="CH38" s="55">
        <v>12.30974279</v>
      </c>
      <c r="CI38" s="55">
        <v>14.634236520000002</v>
      </c>
      <c r="CJ38" s="55">
        <v>11.434569870000001</v>
      </c>
      <c r="CK38" s="161">
        <v>12.244756669999999</v>
      </c>
      <c r="CL38" s="497">
        <f t="shared" si="6"/>
        <v>0</v>
      </c>
      <c r="CM38" s="497">
        <f t="shared" si="7"/>
        <v>0</v>
      </c>
      <c r="CN38" s="486">
        <f t="shared" si="8"/>
        <v>71.628049149999995</v>
      </c>
      <c r="CO38" s="493"/>
      <c r="CU38" s="234"/>
      <c r="CV38" s="234"/>
      <c r="CW38" s="234"/>
      <c r="CX38" s="234"/>
      <c r="CY38" s="234"/>
      <c r="CZ38" s="234"/>
      <c r="DA38" s="234"/>
      <c r="DB38" s="234"/>
      <c r="DC38" s="234"/>
      <c r="DD38" s="234"/>
      <c r="DE38" s="234"/>
      <c r="DF38" s="234"/>
      <c r="DG38" s="234"/>
      <c r="DH38" s="234"/>
      <c r="DI38" s="234"/>
      <c r="DJ38" s="234"/>
      <c r="DK38" s="234"/>
      <c r="DL38" s="234"/>
    </row>
    <row r="39" spans="1:116" ht="20.100000000000001" customHeight="1" x14ac:dyDescent="0.25">
      <c r="A39" s="549"/>
      <c r="B39" s="474" t="s">
        <v>183</v>
      </c>
      <c r="C39" s="475" t="s">
        <v>185</v>
      </c>
      <c r="D39" s="491">
        <v>0</v>
      </c>
      <c r="E39" s="491">
        <v>0</v>
      </c>
      <c r="F39" s="491">
        <v>0</v>
      </c>
      <c r="G39" s="491">
        <v>0</v>
      </c>
      <c r="H39" s="491">
        <v>0</v>
      </c>
      <c r="I39" s="491">
        <v>0</v>
      </c>
      <c r="J39" s="491">
        <v>0</v>
      </c>
      <c r="K39" s="491">
        <v>0</v>
      </c>
      <c r="L39" s="491">
        <v>0</v>
      </c>
      <c r="M39" s="492">
        <v>0</v>
      </c>
      <c r="N39" s="492">
        <v>0</v>
      </c>
      <c r="O39" s="492">
        <v>0</v>
      </c>
      <c r="P39" s="493">
        <v>0</v>
      </c>
      <c r="Q39" s="491">
        <v>0</v>
      </c>
      <c r="R39" s="491">
        <v>0</v>
      </c>
      <c r="S39" s="491">
        <v>0</v>
      </c>
      <c r="T39" s="491">
        <v>0</v>
      </c>
      <c r="U39" s="491">
        <v>0</v>
      </c>
      <c r="V39" s="491">
        <v>0</v>
      </c>
      <c r="W39" s="491">
        <v>0</v>
      </c>
      <c r="X39" s="491">
        <v>0</v>
      </c>
      <c r="Y39" s="491">
        <v>0</v>
      </c>
      <c r="Z39" s="492">
        <v>0</v>
      </c>
      <c r="AA39" s="492">
        <v>0</v>
      </c>
      <c r="AB39" s="492">
        <v>0</v>
      </c>
      <c r="AC39" s="493">
        <v>0</v>
      </c>
      <c r="AD39" s="55">
        <v>0</v>
      </c>
      <c r="AE39" s="55">
        <v>0</v>
      </c>
      <c r="AF39" s="55">
        <v>0</v>
      </c>
      <c r="AG39" s="55">
        <v>0</v>
      </c>
      <c r="AH39" s="55">
        <v>0</v>
      </c>
      <c r="AI39" s="55">
        <v>0</v>
      </c>
      <c r="AJ39" s="55">
        <v>0</v>
      </c>
      <c r="AK39" s="55">
        <v>0</v>
      </c>
      <c r="AL39" s="55">
        <v>0</v>
      </c>
      <c r="AM39" s="55">
        <v>0</v>
      </c>
      <c r="AN39" s="55">
        <v>0</v>
      </c>
      <c r="AO39" s="55">
        <v>0</v>
      </c>
      <c r="AP39" s="496">
        <v>0</v>
      </c>
      <c r="AQ39" s="55">
        <v>0</v>
      </c>
      <c r="AR39" s="55">
        <v>0</v>
      </c>
      <c r="AS39" s="55">
        <v>0</v>
      </c>
      <c r="AT39" s="55">
        <v>0</v>
      </c>
      <c r="AU39" s="55">
        <v>0</v>
      </c>
      <c r="AV39" s="55">
        <v>0</v>
      </c>
      <c r="AW39" s="55">
        <v>0</v>
      </c>
      <c r="AX39" s="55">
        <v>0</v>
      </c>
      <c r="AY39" s="55">
        <v>0</v>
      </c>
      <c r="AZ39" s="55">
        <v>0</v>
      </c>
      <c r="BA39" s="55">
        <v>0</v>
      </c>
      <c r="BB39" s="496">
        <v>0</v>
      </c>
      <c r="BC39" s="55">
        <v>0</v>
      </c>
      <c r="BD39" s="55">
        <v>0</v>
      </c>
      <c r="BE39" s="55">
        <v>0</v>
      </c>
      <c r="BF39" s="55">
        <v>0</v>
      </c>
      <c r="BG39" s="55">
        <v>0</v>
      </c>
      <c r="BH39" s="55">
        <v>0</v>
      </c>
      <c r="BI39" s="55">
        <v>0</v>
      </c>
      <c r="BJ39" s="55">
        <v>0</v>
      </c>
      <c r="BK39" s="55">
        <v>0</v>
      </c>
      <c r="BL39" s="55">
        <v>0</v>
      </c>
      <c r="BM39" s="55">
        <v>0</v>
      </c>
      <c r="BN39" s="483">
        <f t="shared" si="11"/>
        <v>0</v>
      </c>
      <c r="BO39" s="55">
        <v>0</v>
      </c>
      <c r="BP39" s="55">
        <v>0</v>
      </c>
      <c r="BQ39" s="55">
        <v>0</v>
      </c>
      <c r="BR39" s="55">
        <v>0</v>
      </c>
      <c r="BS39" s="55">
        <v>0</v>
      </c>
      <c r="BT39" s="55">
        <v>0</v>
      </c>
      <c r="BU39" s="55">
        <v>0</v>
      </c>
      <c r="BV39" s="55">
        <v>0</v>
      </c>
      <c r="BW39" s="55">
        <v>0</v>
      </c>
      <c r="BX39" s="55">
        <v>0</v>
      </c>
      <c r="BY39" s="55">
        <v>0</v>
      </c>
      <c r="BZ39" s="55">
        <v>0</v>
      </c>
      <c r="CA39" s="496">
        <v>0</v>
      </c>
      <c r="CB39" s="55">
        <v>0</v>
      </c>
      <c r="CC39" s="55">
        <v>0</v>
      </c>
      <c r="CD39" s="55">
        <v>0</v>
      </c>
      <c r="CE39" s="55">
        <v>0</v>
      </c>
      <c r="CF39" s="55">
        <v>7.4086896600000003</v>
      </c>
      <c r="CG39" s="55">
        <v>13.812849120000001</v>
      </c>
      <c r="CH39" s="55">
        <v>12.309742789999998</v>
      </c>
      <c r="CI39" s="55">
        <v>14.901208910000006</v>
      </c>
      <c r="CJ39" s="55">
        <v>11.703287619999999</v>
      </c>
      <c r="CK39" s="161">
        <v>13.069322100000004</v>
      </c>
      <c r="CL39" s="497">
        <f t="shared" si="6"/>
        <v>0</v>
      </c>
      <c r="CM39" s="497">
        <f t="shared" si="7"/>
        <v>0</v>
      </c>
      <c r="CN39" s="486">
        <f t="shared" si="8"/>
        <v>73.205100200000018</v>
      </c>
      <c r="CO39" s="493"/>
      <c r="CU39" s="234"/>
      <c r="CV39" s="234"/>
      <c r="CW39" s="234"/>
      <c r="CX39" s="234"/>
      <c r="CY39" s="234"/>
      <c r="CZ39" s="234"/>
      <c r="DA39" s="234"/>
      <c r="DB39" s="234"/>
      <c r="DC39" s="234"/>
      <c r="DD39" s="234"/>
      <c r="DE39" s="234"/>
      <c r="DF39" s="234"/>
      <c r="DG39" s="234"/>
      <c r="DH39" s="234"/>
      <c r="DI39" s="234"/>
      <c r="DJ39" s="234"/>
      <c r="DK39" s="234"/>
      <c r="DL39" s="234"/>
    </row>
    <row r="40" spans="1:116" ht="20.100000000000001" customHeight="1" x14ac:dyDescent="0.25">
      <c r="A40" s="549"/>
      <c r="B40" s="474" t="s">
        <v>194</v>
      </c>
      <c r="C40" s="475" t="s">
        <v>195</v>
      </c>
      <c r="D40" s="491"/>
      <c r="E40" s="491"/>
      <c r="F40" s="491"/>
      <c r="G40" s="491"/>
      <c r="H40" s="491"/>
      <c r="I40" s="491"/>
      <c r="J40" s="491"/>
      <c r="K40" s="491"/>
      <c r="L40" s="491"/>
      <c r="M40" s="492"/>
      <c r="N40" s="492"/>
      <c r="O40" s="492"/>
      <c r="P40" s="493"/>
      <c r="Q40" s="491"/>
      <c r="R40" s="491"/>
      <c r="S40" s="491"/>
      <c r="T40" s="491"/>
      <c r="U40" s="491"/>
      <c r="V40" s="491"/>
      <c r="W40" s="491"/>
      <c r="X40" s="491"/>
      <c r="Y40" s="491"/>
      <c r="Z40" s="492"/>
      <c r="AA40" s="492"/>
      <c r="AB40" s="492"/>
      <c r="AC40" s="493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496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496"/>
      <c r="BC40" s="55"/>
      <c r="BD40" s="55"/>
      <c r="BE40" s="55"/>
      <c r="BF40" s="55"/>
      <c r="BG40" s="55"/>
      <c r="BH40" s="55"/>
      <c r="BI40" s="55"/>
      <c r="BJ40" s="55"/>
      <c r="BK40" s="55"/>
      <c r="BL40" s="55"/>
      <c r="BM40" s="55"/>
      <c r="BN40" s="483">
        <f t="shared" si="11"/>
        <v>0</v>
      </c>
      <c r="BO40" s="55">
        <v>0</v>
      </c>
      <c r="BP40" s="55">
        <v>0</v>
      </c>
      <c r="BQ40" s="55">
        <v>0</v>
      </c>
      <c r="BR40" s="55">
        <v>0</v>
      </c>
      <c r="BS40" s="55">
        <v>0</v>
      </c>
      <c r="BT40" s="55">
        <v>0</v>
      </c>
      <c r="BU40" s="55">
        <v>0</v>
      </c>
      <c r="BV40" s="55">
        <v>0</v>
      </c>
      <c r="BW40" s="55">
        <v>0</v>
      </c>
      <c r="BX40" s="55">
        <v>0</v>
      </c>
      <c r="BY40" s="55">
        <v>0</v>
      </c>
      <c r="BZ40" s="55">
        <v>0</v>
      </c>
      <c r="CA40" s="496">
        <v>0</v>
      </c>
      <c r="CB40" s="55">
        <v>0</v>
      </c>
      <c r="CC40" s="55">
        <v>0</v>
      </c>
      <c r="CD40" s="55">
        <v>0</v>
      </c>
      <c r="CE40" s="55">
        <v>0</v>
      </c>
      <c r="CF40" s="55">
        <v>0</v>
      </c>
      <c r="CG40" s="55">
        <v>0</v>
      </c>
      <c r="CH40" s="55">
        <v>0</v>
      </c>
      <c r="CI40" s="55">
        <v>5.9108999999999993E-3</v>
      </c>
      <c r="CJ40" s="55">
        <v>1.0372030000000001E-2</v>
      </c>
      <c r="CK40" s="161">
        <v>0.82456543000000004</v>
      </c>
      <c r="CL40" s="497">
        <f t="shared" si="6"/>
        <v>0</v>
      </c>
      <c r="CM40" s="497">
        <f t="shared" si="7"/>
        <v>0</v>
      </c>
      <c r="CN40" s="486">
        <f t="shared" si="8"/>
        <v>0.84084836000000007</v>
      </c>
      <c r="CO40" s="493"/>
      <c r="CU40" s="234"/>
      <c r="CV40" s="234"/>
      <c r="CW40" s="234"/>
      <c r="CX40" s="234"/>
      <c r="CY40" s="234"/>
      <c r="CZ40" s="234"/>
      <c r="DA40" s="234"/>
      <c r="DB40" s="234"/>
      <c r="DC40" s="234"/>
      <c r="DD40" s="234"/>
      <c r="DE40" s="234"/>
      <c r="DF40" s="234"/>
      <c r="DG40" s="234"/>
      <c r="DH40" s="234"/>
      <c r="DI40" s="234"/>
      <c r="DJ40" s="234"/>
      <c r="DK40" s="234"/>
      <c r="DL40" s="234"/>
    </row>
    <row r="41" spans="1:116" ht="20.100000000000001" customHeight="1" x14ac:dyDescent="0.25">
      <c r="A41" s="549"/>
      <c r="B41" s="474" t="s">
        <v>21</v>
      </c>
      <c r="C41" s="475" t="s">
        <v>22</v>
      </c>
      <c r="D41" s="491">
        <v>1677.97</v>
      </c>
      <c r="E41" s="491">
        <v>1014.61</v>
      </c>
      <c r="F41" s="491">
        <v>1054.51</v>
      </c>
      <c r="G41" s="491">
        <v>874.32</v>
      </c>
      <c r="H41" s="491">
        <v>865.67</v>
      </c>
      <c r="I41" s="491">
        <v>1119.43</v>
      </c>
      <c r="J41" s="491">
        <v>1000.75</v>
      </c>
      <c r="K41" s="491">
        <v>1090.03</v>
      </c>
      <c r="L41" s="491">
        <v>1051.8900000000001</v>
      </c>
      <c r="M41" s="492">
        <v>1036.925</v>
      </c>
      <c r="N41" s="492">
        <v>1077.0999999999999</v>
      </c>
      <c r="O41" s="492">
        <v>1266.73</v>
      </c>
      <c r="P41" s="493">
        <f>SUM(D41:O41)</f>
        <v>13129.934999999999</v>
      </c>
      <c r="Q41" s="55">
        <v>1406.03</v>
      </c>
      <c r="R41" s="55">
        <v>1027.7</v>
      </c>
      <c r="S41" s="55">
        <v>1125.7249999999999</v>
      </c>
      <c r="T41" s="55">
        <v>946.67</v>
      </c>
      <c r="U41" s="55">
        <v>901.37</v>
      </c>
      <c r="V41" s="55">
        <v>1050.4100000000001</v>
      </c>
      <c r="W41" s="55">
        <v>892.85</v>
      </c>
      <c r="X41" s="55">
        <v>928.99</v>
      </c>
      <c r="Y41" s="55">
        <v>902.17</v>
      </c>
      <c r="Z41" s="55">
        <v>1053.97</v>
      </c>
      <c r="AA41" s="55">
        <v>836.13</v>
      </c>
      <c r="AB41" s="55">
        <v>724.03</v>
      </c>
      <c r="AC41" s="493">
        <f>SUM(Q41:AB41)</f>
        <v>11796.045</v>
      </c>
      <c r="AD41" s="55">
        <v>1445.95</v>
      </c>
      <c r="AE41" s="55">
        <v>879.38</v>
      </c>
      <c r="AF41" s="55">
        <v>965.07</v>
      </c>
      <c r="AG41" s="55">
        <v>808.79</v>
      </c>
      <c r="AH41" s="55">
        <v>940.72</v>
      </c>
      <c r="AI41" s="55">
        <v>1104.48</v>
      </c>
      <c r="AJ41" s="55">
        <v>844.83</v>
      </c>
      <c r="AK41" s="55">
        <v>939.28</v>
      </c>
      <c r="AL41" s="55">
        <v>813.86</v>
      </c>
      <c r="AM41" s="245">
        <v>1109.1300000000001</v>
      </c>
      <c r="AN41" s="245">
        <v>1101.8900000000001</v>
      </c>
      <c r="AO41" s="245">
        <v>1037.92</v>
      </c>
      <c r="AP41" s="496">
        <v>1240.1099999999999</v>
      </c>
      <c r="AQ41" s="55">
        <v>876.95</v>
      </c>
      <c r="AR41" s="55">
        <v>1023.18</v>
      </c>
      <c r="AS41" s="55">
        <v>706.5</v>
      </c>
      <c r="AT41" s="55">
        <v>983.35</v>
      </c>
      <c r="AU41" s="55">
        <v>994.26</v>
      </c>
      <c r="AV41" s="55">
        <v>1134.43</v>
      </c>
      <c r="AW41" s="55">
        <v>1171.96</v>
      </c>
      <c r="AX41" s="55">
        <v>912.92</v>
      </c>
      <c r="AY41" s="55">
        <v>1209.23</v>
      </c>
      <c r="AZ41" s="55">
        <v>1218.99</v>
      </c>
      <c r="BA41" s="55">
        <v>1414.36</v>
      </c>
      <c r="BB41" s="496">
        <v>1782.76</v>
      </c>
      <c r="BC41" s="55">
        <v>1115</v>
      </c>
      <c r="BD41" s="55">
        <v>1071.26</v>
      </c>
      <c r="BE41" s="55">
        <v>1139.29</v>
      </c>
      <c r="BF41" s="55">
        <v>1128.4100000000001</v>
      </c>
      <c r="BG41" s="55">
        <v>1273.56</v>
      </c>
      <c r="BH41" s="55">
        <v>1371.22</v>
      </c>
      <c r="BI41" s="55">
        <v>1302.83</v>
      </c>
      <c r="BJ41" s="55">
        <v>1223.78</v>
      </c>
      <c r="BK41" s="55">
        <v>1518.68</v>
      </c>
      <c r="BL41" s="55">
        <v>1302.28</v>
      </c>
      <c r="BM41" s="55">
        <v>2060.9899999999998</v>
      </c>
      <c r="BN41" s="483">
        <f t="shared" si="11"/>
        <v>16290.060000000001</v>
      </c>
      <c r="BO41" s="55">
        <v>2273.6</v>
      </c>
      <c r="BP41" s="55">
        <v>1350.48</v>
      </c>
      <c r="BQ41" s="55">
        <v>1449.52</v>
      </c>
      <c r="BR41" s="55">
        <v>1225.22</v>
      </c>
      <c r="BS41" s="55">
        <v>1341.84</v>
      </c>
      <c r="BT41" s="55">
        <v>1318.42</v>
      </c>
      <c r="BU41" s="55">
        <v>1461.44</v>
      </c>
      <c r="BV41" s="55">
        <v>1404.95</v>
      </c>
      <c r="BW41" s="55">
        <v>1214.8302661</v>
      </c>
      <c r="BX41" s="55">
        <v>1634.46</v>
      </c>
      <c r="BY41" s="55">
        <v>1420.73</v>
      </c>
      <c r="BZ41" s="55">
        <v>1867.86</v>
      </c>
      <c r="CA41" s="496">
        <v>2176.56</v>
      </c>
      <c r="CB41" s="55">
        <v>1508.34</v>
      </c>
      <c r="CC41" s="55">
        <v>1695.22</v>
      </c>
      <c r="CD41" s="55">
        <v>1437.21</v>
      </c>
      <c r="CE41" s="55">
        <v>1380.44</v>
      </c>
      <c r="CF41" s="55">
        <v>1488.5</v>
      </c>
      <c r="CG41" s="55">
        <v>1480.65</v>
      </c>
      <c r="CH41" s="55">
        <v>1563.65</v>
      </c>
      <c r="CI41" s="55">
        <v>1431.33</v>
      </c>
      <c r="CJ41" s="55">
        <v>1678.71</v>
      </c>
      <c r="CK41" s="161">
        <v>1713.46</v>
      </c>
      <c r="CL41" s="497">
        <f t="shared" si="6"/>
        <v>14229.070000000002</v>
      </c>
      <c r="CM41" s="497">
        <f t="shared" si="7"/>
        <v>16095.490266100001</v>
      </c>
      <c r="CN41" s="486">
        <f t="shared" si="8"/>
        <v>17554.07</v>
      </c>
      <c r="CO41" s="493">
        <f t="shared" si="12"/>
        <v>9.0620397998812727</v>
      </c>
      <c r="CU41" s="234"/>
      <c r="CV41" s="234"/>
      <c r="CW41" s="234"/>
      <c r="CX41" s="234"/>
      <c r="CY41" s="234"/>
      <c r="CZ41" s="234"/>
      <c r="DA41" s="234"/>
      <c r="DB41" s="234"/>
      <c r="DC41" s="234"/>
      <c r="DD41" s="234"/>
      <c r="DE41" s="234"/>
      <c r="DF41" s="234"/>
      <c r="DG41" s="234"/>
      <c r="DH41" s="234"/>
      <c r="DI41" s="234"/>
      <c r="DJ41" s="234"/>
      <c r="DK41" s="234"/>
      <c r="DL41" s="234"/>
    </row>
    <row r="42" spans="1:116" ht="20.100000000000001" customHeight="1" x14ac:dyDescent="0.25">
      <c r="A42" s="549"/>
      <c r="B42" s="474" t="s">
        <v>23</v>
      </c>
      <c r="C42" s="475" t="s">
        <v>24</v>
      </c>
      <c r="D42" s="491">
        <v>689.38</v>
      </c>
      <c r="E42" s="491">
        <v>666.04</v>
      </c>
      <c r="F42" s="491">
        <v>655.37</v>
      </c>
      <c r="G42" s="491">
        <v>822.38</v>
      </c>
      <c r="H42" s="491">
        <v>752.44</v>
      </c>
      <c r="I42" s="491">
        <v>975.67</v>
      </c>
      <c r="J42" s="491">
        <v>809</v>
      </c>
      <c r="K42" s="491">
        <v>829.02</v>
      </c>
      <c r="L42" s="491">
        <v>747.98</v>
      </c>
      <c r="M42" s="492">
        <v>950.86500000000001</v>
      </c>
      <c r="N42" s="492">
        <v>674.2</v>
      </c>
      <c r="O42" s="492">
        <v>1067.54</v>
      </c>
      <c r="P42" s="493">
        <f>SUM(D42:O42)</f>
        <v>9639.8849999999984</v>
      </c>
      <c r="Q42" s="55">
        <v>583.4</v>
      </c>
      <c r="R42" s="55">
        <v>635.84</v>
      </c>
      <c r="S42" s="55">
        <v>769.77</v>
      </c>
      <c r="T42" s="55">
        <v>786.2</v>
      </c>
      <c r="U42" s="55">
        <v>778.55</v>
      </c>
      <c r="V42" s="55">
        <v>887.1</v>
      </c>
      <c r="W42" s="55">
        <v>755.08199999999999</v>
      </c>
      <c r="X42" s="55">
        <v>695.73</v>
      </c>
      <c r="Y42" s="55">
        <v>742.78</v>
      </c>
      <c r="Z42" s="55">
        <v>873.12</v>
      </c>
      <c r="AA42" s="55">
        <v>999.03</v>
      </c>
      <c r="AB42" s="55">
        <v>864.49</v>
      </c>
      <c r="AC42" s="493">
        <f>SUM(Q42:AB42)</f>
        <v>9371.0920000000006</v>
      </c>
      <c r="AD42" s="55">
        <v>636.92999999999995</v>
      </c>
      <c r="AE42" s="55">
        <v>694.05</v>
      </c>
      <c r="AF42" s="55">
        <v>605.32000000000005</v>
      </c>
      <c r="AG42" s="55">
        <v>803.08</v>
      </c>
      <c r="AH42" s="55">
        <v>812.71</v>
      </c>
      <c r="AI42" s="55">
        <v>1072.05</v>
      </c>
      <c r="AJ42" s="55">
        <v>560.73</v>
      </c>
      <c r="AK42" s="55">
        <v>767.1</v>
      </c>
      <c r="AL42" s="55">
        <v>695.7</v>
      </c>
      <c r="AM42" s="245">
        <v>858.43</v>
      </c>
      <c r="AN42" s="245">
        <v>828.6</v>
      </c>
      <c r="AO42" s="245">
        <v>1285.45</v>
      </c>
      <c r="AP42" s="496">
        <v>554.37</v>
      </c>
      <c r="AQ42" s="55">
        <v>484.12</v>
      </c>
      <c r="AR42" s="55">
        <v>568.12</v>
      </c>
      <c r="AS42" s="55">
        <v>661.35</v>
      </c>
      <c r="AT42" s="55">
        <v>918.97</v>
      </c>
      <c r="AU42" s="55">
        <v>927.2</v>
      </c>
      <c r="AV42" s="55">
        <v>900.45</v>
      </c>
      <c r="AW42" s="55">
        <v>807.18</v>
      </c>
      <c r="AX42" s="55">
        <v>833.55</v>
      </c>
      <c r="AY42" s="55">
        <v>1116.49</v>
      </c>
      <c r="AZ42" s="55">
        <v>992.18</v>
      </c>
      <c r="BA42" s="55">
        <v>1454.16</v>
      </c>
      <c r="BB42" s="496">
        <v>928.94</v>
      </c>
      <c r="BC42" s="55">
        <v>573.65</v>
      </c>
      <c r="BD42" s="55">
        <v>647.67999999999995</v>
      </c>
      <c r="BE42" s="55">
        <v>777.24</v>
      </c>
      <c r="BF42" s="55">
        <v>942.67</v>
      </c>
      <c r="BG42" s="55">
        <v>1143.5999999999999</v>
      </c>
      <c r="BH42" s="55">
        <v>1102.0600999999999</v>
      </c>
      <c r="BI42" s="55">
        <v>981.93</v>
      </c>
      <c r="BJ42" s="55">
        <v>1028.9100000000001</v>
      </c>
      <c r="BK42" s="55">
        <v>1416.66</v>
      </c>
      <c r="BL42" s="55">
        <v>1131.51</v>
      </c>
      <c r="BM42" s="55">
        <v>2022.82</v>
      </c>
      <c r="BN42" s="483">
        <f t="shared" si="11"/>
        <v>12697.670100000001</v>
      </c>
      <c r="BO42" s="55">
        <v>1030.0999999999999</v>
      </c>
      <c r="BP42" s="55">
        <v>728.03</v>
      </c>
      <c r="BQ42" s="55">
        <v>758.85</v>
      </c>
      <c r="BR42" s="55">
        <v>971.85</v>
      </c>
      <c r="BS42" s="55">
        <v>1184.94</v>
      </c>
      <c r="BT42" s="55">
        <v>1167.47</v>
      </c>
      <c r="BU42" s="55">
        <v>1128.76</v>
      </c>
      <c r="BV42" s="55">
        <v>1117.5</v>
      </c>
      <c r="BW42" s="55">
        <v>806.9605327999999</v>
      </c>
      <c r="BX42" s="55">
        <v>1373.6</v>
      </c>
      <c r="BY42" s="55">
        <v>1015.36</v>
      </c>
      <c r="BZ42" s="55">
        <v>2013.9</v>
      </c>
      <c r="CA42" s="496">
        <v>999.41</v>
      </c>
      <c r="CB42" s="55">
        <v>629.6</v>
      </c>
      <c r="CC42" s="55">
        <v>804</v>
      </c>
      <c r="CD42" s="55">
        <v>1088.25</v>
      </c>
      <c r="CE42" s="55">
        <v>1187.5999999999999</v>
      </c>
      <c r="CF42" s="55">
        <v>1240.8499999999999</v>
      </c>
      <c r="CG42" s="55">
        <v>1006.4</v>
      </c>
      <c r="CH42" s="55">
        <v>920.55</v>
      </c>
      <c r="CI42" s="55">
        <v>1135.3</v>
      </c>
      <c r="CJ42" s="55">
        <v>1417.95</v>
      </c>
      <c r="CK42" s="161">
        <v>1055.5</v>
      </c>
      <c r="CL42" s="497">
        <f t="shared" si="6"/>
        <v>10674.850100000001</v>
      </c>
      <c r="CM42" s="497">
        <f t="shared" si="7"/>
        <v>11283.420532800003</v>
      </c>
      <c r="CN42" s="486">
        <f t="shared" si="8"/>
        <v>11485.410000000002</v>
      </c>
      <c r="CO42" s="493">
        <f t="shared" si="12"/>
        <v>1.7901439249989215</v>
      </c>
      <c r="CU42" s="234"/>
      <c r="CV42" s="234"/>
      <c r="CW42" s="234"/>
      <c r="CX42" s="234"/>
      <c r="CY42" s="234"/>
      <c r="CZ42" s="234"/>
      <c r="DA42" s="234"/>
      <c r="DB42" s="234"/>
      <c r="DC42" s="234"/>
      <c r="DD42" s="234"/>
      <c r="DE42" s="234"/>
      <c r="DF42" s="234"/>
      <c r="DG42" s="234"/>
      <c r="DH42" s="234"/>
      <c r="DI42" s="234"/>
      <c r="DJ42" s="234"/>
      <c r="DK42" s="234"/>
      <c r="DL42" s="234"/>
    </row>
    <row r="43" spans="1:116" ht="20.100000000000001" customHeight="1" x14ac:dyDescent="0.25">
      <c r="A43" s="549"/>
      <c r="B43" s="474" t="s">
        <v>25</v>
      </c>
      <c r="C43" s="502" t="s">
        <v>48</v>
      </c>
      <c r="D43" s="491">
        <v>685.38</v>
      </c>
      <c r="E43" s="491">
        <v>665.03</v>
      </c>
      <c r="F43" s="491">
        <v>653.91999999999996</v>
      </c>
      <c r="G43" s="491">
        <v>812.38</v>
      </c>
      <c r="H43" s="491">
        <v>735.06</v>
      </c>
      <c r="I43" s="491">
        <v>974.17</v>
      </c>
      <c r="J43" s="491">
        <v>808.8</v>
      </c>
      <c r="K43" s="491">
        <v>828.62</v>
      </c>
      <c r="L43" s="491">
        <v>743.85</v>
      </c>
      <c r="M43" s="492">
        <v>946.26499999999999</v>
      </c>
      <c r="N43" s="492">
        <v>670.4</v>
      </c>
      <c r="O43" s="492">
        <v>1058.3399999999999</v>
      </c>
      <c r="P43" s="493">
        <f>SUM(D43:O43)</f>
        <v>9582.2150000000001</v>
      </c>
      <c r="Q43" s="55">
        <v>581.9</v>
      </c>
      <c r="R43" s="55">
        <v>635.74</v>
      </c>
      <c r="S43" s="55">
        <v>761.67</v>
      </c>
      <c r="T43" s="55">
        <v>784.49</v>
      </c>
      <c r="U43" s="55">
        <v>778.55</v>
      </c>
      <c r="V43" s="55">
        <v>855.8</v>
      </c>
      <c r="W43" s="55">
        <v>753.08</v>
      </c>
      <c r="X43" s="55">
        <v>693.53</v>
      </c>
      <c r="Y43" s="55">
        <v>727.82</v>
      </c>
      <c r="Z43" s="55">
        <v>861.62</v>
      </c>
      <c r="AA43" s="55">
        <v>981.03</v>
      </c>
      <c r="AB43" s="55">
        <v>839.59</v>
      </c>
      <c r="AC43" s="493">
        <f>SUM(Q43:AB43)</f>
        <v>9254.82</v>
      </c>
      <c r="AD43" s="55">
        <v>607.03</v>
      </c>
      <c r="AE43" s="55">
        <v>691.4</v>
      </c>
      <c r="AF43" s="55">
        <v>590.04</v>
      </c>
      <c r="AG43" s="55">
        <v>791.08</v>
      </c>
      <c r="AH43" s="55">
        <v>803.51</v>
      </c>
      <c r="AI43" s="55">
        <v>1069.05</v>
      </c>
      <c r="AJ43" s="55">
        <v>560.38</v>
      </c>
      <c r="AK43" s="55">
        <v>764.6</v>
      </c>
      <c r="AL43" s="55">
        <v>694.1</v>
      </c>
      <c r="AM43" s="245">
        <v>857.73</v>
      </c>
      <c r="AN43" s="245">
        <v>823.6</v>
      </c>
      <c r="AO43" s="245">
        <v>1267.45</v>
      </c>
      <c r="AP43" s="496">
        <v>554.37</v>
      </c>
      <c r="AQ43" s="55">
        <v>482.42</v>
      </c>
      <c r="AR43" s="55">
        <v>567.72</v>
      </c>
      <c r="AS43" s="55">
        <v>657.85</v>
      </c>
      <c r="AT43" s="55">
        <v>918.97</v>
      </c>
      <c r="AU43" s="55">
        <v>925.23</v>
      </c>
      <c r="AV43" s="55">
        <v>884.75</v>
      </c>
      <c r="AW43" s="55">
        <v>807.18</v>
      </c>
      <c r="AX43" s="55">
        <v>833.55</v>
      </c>
      <c r="AY43" s="55">
        <v>1116.49</v>
      </c>
      <c r="AZ43" s="55">
        <v>976.98</v>
      </c>
      <c r="BA43" s="55">
        <v>1450.66</v>
      </c>
      <c r="BB43" s="496">
        <v>928.79</v>
      </c>
      <c r="BC43" s="55">
        <v>570.45000000000005</v>
      </c>
      <c r="BD43" s="55">
        <v>647.67999999999995</v>
      </c>
      <c r="BE43" s="55">
        <v>776.24</v>
      </c>
      <c r="BF43" s="55">
        <v>936.97</v>
      </c>
      <c r="BG43" s="55">
        <v>1140.5</v>
      </c>
      <c r="BH43" s="55">
        <v>1100.8599999999999</v>
      </c>
      <c r="BI43" s="55">
        <v>977.63</v>
      </c>
      <c r="BJ43" s="55">
        <v>1027.9100000000001</v>
      </c>
      <c r="BK43" s="55">
        <v>1416.66</v>
      </c>
      <c r="BL43" s="55">
        <v>1125.71</v>
      </c>
      <c r="BM43" s="55">
        <v>2010.02</v>
      </c>
      <c r="BN43" s="483">
        <f t="shared" si="11"/>
        <v>12659.420000000002</v>
      </c>
      <c r="BO43" s="55">
        <v>1027.7</v>
      </c>
      <c r="BP43" s="55">
        <v>724.03</v>
      </c>
      <c r="BQ43" s="55">
        <v>738.85</v>
      </c>
      <c r="BR43" s="55">
        <v>943.75</v>
      </c>
      <c r="BS43" s="55">
        <v>1169.94</v>
      </c>
      <c r="BT43" s="55">
        <v>1167.47</v>
      </c>
      <c r="BU43" s="55">
        <v>1118.26</v>
      </c>
      <c r="BV43" s="55">
        <v>1117.5</v>
      </c>
      <c r="BW43" s="55">
        <v>801.56053279999992</v>
      </c>
      <c r="BX43" s="55">
        <v>1446.55</v>
      </c>
      <c r="BY43" s="55">
        <v>1013.86</v>
      </c>
      <c r="BZ43" s="55">
        <v>1970.6</v>
      </c>
      <c r="CA43" s="496">
        <v>996.31</v>
      </c>
      <c r="CB43" s="55">
        <v>629.6</v>
      </c>
      <c r="CC43" s="55">
        <v>803.1</v>
      </c>
      <c r="CD43" s="55">
        <v>1088.25</v>
      </c>
      <c r="CE43" s="55">
        <v>1185.5999999999999</v>
      </c>
      <c r="CF43" s="55">
        <v>1239.45</v>
      </c>
      <c r="CG43" s="55">
        <v>997</v>
      </c>
      <c r="CH43" s="55">
        <v>919.75</v>
      </c>
      <c r="CI43" s="55">
        <v>1134.3</v>
      </c>
      <c r="CJ43" s="55">
        <v>1415.85</v>
      </c>
      <c r="CK43" s="161">
        <v>1053.5</v>
      </c>
      <c r="CL43" s="497">
        <f t="shared" si="6"/>
        <v>10649.400000000001</v>
      </c>
      <c r="CM43" s="497">
        <f t="shared" si="7"/>
        <v>11269.4705328</v>
      </c>
      <c r="CN43" s="486">
        <f t="shared" si="8"/>
        <v>11462.71</v>
      </c>
      <c r="CO43" s="493">
        <f t="shared" si="12"/>
        <v>1.714716469044153</v>
      </c>
      <c r="CU43" s="234"/>
      <c r="CV43" s="234"/>
      <c r="CW43" s="234"/>
      <c r="CX43" s="234"/>
      <c r="CY43" s="234"/>
      <c r="CZ43" s="234"/>
      <c r="DA43" s="234"/>
      <c r="DB43" s="234"/>
      <c r="DC43" s="234"/>
      <c r="DD43" s="234"/>
      <c r="DE43" s="234"/>
      <c r="DF43" s="234"/>
      <c r="DG43" s="234"/>
      <c r="DH43" s="234"/>
      <c r="DI43" s="234"/>
      <c r="DJ43" s="234"/>
      <c r="DK43" s="234"/>
      <c r="DL43" s="234"/>
    </row>
    <row r="44" spans="1:116" ht="20.100000000000001" customHeight="1" x14ac:dyDescent="0.25">
      <c r="A44" s="549"/>
      <c r="B44" s="474" t="s">
        <v>42</v>
      </c>
      <c r="C44" s="475" t="s">
        <v>27</v>
      </c>
      <c r="D44" s="491">
        <v>0</v>
      </c>
      <c r="E44" s="491">
        <v>0</v>
      </c>
      <c r="F44" s="491">
        <v>0</v>
      </c>
      <c r="G44" s="491">
        <v>0</v>
      </c>
      <c r="H44" s="491">
        <v>9.9999999999999995E-7</v>
      </c>
      <c r="I44" s="491">
        <v>0</v>
      </c>
      <c r="J44" s="491">
        <v>0</v>
      </c>
      <c r="K44" s="491">
        <v>0</v>
      </c>
      <c r="L44" s="491">
        <v>0</v>
      </c>
      <c r="M44" s="492">
        <v>0</v>
      </c>
      <c r="N44" s="492">
        <v>0</v>
      </c>
      <c r="O44" s="492">
        <v>0</v>
      </c>
      <c r="P44" s="493">
        <f>SUM(D44:O44)</f>
        <v>9.9999999999999995E-7</v>
      </c>
      <c r="Q44" s="55">
        <v>0</v>
      </c>
      <c r="R44" s="55">
        <v>0</v>
      </c>
      <c r="S44" s="55">
        <v>0</v>
      </c>
      <c r="T44" s="55">
        <v>0</v>
      </c>
      <c r="U44" s="55">
        <v>0.91</v>
      </c>
      <c r="V44" s="55">
        <v>31.3</v>
      </c>
      <c r="W44" s="55">
        <v>2.0019999999999998</v>
      </c>
      <c r="X44" s="55">
        <v>2.2000000000000002</v>
      </c>
      <c r="Y44" s="55">
        <v>14.96</v>
      </c>
      <c r="Z44" s="55">
        <v>11.5</v>
      </c>
      <c r="AA44" s="55">
        <v>18</v>
      </c>
      <c r="AB44" s="55">
        <v>24.9</v>
      </c>
      <c r="AC44" s="493">
        <f>SUM(Q44:AB44)</f>
        <v>105.77200000000002</v>
      </c>
      <c r="AD44" s="55">
        <v>29.9</v>
      </c>
      <c r="AE44" s="55">
        <v>2.65</v>
      </c>
      <c r="AF44" s="55">
        <v>15.28</v>
      </c>
      <c r="AG44" s="55">
        <v>12</v>
      </c>
      <c r="AH44" s="55">
        <v>9.1999999999999993</v>
      </c>
      <c r="AI44" s="55">
        <v>3</v>
      </c>
      <c r="AJ44" s="55">
        <v>0.35</v>
      </c>
      <c r="AK44" s="55">
        <v>2.5</v>
      </c>
      <c r="AL44" s="55">
        <v>1.6</v>
      </c>
      <c r="AM44" s="245">
        <v>0.7</v>
      </c>
      <c r="AN44" s="245">
        <v>5</v>
      </c>
      <c r="AO44" s="245">
        <v>18</v>
      </c>
      <c r="AP44" s="496">
        <v>0</v>
      </c>
      <c r="AQ44" s="55">
        <v>1.7</v>
      </c>
      <c r="AR44" s="55">
        <v>0.4</v>
      </c>
      <c r="AS44" s="55">
        <v>3.5</v>
      </c>
      <c r="AT44" s="55">
        <v>0</v>
      </c>
      <c r="AU44" s="55">
        <v>1.97</v>
      </c>
      <c r="AV44" s="55">
        <v>15.7</v>
      </c>
      <c r="AW44" s="55">
        <v>0</v>
      </c>
      <c r="AX44" s="55">
        <v>0</v>
      </c>
      <c r="AY44" s="55">
        <v>0</v>
      </c>
      <c r="AZ44" s="55">
        <v>15.2</v>
      </c>
      <c r="BA44" s="55">
        <v>3.5</v>
      </c>
      <c r="BB44" s="496">
        <v>0.15</v>
      </c>
      <c r="BC44" s="55">
        <v>3.2</v>
      </c>
      <c r="BD44" s="55">
        <v>0</v>
      </c>
      <c r="BE44" s="55">
        <v>1</v>
      </c>
      <c r="BF44" s="55">
        <v>5.7</v>
      </c>
      <c r="BG44" s="55">
        <v>3.1</v>
      </c>
      <c r="BH44" s="55">
        <v>1.2000999999999999</v>
      </c>
      <c r="BI44" s="55">
        <v>4.3</v>
      </c>
      <c r="BJ44" s="55">
        <v>1</v>
      </c>
      <c r="BK44" s="55">
        <v>0</v>
      </c>
      <c r="BL44" s="55">
        <v>5.8</v>
      </c>
      <c r="BM44" s="55">
        <v>12.8</v>
      </c>
      <c r="BN44" s="483">
        <f t="shared" si="11"/>
        <v>38.250100000000003</v>
      </c>
      <c r="BO44" s="55">
        <v>2.4</v>
      </c>
      <c r="BP44" s="55">
        <v>4</v>
      </c>
      <c r="BQ44" s="55">
        <v>20</v>
      </c>
      <c r="BR44" s="55">
        <v>28.1</v>
      </c>
      <c r="BS44" s="55">
        <v>15</v>
      </c>
      <c r="BT44" s="55">
        <v>0</v>
      </c>
      <c r="BU44" s="55">
        <v>10.5</v>
      </c>
      <c r="BV44" s="55">
        <v>0</v>
      </c>
      <c r="BW44" s="55">
        <v>5.4</v>
      </c>
      <c r="BX44" s="55">
        <v>0</v>
      </c>
      <c r="BY44" s="55">
        <v>1.5</v>
      </c>
      <c r="BZ44" s="55">
        <v>43.3</v>
      </c>
      <c r="CA44" s="496">
        <v>3.1</v>
      </c>
      <c r="CB44" s="55">
        <v>0</v>
      </c>
      <c r="CC44" s="55">
        <v>0.9</v>
      </c>
      <c r="CD44" s="55">
        <v>0</v>
      </c>
      <c r="CE44" s="55">
        <v>2</v>
      </c>
      <c r="CF44" s="55">
        <v>1.4</v>
      </c>
      <c r="CG44" s="55">
        <v>9.4</v>
      </c>
      <c r="CH44" s="55">
        <v>0.8</v>
      </c>
      <c r="CI44" s="55">
        <v>1</v>
      </c>
      <c r="CJ44" s="55">
        <v>2.1</v>
      </c>
      <c r="CK44" s="161">
        <v>2</v>
      </c>
      <c r="CL44" s="497">
        <f t="shared" si="6"/>
        <v>25.450100000000003</v>
      </c>
      <c r="CM44" s="497">
        <f t="shared" si="7"/>
        <v>86.9</v>
      </c>
      <c r="CN44" s="486">
        <f t="shared" si="8"/>
        <v>22.700000000000003</v>
      </c>
      <c r="CO44" s="493">
        <f t="shared" si="12"/>
        <v>-73.878020713463741</v>
      </c>
      <c r="CU44" s="234"/>
      <c r="CV44" s="234"/>
      <c r="CW44" s="234"/>
      <c r="CX44" s="234"/>
      <c r="CY44" s="234"/>
      <c r="CZ44" s="234"/>
      <c r="DA44" s="234"/>
      <c r="DB44" s="234"/>
      <c r="DC44" s="234"/>
      <c r="DD44" s="234"/>
      <c r="DE44" s="234"/>
      <c r="DF44" s="234"/>
      <c r="DG44" s="234"/>
      <c r="DH44" s="234"/>
      <c r="DI44" s="234"/>
      <c r="DJ44" s="234"/>
      <c r="DK44" s="234"/>
      <c r="DL44" s="234"/>
    </row>
    <row r="45" spans="1:116" ht="20.100000000000001" customHeight="1" x14ac:dyDescent="0.25">
      <c r="A45" s="549"/>
      <c r="B45" s="474" t="s">
        <v>149</v>
      </c>
      <c r="C45" s="475" t="s">
        <v>156</v>
      </c>
      <c r="D45" s="491">
        <v>0</v>
      </c>
      <c r="E45" s="491">
        <v>0</v>
      </c>
      <c r="F45" s="491">
        <v>0</v>
      </c>
      <c r="G45" s="491">
        <v>0</v>
      </c>
      <c r="H45" s="491">
        <v>9.9999999999999995E-7</v>
      </c>
      <c r="I45" s="491">
        <v>0</v>
      </c>
      <c r="J45" s="491">
        <v>0</v>
      </c>
      <c r="K45" s="491">
        <v>0</v>
      </c>
      <c r="L45" s="491">
        <v>0</v>
      </c>
      <c r="M45" s="492">
        <v>0</v>
      </c>
      <c r="N45" s="492">
        <v>0</v>
      </c>
      <c r="O45" s="492">
        <v>0</v>
      </c>
      <c r="P45" s="493">
        <v>0</v>
      </c>
      <c r="Q45" s="491">
        <v>0</v>
      </c>
      <c r="R45" s="491">
        <v>0</v>
      </c>
      <c r="S45" s="491">
        <v>0</v>
      </c>
      <c r="T45" s="491">
        <v>0</v>
      </c>
      <c r="U45" s="491">
        <v>9.9999999999999995E-7</v>
      </c>
      <c r="V45" s="491">
        <v>0</v>
      </c>
      <c r="W45" s="491">
        <v>0</v>
      </c>
      <c r="X45" s="491">
        <v>0</v>
      </c>
      <c r="Y45" s="491">
        <v>0</v>
      </c>
      <c r="Z45" s="492">
        <v>0</v>
      </c>
      <c r="AA45" s="492">
        <v>0</v>
      </c>
      <c r="AB45" s="492">
        <v>0</v>
      </c>
      <c r="AC45" s="493">
        <v>0</v>
      </c>
      <c r="AD45" s="55">
        <v>0</v>
      </c>
      <c r="AE45" s="55">
        <v>0</v>
      </c>
      <c r="AF45" s="55">
        <v>0</v>
      </c>
      <c r="AG45" s="55">
        <v>10.40560022</v>
      </c>
      <c r="AH45" s="55">
        <v>15.458109589999999</v>
      </c>
      <c r="AI45" s="55">
        <v>0</v>
      </c>
      <c r="AJ45" s="55">
        <v>0</v>
      </c>
      <c r="AK45" s="55">
        <v>0</v>
      </c>
      <c r="AL45" s="55">
        <v>0</v>
      </c>
      <c r="AM45" s="55">
        <v>0</v>
      </c>
      <c r="AN45" s="55">
        <v>0</v>
      </c>
      <c r="AO45" s="55">
        <v>0</v>
      </c>
      <c r="AP45" s="496">
        <v>0</v>
      </c>
      <c r="AQ45" s="55">
        <v>0</v>
      </c>
      <c r="AR45" s="55">
        <v>0</v>
      </c>
      <c r="AS45" s="55">
        <v>0</v>
      </c>
      <c r="AT45" s="55">
        <v>0</v>
      </c>
      <c r="AU45" s="55">
        <v>0</v>
      </c>
      <c r="AV45" s="55">
        <v>0</v>
      </c>
      <c r="AW45" s="55">
        <v>0</v>
      </c>
      <c r="AX45" s="55">
        <v>0</v>
      </c>
      <c r="AY45" s="55">
        <v>0</v>
      </c>
      <c r="AZ45" s="55">
        <v>0</v>
      </c>
      <c r="BA45" s="55">
        <v>0</v>
      </c>
      <c r="BB45" s="496">
        <v>0</v>
      </c>
      <c r="BC45" s="55">
        <v>0</v>
      </c>
      <c r="BD45" s="55">
        <v>0</v>
      </c>
      <c r="BE45" s="55">
        <v>0</v>
      </c>
      <c r="BF45" s="55">
        <v>0</v>
      </c>
      <c r="BG45" s="55">
        <v>0</v>
      </c>
      <c r="BH45" s="55">
        <v>0</v>
      </c>
      <c r="BI45" s="55">
        <v>0</v>
      </c>
      <c r="BJ45" s="55">
        <v>0</v>
      </c>
      <c r="BK45" s="55">
        <v>0</v>
      </c>
      <c r="BL45" s="55">
        <v>0</v>
      </c>
      <c r="BM45" s="55">
        <v>0</v>
      </c>
      <c r="BN45" s="483">
        <f t="shared" si="11"/>
        <v>0</v>
      </c>
      <c r="BO45" s="55">
        <v>0</v>
      </c>
      <c r="BP45" s="55">
        <v>0</v>
      </c>
      <c r="BQ45" s="55">
        <v>0</v>
      </c>
      <c r="BR45" s="55">
        <v>0</v>
      </c>
      <c r="BS45" s="55">
        <v>0</v>
      </c>
      <c r="BT45" s="55">
        <v>0</v>
      </c>
      <c r="BU45" s="55">
        <v>0</v>
      </c>
      <c r="BV45" s="55">
        <v>0</v>
      </c>
      <c r="BW45" s="55">
        <v>0</v>
      </c>
      <c r="BX45" s="55">
        <v>0</v>
      </c>
      <c r="BY45" s="55">
        <v>0</v>
      </c>
      <c r="BZ45" s="55">
        <v>4.1349453899999995</v>
      </c>
      <c r="CA45" s="496">
        <v>2.1323120899999997</v>
      </c>
      <c r="CB45" s="55">
        <v>4.7480270000000005E-2</v>
      </c>
      <c r="CC45" s="55">
        <v>0.92081191000000007</v>
      </c>
      <c r="CD45" s="55">
        <v>0.85169676000000005</v>
      </c>
      <c r="CE45" s="55">
        <v>2.0000000000000001E-4</v>
      </c>
      <c r="CF45" s="55">
        <v>0.52465944999999992</v>
      </c>
      <c r="CG45" s="55">
        <v>0.53274120999999997</v>
      </c>
      <c r="CH45" s="55">
        <v>0.40248738999999994</v>
      </c>
      <c r="CI45" s="55">
        <v>5.4358599999999998E-3</v>
      </c>
      <c r="CJ45" s="55">
        <v>1.9455499999999999E-3</v>
      </c>
      <c r="CK45" s="161">
        <v>4.7903499999999995E-2</v>
      </c>
      <c r="CL45" s="497">
        <f t="shared" si="6"/>
        <v>0</v>
      </c>
      <c r="CM45" s="497">
        <f t="shared" si="7"/>
        <v>0</v>
      </c>
      <c r="CN45" s="486">
        <f t="shared" si="8"/>
        <v>5.4676739900000015</v>
      </c>
      <c r="CO45" s="493"/>
      <c r="CU45" s="234"/>
      <c r="CV45" s="234"/>
      <c r="CW45" s="234"/>
      <c r="CX45" s="234"/>
      <c r="CY45" s="234"/>
      <c r="CZ45" s="234"/>
      <c r="DA45" s="234"/>
      <c r="DB45" s="234"/>
      <c r="DC45" s="234"/>
      <c r="DD45" s="234"/>
      <c r="DE45" s="234"/>
      <c r="DF45" s="234"/>
      <c r="DG45" s="234"/>
      <c r="DH45" s="234"/>
      <c r="DI45" s="234"/>
      <c r="DJ45" s="234"/>
      <c r="DK45" s="234"/>
      <c r="DL45" s="234"/>
    </row>
    <row r="46" spans="1:116" ht="20.100000000000001" customHeight="1" x14ac:dyDescent="0.25">
      <c r="A46" s="549"/>
      <c r="B46" s="474" t="s">
        <v>189</v>
      </c>
      <c r="C46" s="475" t="s">
        <v>190</v>
      </c>
      <c r="D46" s="491">
        <v>0</v>
      </c>
      <c r="E46" s="491">
        <v>0</v>
      </c>
      <c r="F46" s="491">
        <v>0</v>
      </c>
      <c r="G46" s="491">
        <v>0</v>
      </c>
      <c r="H46" s="491">
        <v>0</v>
      </c>
      <c r="I46" s="491">
        <v>0</v>
      </c>
      <c r="J46" s="491">
        <v>0</v>
      </c>
      <c r="K46" s="491">
        <v>0</v>
      </c>
      <c r="L46" s="491">
        <v>0</v>
      </c>
      <c r="M46" s="492">
        <v>0</v>
      </c>
      <c r="N46" s="492">
        <v>0</v>
      </c>
      <c r="O46" s="492">
        <v>0</v>
      </c>
      <c r="P46" s="493">
        <v>0</v>
      </c>
      <c r="Q46" s="491">
        <v>0</v>
      </c>
      <c r="R46" s="491">
        <v>0</v>
      </c>
      <c r="S46" s="491">
        <v>0</v>
      </c>
      <c r="T46" s="491">
        <v>0</v>
      </c>
      <c r="U46" s="491">
        <v>0</v>
      </c>
      <c r="V46" s="491">
        <v>0</v>
      </c>
      <c r="W46" s="491">
        <v>0</v>
      </c>
      <c r="X46" s="491">
        <v>0</v>
      </c>
      <c r="Y46" s="491">
        <v>0</v>
      </c>
      <c r="Z46" s="492">
        <v>0</v>
      </c>
      <c r="AA46" s="492">
        <v>0</v>
      </c>
      <c r="AB46" s="492">
        <v>0</v>
      </c>
      <c r="AC46" s="493">
        <v>0</v>
      </c>
      <c r="AD46" s="55">
        <v>0</v>
      </c>
      <c r="AE46" s="55">
        <v>0</v>
      </c>
      <c r="AF46" s="55">
        <v>0</v>
      </c>
      <c r="AG46" s="55">
        <v>0</v>
      </c>
      <c r="AH46" s="55">
        <v>0</v>
      </c>
      <c r="AI46" s="55">
        <v>0</v>
      </c>
      <c r="AJ46" s="55">
        <v>0</v>
      </c>
      <c r="AK46" s="55">
        <v>0</v>
      </c>
      <c r="AL46" s="55">
        <v>0</v>
      </c>
      <c r="AM46" s="55">
        <v>0</v>
      </c>
      <c r="AN46" s="55">
        <v>0</v>
      </c>
      <c r="AO46" s="55">
        <v>0</v>
      </c>
      <c r="AP46" s="496">
        <v>0</v>
      </c>
      <c r="AQ46" s="55">
        <v>0</v>
      </c>
      <c r="AR46" s="55">
        <v>0</v>
      </c>
      <c r="AS46" s="55">
        <v>0</v>
      </c>
      <c r="AT46" s="55">
        <v>0</v>
      </c>
      <c r="AU46" s="55">
        <v>0</v>
      </c>
      <c r="AV46" s="55">
        <v>0</v>
      </c>
      <c r="AW46" s="55">
        <v>0</v>
      </c>
      <c r="AX46" s="55">
        <v>0</v>
      </c>
      <c r="AY46" s="55">
        <v>0</v>
      </c>
      <c r="AZ46" s="55">
        <v>0</v>
      </c>
      <c r="BA46" s="55">
        <v>0</v>
      </c>
      <c r="BB46" s="496">
        <v>0</v>
      </c>
      <c r="BC46" s="55">
        <v>0</v>
      </c>
      <c r="BD46" s="55">
        <v>0</v>
      </c>
      <c r="BE46" s="55">
        <v>0</v>
      </c>
      <c r="BF46" s="55">
        <v>0</v>
      </c>
      <c r="BG46" s="55">
        <v>0</v>
      </c>
      <c r="BH46" s="55">
        <v>0</v>
      </c>
      <c r="BI46" s="55">
        <v>0</v>
      </c>
      <c r="BJ46" s="55">
        <v>0</v>
      </c>
      <c r="BK46" s="55">
        <v>0</v>
      </c>
      <c r="BL46" s="55">
        <v>0</v>
      </c>
      <c r="BM46" s="55">
        <v>0</v>
      </c>
      <c r="BN46" s="483">
        <f t="shared" si="11"/>
        <v>0</v>
      </c>
      <c r="BO46" s="55">
        <v>0</v>
      </c>
      <c r="BP46" s="55">
        <v>0</v>
      </c>
      <c r="BQ46" s="55">
        <v>0</v>
      </c>
      <c r="BR46" s="55">
        <v>0</v>
      </c>
      <c r="BS46" s="55">
        <v>0</v>
      </c>
      <c r="BT46" s="55">
        <v>0</v>
      </c>
      <c r="BU46" s="55">
        <v>0</v>
      </c>
      <c r="BV46" s="55">
        <v>0</v>
      </c>
      <c r="BW46" s="55">
        <v>0</v>
      </c>
      <c r="BX46" s="55">
        <v>0</v>
      </c>
      <c r="BY46" s="55">
        <v>0</v>
      </c>
      <c r="BZ46" s="55">
        <v>0</v>
      </c>
      <c r="CA46" s="496">
        <v>0</v>
      </c>
      <c r="CB46" s="55">
        <v>0</v>
      </c>
      <c r="CC46" s="55">
        <v>0</v>
      </c>
      <c r="CD46" s="55">
        <v>0</v>
      </c>
      <c r="CE46" s="55">
        <v>0</v>
      </c>
      <c r="CF46" s="55">
        <v>0</v>
      </c>
      <c r="CG46" s="55">
        <f>216795.48/1000000</f>
        <v>0.21679548000000001</v>
      </c>
      <c r="CH46" s="55">
        <v>0</v>
      </c>
      <c r="CI46" s="55">
        <v>0.26106149000000001</v>
      </c>
      <c r="CJ46" s="55">
        <v>0.25834572</v>
      </c>
      <c r="CK46" s="161">
        <v>0</v>
      </c>
      <c r="CL46" s="497">
        <f t="shared" si="6"/>
        <v>0</v>
      </c>
      <c r="CM46" s="497">
        <f t="shared" si="7"/>
        <v>0</v>
      </c>
      <c r="CN46" s="486">
        <f t="shared" si="8"/>
        <v>0.73620269000000005</v>
      </c>
      <c r="CO46" s="493"/>
      <c r="CU46" s="234"/>
      <c r="CV46" s="234"/>
      <c r="CW46" s="234"/>
      <c r="CX46" s="234"/>
      <c r="CY46" s="234"/>
      <c r="CZ46" s="234"/>
      <c r="DA46" s="234"/>
      <c r="DB46" s="234"/>
      <c r="DC46" s="234"/>
      <c r="DD46" s="234"/>
      <c r="DE46" s="234"/>
      <c r="DF46" s="234"/>
      <c r="DG46" s="234"/>
      <c r="DH46" s="234"/>
      <c r="DI46" s="234"/>
      <c r="DJ46" s="234"/>
      <c r="DK46" s="234"/>
      <c r="DL46" s="234"/>
    </row>
    <row r="47" spans="1:116" ht="20.100000000000001" customHeight="1" x14ac:dyDescent="0.25">
      <c r="A47" s="549"/>
      <c r="B47" s="474" t="s">
        <v>86</v>
      </c>
      <c r="C47" s="475" t="s">
        <v>87</v>
      </c>
      <c r="D47" s="491">
        <v>0</v>
      </c>
      <c r="E47" s="491">
        <v>0</v>
      </c>
      <c r="F47" s="491">
        <v>0</v>
      </c>
      <c r="G47" s="491">
        <v>0</v>
      </c>
      <c r="H47" s="491">
        <v>9.9999999999999995E-7</v>
      </c>
      <c r="I47" s="491">
        <v>0</v>
      </c>
      <c r="J47" s="491">
        <v>0</v>
      </c>
      <c r="K47" s="491">
        <v>0</v>
      </c>
      <c r="L47" s="491">
        <v>0</v>
      </c>
      <c r="M47" s="492">
        <v>0</v>
      </c>
      <c r="N47" s="492">
        <v>0</v>
      </c>
      <c r="O47" s="492">
        <v>0</v>
      </c>
      <c r="P47" s="493">
        <v>0</v>
      </c>
      <c r="Q47" s="491">
        <v>0</v>
      </c>
      <c r="R47" s="491">
        <v>0</v>
      </c>
      <c r="S47" s="491">
        <v>0</v>
      </c>
      <c r="T47" s="491">
        <v>0</v>
      </c>
      <c r="U47" s="491">
        <v>9.9999999999999995E-7</v>
      </c>
      <c r="V47" s="491">
        <v>0</v>
      </c>
      <c r="W47" s="491">
        <v>0</v>
      </c>
      <c r="X47" s="491">
        <v>0</v>
      </c>
      <c r="Y47" s="491">
        <v>0</v>
      </c>
      <c r="Z47" s="492">
        <v>0</v>
      </c>
      <c r="AA47" s="492">
        <v>0</v>
      </c>
      <c r="AB47" s="492">
        <v>0</v>
      </c>
      <c r="AC47" s="493">
        <v>0</v>
      </c>
      <c r="AD47" s="55">
        <v>0</v>
      </c>
      <c r="AE47" s="55">
        <v>0</v>
      </c>
      <c r="AF47" s="55">
        <v>0</v>
      </c>
      <c r="AG47" s="55">
        <v>10.40560022</v>
      </c>
      <c r="AH47" s="55">
        <v>15.458109589999999</v>
      </c>
      <c r="AI47" s="55">
        <v>0</v>
      </c>
      <c r="AJ47" s="55">
        <v>0</v>
      </c>
      <c r="AK47" s="55">
        <v>0</v>
      </c>
      <c r="AL47" s="55">
        <v>0</v>
      </c>
      <c r="AM47" s="55">
        <v>0</v>
      </c>
      <c r="AN47" s="55">
        <v>0</v>
      </c>
      <c r="AO47" s="55">
        <v>0</v>
      </c>
      <c r="AP47" s="496">
        <v>0</v>
      </c>
      <c r="AQ47" s="55">
        <v>0</v>
      </c>
      <c r="AR47" s="55">
        <v>0</v>
      </c>
      <c r="AS47" s="55">
        <v>0</v>
      </c>
      <c r="AT47" s="55">
        <v>0</v>
      </c>
      <c r="AU47" s="55">
        <v>0</v>
      </c>
      <c r="AV47" s="55">
        <v>0</v>
      </c>
      <c r="AW47" s="55">
        <v>12.558</v>
      </c>
      <c r="AX47" s="55">
        <v>9.7672399999999993</v>
      </c>
      <c r="AY47" s="55">
        <v>6.5339999999999998</v>
      </c>
      <c r="AZ47" s="55">
        <v>4.71</v>
      </c>
      <c r="BA47" s="55">
        <v>14.170030000000001</v>
      </c>
      <c r="BB47" s="496">
        <v>16.757999999999999</v>
      </c>
      <c r="BC47" s="55">
        <v>7.9180000000000001</v>
      </c>
      <c r="BD47" s="55">
        <v>6.5055500000000004</v>
      </c>
      <c r="BE47" s="55">
        <v>6.266</v>
      </c>
      <c r="BF47" s="55">
        <v>5.3570500000000001</v>
      </c>
      <c r="BG47" s="55">
        <v>7.516</v>
      </c>
      <c r="BH47" s="55">
        <v>10.430999999999999</v>
      </c>
      <c r="BI47" s="55">
        <v>6.6929999999999996</v>
      </c>
      <c r="BJ47" s="55">
        <v>7.2569299999999997</v>
      </c>
      <c r="BK47" s="55">
        <v>4.6710000000000003</v>
      </c>
      <c r="BL47" s="55">
        <v>2.7440000000000002</v>
      </c>
      <c r="BM47" s="55">
        <v>2.2109999999999999</v>
      </c>
      <c r="BN47" s="483">
        <f t="shared" si="11"/>
        <v>84.327529999999996</v>
      </c>
      <c r="BO47" s="55">
        <v>3.1219999999999999</v>
      </c>
      <c r="BP47" s="55">
        <v>2.5954999999999999</v>
      </c>
      <c r="BQ47" s="55">
        <v>1.7664500000000001</v>
      </c>
      <c r="BR47" s="55">
        <v>1.19</v>
      </c>
      <c r="BS47" s="55">
        <v>0.59928000000000003</v>
      </c>
      <c r="BT47" s="55">
        <v>0.375</v>
      </c>
      <c r="BU47" s="55">
        <v>0.83199999999999996</v>
      </c>
      <c r="BV47" s="55">
        <v>0.78200000000000003</v>
      </c>
      <c r="BW47" s="55">
        <v>0.78300000000000003</v>
      </c>
      <c r="BX47" s="55">
        <v>0.78400000000000003</v>
      </c>
      <c r="BY47" s="55">
        <v>0.217</v>
      </c>
      <c r="BZ47" s="55">
        <v>0.52500000000000002</v>
      </c>
      <c r="CA47" s="496">
        <v>0.433</v>
      </c>
      <c r="CB47" s="55">
        <v>0.33910000000000001</v>
      </c>
      <c r="CC47" s="55">
        <v>0.55349999999999999</v>
      </c>
      <c r="CD47" s="55">
        <v>0.76</v>
      </c>
      <c r="CE47" s="55">
        <v>0.36255995999999996</v>
      </c>
      <c r="CF47" s="55">
        <v>1.0009999999999999</v>
      </c>
      <c r="CG47" s="55">
        <v>1.016</v>
      </c>
      <c r="CH47" s="55">
        <v>2.4260000000000002</v>
      </c>
      <c r="CI47" s="55">
        <v>3.306</v>
      </c>
      <c r="CJ47" s="55">
        <v>1.871</v>
      </c>
      <c r="CK47" s="161">
        <v>1.1180000000000001</v>
      </c>
      <c r="CL47" s="497">
        <f t="shared" si="6"/>
        <v>82.116529999999997</v>
      </c>
      <c r="CM47" s="497">
        <f t="shared" si="7"/>
        <v>13.046230000000001</v>
      </c>
      <c r="CN47" s="486">
        <f t="shared" si="8"/>
        <v>13.186159960000001</v>
      </c>
      <c r="CO47" s="493">
        <f t="shared" si="12"/>
        <v>1.07257008346473</v>
      </c>
      <c r="CU47" s="234"/>
      <c r="CV47" s="234"/>
      <c r="CW47" s="234"/>
      <c r="CX47" s="234"/>
      <c r="CY47" s="234"/>
      <c r="CZ47" s="234"/>
      <c r="DA47" s="234"/>
      <c r="DB47" s="234"/>
      <c r="DC47" s="234"/>
      <c r="DD47" s="234"/>
      <c r="DE47" s="234"/>
      <c r="DF47" s="234"/>
      <c r="DG47" s="234"/>
      <c r="DH47" s="234"/>
      <c r="DI47" s="234"/>
      <c r="DJ47" s="234"/>
      <c r="DK47" s="234"/>
      <c r="DL47" s="234"/>
    </row>
    <row r="48" spans="1:116" ht="20.100000000000001" customHeight="1" thickBot="1" x14ac:dyDescent="0.3">
      <c r="A48" s="549"/>
      <c r="B48" s="474" t="s">
        <v>152</v>
      </c>
      <c r="C48" s="475" t="s">
        <v>157</v>
      </c>
      <c r="D48" s="491">
        <v>0</v>
      </c>
      <c r="E48" s="491">
        <v>0</v>
      </c>
      <c r="F48" s="491">
        <v>0</v>
      </c>
      <c r="G48" s="491">
        <v>0</v>
      </c>
      <c r="H48" s="491">
        <v>9.9999999999999995E-7</v>
      </c>
      <c r="I48" s="491">
        <v>0</v>
      </c>
      <c r="J48" s="491">
        <v>0</v>
      </c>
      <c r="K48" s="491">
        <v>0</v>
      </c>
      <c r="L48" s="491">
        <v>0</v>
      </c>
      <c r="M48" s="492">
        <v>0</v>
      </c>
      <c r="N48" s="492">
        <v>0</v>
      </c>
      <c r="O48" s="492">
        <v>0</v>
      </c>
      <c r="P48" s="493">
        <v>0</v>
      </c>
      <c r="Q48" s="491">
        <v>0</v>
      </c>
      <c r="R48" s="491">
        <v>0</v>
      </c>
      <c r="S48" s="491">
        <v>0</v>
      </c>
      <c r="T48" s="491">
        <v>0</v>
      </c>
      <c r="U48" s="491">
        <v>9.9999999999999995E-7</v>
      </c>
      <c r="V48" s="491">
        <v>0</v>
      </c>
      <c r="W48" s="491">
        <v>0</v>
      </c>
      <c r="X48" s="491">
        <v>0</v>
      </c>
      <c r="Y48" s="491">
        <v>0</v>
      </c>
      <c r="Z48" s="492">
        <v>0</v>
      </c>
      <c r="AA48" s="492">
        <v>0</v>
      </c>
      <c r="AB48" s="492">
        <v>0</v>
      </c>
      <c r="AC48" s="493">
        <v>0</v>
      </c>
      <c r="AD48" s="55">
        <v>0</v>
      </c>
      <c r="AE48" s="55">
        <v>0</v>
      </c>
      <c r="AF48" s="55">
        <v>0</v>
      </c>
      <c r="AG48" s="55">
        <v>10.40560022</v>
      </c>
      <c r="AH48" s="55">
        <v>15.458109589999999</v>
      </c>
      <c r="AI48" s="55">
        <v>0</v>
      </c>
      <c r="AJ48" s="55">
        <v>0</v>
      </c>
      <c r="AK48" s="55">
        <v>0</v>
      </c>
      <c r="AL48" s="55">
        <v>0</v>
      </c>
      <c r="AM48" s="55">
        <v>0</v>
      </c>
      <c r="AN48" s="55">
        <v>0</v>
      </c>
      <c r="AO48" s="55">
        <v>0</v>
      </c>
      <c r="AP48" s="496">
        <v>0</v>
      </c>
      <c r="AQ48" s="55">
        <v>0</v>
      </c>
      <c r="AR48" s="55">
        <v>0</v>
      </c>
      <c r="AS48" s="55">
        <v>0</v>
      </c>
      <c r="AT48" s="55">
        <v>0</v>
      </c>
      <c r="AU48" s="55">
        <v>0</v>
      </c>
      <c r="AV48" s="55">
        <v>0</v>
      </c>
      <c r="AW48" s="55">
        <v>0</v>
      </c>
      <c r="AX48" s="55">
        <v>0</v>
      </c>
      <c r="AY48" s="55">
        <v>0</v>
      </c>
      <c r="AZ48" s="55">
        <v>0</v>
      </c>
      <c r="BA48" s="55">
        <v>0</v>
      </c>
      <c r="BB48" s="496">
        <v>0</v>
      </c>
      <c r="BC48" s="55">
        <v>0</v>
      </c>
      <c r="BD48" s="55">
        <v>0</v>
      </c>
      <c r="BE48" s="55">
        <v>0</v>
      </c>
      <c r="BF48" s="55">
        <v>0</v>
      </c>
      <c r="BG48" s="55">
        <v>0</v>
      </c>
      <c r="BH48" s="55">
        <v>0</v>
      </c>
      <c r="BI48" s="55">
        <v>0</v>
      </c>
      <c r="BJ48" s="55">
        <v>0</v>
      </c>
      <c r="BK48" s="55">
        <v>0</v>
      </c>
      <c r="BL48" s="55">
        <v>0</v>
      </c>
      <c r="BM48" s="55">
        <v>0</v>
      </c>
      <c r="BN48" s="483">
        <f t="shared" si="11"/>
        <v>0</v>
      </c>
      <c r="BO48" s="55">
        <v>0</v>
      </c>
      <c r="BP48" s="55">
        <v>0</v>
      </c>
      <c r="BQ48" s="55">
        <v>0</v>
      </c>
      <c r="BR48" s="55">
        <v>0</v>
      </c>
      <c r="BS48" s="55">
        <v>0</v>
      </c>
      <c r="BT48" s="55">
        <v>0</v>
      </c>
      <c r="BU48" s="55">
        <v>0</v>
      </c>
      <c r="BV48" s="55">
        <v>0</v>
      </c>
      <c r="BW48" s="55">
        <v>0</v>
      </c>
      <c r="BX48" s="55">
        <v>0</v>
      </c>
      <c r="BY48" s="55">
        <v>0</v>
      </c>
      <c r="BZ48" s="55">
        <v>0.45314508000000003</v>
      </c>
      <c r="CA48" s="496">
        <v>0.17885816999999998</v>
      </c>
      <c r="CB48" s="55">
        <v>0.15600651000000001</v>
      </c>
      <c r="CC48" s="55">
        <v>0.22162144999999997</v>
      </c>
      <c r="CD48" s="55">
        <v>0.14514245000000001</v>
      </c>
      <c r="CE48" s="503">
        <v>9.4027979999999997E-2</v>
      </c>
      <c r="CF48" s="55">
        <v>0.17116213999999999</v>
      </c>
      <c r="CG48" s="55">
        <v>0.96377619999999986</v>
      </c>
      <c r="CH48" s="55">
        <v>0.16996040000000001</v>
      </c>
      <c r="CI48" s="55">
        <v>0.14828888999999995</v>
      </c>
      <c r="CJ48" s="55">
        <v>0.22782111999999996</v>
      </c>
      <c r="CK48" s="161">
        <v>0.19491111000000005</v>
      </c>
      <c r="CL48" s="497">
        <f t="shared" si="6"/>
        <v>0</v>
      </c>
      <c r="CM48" s="497">
        <f t="shared" si="7"/>
        <v>0</v>
      </c>
      <c r="CN48" s="486">
        <f t="shared" si="8"/>
        <v>2.6715764199999996</v>
      </c>
      <c r="CO48" s="493"/>
      <c r="CU48" s="234"/>
      <c r="CV48" s="234"/>
      <c r="CW48" s="234"/>
      <c r="CX48" s="234"/>
      <c r="CY48" s="234"/>
      <c r="CZ48" s="234"/>
      <c r="DA48" s="234"/>
      <c r="DB48" s="234"/>
      <c r="DC48" s="234"/>
      <c r="DD48" s="234"/>
      <c r="DE48" s="234"/>
      <c r="DF48" s="234"/>
      <c r="DG48" s="234"/>
      <c r="DH48" s="234"/>
      <c r="DI48" s="234"/>
      <c r="DJ48" s="234"/>
      <c r="DK48" s="234"/>
      <c r="DL48" s="234"/>
    </row>
    <row r="49" spans="1:116" ht="20.100000000000001" customHeight="1" x14ac:dyDescent="0.3">
      <c r="A49" s="549"/>
      <c r="B49" s="504" t="s">
        <v>50</v>
      </c>
      <c r="C49" s="505"/>
      <c r="D49" s="506"/>
      <c r="E49" s="507"/>
      <c r="F49" s="507"/>
      <c r="G49" s="507"/>
      <c r="H49" s="507"/>
      <c r="I49" s="507"/>
      <c r="J49" s="507"/>
      <c r="K49" s="507"/>
      <c r="L49" s="507"/>
      <c r="M49" s="507"/>
      <c r="N49" s="507"/>
      <c r="O49" s="508"/>
      <c r="P49" s="509"/>
      <c r="Q49" s="510"/>
      <c r="R49" s="510"/>
      <c r="S49" s="510"/>
      <c r="T49" s="510"/>
      <c r="U49" s="510"/>
      <c r="V49" s="510"/>
      <c r="W49" s="510"/>
      <c r="X49" s="510"/>
      <c r="Y49" s="510"/>
      <c r="Z49" s="510"/>
      <c r="AA49" s="510"/>
      <c r="AB49" s="510"/>
      <c r="AC49" s="509"/>
      <c r="AD49" s="510"/>
      <c r="AE49" s="510"/>
      <c r="AF49" s="510"/>
      <c r="AG49" s="510"/>
      <c r="AH49" s="510"/>
      <c r="AI49" s="510"/>
      <c r="AJ49" s="510"/>
      <c r="AK49" s="510"/>
      <c r="AL49" s="510"/>
      <c r="AM49" s="510"/>
      <c r="AN49" s="510"/>
      <c r="AO49" s="510"/>
      <c r="AP49" s="511"/>
      <c r="AQ49" s="510"/>
      <c r="AR49" s="510"/>
      <c r="AS49" s="510"/>
      <c r="AT49" s="510"/>
      <c r="AU49" s="510"/>
      <c r="AV49" s="510"/>
      <c r="AW49" s="510"/>
      <c r="AX49" s="510"/>
      <c r="AY49" s="510"/>
      <c r="AZ49" s="510"/>
      <c r="BA49" s="510"/>
      <c r="BB49" s="511"/>
      <c r="BC49" s="510"/>
      <c r="BD49" s="510"/>
      <c r="BE49" s="510"/>
      <c r="BF49" s="510"/>
      <c r="BG49" s="510"/>
      <c r="BH49" s="510"/>
      <c r="BI49" s="510"/>
      <c r="BJ49" s="510"/>
      <c r="BK49" s="510"/>
      <c r="BL49" s="510"/>
      <c r="BM49" s="510"/>
      <c r="BN49" s="509"/>
      <c r="BO49" s="510"/>
      <c r="BP49" s="510"/>
      <c r="BQ49" s="510"/>
      <c r="BR49" s="510"/>
      <c r="BS49" s="510"/>
      <c r="BT49" s="510"/>
      <c r="BU49" s="510"/>
      <c r="BV49" s="510"/>
      <c r="BW49" s="510"/>
      <c r="BX49" s="510"/>
      <c r="BY49" s="510"/>
      <c r="BZ49" s="510"/>
      <c r="CA49" s="511"/>
      <c r="CB49" s="510"/>
      <c r="CC49" s="510"/>
      <c r="CD49" s="510"/>
      <c r="CE49" s="497"/>
      <c r="CF49" s="510"/>
      <c r="CG49" s="510"/>
      <c r="CH49" s="510"/>
      <c r="CI49" s="510"/>
      <c r="CJ49" s="510"/>
      <c r="CK49" s="512"/>
      <c r="CL49" s="510"/>
      <c r="CM49" s="510"/>
      <c r="CN49" s="512"/>
      <c r="CO49" s="509"/>
      <c r="CU49" s="234"/>
      <c r="CV49" s="234"/>
      <c r="CW49" s="234"/>
      <c r="CX49" s="234"/>
      <c r="CY49" s="234"/>
      <c r="CZ49" s="234"/>
      <c r="DA49" s="234"/>
      <c r="DB49" s="234"/>
      <c r="DC49" s="234"/>
      <c r="DD49" s="234"/>
      <c r="DE49" s="234"/>
      <c r="DF49" s="234"/>
      <c r="DG49" s="234"/>
      <c r="DH49" s="234"/>
      <c r="DI49" s="234"/>
      <c r="DJ49" s="234"/>
      <c r="DK49" s="234"/>
      <c r="DL49" s="234"/>
    </row>
    <row r="50" spans="1:116" ht="20.100000000000001" customHeight="1" thickBot="1" x14ac:dyDescent="0.3">
      <c r="A50" s="549"/>
      <c r="B50" s="586" t="s">
        <v>49</v>
      </c>
      <c r="C50" s="587"/>
      <c r="D50" s="513">
        <f t="shared" ref="D50:AI50" si="13">SUM(D51:D79)</f>
        <v>4689.9648305551009</v>
      </c>
      <c r="E50" s="513">
        <f t="shared" si="13"/>
        <v>4191.7096283394003</v>
      </c>
      <c r="F50" s="513">
        <f t="shared" si="13"/>
        <v>5015.6659201291004</v>
      </c>
      <c r="G50" s="513">
        <f t="shared" si="13"/>
        <v>4338.2436834597993</v>
      </c>
      <c r="H50" s="513">
        <f t="shared" si="13"/>
        <v>4565.3605952363996</v>
      </c>
      <c r="I50" s="513">
        <f t="shared" si="13"/>
        <v>4610.9462302283009</v>
      </c>
      <c r="J50" s="513">
        <f t="shared" si="13"/>
        <v>4278.6927981094996</v>
      </c>
      <c r="K50" s="513">
        <f t="shared" si="13"/>
        <v>4649.5456745374995</v>
      </c>
      <c r="L50" s="513">
        <f t="shared" si="13"/>
        <v>4667.7815647556999</v>
      </c>
      <c r="M50" s="513">
        <f t="shared" si="13"/>
        <v>5114.158870105699</v>
      </c>
      <c r="N50" s="513">
        <f t="shared" si="13"/>
        <v>5454.9750823728</v>
      </c>
      <c r="O50" s="513">
        <f t="shared" si="13"/>
        <v>5202.1439498443006</v>
      </c>
      <c r="P50" s="514">
        <f t="shared" si="13"/>
        <v>56779.188827673592</v>
      </c>
      <c r="Q50" s="513">
        <f t="shared" si="13"/>
        <v>3970.4921295812001</v>
      </c>
      <c r="R50" s="513">
        <f t="shared" si="13"/>
        <v>3909.6077136508002</v>
      </c>
      <c r="S50" s="513">
        <f t="shared" si="13"/>
        <v>4402.6514327174</v>
      </c>
      <c r="T50" s="513">
        <f t="shared" si="13"/>
        <v>5411.4253134959999</v>
      </c>
      <c r="U50" s="513">
        <f t="shared" si="13"/>
        <v>5686.0479325847</v>
      </c>
      <c r="V50" s="513">
        <f t="shared" si="13"/>
        <v>5569.5267775495986</v>
      </c>
      <c r="W50" s="513">
        <f t="shared" si="13"/>
        <v>5105.6146180993001</v>
      </c>
      <c r="X50" s="513">
        <f t="shared" si="13"/>
        <v>4495.0274201536995</v>
      </c>
      <c r="Y50" s="513">
        <f t="shared" si="13"/>
        <v>4458.7314604067997</v>
      </c>
      <c r="Z50" s="513">
        <f t="shared" si="13"/>
        <v>5266.4151206973002</v>
      </c>
      <c r="AA50" s="513">
        <f t="shared" si="13"/>
        <v>4752.8657592733998</v>
      </c>
      <c r="AB50" s="513">
        <f t="shared" si="13"/>
        <v>8643.8833650990018</v>
      </c>
      <c r="AC50" s="514">
        <f t="shared" si="13"/>
        <v>61672.289043309196</v>
      </c>
      <c r="AD50" s="513">
        <f t="shared" si="13"/>
        <v>3986.3241642464</v>
      </c>
      <c r="AE50" s="513">
        <f t="shared" si="13"/>
        <v>3726.8186503882994</v>
      </c>
      <c r="AF50" s="513">
        <f t="shared" si="13"/>
        <v>4613.3376842065991</v>
      </c>
      <c r="AG50" s="513">
        <f t="shared" si="13"/>
        <v>5052.1325917272998</v>
      </c>
      <c r="AH50" s="513">
        <f t="shared" si="13"/>
        <v>6951.1997780979</v>
      </c>
      <c r="AI50" s="513">
        <f t="shared" si="13"/>
        <v>5287.2290792411995</v>
      </c>
      <c r="AJ50" s="513">
        <f t="shared" ref="AJ50:BM50" si="14">SUM(AJ51:AJ79)</f>
        <v>6323.3429689190989</v>
      </c>
      <c r="AK50" s="513">
        <f t="shared" si="14"/>
        <v>5555.3401794089996</v>
      </c>
      <c r="AL50" s="513">
        <f t="shared" si="14"/>
        <v>5784.9731938956011</v>
      </c>
      <c r="AM50" s="513">
        <f t="shared" si="14"/>
        <v>5163.3652042572012</v>
      </c>
      <c r="AN50" s="513">
        <f t="shared" si="14"/>
        <v>4859.1265885191015</v>
      </c>
      <c r="AO50" s="513">
        <f t="shared" si="14"/>
        <v>6607.416919397001</v>
      </c>
      <c r="AP50" s="515">
        <f t="shared" si="14"/>
        <v>4618.2723134926</v>
      </c>
      <c r="AQ50" s="513">
        <f t="shared" si="14"/>
        <v>4635.9768907788002</v>
      </c>
      <c r="AR50" s="513">
        <f t="shared" si="14"/>
        <v>5454.7592298248001</v>
      </c>
      <c r="AS50" s="513">
        <f t="shared" si="14"/>
        <v>5057.6729702407993</v>
      </c>
      <c r="AT50" s="513">
        <f t="shared" si="14"/>
        <v>8553.3562804424</v>
      </c>
      <c r="AU50" s="513">
        <f t="shared" si="14"/>
        <v>5964.2855463198011</v>
      </c>
      <c r="AV50" s="513">
        <f t="shared" si="14"/>
        <v>5183.7172721292</v>
      </c>
      <c r="AW50" s="513">
        <f t="shared" si="14"/>
        <v>5586.3437490042015</v>
      </c>
      <c r="AX50" s="513">
        <f t="shared" si="14"/>
        <v>3771.7417385942008</v>
      </c>
      <c r="AY50" s="513">
        <f t="shared" si="14"/>
        <v>7214.0924920610005</v>
      </c>
      <c r="AZ50" s="513">
        <f t="shared" si="14"/>
        <v>5258.6544399046006</v>
      </c>
      <c r="BA50" s="513">
        <f t="shared" si="14"/>
        <v>5435.6325167088007</v>
      </c>
      <c r="BB50" s="515">
        <f t="shared" si="14"/>
        <v>6375.1665303746004</v>
      </c>
      <c r="BC50" s="513">
        <f t="shared" si="14"/>
        <v>6015.4791263112011</v>
      </c>
      <c r="BD50" s="513">
        <f t="shared" si="14"/>
        <v>6719.5524644752004</v>
      </c>
      <c r="BE50" s="513">
        <f t="shared" si="14"/>
        <v>6734.2817306561992</v>
      </c>
      <c r="BF50" s="513">
        <f t="shared" si="14"/>
        <v>7127.0025202348006</v>
      </c>
      <c r="BG50" s="513">
        <f t="shared" si="14"/>
        <v>9289.7074268459983</v>
      </c>
      <c r="BH50" s="513">
        <f t="shared" si="14"/>
        <v>7282.3463852356017</v>
      </c>
      <c r="BI50" s="513">
        <f t="shared" si="14"/>
        <v>9305.3161126478008</v>
      </c>
      <c r="BJ50" s="513">
        <f t="shared" si="14"/>
        <v>8168.5052450652011</v>
      </c>
      <c r="BK50" s="513">
        <f t="shared" si="14"/>
        <v>7926.6117710556009</v>
      </c>
      <c r="BL50" s="513">
        <f t="shared" si="14"/>
        <v>7115.4513615079986</v>
      </c>
      <c r="BM50" s="513">
        <f t="shared" si="14"/>
        <v>7759.1435510413985</v>
      </c>
      <c r="BN50" s="514">
        <f t="shared" ref="BN50:BN74" si="15">SUM(BB50:BM50)</f>
        <v>89818.564225451599</v>
      </c>
      <c r="BO50" s="513">
        <f t="shared" ref="BO50:CE50" si="16">SUM(BO51:BO79)</f>
        <v>7585.4170124348002</v>
      </c>
      <c r="BP50" s="513">
        <f t="shared" si="16"/>
        <v>7372.1536647331995</v>
      </c>
      <c r="BQ50" s="513">
        <f t="shared" si="16"/>
        <v>8056.6277987748017</v>
      </c>
      <c r="BR50" s="513">
        <f t="shared" si="16"/>
        <v>8769.8405524964001</v>
      </c>
      <c r="BS50" s="513">
        <f t="shared" si="16"/>
        <v>10270.979978268801</v>
      </c>
      <c r="BT50" s="513">
        <f t="shared" si="16"/>
        <v>8232.4818560725998</v>
      </c>
      <c r="BU50" s="513">
        <f t="shared" si="16"/>
        <v>7644.6221167595995</v>
      </c>
      <c r="BV50" s="513">
        <f t="shared" si="16"/>
        <v>8439.6501898457991</v>
      </c>
      <c r="BW50" s="513">
        <f t="shared" si="16"/>
        <v>6862.4534512855989</v>
      </c>
      <c r="BX50" s="513">
        <f t="shared" si="16"/>
        <v>7075.8298657130008</v>
      </c>
      <c r="BY50" s="513">
        <f t="shared" si="16"/>
        <v>4829.3637549036011</v>
      </c>
      <c r="BZ50" s="513">
        <f t="shared" si="16"/>
        <v>6507.3477857933995</v>
      </c>
      <c r="CA50" s="515">
        <f t="shared" si="16"/>
        <v>5571.6336878048014</v>
      </c>
      <c r="CB50" s="513">
        <f t="shared" si="16"/>
        <v>4478.8057195518013</v>
      </c>
      <c r="CC50" s="513">
        <f t="shared" si="16"/>
        <v>4736.3417650191986</v>
      </c>
      <c r="CD50" s="513">
        <f t="shared" si="16"/>
        <v>5908.6052673634003</v>
      </c>
      <c r="CE50" s="513">
        <f t="shared" si="16"/>
        <v>4496.2998157112006</v>
      </c>
      <c r="CF50" s="513">
        <f t="shared" ref="CF50" si="17">SUM(CF51:CF79)</f>
        <v>5054.1233430226011</v>
      </c>
      <c r="CG50" s="513">
        <f>SUM(CG51:CG79)</f>
        <v>3953.6048690754001</v>
      </c>
      <c r="CH50" s="513">
        <f>SUM(CH51:CH79)</f>
        <v>4349.7098469565999</v>
      </c>
      <c r="CI50" s="513">
        <f>SUM(CI51:CI79)</f>
        <v>4113.7246347945993</v>
      </c>
      <c r="CJ50" s="513">
        <f>SUM(CJ51:CJ79)</f>
        <v>5437.5189603882</v>
      </c>
      <c r="CK50" s="516">
        <f>SUM(CK51:CK79)</f>
        <v>3793.1612220389998</v>
      </c>
      <c r="CL50" s="513">
        <f t="shared" ref="CL50:CL79" si="18">SUM($BB50:$BL50)</f>
        <v>82059.420674410198</v>
      </c>
      <c r="CM50" s="513">
        <f t="shared" ref="CM50:CM79" si="19">SUM($BO50:$BY50)</f>
        <v>85139.420241288215</v>
      </c>
      <c r="CN50" s="516">
        <f t="shared" ref="CN50:CN79" si="20">SUM($CA50:$CK50)</f>
        <v>51893.529131726806</v>
      </c>
      <c r="CO50" s="514">
        <f t="shared" si="12"/>
        <v>-39.048763798650896</v>
      </c>
      <c r="CU50" s="234"/>
      <c r="CV50" s="234"/>
      <c r="CW50" s="234"/>
      <c r="CX50" s="234"/>
      <c r="CY50" s="234"/>
      <c r="CZ50" s="234"/>
      <c r="DA50" s="234"/>
      <c r="DB50" s="234"/>
      <c r="DC50" s="234"/>
      <c r="DD50" s="234"/>
      <c r="DE50" s="234"/>
      <c r="DF50" s="234"/>
      <c r="DG50" s="234"/>
      <c r="DH50" s="234"/>
      <c r="DI50" s="234"/>
      <c r="DJ50" s="234"/>
      <c r="DK50" s="234"/>
      <c r="DL50" s="234"/>
    </row>
    <row r="51" spans="1:116" ht="20.100000000000001" customHeight="1" x14ac:dyDescent="0.25">
      <c r="A51" s="549"/>
      <c r="B51" s="489" t="s">
        <v>8</v>
      </c>
      <c r="C51" s="490" t="s">
        <v>132</v>
      </c>
      <c r="D51" s="517">
        <v>1562.1593973027002</v>
      </c>
      <c r="E51" s="517">
        <v>1254.5744246305001</v>
      </c>
      <c r="F51" s="517">
        <v>1447.5499792345001</v>
      </c>
      <c r="G51" s="517">
        <v>1254.6055957251001</v>
      </c>
      <c r="H51" s="517">
        <v>1531.3823246091001</v>
      </c>
      <c r="I51" s="517">
        <v>1489.9658907456003</v>
      </c>
      <c r="J51" s="517">
        <v>1434.1184067905999</v>
      </c>
      <c r="K51" s="517">
        <v>1565.4125118848001</v>
      </c>
      <c r="L51" s="517">
        <v>2104.8474044560999</v>
      </c>
      <c r="M51" s="517">
        <v>2230.7098687052999</v>
      </c>
      <c r="N51" s="517">
        <v>2193.8315722890002</v>
      </c>
      <c r="O51" s="517">
        <v>2424.6737655455004</v>
      </c>
      <c r="P51" s="493">
        <v>20493.831141918799</v>
      </c>
      <c r="Q51" s="55">
        <v>1475.5306286831001</v>
      </c>
      <c r="R51" s="55">
        <v>1454.0854648343</v>
      </c>
      <c r="S51" s="55">
        <v>1500.7559655497998</v>
      </c>
      <c r="T51" s="55">
        <v>2303.9623607486997</v>
      </c>
      <c r="U51" s="55">
        <v>2440.6562358749993</v>
      </c>
      <c r="V51" s="55">
        <v>2497.0178931055998</v>
      </c>
      <c r="W51" s="55">
        <v>2481.5497622861999</v>
      </c>
      <c r="X51" s="55">
        <v>1886.6021877583</v>
      </c>
      <c r="Y51" s="55">
        <v>1774.9527844110999</v>
      </c>
      <c r="Z51" s="518">
        <v>1957.8628642259998</v>
      </c>
      <c r="AA51" s="518">
        <v>1476.6795085362996</v>
      </c>
      <c r="AB51" s="518">
        <v>2032.617411894</v>
      </c>
      <c r="AC51" s="493">
        <v>23282.273067908402</v>
      </c>
      <c r="AD51" s="494">
        <v>1281.8752035745999</v>
      </c>
      <c r="AE51" s="494">
        <v>1155.2978875926999</v>
      </c>
      <c r="AF51" s="494">
        <v>1636.688959518</v>
      </c>
      <c r="AG51" s="494">
        <v>1856.6713996547999</v>
      </c>
      <c r="AH51" s="494">
        <v>3104.7159931358997</v>
      </c>
      <c r="AI51" s="494">
        <v>1959.3058074217997</v>
      </c>
      <c r="AJ51" s="494">
        <v>1470.1450938312996</v>
      </c>
      <c r="AK51" s="494">
        <v>1278.7123556355002</v>
      </c>
      <c r="AL51" s="494">
        <v>1368.2354501886002</v>
      </c>
      <c r="AM51" s="519">
        <v>1120.5170219967001</v>
      </c>
      <c r="AN51" s="519">
        <v>1216.3792236471004</v>
      </c>
      <c r="AO51" s="519">
        <v>1965.7214208002003</v>
      </c>
      <c r="AP51" s="520">
        <v>1170.9978879101998</v>
      </c>
      <c r="AQ51" s="55">
        <v>1055.4933293982003</v>
      </c>
      <c r="AR51" s="55">
        <v>1215.8139018606</v>
      </c>
      <c r="AS51" s="55">
        <v>1353.6478003663999</v>
      </c>
      <c r="AT51" s="55">
        <v>2098.5828104387997</v>
      </c>
      <c r="AU51" s="55">
        <v>1596.0363989920002</v>
      </c>
      <c r="AV51" s="55">
        <v>844.2447791315999</v>
      </c>
      <c r="AW51" s="55">
        <v>1013.7604534050004</v>
      </c>
      <c r="AX51" s="55">
        <v>759.93506075899973</v>
      </c>
      <c r="AY51" s="55">
        <v>1474.1087518220002</v>
      </c>
      <c r="AZ51" s="55">
        <v>877.42578923999997</v>
      </c>
      <c r="BA51" s="55">
        <v>1000.5263678536002</v>
      </c>
      <c r="BB51" s="495">
        <v>1678.1043752144008</v>
      </c>
      <c r="BC51" s="55">
        <v>1339.4455129369996</v>
      </c>
      <c r="BD51" s="55">
        <v>979.89181054799985</v>
      </c>
      <c r="BE51" s="55">
        <v>1286.2205159257996</v>
      </c>
      <c r="BF51" s="55">
        <v>932.78745892639972</v>
      </c>
      <c r="BG51" s="55">
        <v>1380.5176661093999</v>
      </c>
      <c r="BH51" s="55">
        <v>1234.6345538814005</v>
      </c>
      <c r="BI51" s="55">
        <v>1898.1607772049999</v>
      </c>
      <c r="BJ51" s="55">
        <v>1151.6552876443998</v>
      </c>
      <c r="BK51" s="55">
        <v>1565.5510911908</v>
      </c>
      <c r="BL51" s="55">
        <v>997.22806832879996</v>
      </c>
      <c r="BM51" s="55">
        <v>1467.3159836635998</v>
      </c>
      <c r="BN51" s="483">
        <f t="shared" si="15"/>
        <v>15911.513101575001</v>
      </c>
      <c r="BO51" s="494">
        <v>2061.7677420843997</v>
      </c>
      <c r="BP51" s="494">
        <v>2097.8977621951999</v>
      </c>
      <c r="BQ51" s="494">
        <v>2539.2275475322003</v>
      </c>
      <c r="BR51" s="494">
        <v>2540.2341732305999</v>
      </c>
      <c r="BS51" s="494">
        <v>3108.7618545886003</v>
      </c>
      <c r="BT51" s="494">
        <v>2055.1778978709999</v>
      </c>
      <c r="BU51" s="494">
        <v>1486.9222298504005</v>
      </c>
      <c r="BV51" s="494">
        <v>1997.6336423525995</v>
      </c>
      <c r="BW51" s="494">
        <v>711.07254882999996</v>
      </c>
      <c r="BX51" s="55">
        <v>730.59</v>
      </c>
      <c r="BY51" s="55">
        <v>290.76</v>
      </c>
      <c r="BZ51" s="55">
        <v>370.44</v>
      </c>
      <c r="CA51" s="496">
        <v>552.23</v>
      </c>
      <c r="CB51" s="55">
        <v>78.89</v>
      </c>
      <c r="CC51" s="55">
        <v>0</v>
      </c>
      <c r="CD51" s="55">
        <v>19.207999999999998</v>
      </c>
      <c r="CE51" s="55">
        <v>13.72</v>
      </c>
      <c r="CF51" s="55">
        <v>13.72</v>
      </c>
      <c r="CG51" s="55">
        <v>89.18</v>
      </c>
      <c r="CH51" s="55">
        <v>209.23</v>
      </c>
      <c r="CI51" s="55">
        <v>54.88</v>
      </c>
      <c r="CJ51" s="55">
        <v>251.762</v>
      </c>
      <c r="CK51" s="161">
        <v>96.04</v>
      </c>
      <c r="CL51" s="497">
        <f t="shared" si="18"/>
        <v>14444.197117911401</v>
      </c>
      <c r="CM51" s="497">
        <f t="shared" si="19"/>
        <v>19620.045398535</v>
      </c>
      <c r="CN51" s="486">
        <f t="shared" si="20"/>
        <v>1378.8600000000001</v>
      </c>
      <c r="CO51" s="493">
        <f t="shared" si="12"/>
        <v>-92.972187515412386</v>
      </c>
      <c r="CU51" s="234"/>
      <c r="CV51" s="234"/>
      <c r="CW51" s="234"/>
      <c r="CX51" s="234"/>
      <c r="CY51" s="234"/>
      <c r="CZ51" s="234"/>
      <c r="DA51" s="234"/>
      <c r="DB51" s="234"/>
      <c r="DC51" s="234"/>
      <c r="DD51" s="234"/>
      <c r="DE51" s="234"/>
      <c r="DF51" s="234"/>
      <c r="DG51" s="234"/>
      <c r="DH51" s="234"/>
      <c r="DI51" s="234"/>
      <c r="DJ51" s="234"/>
      <c r="DK51" s="234"/>
      <c r="DL51" s="234"/>
    </row>
    <row r="52" spans="1:116" ht="20.100000000000001" customHeight="1" x14ac:dyDescent="0.25">
      <c r="A52" s="549"/>
      <c r="B52" s="474" t="s">
        <v>9</v>
      </c>
      <c r="C52" s="475" t="s">
        <v>10</v>
      </c>
      <c r="D52" s="491">
        <v>131.48325667539996</v>
      </c>
      <c r="E52" s="491">
        <v>104.2165446753</v>
      </c>
      <c r="F52" s="491">
        <v>218.18679827009998</v>
      </c>
      <c r="G52" s="491">
        <v>181.93757174590002</v>
      </c>
      <c r="H52" s="491">
        <v>164.96112079869999</v>
      </c>
      <c r="I52" s="491">
        <v>95.616960696599989</v>
      </c>
      <c r="J52" s="491">
        <v>110.62603358509999</v>
      </c>
      <c r="K52" s="491">
        <v>65.502185279100004</v>
      </c>
      <c r="L52" s="491">
        <v>33.711037388099996</v>
      </c>
      <c r="M52" s="491">
        <v>34.237893484799997</v>
      </c>
      <c r="N52" s="491">
        <v>323.0249226663999</v>
      </c>
      <c r="O52" s="491">
        <v>92.637045440699978</v>
      </c>
      <c r="P52" s="493">
        <v>1556.1413707062</v>
      </c>
      <c r="Q52" s="55">
        <v>39.618683440200002</v>
      </c>
      <c r="R52" s="55">
        <v>91.493837401800008</v>
      </c>
      <c r="S52" s="55">
        <v>190.27121077440006</v>
      </c>
      <c r="T52" s="55">
        <v>86.255620817699977</v>
      </c>
      <c r="U52" s="55">
        <v>119.13066044449999</v>
      </c>
      <c r="V52" s="55">
        <v>104.45241721199999</v>
      </c>
      <c r="W52" s="55">
        <v>70.287291851500001</v>
      </c>
      <c r="X52" s="55">
        <v>62.701266941699998</v>
      </c>
      <c r="Y52" s="55">
        <v>82.403019950899989</v>
      </c>
      <c r="Z52" s="518">
        <v>262.55769037060003</v>
      </c>
      <c r="AA52" s="518">
        <v>123.09305794500001</v>
      </c>
      <c r="AB52" s="518">
        <v>137.76310351700002</v>
      </c>
      <c r="AC52" s="493">
        <v>1370.0278606673</v>
      </c>
      <c r="AD52" s="55">
        <v>100.39824001860002</v>
      </c>
      <c r="AE52" s="55">
        <v>108.23042395470002</v>
      </c>
      <c r="AF52" s="55">
        <v>90.644975914200003</v>
      </c>
      <c r="AG52" s="55">
        <v>64.164786937300008</v>
      </c>
      <c r="AH52" s="55">
        <v>102.21757599819999</v>
      </c>
      <c r="AI52" s="55">
        <v>121.2649001103</v>
      </c>
      <c r="AJ52" s="55">
        <v>544.56783102560019</v>
      </c>
      <c r="AK52" s="55">
        <v>89.538989122500013</v>
      </c>
      <c r="AL52" s="55">
        <v>229.51234678379998</v>
      </c>
      <c r="AM52" s="245">
        <v>126.9194796753</v>
      </c>
      <c r="AN52" s="245">
        <v>186.8250322591</v>
      </c>
      <c r="AO52" s="245">
        <v>157.45421174000003</v>
      </c>
      <c r="AP52" s="520">
        <v>59.867165462999999</v>
      </c>
      <c r="AQ52" s="55">
        <v>245.52839318559998</v>
      </c>
      <c r="AR52" s="55">
        <v>226.18580663980001</v>
      </c>
      <c r="AS52" s="55">
        <v>155.66472826100005</v>
      </c>
      <c r="AT52" s="55">
        <v>284.34489528339998</v>
      </c>
      <c r="AU52" s="55">
        <v>81.708595708600015</v>
      </c>
      <c r="AV52" s="55">
        <v>125.92879801039999</v>
      </c>
      <c r="AW52" s="55">
        <v>157.37515058300002</v>
      </c>
      <c r="AX52" s="55">
        <v>47.896061409000005</v>
      </c>
      <c r="AY52" s="55">
        <v>140.19598309780005</v>
      </c>
      <c r="AZ52" s="55">
        <v>57.66187646100002</v>
      </c>
      <c r="BA52" s="55">
        <v>96.480842396399993</v>
      </c>
      <c r="BB52" s="496">
        <v>90.242612010600013</v>
      </c>
      <c r="BC52" s="55">
        <v>395.22043315440004</v>
      </c>
      <c r="BD52" s="55">
        <v>414.13818545679999</v>
      </c>
      <c r="BE52" s="55">
        <v>192.810955638</v>
      </c>
      <c r="BF52" s="55">
        <v>371.54784499840002</v>
      </c>
      <c r="BG52" s="55">
        <v>403.84954949920007</v>
      </c>
      <c r="BH52" s="55">
        <v>273.63631900640002</v>
      </c>
      <c r="BI52" s="55">
        <v>371.37056819240001</v>
      </c>
      <c r="BJ52" s="55">
        <v>398.43949364240001</v>
      </c>
      <c r="BK52" s="55">
        <v>173.64024934200003</v>
      </c>
      <c r="BL52" s="55">
        <v>219.32608460699998</v>
      </c>
      <c r="BM52" s="55">
        <v>149.807631792</v>
      </c>
      <c r="BN52" s="483">
        <f t="shared" si="15"/>
        <v>3454.0299273395999</v>
      </c>
      <c r="BO52" s="55">
        <v>246.21485301139998</v>
      </c>
      <c r="BP52" s="55">
        <v>129.60131314199998</v>
      </c>
      <c r="BQ52" s="55">
        <v>179.7978633402</v>
      </c>
      <c r="BR52" s="55">
        <v>132.04830704100002</v>
      </c>
      <c r="BS52" s="55">
        <v>254.67848489020008</v>
      </c>
      <c r="BT52" s="55">
        <v>219.17365506399997</v>
      </c>
      <c r="BU52" s="55">
        <v>198.8625894276</v>
      </c>
      <c r="BV52" s="55">
        <v>184.83606336160005</v>
      </c>
      <c r="BW52" s="55">
        <v>218.62054650379994</v>
      </c>
      <c r="BX52" s="55">
        <v>217.72078794340001</v>
      </c>
      <c r="BY52" s="55">
        <v>174.99036743240012</v>
      </c>
      <c r="BZ52" s="55">
        <v>189.21403942139992</v>
      </c>
      <c r="CA52" s="496">
        <v>75.719996332400001</v>
      </c>
      <c r="CB52" s="55">
        <v>214.25759164879997</v>
      </c>
      <c r="CC52" s="55">
        <v>136.86613820599999</v>
      </c>
      <c r="CD52" s="55">
        <v>346.21909567979992</v>
      </c>
      <c r="CE52" s="55">
        <v>91.060549018599971</v>
      </c>
      <c r="CF52" s="55">
        <v>270.33006009799999</v>
      </c>
      <c r="CG52" s="55">
        <v>161.46975492899989</v>
      </c>
      <c r="CH52" s="55">
        <v>75.090127527799993</v>
      </c>
      <c r="CI52" s="55">
        <v>104.25107892079998</v>
      </c>
      <c r="CJ52" s="55">
        <v>137.51799495700001</v>
      </c>
      <c r="CK52" s="161">
        <v>84.423763608800044</v>
      </c>
      <c r="CL52" s="497">
        <f t="shared" si="18"/>
        <v>3304.2222955476</v>
      </c>
      <c r="CM52" s="497">
        <f t="shared" si="19"/>
        <v>2156.5448311576001</v>
      </c>
      <c r="CN52" s="486">
        <f t="shared" si="20"/>
        <v>1697.2061509269997</v>
      </c>
      <c r="CO52" s="493">
        <f t="shared" si="12"/>
        <v>-21.29975104593742</v>
      </c>
      <c r="CU52" s="234"/>
      <c r="CV52" s="234"/>
      <c r="CW52" s="234"/>
      <c r="CX52" s="234"/>
      <c r="CY52" s="234"/>
      <c r="CZ52" s="234"/>
      <c r="DA52" s="234"/>
      <c r="DB52" s="234"/>
      <c r="DC52" s="234"/>
      <c r="DD52" s="234"/>
      <c r="DE52" s="234"/>
      <c r="DF52" s="234"/>
      <c r="DG52" s="234"/>
      <c r="DH52" s="234"/>
      <c r="DI52" s="234"/>
      <c r="DJ52" s="234"/>
      <c r="DK52" s="234"/>
      <c r="DL52" s="234"/>
    </row>
    <row r="53" spans="1:116" ht="20.100000000000001" customHeight="1" x14ac:dyDescent="0.25">
      <c r="A53" s="549"/>
      <c r="B53" s="474" t="s">
        <v>11</v>
      </c>
      <c r="C53" s="475" t="s">
        <v>12</v>
      </c>
      <c r="D53" s="491">
        <v>131.48325667539999</v>
      </c>
      <c r="E53" s="491">
        <v>104.51186887249999</v>
      </c>
      <c r="F53" s="491">
        <v>218.18679827009998</v>
      </c>
      <c r="G53" s="491">
        <v>181.93757174589999</v>
      </c>
      <c r="H53" s="491">
        <v>165.16377076069998</v>
      </c>
      <c r="I53" s="491">
        <v>95.616960696600003</v>
      </c>
      <c r="J53" s="491">
        <v>110.62603358509999</v>
      </c>
      <c r="K53" s="491">
        <v>65.502185279100004</v>
      </c>
      <c r="L53" s="491">
        <v>33.711037388099996</v>
      </c>
      <c r="M53" s="491">
        <v>33.099936574199994</v>
      </c>
      <c r="N53" s="491">
        <v>323.0249226663999</v>
      </c>
      <c r="O53" s="491">
        <v>92.637045440699993</v>
      </c>
      <c r="P53" s="493">
        <v>1555.5013879547998</v>
      </c>
      <c r="Q53" s="55">
        <v>39.618683440200002</v>
      </c>
      <c r="R53" s="55">
        <v>91.493837401800008</v>
      </c>
      <c r="S53" s="55">
        <v>189.57408587200004</v>
      </c>
      <c r="T53" s="55">
        <v>86.255620817699992</v>
      </c>
      <c r="U53" s="55">
        <v>119.13066044449998</v>
      </c>
      <c r="V53" s="55">
        <v>104.45241721199999</v>
      </c>
      <c r="W53" s="55">
        <v>70.287291851500001</v>
      </c>
      <c r="X53" s="55">
        <v>62.701266941699998</v>
      </c>
      <c r="Y53" s="55">
        <v>82.403019950900003</v>
      </c>
      <c r="Z53" s="518">
        <v>262.55769037059997</v>
      </c>
      <c r="AA53" s="518">
        <v>123.093057945</v>
      </c>
      <c r="AB53" s="518">
        <v>137.76310351699999</v>
      </c>
      <c r="AC53" s="493">
        <v>1369.3307357648998</v>
      </c>
      <c r="AD53" s="55">
        <v>100.39824001860002</v>
      </c>
      <c r="AE53" s="55">
        <v>108.23042395469999</v>
      </c>
      <c r="AF53" s="55">
        <v>90.644975914199989</v>
      </c>
      <c r="AG53" s="55">
        <v>64.164786937299993</v>
      </c>
      <c r="AH53" s="55">
        <v>102.2175759982</v>
      </c>
      <c r="AI53" s="55">
        <v>121.2649001103</v>
      </c>
      <c r="AJ53" s="55">
        <v>544.56783102560007</v>
      </c>
      <c r="AK53" s="55">
        <v>89.538989122499999</v>
      </c>
      <c r="AL53" s="55">
        <v>229.51234678380001</v>
      </c>
      <c r="AM53" s="245">
        <v>126.91947967529998</v>
      </c>
      <c r="AN53" s="245">
        <v>186.82503225910003</v>
      </c>
      <c r="AO53" s="245">
        <v>157.45421174000003</v>
      </c>
      <c r="AP53" s="520">
        <v>59.522335077799994</v>
      </c>
      <c r="AQ53" s="55">
        <v>245.52839318560001</v>
      </c>
      <c r="AR53" s="55">
        <v>226.18580663979998</v>
      </c>
      <c r="AS53" s="55">
        <v>155.66472826099996</v>
      </c>
      <c r="AT53" s="55">
        <v>284.34489528339992</v>
      </c>
      <c r="AU53" s="55">
        <v>81.708595708600015</v>
      </c>
      <c r="AV53" s="55">
        <v>125.92879801040002</v>
      </c>
      <c r="AW53" s="55">
        <v>157.37515058300002</v>
      </c>
      <c r="AX53" s="55">
        <v>47.896061409000012</v>
      </c>
      <c r="AY53" s="55">
        <v>140.19598309780002</v>
      </c>
      <c r="AZ53" s="55">
        <v>57.661876460999999</v>
      </c>
      <c r="BA53" s="55">
        <v>96.480842396399979</v>
      </c>
      <c r="BB53" s="496">
        <v>89.542208823200014</v>
      </c>
      <c r="BC53" s="55">
        <v>395.22043315440004</v>
      </c>
      <c r="BD53" s="55">
        <v>414.13818545680004</v>
      </c>
      <c r="BE53" s="55">
        <v>192.810955638</v>
      </c>
      <c r="BF53" s="55">
        <v>371.54784499840002</v>
      </c>
      <c r="BG53" s="55">
        <v>402.44798838719993</v>
      </c>
      <c r="BH53" s="55">
        <v>273.63631900640002</v>
      </c>
      <c r="BI53" s="55">
        <v>371.37056819239996</v>
      </c>
      <c r="BJ53" s="55">
        <v>398.43949364240001</v>
      </c>
      <c r="BK53" s="55">
        <v>173.64024934200003</v>
      </c>
      <c r="BL53" s="55">
        <v>219.32608460699998</v>
      </c>
      <c r="BM53" s="55">
        <v>149.807631792</v>
      </c>
      <c r="BN53" s="483">
        <f t="shared" si="15"/>
        <v>3451.9279630402002</v>
      </c>
      <c r="BO53" s="55">
        <v>246.21485301139998</v>
      </c>
      <c r="BP53" s="55">
        <v>129.60131314199998</v>
      </c>
      <c r="BQ53" s="55">
        <v>180.27358177080004</v>
      </c>
      <c r="BR53" s="55">
        <v>152.66454396200004</v>
      </c>
      <c r="BS53" s="55">
        <v>254.6784848902</v>
      </c>
      <c r="BT53" s="55">
        <v>219.17365506400003</v>
      </c>
      <c r="BU53" s="55">
        <v>198.86258942759997</v>
      </c>
      <c r="BV53" s="55">
        <v>184.83606336160003</v>
      </c>
      <c r="BW53" s="55">
        <v>218.62054650380006</v>
      </c>
      <c r="BX53" s="55">
        <v>217.72078794339998</v>
      </c>
      <c r="BY53" s="55">
        <v>174.99036743240009</v>
      </c>
      <c r="BZ53" s="55">
        <v>189.21403942139997</v>
      </c>
      <c r="CA53" s="496">
        <v>75.719996332400001</v>
      </c>
      <c r="CB53" s="55">
        <v>214.2575916488</v>
      </c>
      <c r="CC53" s="55">
        <v>136.86613820599999</v>
      </c>
      <c r="CD53" s="55">
        <v>346.21909567979992</v>
      </c>
      <c r="CE53" s="55">
        <v>91.060549018599971</v>
      </c>
      <c r="CF53" s="55">
        <v>270.33006009800005</v>
      </c>
      <c r="CG53" s="55">
        <v>161.469754929</v>
      </c>
      <c r="CH53" s="55">
        <v>75.090127527799993</v>
      </c>
      <c r="CI53" s="55">
        <v>104.25107892080001</v>
      </c>
      <c r="CJ53" s="55">
        <v>137.51799495699998</v>
      </c>
      <c r="CK53" s="161">
        <v>84.423763608799987</v>
      </c>
      <c r="CL53" s="497">
        <f t="shared" si="18"/>
        <v>3302.1203312482003</v>
      </c>
      <c r="CM53" s="497">
        <f t="shared" si="19"/>
        <v>2177.6367865092002</v>
      </c>
      <c r="CN53" s="486">
        <f t="shared" si="20"/>
        <v>1697.2061509269997</v>
      </c>
      <c r="CO53" s="493">
        <f t="shared" si="12"/>
        <v>-22.062018724083988</v>
      </c>
      <c r="CU53" s="234"/>
      <c r="CV53" s="234"/>
      <c r="CW53" s="234"/>
      <c r="CX53" s="234"/>
      <c r="CY53" s="234"/>
      <c r="CZ53" s="234"/>
      <c r="DA53" s="234"/>
      <c r="DB53" s="234"/>
      <c r="DC53" s="234"/>
      <c r="DD53" s="234"/>
      <c r="DE53" s="234"/>
      <c r="DF53" s="234"/>
      <c r="DG53" s="234"/>
      <c r="DH53" s="234"/>
      <c r="DI53" s="234"/>
      <c r="DJ53" s="234"/>
      <c r="DK53" s="234"/>
      <c r="DL53" s="234"/>
    </row>
    <row r="54" spans="1:116" ht="20.100000000000001" customHeight="1" x14ac:dyDescent="0.25">
      <c r="A54" s="549"/>
      <c r="B54" s="474" t="s">
        <v>13</v>
      </c>
      <c r="C54" s="475" t="s">
        <v>134</v>
      </c>
      <c r="D54" s="491">
        <v>802.34933353999998</v>
      </c>
      <c r="E54" s="491">
        <v>784.36957032999987</v>
      </c>
      <c r="F54" s="491">
        <v>761.32610211999997</v>
      </c>
      <c r="G54" s="491">
        <v>483.02352314000001</v>
      </c>
      <c r="H54" s="491">
        <v>474.49642513999999</v>
      </c>
      <c r="I54" s="491">
        <v>491.21135638999999</v>
      </c>
      <c r="J54" s="491">
        <v>390.75022324999998</v>
      </c>
      <c r="K54" s="491">
        <v>485.81740581999998</v>
      </c>
      <c r="L54" s="491">
        <v>480.93361743000003</v>
      </c>
      <c r="M54" s="491">
        <v>474.61843499000003</v>
      </c>
      <c r="N54" s="491">
        <v>438.22923594999997</v>
      </c>
      <c r="O54" s="491">
        <v>402.87007745</v>
      </c>
      <c r="P54" s="493">
        <v>6469.9953055500009</v>
      </c>
      <c r="Q54" s="55">
        <v>457.81121396999998</v>
      </c>
      <c r="R54" s="55">
        <v>401.99079103999998</v>
      </c>
      <c r="S54" s="55">
        <v>393.54330438</v>
      </c>
      <c r="T54" s="55">
        <v>455.25604681999999</v>
      </c>
      <c r="U54" s="55">
        <v>520.27648639999995</v>
      </c>
      <c r="V54" s="55">
        <v>584.66080892999992</v>
      </c>
      <c r="W54" s="55">
        <v>520.58750173999999</v>
      </c>
      <c r="X54" s="55">
        <v>668.72184572000003</v>
      </c>
      <c r="Y54" s="55">
        <v>667.31517425999994</v>
      </c>
      <c r="Z54" s="518">
        <v>698.97708231999991</v>
      </c>
      <c r="AA54" s="518">
        <v>701.49953447999997</v>
      </c>
      <c r="AB54" s="518">
        <v>673.66919366000013</v>
      </c>
      <c r="AC54" s="493">
        <v>6744.3089837199996</v>
      </c>
      <c r="AD54" s="55">
        <v>678.93862462000004</v>
      </c>
      <c r="AE54" s="55">
        <v>651.22064760000001</v>
      </c>
      <c r="AF54" s="55">
        <v>619.25934389999998</v>
      </c>
      <c r="AG54" s="55">
        <v>605.26503075999995</v>
      </c>
      <c r="AH54" s="55">
        <v>687.29257531999997</v>
      </c>
      <c r="AI54" s="55">
        <v>734.32022608</v>
      </c>
      <c r="AJ54" s="55">
        <v>693.85830068999996</v>
      </c>
      <c r="AK54" s="55">
        <v>741.25013663999994</v>
      </c>
      <c r="AL54" s="55">
        <v>834.50882715</v>
      </c>
      <c r="AM54" s="245">
        <v>967.63110486000005</v>
      </c>
      <c r="AN54" s="245">
        <v>908.83274887999994</v>
      </c>
      <c r="AO54" s="245">
        <v>873.67655913999999</v>
      </c>
      <c r="AP54" s="520">
        <v>941.48215056000004</v>
      </c>
      <c r="AQ54" s="55">
        <v>906.85896223999998</v>
      </c>
      <c r="AR54" s="55">
        <v>874.8803450800001</v>
      </c>
      <c r="AS54" s="55">
        <v>1.0571260000000001E-2</v>
      </c>
      <c r="AT54" s="55">
        <v>1736.3690646399998</v>
      </c>
      <c r="AU54" s="55">
        <v>1044.54299698</v>
      </c>
      <c r="AV54" s="55">
        <v>970.40496700000006</v>
      </c>
      <c r="AW54" s="55">
        <v>1166.98188222</v>
      </c>
      <c r="AX54" s="55">
        <v>0</v>
      </c>
      <c r="AY54" s="55">
        <v>2120.7621537200002</v>
      </c>
      <c r="AZ54" s="55">
        <v>1085.9770608400001</v>
      </c>
      <c r="BA54" s="55">
        <v>1262.8919263800001</v>
      </c>
      <c r="BB54" s="496">
        <v>1272.9065522599999</v>
      </c>
      <c r="BC54" s="55">
        <v>1288.6253093</v>
      </c>
      <c r="BD54" s="55">
        <v>1276.97366104</v>
      </c>
      <c r="BE54" s="55">
        <v>1236.75877696</v>
      </c>
      <c r="BF54" s="55">
        <v>1190.12519668</v>
      </c>
      <c r="BG54" s="55">
        <v>1348.05281016</v>
      </c>
      <c r="BH54" s="55">
        <v>1200.3792708600001</v>
      </c>
      <c r="BI54" s="55">
        <v>1455.66689926</v>
      </c>
      <c r="BJ54" s="55">
        <v>1348.1669262600001</v>
      </c>
      <c r="BK54" s="55">
        <v>1311.9327698400002</v>
      </c>
      <c r="BL54" s="55">
        <v>1329.3956613</v>
      </c>
      <c r="BM54" s="55">
        <v>1283.6059227599999</v>
      </c>
      <c r="BN54" s="483">
        <f t="shared" si="15"/>
        <v>15542.589756680003</v>
      </c>
      <c r="BO54" s="55">
        <v>1343.0899706000002</v>
      </c>
      <c r="BP54" s="55">
        <v>1212.1113800599999</v>
      </c>
      <c r="BQ54" s="55">
        <v>1265.1536340800001</v>
      </c>
      <c r="BR54" s="55">
        <v>1350.0667140800001</v>
      </c>
      <c r="BS54" s="55">
        <v>1252.9066613</v>
      </c>
      <c r="BT54" s="55">
        <v>1311.70841354</v>
      </c>
      <c r="BU54" s="55">
        <v>1316.46081574</v>
      </c>
      <c r="BV54" s="55">
        <v>1298.0618498400001</v>
      </c>
      <c r="BW54" s="55">
        <v>0</v>
      </c>
      <c r="BX54" s="55">
        <v>0</v>
      </c>
      <c r="BY54" s="55">
        <v>0</v>
      </c>
      <c r="BZ54" s="55">
        <v>0</v>
      </c>
      <c r="CA54" s="496">
        <v>0</v>
      </c>
      <c r="CB54" s="55">
        <v>0</v>
      </c>
      <c r="CC54" s="55">
        <v>0</v>
      </c>
      <c r="CD54" s="55">
        <v>0</v>
      </c>
      <c r="CE54" s="55">
        <v>0</v>
      </c>
      <c r="CF54" s="55">
        <v>0</v>
      </c>
      <c r="CG54" s="55">
        <v>0</v>
      </c>
      <c r="CH54" s="55">
        <v>0</v>
      </c>
      <c r="CI54" s="55">
        <v>0</v>
      </c>
      <c r="CJ54" s="55">
        <v>0</v>
      </c>
      <c r="CK54" s="161">
        <v>0</v>
      </c>
      <c r="CL54" s="497">
        <f t="shared" si="18"/>
        <v>14258.983833920003</v>
      </c>
      <c r="CM54" s="497">
        <f t="shared" si="19"/>
        <v>10349.55943924</v>
      </c>
      <c r="CN54" s="486">
        <f t="shared" si="20"/>
        <v>0</v>
      </c>
      <c r="CO54" s="493">
        <f t="shared" si="12"/>
        <v>-100</v>
      </c>
      <c r="CU54" s="234"/>
      <c r="CV54" s="234"/>
      <c r="CW54" s="234"/>
      <c r="CX54" s="234"/>
      <c r="CY54" s="234"/>
      <c r="CZ54" s="234"/>
      <c r="DA54" s="234"/>
      <c r="DB54" s="234"/>
      <c r="DC54" s="234"/>
      <c r="DD54" s="234"/>
      <c r="DE54" s="234"/>
      <c r="DF54" s="234"/>
      <c r="DG54" s="234"/>
      <c r="DH54" s="234"/>
      <c r="DI54" s="234"/>
      <c r="DJ54" s="234"/>
      <c r="DK54" s="234"/>
      <c r="DL54" s="234"/>
    </row>
    <row r="55" spans="1:116" ht="20.100000000000001" customHeight="1" x14ac:dyDescent="0.25">
      <c r="A55" s="549"/>
      <c r="B55" s="474" t="s">
        <v>14</v>
      </c>
      <c r="C55" s="475" t="s">
        <v>135</v>
      </c>
      <c r="D55" s="491">
        <v>0</v>
      </c>
      <c r="E55" s="491">
        <v>0</v>
      </c>
      <c r="F55" s="491">
        <v>0</v>
      </c>
      <c r="G55" s="491">
        <v>0</v>
      </c>
      <c r="H55" s="491">
        <v>0</v>
      </c>
      <c r="I55" s="491">
        <v>0</v>
      </c>
      <c r="J55" s="491">
        <v>0</v>
      </c>
      <c r="K55" s="491">
        <v>0</v>
      </c>
      <c r="L55" s="491">
        <v>0</v>
      </c>
      <c r="M55" s="491">
        <v>0</v>
      </c>
      <c r="N55" s="491">
        <v>0</v>
      </c>
      <c r="O55" s="491">
        <v>0</v>
      </c>
      <c r="P55" s="493">
        <v>0</v>
      </c>
      <c r="Q55" s="55">
        <v>0</v>
      </c>
      <c r="R55" s="55">
        <v>0</v>
      </c>
      <c r="S55" s="55">
        <v>0</v>
      </c>
      <c r="T55" s="55">
        <v>0</v>
      </c>
      <c r="U55" s="55">
        <v>0</v>
      </c>
      <c r="V55" s="55">
        <v>0</v>
      </c>
      <c r="W55" s="55">
        <v>0</v>
      </c>
      <c r="X55" s="55">
        <v>0</v>
      </c>
      <c r="Y55" s="55">
        <v>0</v>
      </c>
      <c r="Z55" s="518">
        <v>0</v>
      </c>
      <c r="AA55" s="518">
        <v>0</v>
      </c>
      <c r="AB55" s="518">
        <v>0</v>
      </c>
      <c r="AC55" s="493">
        <v>0</v>
      </c>
      <c r="AD55" s="55">
        <v>0</v>
      </c>
      <c r="AE55" s="55">
        <v>0</v>
      </c>
      <c r="AF55" s="55">
        <v>0</v>
      </c>
      <c r="AG55" s="55">
        <v>0</v>
      </c>
      <c r="AH55" s="55">
        <v>0</v>
      </c>
      <c r="AI55" s="55">
        <v>0</v>
      </c>
      <c r="AJ55" s="55">
        <v>0</v>
      </c>
      <c r="AK55" s="55">
        <v>0</v>
      </c>
      <c r="AL55" s="55">
        <v>0</v>
      </c>
      <c r="AM55" s="55">
        <v>0</v>
      </c>
      <c r="AN55" s="55">
        <v>0</v>
      </c>
      <c r="AO55" s="55">
        <v>0</v>
      </c>
      <c r="AP55" s="520">
        <v>0</v>
      </c>
      <c r="AQ55" s="55">
        <v>0</v>
      </c>
      <c r="AR55" s="55">
        <v>0</v>
      </c>
      <c r="AS55" s="55">
        <v>0</v>
      </c>
      <c r="AT55" s="55">
        <v>0</v>
      </c>
      <c r="AU55" s="55">
        <v>0</v>
      </c>
      <c r="AV55" s="55">
        <v>0</v>
      </c>
      <c r="AW55" s="55">
        <v>0</v>
      </c>
      <c r="AX55" s="55">
        <v>0</v>
      </c>
      <c r="AY55" s="55">
        <v>0</v>
      </c>
      <c r="AZ55" s="55">
        <v>0</v>
      </c>
      <c r="BA55" s="55">
        <v>0</v>
      </c>
      <c r="BB55" s="496">
        <v>0</v>
      </c>
      <c r="BC55" s="55">
        <v>0</v>
      </c>
      <c r="BD55" s="55">
        <v>0</v>
      </c>
      <c r="BE55" s="55">
        <v>0</v>
      </c>
      <c r="BF55" s="55">
        <v>0</v>
      </c>
      <c r="BG55" s="55">
        <v>0</v>
      </c>
      <c r="BH55" s="55">
        <v>0</v>
      </c>
      <c r="BI55" s="55">
        <v>0</v>
      </c>
      <c r="BJ55" s="55">
        <v>0</v>
      </c>
      <c r="BK55" s="55">
        <v>0</v>
      </c>
      <c r="BL55" s="55">
        <v>0</v>
      </c>
      <c r="BM55" s="55">
        <v>0</v>
      </c>
      <c r="BN55" s="483">
        <f t="shared" si="15"/>
        <v>0</v>
      </c>
      <c r="BO55" s="55">
        <v>0</v>
      </c>
      <c r="BP55" s="55">
        <v>0</v>
      </c>
      <c r="BQ55" s="55">
        <v>0</v>
      </c>
      <c r="BR55" s="55">
        <v>0</v>
      </c>
      <c r="BS55" s="55">
        <v>0</v>
      </c>
      <c r="BT55" s="55">
        <v>0</v>
      </c>
      <c r="BU55" s="55">
        <v>0</v>
      </c>
      <c r="BV55" s="55">
        <v>0</v>
      </c>
      <c r="BW55" s="55">
        <v>0</v>
      </c>
      <c r="BX55" s="55">
        <v>0</v>
      </c>
      <c r="BY55" s="55">
        <v>0</v>
      </c>
      <c r="BZ55" s="55">
        <v>0</v>
      </c>
      <c r="CA55" s="496">
        <v>0</v>
      </c>
      <c r="CB55" s="55">
        <v>0</v>
      </c>
      <c r="CC55" s="55">
        <v>0</v>
      </c>
      <c r="CD55" s="55">
        <v>0</v>
      </c>
      <c r="CE55" s="55">
        <v>0</v>
      </c>
      <c r="CF55" s="55">
        <v>0</v>
      </c>
      <c r="CG55" s="55">
        <v>0</v>
      </c>
      <c r="CH55" s="55">
        <v>0</v>
      </c>
      <c r="CI55" s="55">
        <v>0</v>
      </c>
      <c r="CJ55" s="55">
        <v>0</v>
      </c>
      <c r="CK55" s="161">
        <v>0</v>
      </c>
      <c r="CL55" s="497">
        <f t="shared" si="18"/>
        <v>0</v>
      </c>
      <c r="CM55" s="497">
        <f t="shared" si="19"/>
        <v>0</v>
      </c>
      <c r="CN55" s="486">
        <f t="shared" si="20"/>
        <v>0</v>
      </c>
      <c r="CO55" s="493"/>
      <c r="CU55" s="234"/>
      <c r="CV55" s="234"/>
      <c r="CW55" s="234"/>
      <c r="CX55" s="234"/>
      <c r="CY55" s="234"/>
      <c r="CZ55" s="234"/>
      <c r="DA55" s="234"/>
      <c r="DB55" s="234"/>
      <c r="DC55" s="234"/>
      <c r="DD55" s="234"/>
      <c r="DE55" s="234"/>
      <c r="DF55" s="234"/>
      <c r="DG55" s="234"/>
      <c r="DH55" s="234"/>
      <c r="DI55" s="234"/>
      <c r="DJ55" s="234"/>
      <c r="DK55" s="234"/>
      <c r="DL55" s="234"/>
    </row>
    <row r="56" spans="1:116" ht="20.100000000000001" customHeight="1" x14ac:dyDescent="0.25">
      <c r="A56" s="549"/>
      <c r="B56" s="474" t="s">
        <v>15</v>
      </c>
      <c r="C56" s="475" t="s">
        <v>16</v>
      </c>
      <c r="D56" s="491">
        <v>0</v>
      </c>
      <c r="E56" s="491">
        <v>0</v>
      </c>
      <c r="F56" s="491">
        <v>98.000000002500002</v>
      </c>
      <c r="G56" s="491">
        <v>1.42885</v>
      </c>
      <c r="H56" s="491">
        <v>11.500500000000001</v>
      </c>
      <c r="I56" s="491">
        <v>0</v>
      </c>
      <c r="J56" s="491">
        <v>0</v>
      </c>
      <c r="K56" s="491">
        <v>0</v>
      </c>
      <c r="L56" s="491">
        <v>0</v>
      </c>
      <c r="M56" s="491">
        <v>4.8789999999999996</v>
      </c>
      <c r="N56" s="491">
        <v>0</v>
      </c>
      <c r="O56" s="491">
        <v>0</v>
      </c>
      <c r="P56" s="493">
        <v>115.80835000250001</v>
      </c>
      <c r="Q56" s="55">
        <v>0</v>
      </c>
      <c r="R56" s="55">
        <v>0</v>
      </c>
      <c r="S56" s="55">
        <v>0</v>
      </c>
      <c r="T56" s="55">
        <v>0</v>
      </c>
      <c r="U56" s="55">
        <v>0</v>
      </c>
      <c r="V56" s="55">
        <v>0</v>
      </c>
      <c r="W56" s="55">
        <v>0</v>
      </c>
      <c r="X56" s="55">
        <v>0</v>
      </c>
      <c r="Y56" s="55">
        <v>0</v>
      </c>
      <c r="Z56" s="518">
        <v>0</v>
      </c>
      <c r="AA56" s="518">
        <v>216.45599999999999</v>
      </c>
      <c r="AB56" s="518">
        <v>2984.2065000695002</v>
      </c>
      <c r="AC56" s="493">
        <v>3200.6625000695003</v>
      </c>
      <c r="AD56" s="55">
        <v>31.23</v>
      </c>
      <c r="AE56" s="55">
        <v>34.61</v>
      </c>
      <c r="AF56" s="55">
        <v>34.500069000000003</v>
      </c>
      <c r="AG56" s="55">
        <v>60.976500000000001</v>
      </c>
      <c r="AH56" s="55">
        <v>301.09300000000002</v>
      </c>
      <c r="AI56" s="55">
        <v>75.562399999999997</v>
      </c>
      <c r="AJ56" s="55">
        <v>643.0915</v>
      </c>
      <c r="AK56" s="55">
        <v>886.77959999999996</v>
      </c>
      <c r="AL56" s="55">
        <v>496.01400000000001</v>
      </c>
      <c r="AM56" s="245">
        <v>85.875</v>
      </c>
      <c r="AN56" s="245">
        <v>6.86</v>
      </c>
      <c r="AO56" s="245">
        <v>0</v>
      </c>
      <c r="AP56" s="520">
        <v>0</v>
      </c>
      <c r="AQ56" s="55">
        <v>0</v>
      </c>
      <c r="AR56" s="55">
        <v>0</v>
      </c>
      <c r="AS56" s="55">
        <v>0</v>
      </c>
      <c r="AT56" s="55">
        <v>0</v>
      </c>
      <c r="AU56" s="55">
        <v>0</v>
      </c>
      <c r="AV56" s="55">
        <v>0</v>
      </c>
      <c r="AW56" s="55">
        <v>0</v>
      </c>
      <c r="AX56" s="55">
        <v>0</v>
      </c>
      <c r="AY56" s="55">
        <v>0</v>
      </c>
      <c r="AZ56" s="55">
        <v>0</v>
      </c>
      <c r="BA56" s="55">
        <v>0</v>
      </c>
      <c r="BB56" s="496">
        <v>2.7440000000000002</v>
      </c>
      <c r="BC56" s="55">
        <v>6.5170000000000003</v>
      </c>
      <c r="BD56" s="55">
        <v>2.0579999999999998</v>
      </c>
      <c r="BE56" s="55">
        <v>3.43</v>
      </c>
      <c r="BF56" s="55">
        <v>0</v>
      </c>
      <c r="BG56" s="55">
        <v>3.43</v>
      </c>
      <c r="BH56" s="55">
        <v>3.43</v>
      </c>
      <c r="BI56" s="55">
        <v>0</v>
      </c>
      <c r="BJ56" s="55">
        <v>0</v>
      </c>
      <c r="BK56" s="55">
        <v>20.58</v>
      </c>
      <c r="BL56" s="55">
        <v>1.3908718600000002E-2</v>
      </c>
      <c r="BM56" s="55">
        <v>0</v>
      </c>
      <c r="BN56" s="483">
        <f t="shared" si="15"/>
        <v>42.2029087186</v>
      </c>
      <c r="BO56" s="55">
        <v>0</v>
      </c>
      <c r="BP56" s="55">
        <v>0</v>
      </c>
      <c r="BQ56" s="55">
        <v>0</v>
      </c>
      <c r="BR56" s="55">
        <v>0</v>
      </c>
      <c r="BS56" s="55">
        <v>0</v>
      </c>
      <c r="BT56" s="55">
        <v>0</v>
      </c>
      <c r="BU56" s="55">
        <v>0</v>
      </c>
      <c r="BV56" s="55">
        <v>0</v>
      </c>
      <c r="BW56" s="55">
        <v>0</v>
      </c>
      <c r="BX56" s="55">
        <v>0</v>
      </c>
      <c r="BY56" s="55">
        <v>0</v>
      </c>
      <c r="BZ56" s="55">
        <v>0</v>
      </c>
      <c r="CA56" s="496">
        <v>0</v>
      </c>
      <c r="CB56" s="55">
        <v>0</v>
      </c>
      <c r="CC56" s="55">
        <v>0</v>
      </c>
      <c r="CD56" s="55">
        <v>0</v>
      </c>
      <c r="CE56" s="55">
        <v>0</v>
      </c>
      <c r="CF56" s="55">
        <v>0</v>
      </c>
      <c r="CG56" s="55">
        <v>0</v>
      </c>
      <c r="CH56" s="55">
        <v>0</v>
      </c>
      <c r="CI56" s="55">
        <v>0</v>
      </c>
      <c r="CJ56" s="55">
        <v>0.34300000000000003</v>
      </c>
      <c r="CK56" s="161">
        <v>0</v>
      </c>
      <c r="CL56" s="497">
        <f t="shared" si="18"/>
        <v>42.2029087186</v>
      </c>
      <c r="CM56" s="497">
        <f t="shared" si="19"/>
        <v>0</v>
      </c>
      <c r="CN56" s="486">
        <f t="shared" si="20"/>
        <v>0.34300000000000003</v>
      </c>
      <c r="CO56" s="493"/>
      <c r="CU56" s="234"/>
      <c r="CV56" s="234"/>
      <c r="CW56" s="234"/>
      <c r="CX56" s="234"/>
      <c r="CY56" s="234"/>
      <c r="CZ56" s="234"/>
      <c r="DA56" s="234"/>
      <c r="DB56" s="234"/>
      <c r="DC56" s="234"/>
      <c r="DD56" s="234"/>
      <c r="DE56" s="234"/>
      <c r="DF56" s="234"/>
      <c r="DG56" s="234"/>
      <c r="DH56" s="234"/>
      <c r="DI56" s="234"/>
      <c r="DJ56" s="234"/>
      <c r="DK56" s="234"/>
      <c r="DL56" s="234"/>
    </row>
    <row r="57" spans="1:116" ht="20.100000000000001" customHeight="1" x14ac:dyDescent="0.25">
      <c r="A57" s="549"/>
      <c r="B57" s="474" t="s">
        <v>19</v>
      </c>
      <c r="C57" s="475" t="s">
        <v>20</v>
      </c>
      <c r="D57" s="491">
        <v>837.72285072789987</v>
      </c>
      <c r="E57" s="491">
        <v>678.10867391310001</v>
      </c>
      <c r="F57" s="491">
        <v>924.06252347259988</v>
      </c>
      <c r="G57" s="491">
        <v>884.62928392209994</v>
      </c>
      <c r="H57" s="491">
        <v>879.33339881259985</v>
      </c>
      <c r="I57" s="491">
        <v>1027.4582229575001</v>
      </c>
      <c r="J57" s="491">
        <v>1008.9065518011998</v>
      </c>
      <c r="K57" s="491">
        <v>1080.9570192515998</v>
      </c>
      <c r="L57" s="491">
        <v>876.73797161830009</v>
      </c>
      <c r="M57" s="491">
        <v>980.42927458829979</v>
      </c>
      <c r="N57" s="491">
        <v>872.72284777650009</v>
      </c>
      <c r="O57" s="491">
        <v>890.94512265729986</v>
      </c>
      <c r="P57" s="493">
        <v>10942.013741499</v>
      </c>
      <c r="Q57" s="55">
        <v>854.66589948349986</v>
      </c>
      <c r="R57" s="55">
        <v>746.51504302830006</v>
      </c>
      <c r="S57" s="55">
        <v>844.05240119559994</v>
      </c>
      <c r="T57" s="55">
        <v>1010.5824901134001</v>
      </c>
      <c r="U57" s="55">
        <v>1009.0469731152999</v>
      </c>
      <c r="V57" s="55">
        <v>824.0410982889</v>
      </c>
      <c r="W57" s="55">
        <v>819.65652980619996</v>
      </c>
      <c r="X57" s="55">
        <v>744.64260069099998</v>
      </c>
      <c r="Y57" s="55">
        <v>727.86717743830013</v>
      </c>
      <c r="Z57" s="55">
        <v>843.68035507190018</v>
      </c>
      <c r="AA57" s="55">
        <v>868.66459941969993</v>
      </c>
      <c r="AB57" s="518">
        <v>1009.1367374535001</v>
      </c>
      <c r="AC57" s="493">
        <v>10302.5519051056</v>
      </c>
      <c r="AD57" s="55">
        <v>741.29915755579987</v>
      </c>
      <c r="AE57" s="55">
        <v>668.93213728160003</v>
      </c>
      <c r="AF57" s="55">
        <v>869.7348388869998</v>
      </c>
      <c r="AG57" s="55">
        <v>1013.3409158477998</v>
      </c>
      <c r="AH57" s="55">
        <v>1151.5738378807</v>
      </c>
      <c r="AI57" s="55">
        <v>932.76969050220009</v>
      </c>
      <c r="AJ57" s="55">
        <v>1028.0910491923999</v>
      </c>
      <c r="AK57" s="55">
        <v>1124.0587103486998</v>
      </c>
      <c r="AL57" s="55">
        <v>1206.1722785202001</v>
      </c>
      <c r="AM57" s="245">
        <v>1176.3821340543</v>
      </c>
      <c r="AN57" s="245">
        <v>1047.9296305604</v>
      </c>
      <c r="AO57" s="245">
        <v>1594.1624222650003</v>
      </c>
      <c r="AP57" s="520">
        <v>1052.7587098993999</v>
      </c>
      <c r="AQ57" s="55">
        <v>929.97727199999997</v>
      </c>
      <c r="AR57" s="55">
        <v>1241.2985850846001</v>
      </c>
      <c r="AS57" s="55">
        <v>1341.5507878724002</v>
      </c>
      <c r="AT57" s="55">
        <v>1645.3266398100002</v>
      </c>
      <c r="AU57" s="55">
        <v>1136.4116509116002</v>
      </c>
      <c r="AV57" s="55">
        <v>1223.2666126520003</v>
      </c>
      <c r="AW57" s="55">
        <v>1273.4459832149996</v>
      </c>
      <c r="AX57" s="55">
        <v>1115.3942199932007</v>
      </c>
      <c r="AY57" s="55">
        <v>1409.8216353997996</v>
      </c>
      <c r="AZ57" s="55">
        <v>1336.3465967740003</v>
      </c>
      <c r="BA57" s="55">
        <v>1262.1140471071999</v>
      </c>
      <c r="BB57" s="496">
        <v>1317.4435639049996</v>
      </c>
      <c r="BC57" s="55">
        <v>1024.6340017060004</v>
      </c>
      <c r="BD57" s="55">
        <v>1507.7102966688003</v>
      </c>
      <c r="BE57" s="55">
        <v>1637.3562301319994</v>
      </c>
      <c r="BF57" s="55">
        <v>1770.6470809467999</v>
      </c>
      <c r="BG57" s="55">
        <v>1943.3469824117994</v>
      </c>
      <c r="BH57" s="55">
        <v>1855.6926026450001</v>
      </c>
      <c r="BI57" s="55">
        <v>1917.0409457626001</v>
      </c>
      <c r="BJ57" s="55">
        <v>1982.7348345644004</v>
      </c>
      <c r="BK57" s="55">
        <v>1961.0072517812005</v>
      </c>
      <c r="BL57" s="55">
        <v>1749.1356176615984</v>
      </c>
      <c r="BM57" s="55">
        <v>1842.6059386993993</v>
      </c>
      <c r="BN57" s="483">
        <f t="shared" si="15"/>
        <v>20509.3553468846</v>
      </c>
      <c r="BO57" s="55">
        <v>1621.5225429157992</v>
      </c>
      <c r="BP57" s="55">
        <v>1728.0993539165997</v>
      </c>
      <c r="BQ57" s="55">
        <v>1633.1730229177999</v>
      </c>
      <c r="BR57" s="55">
        <v>1918.3380233807998</v>
      </c>
      <c r="BS57" s="55">
        <v>2120.4669013779994</v>
      </c>
      <c r="BT57" s="55">
        <v>1707.1714488108009</v>
      </c>
      <c r="BU57" s="55">
        <v>1837.9945731601983</v>
      </c>
      <c r="BV57" s="55">
        <v>1476.8680835789989</v>
      </c>
      <c r="BW57" s="55">
        <v>1394.7799346348004</v>
      </c>
      <c r="BX57" s="55">
        <v>1274.4890554760009</v>
      </c>
      <c r="BY57" s="55">
        <v>920.13978155960081</v>
      </c>
      <c r="BZ57" s="55">
        <v>1510.8208801139992</v>
      </c>
      <c r="CA57" s="496">
        <v>1073.293038351801</v>
      </c>
      <c r="CB57" s="55">
        <v>864.55610791759977</v>
      </c>
      <c r="CC57" s="55">
        <v>1093.0509288859994</v>
      </c>
      <c r="CD57" s="55">
        <v>1553.4623518567996</v>
      </c>
      <c r="CE57" s="55">
        <v>1287.3466360327998</v>
      </c>
      <c r="CF57" s="55">
        <v>1156.3158260065998</v>
      </c>
      <c r="CG57" s="55">
        <v>888.52701065100075</v>
      </c>
      <c r="CH57" s="55">
        <v>1010.8112340354005</v>
      </c>
      <c r="CI57" s="55">
        <v>1057.7267419306002</v>
      </c>
      <c r="CJ57" s="55">
        <v>1508.909162479599</v>
      </c>
      <c r="CK57" s="161">
        <v>952.53944711660006</v>
      </c>
      <c r="CL57" s="497">
        <f t="shared" si="18"/>
        <v>18666.749408185202</v>
      </c>
      <c r="CM57" s="497">
        <f t="shared" si="19"/>
        <v>17633.042721729395</v>
      </c>
      <c r="CN57" s="486">
        <f t="shared" si="20"/>
        <v>12446.5384852648</v>
      </c>
      <c r="CO57" s="493">
        <f t="shared" si="12"/>
        <v>-29.413552262725517</v>
      </c>
      <c r="CU57" s="234"/>
      <c r="CV57" s="234"/>
      <c r="CW57" s="234"/>
      <c r="CX57" s="234"/>
      <c r="CY57" s="234"/>
      <c r="CZ57" s="234"/>
      <c r="DA57" s="234"/>
      <c r="DB57" s="234"/>
      <c r="DC57" s="234"/>
      <c r="DD57" s="234"/>
      <c r="DE57" s="234"/>
      <c r="DF57" s="234"/>
      <c r="DG57" s="234"/>
      <c r="DH57" s="234"/>
      <c r="DI57" s="234"/>
      <c r="DJ57" s="234"/>
      <c r="DK57" s="234"/>
      <c r="DL57" s="234"/>
    </row>
    <row r="58" spans="1:116" ht="20.100000000000001" customHeight="1" x14ac:dyDescent="0.25">
      <c r="A58" s="549"/>
      <c r="B58" s="474" t="s">
        <v>26</v>
      </c>
      <c r="C58" s="475" t="s">
        <v>124</v>
      </c>
      <c r="D58" s="491">
        <v>0</v>
      </c>
      <c r="E58" s="491">
        <v>0</v>
      </c>
      <c r="F58" s="491">
        <v>0</v>
      </c>
      <c r="G58" s="491">
        <v>0</v>
      </c>
      <c r="H58" s="491">
        <v>0</v>
      </c>
      <c r="I58" s="491">
        <v>0</v>
      </c>
      <c r="J58" s="491">
        <v>0</v>
      </c>
      <c r="K58" s="491">
        <v>0</v>
      </c>
      <c r="L58" s="491">
        <v>0</v>
      </c>
      <c r="M58" s="491">
        <v>0</v>
      </c>
      <c r="N58" s="491">
        <v>0</v>
      </c>
      <c r="O58" s="491">
        <v>0</v>
      </c>
      <c r="P58" s="493">
        <v>0</v>
      </c>
      <c r="Q58" s="55">
        <v>0</v>
      </c>
      <c r="R58" s="55">
        <v>0</v>
      </c>
      <c r="S58" s="55">
        <v>0</v>
      </c>
      <c r="T58" s="55">
        <v>0</v>
      </c>
      <c r="U58" s="55">
        <v>0</v>
      </c>
      <c r="V58" s="55">
        <v>0</v>
      </c>
      <c r="W58" s="55">
        <v>0</v>
      </c>
      <c r="X58" s="55">
        <v>0</v>
      </c>
      <c r="Y58" s="55">
        <v>0</v>
      </c>
      <c r="Z58" s="518">
        <v>0</v>
      </c>
      <c r="AA58" s="518">
        <v>0</v>
      </c>
      <c r="AB58" s="518">
        <v>0</v>
      </c>
      <c r="AC58" s="493">
        <v>0</v>
      </c>
      <c r="AD58" s="55">
        <v>0</v>
      </c>
      <c r="AE58" s="55">
        <v>0</v>
      </c>
      <c r="AF58" s="55">
        <v>0</v>
      </c>
      <c r="AG58" s="55">
        <v>0</v>
      </c>
      <c r="AH58" s="55">
        <v>0</v>
      </c>
      <c r="AI58" s="55">
        <v>0</v>
      </c>
      <c r="AJ58" s="55">
        <v>0</v>
      </c>
      <c r="AK58" s="55">
        <v>0</v>
      </c>
      <c r="AL58" s="55">
        <v>0</v>
      </c>
      <c r="AM58" s="55">
        <v>0</v>
      </c>
      <c r="AN58" s="55">
        <v>0</v>
      </c>
      <c r="AO58" s="55">
        <v>0</v>
      </c>
      <c r="AP58" s="520">
        <v>0</v>
      </c>
      <c r="AQ58" s="55">
        <v>0</v>
      </c>
      <c r="AR58" s="55">
        <v>0</v>
      </c>
      <c r="AS58" s="55">
        <v>0</v>
      </c>
      <c r="AT58" s="55">
        <v>0</v>
      </c>
      <c r="AU58" s="55">
        <v>0</v>
      </c>
      <c r="AV58" s="55">
        <v>0</v>
      </c>
      <c r="AW58" s="55">
        <v>0</v>
      </c>
      <c r="AX58" s="55">
        <v>0</v>
      </c>
      <c r="AY58" s="55">
        <v>0</v>
      </c>
      <c r="AZ58" s="55">
        <v>0</v>
      </c>
      <c r="BA58" s="55">
        <v>0</v>
      </c>
      <c r="BB58" s="496">
        <v>0</v>
      </c>
      <c r="BC58" s="55">
        <v>0</v>
      </c>
      <c r="BD58" s="55">
        <v>0</v>
      </c>
      <c r="BE58" s="55">
        <v>0</v>
      </c>
      <c r="BF58" s="55">
        <v>0</v>
      </c>
      <c r="BG58" s="55">
        <v>0</v>
      </c>
      <c r="BH58" s="55">
        <v>0</v>
      </c>
      <c r="BI58" s="55">
        <v>0</v>
      </c>
      <c r="BJ58" s="55">
        <v>0</v>
      </c>
      <c r="BK58" s="55">
        <v>0</v>
      </c>
      <c r="BL58" s="55">
        <v>0</v>
      </c>
      <c r="BM58" s="55">
        <v>0</v>
      </c>
      <c r="BN58" s="483">
        <f t="shared" si="15"/>
        <v>0</v>
      </c>
      <c r="BO58" s="55">
        <v>0</v>
      </c>
      <c r="BP58" s="55">
        <v>0</v>
      </c>
      <c r="BQ58" s="55">
        <v>0</v>
      </c>
      <c r="BR58" s="55">
        <v>0</v>
      </c>
      <c r="BS58" s="55">
        <v>0</v>
      </c>
      <c r="BT58" s="55">
        <v>0</v>
      </c>
      <c r="BU58" s="55">
        <v>0</v>
      </c>
      <c r="BV58" s="55">
        <v>0</v>
      </c>
      <c r="BW58" s="55">
        <v>384.47717017920007</v>
      </c>
      <c r="BX58" s="55">
        <v>830.50591241660004</v>
      </c>
      <c r="BY58" s="55">
        <v>347.8339920226</v>
      </c>
      <c r="BZ58" s="55">
        <v>384.30822347119999</v>
      </c>
      <c r="CA58" s="496">
        <v>490.76149499580004</v>
      </c>
      <c r="CB58" s="55">
        <v>113.2515780354</v>
      </c>
      <c r="CC58" s="55">
        <v>20.591661999999999</v>
      </c>
      <c r="CD58" s="55">
        <v>19.208457356199997</v>
      </c>
      <c r="CE58" s="55">
        <v>13.720762214600001</v>
      </c>
      <c r="CF58" s="55">
        <v>0</v>
      </c>
      <c r="CG58" s="55">
        <v>41.178312427000002</v>
      </c>
      <c r="CH58" s="55">
        <v>205.88167227880004</v>
      </c>
      <c r="CI58" s="55">
        <v>72.062108641599991</v>
      </c>
      <c r="CJ58" s="55">
        <v>212.69466220799998</v>
      </c>
      <c r="CK58" s="161">
        <v>107.73038887520001</v>
      </c>
      <c r="CL58" s="497">
        <f t="shared" si="18"/>
        <v>0</v>
      </c>
      <c r="CM58" s="497">
        <f t="shared" si="19"/>
        <v>1562.8170746184001</v>
      </c>
      <c r="CN58" s="486">
        <f t="shared" si="20"/>
        <v>1297.0810990326002</v>
      </c>
      <c r="CO58" s="493">
        <f t="shared" si="12"/>
        <v>-17.003651924566142</v>
      </c>
      <c r="CU58" s="234"/>
      <c r="CV58" s="234"/>
      <c r="CW58" s="234"/>
      <c r="CX58" s="234"/>
      <c r="CY58" s="234"/>
      <c r="CZ58" s="234"/>
      <c r="DA58" s="234"/>
      <c r="DB58" s="234"/>
      <c r="DC58" s="234"/>
      <c r="DD58" s="234"/>
      <c r="DE58" s="234"/>
      <c r="DF58" s="234"/>
      <c r="DG58" s="234"/>
      <c r="DH58" s="234"/>
      <c r="DI58" s="234"/>
      <c r="DJ58" s="234"/>
      <c r="DK58" s="234"/>
      <c r="DL58" s="234"/>
    </row>
    <row r="59" spans="1:116" ht="20.100000000000001" customHeight="1" x14ac:dyDescent="0.25">
      <c r="A59" s="549"/>
      <c r="B59" s="474" t="s">
        <v>150</v>
      </c>
      <c r="C59" s="475" t="s">
        <v>154</v>
      </c>
      <c r="D59" s="491">
        <v>0</v>
      </c>
      <c r="E59" s="491">
        <v>0</v>
      </c>
      <c r="F59" s="491">
        <v>0</v>
      </c>
      <c r="G59" s="491">
        <v>0</v>
      </c>
      <c r="H59" s="491">
        <v>0</v>
      </c>
      <c r="I59" s="491">
        <v>0</v>
      </c>
      <c r="J59" s="491">
        <v>0</v>
      </c>
      <c r="K59" s="491">
        <v>0</v>
      </c>
      <c r="L59" s="491">
        <v>0</v>
      </c>
      <c r="M59" s="491">
        <v>0</v>
      </c>
      <c r="N59" s="491">
        <v>0</v>
      </c>
      <c r="O59" s="491">
        <v>0</v>
      </c>
      <c r="P59" s="493">
        <v>0</v>
      </c>
      <c r="Q59" s="55">
        <v>0</v>
      </c>
      <c r="R59" s="55">
        <v>0</v>
      </c>
      <c r="S59" s="55">
        <v>0</v>
      </c>
      <c r="T59" s="55">
        <v>0</v>
      </c>
      <c r="U59" s="55">
        <v>0</v>
      </c>
      <c r="V59" s="55">
        <v>0</v>
      </c>
      <c r="W59" s="55">
        <v>0</v>
      </c>
      <c r="X59" s="55">
        <v>0</v>
      </c>
      <c r="Y59" s="55">
        <v>0</v>
      </c>
      <c r="Z59" s="55">
        <v>0</v>
      </c>
      <c r="AA59" s="55">
        <v>0</v>
      </c>
      <c r="AB59" s="518">
        <v>0</v>
      </c>
      <c r="AC59" s="493">
        <v>0</v>
      </c>
      <c r="AD59" s="55">
        <v>0</v>
      </c>
      <c r="AE59" s="55">
        <v>0</v>
      </c>
      <c r="AF59" s="55">
        <v>0</v>
      </c>
      <c r="AG59" s="55">
        <v>0</v>
      </c>
      <c r="AH59" s="55">
        <v>0</v>
      </c>
      <c r="AI59" s="55">
        <v>0</v>
      </c>
      <c r="AJ59" s="55">
        <v>0</v>
      </c>
      <c r="AK59" s="55">
        <v>0</v>
      </c>
      <c r="AL59" s="55">
        <v>0</v>
      </c>
      <c r="AM59" s="55">
        <v>0</v>
      </c>
      <c r="AN59" s="55">
        <v>0</v>
      </c>
      <c r="AO59" s="55">
        <v>0</v>
      </c>
      <c r="AP59" s="520">
        <v>0</v>
      </c>
      <c r="AQ59" s="55">
        <v>0</v>
      </c>
      <c r="AR59" s="55">
        <v>0</v>
      </c>
      <c r="AS59" s="55">
        <v>0</v>
      </c>
      <c r="AT59" s="55">
        <v>0</v>
      </c>
      <c r="AU59" s="55">
        <v>0</v>
      </c>
      <c r="AV59" s="55">
        <v>0</v>
      </c>
      <c r="AW59" s="55">
        <v>0</v>
      </c>
      <c r="AX59" s="55">
        <v>0</v>
      </c>
      <c r="AY59" s="55">
        <v>0</v>
      </c>
      <c r="AZ59" s="55">
        <v>0</v>
      </c>
      <c r="BA59" s="55">
        <v>0</v>
      </c>
      <c r="BB59" s="496">
        <v>0</v>
      </c>
      <c r="BC59" s="55">
        <v>0</v>
      </c>
      <c r="BD59" s="55">
        <v>0</v>
      </c>
      <c r="BE59" s="55">
        <v>0</v>
      </c>
      <c r="BF59" s="55">
        <v>0</v>
      </c>
      <c r="BG59" s="55">
        <v>0</v>
      </c>
      <c r="BH59" s="55">
        <v>0</v>
      </c>
      <c r="BI59" s="55">
        <v>0</v>
      </c>
      <c r="BJ59" s="55">
        <v>0</v>
      </c>
      <c r="BK59" s="55">
        <v>0</v>
      </c>
      <c r="BL59" s="55">
        <v>0</v>
      </c>
      <c r="BM59" s="55">
        <v>0</v>
      </c>
      <c r="BN59" s="483">
        <f t="shared" si="15"/>
        <v>0</v>
      </c>
      <c r="BO59" s="55">
        <v>0</v>
      </c>
      <c r="BP59" s="55">
        <v>0</v>
      </c>
      <c r="BQ59" s="55">
        <v>0</v>
      </c>
      <c r="BR59" s="55">
        <v>0</v>
      </c>
      <c r="BS59" s="55">
        <v>0</v>
      </c>
      <c r="BT59" s="55">
        <v>0</v>
      </c>
      <c r="BU59" s="55">
        <v>0</v>
      </c>
      <c r="BV59" s="55">
        <v>0</v>
      </c>
      <c r="BW59" s="55">
        <v>0</v>
      </c>
      <c r="BX59" s="55">
        <v>0</v>
      </c>
      <c r="BY59" s="55">
        <v>0</v>
      </c>
      <c r="BZ59" s="55">
        <v>44.427460669199995</v>
      </c>
      <c r="CA59" s="496">
        <v>37.508755739000001</v>
      </c>
      <c r="CB59" s="55">
        <v>33.163423538000018</v>
      </c>
      <c r="CC59" s="55">
        <v>35.684219512200023</v>
      </c>
      <c r="CD59" s="55">
        <v>33.849168003000003</v>
      </c>
      <c r="CE59" s="55">
        <v>37.405046190400022</v>
      </c>
      <c r="CF59" s="55">
        <v>41.210279272400008</v>
      </c>
      <c r="CG59" s="55">
        <v>42.448449864800004</v>
      </c>
      <c r="CH59" s="55">
        <v>36.330736644999973</v>
      </c>
      <c r="CI59" s="55">
        <v>39.758867775200017</v>
      </c>
      <c r="CJ59" s="55">
        <v>38.954305160399997</v>
      </c>
      <c r="CK59" s="161">
        <v>40.556992691599994</v>
      </c>
      <c r="CL59" s="497">
        <f t="shared" si="18"/>
        <v>0</v>
      </c>
      <c r="CM59" s="497">
        <f t="shared" si="19"/>
        <v>0</v>
      </c>
      <c r="CN59" s="486">
        <f t="shared" si="20"/>
        <v>416.87024439200007</v>
      </c>
      <c r="CO59" s="493"/>
      <c r="CU59" s="234"/>
      <c r="CV59" s="234"/>
      <c r="CW59" s="234"/>
      <c r="CX59" s="234"/>
      <c r="CY59" s="234"/>
      <c r="CZ59" s="234"/>
      <c r="DA59" s="234"/>
      <c r="DB59" s="234"/>
      <c r="DC59" s="234"/>
      <c r="DD59" s="234"/>
      <c r="DE59" s="234"/>
      <c r="DF59" s="234"/>
      <c r="DG59" s="234"/>
      <c r="DH59" s="234"/>
      <c r="DI59" s="234"/>
      <c r="DJ59" s="234"/>
      <c r="DK59" s="234"/>
      <c r="DL59" s="234"/>
    </row>
    <row r="60" spans="1:116" ht="20.100000000000001" customHeight="1" x14ac:dyDescent="0.25">
      <c r="A60" s="549"/>
      <c r="B60" s="474" t="s">
        <v>148</v>
      </c>
      <c r="C60" s="475" t="s">
        <v>153</v>
      </c>
      <c r="D60" s="491">
        <v>0</v>
      </c>
      <c r="E60" s="491">
        <v>0</v>
      </c>
      <c r="F60" s="491">
        <v>0</v>
      </c>
      <c r="G60" s="491">
        <v>0</v>
      </c>
      <c r="H60" s="491">
        <v>0</v>
      </c>
      <c r="I60" s="491">
        <v>0</v>
      </c>
      <c r="J60" s="491">
        <v>0</v>
      </c>
      <c r="K60" s="491">
        <v>0</v>
      </c>
      <c r="L60" s="491">
        <v>0</v>
      </c>
      <c r="M60" s="491">
        <v>0</v>
      </c>
      <c r="N60" s="491">
        <v>0</v>
      </c>
      <c r="O60" s="491">
        <v>0</v>
      </c>
      <c r="P60" s="493">
        <v>0</v>
      </c>
      <c r="Q60" s="55">
        <v>0</v>
      </c>
      <c r="R60" s="55">
        <v>0</v>
      </c>
      <c r="S60" s="55">
        <v>0</v>
      </c>
      <c r="T60" s="55">
        <v>0</v>
      </c>
      <c r="U60" s="55">
        <v>0</v>
      </c>
      <c r="V60" s="55">
        <v>0</v>
      </c>
      <c r="W60" s="55">
        <v>0</v>
      </c>
      <c r="X60" s="55">
        <v>0</v>
      </c>
      <c r="Y60" s="55">
        <v>0</v>
      </c>
      <c r="Z60" s="55">
        <v>0</v>
      </c>
      <c r="AA60" s="55">
        <v>0</v>
      </c>
      <c r="AB60" s="518">
        <v>0</v>
      </c>
      <c r="AC60" s="493">
        <v>0</v>
      </c>
      <c r="AD60" s="55">
        <v>0</v>
      </c>
      <c r="AE60" s="55">
        <v>0</v>
      </c>
      <c r="AF60" s="55">
        <v>0</v>
      </c>
      <c r="AG60" s="55">
        <v>0</v>
      </c>
      <c r="AH60" s="55">
        <v>0</v>
      </c>
      <c r="AI60" s="55">
        <v>0</v>
      </c>
      <c r="AJ60" s="55">
        <v>0</v>
      </c>
      <c r="AK60" s="55">
        <v>0</v>
      </c>
      <c r="AL60" s="55">
        <v>0</v>
      </c>
      <c r="AM60" s="55">
        <v>0</v>
      </c>
      <c r="AN60" s="55">
        <v>0</v>
      </c>
      <c r="AO60" s="55">
        <v>0</v>
      </c>
      <c r="AP60" s="520">
        <v>0</v>
      </c>
      <c r="AQ60" s="55">
        <v>0</v>
      </c>
      <c r="AR60" s="55">
        <v>0</v>
      </c>
      <c r="AS60" s="55">
        <v>0</v>
      </c>
      <c r="AT60" s="55">
        <v>0</v>
      </c>
      <c r="AU60" s="55">
        <v>0</v>
      </c>
      <c r="AV60" s="55">
        <v>0</v>
      </c>
      <c r="AW60" s="55">
        <v>0</v>
      </c>
      <c r="AX60" s="55">
        <v>0</v>
      </c>
      <c r="AY60" s="55">
        <v>0</v>
      </c>
      <c r="AZ60" s="55">
        <v>0</v>
      </c>
      <c r="BA60" s="55">
        <v>0</v>
      </c>
      <c r="BB60" s="496">
        <v>0</v>
      </c>
      <c r="BC60" s="55">
        <v>0</v>
      </c>
      <c r="BD60" s="55">
        <v>0</v>
      </c>
      <c r="BE60" s="55">
        <v>0</v>
      </c>
      <c r="BF60" s="55">
        <v>0</v>
      </c>
      <c r="BG60" s="55">
        <v>0</v>
      </c>
      <c r="BH60" s="55">
        <v>0</v>
      </c>
      <c r="BI60" s="55">
        <v>0</v>
      </c>
      <c r="BJ60" s="55">
        <v>0</v>
      </c>
      <c r="BK60" s="55">
        <v>0</v>
      </c>
      <c r="BL60" s="55">
        <v>0</v>
      </c>
      <c r="BM60" s="55">
        <v>0</v>
      </c>
      <c r="BN60" s="483">
        <f t="shared" si="15"/>
        <v>0</v>
      </c>
      <c r="BO60" s="55">
        <v>0</v>
      </c>
      <c r="BP60" s="55">
        <v>0</v>
      </c>
      <c r="BQ60" s="55">
        <v>0</v>
      </c>
      <c r="BR60" s="55">
        <v>0</v>
      </c>
      <c r="BS60" s="55">
        <v>0</v>
      </c>
      <c r="BT60" s="55">
        <v>0</v>
      </c>
      <c r="BU60" s="55">
        <v>0</v>
      </c>
      <c r="BV60" s="55">
        <v>0</v>
      </c>
      <c r="BW60" s="55">
        <v>0</v>
      </c>
      <c r="BX60" s="55">
        <v>0</v>
      </c>
      <c r="BY60" s="55">
        <v>0</v>
      </c>
      <c r="BZ60" s="55">
        <v>47.652183401199999</v>
      </c>
      <c r="CA60" s="496">
        <v>39.429074647200004</v>
      </c>
      <c r="CB60" s="55">
        <v>34.890464896000005</v>
      </c>
      <c r="CC60" s="55">
        <v>36.869943072200009</v>
      </c>
      <c r="CD60" s="55">
        <v>35.081069241400009</v>
      </c>
      <c r="CE60" s="55">
        <v>38.263421114800011</v>
      </c>
      <c r="CF60" s="55">
        <v>42.000377097000012</v>
      </c>
      <c r="CG60" s="55">
        <v>43.049224723400023</v>
      </c>
      <c r="CH60" s="55">
        <v>36.896091334199994</v>
      </c>
      <c r="CI60" s="55">
        <v>40.076500249799999</v>
      </c>
      <c r="CJ60" s="55">
        <v>39.242013491800002</v>
      </c>
      <c r="CK60" s="161">
        <v>41.734452764199993</v>
      </c>
      <c r="CL60" s="497">
        <f t="shared" si="18"/>
        <v>0</v>
      </c>
      <c r="CM60" s="497">
        <f t="shared" si="19"/>
        <v>0</v>
      </c>
      <c r="CN60" s="486">
        <f t="shared" si="20"/>
        <v>427.532632632</v>
      </c>
      <c r="CO60" s="493"/>
      <c r="CU60" s="234"/>
      <c r="CV60" s="234"/>
      <c r="CW60" s="234"/>
      <c r="CX60" s="234"/>
      <c r="CY60" s="234"/>
      <c r="CZ60" s="234"/>
      <c r="DA60" s="234"/>
      <c r="DB60" s="234"/>
      <c r="DC60" s="234"/>
      <c r="DD60" s="234"/>
      <c r="DE60" s="234"/>
      <c r="DF60" s="234"/>
      <c r="DG60" s="234"/>
      <c r="DH60" s="234"/>
      <c r="DI60" s="234"/>
      <c r="DJ60" s="234"/>
      <c r="DK60" s="234"/>
      <c r="DL60" s="234"/>
    </row>
    <row r="61" spans="1:116" ht="20.100000000000001" customHeight="1" x14ac:dyDescent="0.25">
      <c r="A61" s="549"/>
      <c r="B61" s="474" t="s">
        <v>151</v>
      </c>
      <c r="C61" s="475" t="s">
        <v>155</v>
      </c>
      <c r="D61" s="491">
        <v>0</v>
      </c>
      <c r="E61" s="491">
        <v>0</v>
      </c>
      <c r="F61" s="491">
        <v>0</v>
      </c>
      <c r="G61" s="491">
        <v>0</v>
      </c>
      <c r="H61" s="491">
        <v>0</v>
      </c>
      <c r="I61" s="491">
        <v>0</v>
      </c>
      <c r="J61" s="491">
        <v>0</v>
      </c>
      <c r="K61" s="491">
        <v>0</v>
      </c>
      <c r="L61" s="491">
        <v>0</v>
      </c>
      <c r="M61" s="491">
        <v>0</v>
      </c>
      <c r="N61" s="491">
        <v>0</v>
      </c>
      <c r="O61" s="491">
        <v>0</v>
      </c>
      <c r="P61" s="493">
        <v>0</v>
      </c>
      <c r="Q61" s="55">
        <v>0</v>
      </c>
      <c r="R61" s="55">
        <v>0</v>
      </c>
      <c r="S61" s="55">
        <v>0</v>
      </c>
      <c r="T61" s="55">
        <v>0</v>
      </c>
      <c r="U61" s="55">
        <v>0</v>
      </c>
      <c r="V61" s="55">
        <v>0</v>
      </c>
      <c r="W61" s="55">
        <v>0</v>
      </c>
      <c r="X61" s="55">
        <v>0</v>
      </c>
      <c r="Y61" s="55">
        <v>0</v>
      </c>
      <c r="Z61" s="55">
        <v>0</v>
      </c>
      <c r="AA61" s="55">
        <v>0</v>
      </c>
      <c r="AB61" s="518">
        <v>0</v>
      </c>
      <c r="AC61" s="493">
        <v>0</v>
      </c>
      <c r="AD61" s="55">
        <v>0</v>
      </c>
      <c r="AE61" s="55">
        <v>0</v>
      </c>
      <c r="AF61" s="55">
        <v>0</v>
      </c>
      <c r="AG61" s="55">
        <v>0</v>
      </c>
      <c r="AH61" s="55">
        <v>0</v>
      </c>
      <c r="AI61" s="55">
        <v>0</v>
      </c>
      <c r="AJ61" s="55">
        <v>0</v>
      </c>
      <c r="AK61" s="55">
        <v>0</v>
      </c>
      <c r="AL61" s="55">
        <v>0</v>
      </c>
      <c r="AM61" s="55">
        <v>0</v>
      </c>
      <c r="AN61" s="55">
        <v>0</v>
      </c>
      <c r="AO61" s="55">
        <v>0</v>
      </c>
      <c r="AP61" s="520">
        <v>0</v>
      </c>
      <c r="AQ61" s="55">
        <v>0</v>
      </c>
      <c r="AR61" s="55">
        <v>0</v>
      </c>
      <c r="AS61" s="55">
        <v>0</v>
      </c>
      <c r="AT61" s="55">
        <v>0</v>
      </c>
      <c r="AU61" s="55">
        <v>0</v>
      </c>
      <c r="AV61" s="55">
        <v>0</v>
      </c>
      <c r="AW61" s="55">
        <v>0</v>
      </c>
      <c r="AX61" s="55">
        <v>0</v>
      </c>
      <c r="AY61" s="55">
        <v>0</v>
      </c>
      <c r="AZ61" s="55">
        <v>0</v>
      </c>
      <c r="BA61" s="55">
        <v>0</v>
      </c>
      <c r="BB61" s="496">
        <v>0</v>
      </c>
      <c r="BC61" s="55">
        <v>0</v>
      </c>
      <c r="BD61" s="55">
        <v>0</v>
      </c>
      <c r="BE61" s="55">
        <v>0</v>
      </c>
      <c r="BF61" s="55">
        <v>0</v>
      </c>
      <c r="BG61" s="55">
        <v>0</v>
      </c>
      <c r="BH61" s="55">
        <v>0</v>
      </c>
      <c r="BI61" s="55">
        <v>0</v>
      </c>
      <c r="BJ61" s="55">
        <v>0</v>
      </c>
      <c r="BK61" s="55">
        <v>0</v>
      </c>
      <c r="BL61" s="55">
        <v>0</v>
      </c>
      <c r="BM61" s="55">
        <v>0</v>
      </c>
      <c r="BN61" s="483">
        <f t="shared" si="15"/>
        <v>0</v>
      </c>
      <c r="BO61" s="55">
        <v>0</v>
      </c>
      <c r="BP61" s="55">
        <v>0</v>
      </c>
      <c r="BQ61" s="55">
        <v>0</v>
      </c>
      <c r="BR61" s="55">
        <v>0</v>
      </c>
      <c r="BS61" s="55">
        <v>0</v>
      </c>
      <c r="BT61" s="55">
        <v>0</v>
      </c>
      <c r="BU61" s="55">
        <v>0</v>
      </c>
      <c r="BV61" s="55">
        <v>0</v>
      </c>
      <c r="BW61" s="55">
        <v>0</v>
      </c>
      <c r="BX61" s="55">
        <v>0</v>
      </c>
      <c r="BY61" s="55">
        <v>0</v>
      </c>
      <c r="BZ61" s="55">
        <v>2.1037535246000005</v>
      </c>
      <c r="CA61" s="496">
        <v>1.8468966711999999</v>
      </c>
      <c r="CB61" s="55">
        <v>1.6883320243999997</v>
      </c>
      <c r="CC61" s="55">
        <v>1.083097617</v>
      </c>
      <c r="CD61" s="55">
        <v>1.1431950586000001</v>
      </c>
      <c r="CE61" s="55">
        <v>0.84053041800000006</v>
      </c>
      <c r="CF61" s="55">
        <v>0.73888552359999993</v>
      </c>
      <c r="CG61" s="55">
        <v>0.56784610399999991</v>
      </c>
      <c r="CH61" s="55">
        <v>0.55164641980000018</v>
      </c>
      <c r="CI61" s="55">
        <v>0.31529726199999997</v>
      </c>
      <c r="CJ61" s="55">
        <v>0.25894339100000008</v>
      </c>
      <c r="CK61" s="161">
        <v>0.90906524800000021</v>
      </c>
      <c r="CL61" s="497">
        <f t="shared" si="18"/>
        <v>0</v>
      </c>
      <c r="CM61" s="497">
        <f t="shared" si="19"/>
        <v>0</v>
      </c>
      <c r="CN61" s="486">
        <f t="shared" si="20"/>
        <v>9.9437357376000008</v>
      </c>
      <c r="CO61" s="493"/>
      <c r="CU61" s="234"/>
      <c r="CV61" s="234"/>
      <c r="CW61" s="234"/>
      <c r="CX61" s="234"/>
      <c r="CY61" s="234"/>
      <c r="CZ61" s="234"/>
      <c r="DA61" s="234"/>
      <c r="DB61" s="234"/>
      <c r="DC61" s="234"/>
      <c r="DD61" s="234"/>
      <c r="DE61" s="234"/>
      <c r="DF61" s="234"/>
      <c r="DG61" s="234"/>
      <c r="DH61" s="234"/>
      <c r="DI61" s="234"/>
      <c r="DJ61" s="234"/>
      <c r="DK61" s="234"/>
      <c r="DL61" s="234"/>
    </row>
    <row r="62" spans="1:116" ht="20.100000000000001" customHeight="1" x14ac:dyDescent="0.25">
      <c r="A62" s="549"/>
      <c r="B62" s="474" t="s">
        <v>123</v>
      </c>
      <c r="C62" s="475" t="s">
        <v>125</v>
      </c>
      <c r="D62" s="491">
        <v>0</v>
      </c>
      <c r="E62" s="491">
        <v>0</v>
      </c>
      <c r="F62" s="491">
        <v>0</v>
      </c>
      <c r="G62" s="491">
        <v>0</v>
      </c>
      <c r="H62" s="491">
        <v>0</v>
      </c>
      <c r="I62" s="491">
        <v>0</v>
      </c>
      <c r="J62" s="491">
        <v>0</v>
      </c>
      <c r="K62" s="491">
        <v>0</v>
      </c>
      <c r="L62" s="491">
        <v>0</v>
      </c>
      <c r="M62" s="491">
        <v>0</v>
      </c>
      <c r="N62" s="491">
        <v>0</v>
      </c>
      <c r="O62" s="491">
        <v>0</v>
      </c>
      <c r="P62" s="493">
        <v>0</v>
      </c>
      <c r="Q62" s="55">
        <v>0</v>
      </c>
      <c r="R62" s="55">
        <v>0</v>
      </c>
      <c r="S62" s="55">
        <v>0</v>
      </c>
      <c r="T62" s="55">
        <v>0</v>
      </c>
      <c r="U62" s="55">
        <v>0</v>
      </c>
      <c r="V62" s="55">
        <v>0</v>
      </c>
      <c r="W62" s="55">
        <v>0</v>
      </c>
      <c r="X62" s="55">
        <v>0</v>
      </c>
      <c r="Y62" s="55">
        <v>0</v>
      </c>
      <c r="Z62" s="518">
        <v>0</v>
      </c>
      <c r="AA62" s="518">
        <v>0</v>
      </c>
      <c r="AB62" s="518">
        <v>0</v>
      </c>
      <c r="AC62" s="493">
        <v>0</v>
      </c>
      <c r="AD62" s="55">
        <v>0</v>
      </c>
      <c r="AE62" s="55">
        <v>0</v>
      </c>
      <c r="AF62" s="55">
        <v>0</v>
      </c>
      <c r="AG62" s="55">
        <v>0</v>
      </c>
      <c r="AH62" s="55">
        <v>0</v>
      </c>
      <c r="AI62" s="55">
        <v>0</v>
      </c>
      <c r="AJ62" s="55">
        <v>0</v>
      </c>
      <c r="AK62" s="55">
        <v>0</v>
      </c>
      <c r="AL62" s="55">
        <v>0</v>
      </c>
      <c r="AM62" s="55">
        <v>0</v>
      </c>
      <c r="AN62" s="55">
        <v>0</v>
      </c>
      <c r="AO62" s="55">
        <v>0</v>
      </c>
      <c r="AP62" s="520">
        <v>0</v>
      </c>
      <c r="AQ62" s="55">
        <v>0</v>
      </c>
      <c r="AR62" s="55">
        <v>0</v>
      </c>
      <c r="AS62" s="55">
        <v>0</v>
      </c>
      <c r="AT62" s="55">
        <v>0</v>
      </c>
      <c r="AU62" s="55">
        <v>0</v>
      </c>
      <c r="AV62" s="55">
        <v>0</v>
      </c>
      <c r="AW62" s="55">
        <v>0</v>
      </c>
      <c r="AX62" s="55">
        <v>0</v>
      </c>
      <c r="AY62" s="55">
        <v>0</v>
      </c>
      <c r="AZ62" s="55">
        <v>0</v>
      </c>
      <c r="BA62" s="55">
        <v>0</v>
      </c>
      <c r="BB62" s="496">
        <v>0</v>
      </c>
      <c r="BC62" s="55">
        <v>0</v>
      </c>
      <c r="BD62" s="55">
        <v>0</v>
      </c>
      <c r="BE62" s="55">
        <v>0</v>
      </c>
      <c r="BF62" s="55">
        <v>0</v>
      </c>
      <c r="BG62" s="55">
        <v>0</v>
      </c>
      <c r="BH62" s="55">
        <v>0</v>
      </c>
      <c r="BI62" s="55">
        <v>0</v>
      </c>
      <c r="BJ62" s="55">
        <v>0</v>
      </c>
      <c r="BK62" s="55">
        <v>0</v>
      </c>
      <c r="BL62" s="55">
        <v>0</v>
      </c>
      <c r="BM62" s="55">
        <v>0</v>
      </c>
      <c r="BN62" s="483">
        <f t="shared" si="15"/>
        <v>0</v>
      </c>
      <c r="BO62" s="55">
        <v>0</v>
      </c>
      <c r="BP62" s="55">
        <v>0</v>
      </c>
      <c r="BQ62" s="55">
        <v>0</v>
      </c>
      <c r="BR62" s="55">
        <v>0</v>
      </c>
      <c r="BS62" s="55">
        <v>0</v>
      </c>
      <c r="BT62" s="55">
        <v>0</v>
      </c>
      <c r="BU62" s="55">
        <v>0</v>
      </c>
      <c r="BV62" s="55">
        <v>0</v>
      </c>
      <c r="BW62" s="55">
        <v>1370.08953116</v>
      </c>
      <c r="BX62" s="55">
        <v>1383.5229683800001</v>
      </c>
      <c r="BY62" s="55">
        <v>1335.87414926</v>
      </c>
      <c r="BZ62" s="55">
        <v>1162.8147203399999</v>
      </c>
      <c r="CA62" s="496">
        <v>1181.6048365800002</v>
      </c>
      <c r="CB62" s="55">
        <v>1062.7091207599999</v>
      </c>
      <c r="CC62" s="55">
        <v>1131.2118048</v>
      </c>
      <c r="CD62" s="55">
        <v>991.32397448000006</v>
      </c>
      <c r="CE62" s="55">
        <v>928.47771716000011</v>
      </c>
      <c r="CF62" s="55">
        <v>1034.6995967</v>
      </c>
      <c r="CG62" s="55">
        <v>812.71387946000004</v>
      </c>
      <c r="CH62" s="55">
        <v>856.45989366000003</v>
      </c>
      <c r="CI62" s="55">
        <v>814.92784842000003</v>
      </c>
      <c r="CJ62" s="55">
        <v>773.4860670600001</v>
      </c>
      <c r="CK62" s="161">
        <v>768.95973616000003</v>
      </c>
      <c r="CL62" s="497">
        <f t="shared" si="18"/>
        <v>0</v>
      </c>
      <c r="CM62" s="497">
        <f t="shared" si="19"/>
        <v>4089.4866487999998</v>
      </c>
      <c r="CN62" s="486">
        <f t="shared" si="20"/>
        <v>10356.574475240001</v>
      </c>
      <c r="CO62" s="493">
        <f t="shared" si="12"/>
        <v>153.24876603470477</v>
      </c>
      <c r="CU62" s="234"/>
      <c r="CV62" s="234"/>
      <c r="CW62" s="234"/>
      <c r="CX62" s="234"/>
      <c r="CY62" s="234"/>
      <c r="CZ62" s="234"/>
      <c r="DA62" s="234"/>
      <c r="DB62" s="234"/>
      <c r="DC62" s="234"/>
      <c r="DD62" s="234"/>
      <c r="DE62" s="234"/>
      <c r="DF62" s="234"/>
      <c r="DG62" s="234"/>
      <c r="DH62" s="234"/>
      <c r="DI62" s="234"/>
      <c r="DJ62" s="234"/>
      <c r="DK62" s="234"/>
      <c r="DL62" s="234"/>
    </row>
    <row r="63" spans="1:116" ht="20.100000000000001" customHeight="1" x14ac:dyDescent="0.25">
      <c r="A63" s="549"/>
      <c r="B63" s="474" t="s">
        <v>180</v>
      </c>
      <c r="C63" s="475" t="s">
        <v>191</v>
      </c>
      <c r="D63" s="491">
        <v>0</v>
      </c>
      <c r="E63" s="491">
        <v>0</v>
      </c>
      <c r="F63" s="491">
        <v>0</v>
      </c>
      <c r="G63" s="491">
        <v>0</v>
      </c>
      <c r="H63" s="491">
        <v>0</v>
      </c>
      <c r="I63" s="491">
        <v>0</v>
      </c>
      <c r="J63" s="491">
        <v>0</v>
      </c>
      <c r="K63" s="491">
        <v>0</v>
      </c>
      <c r="L63" s="491">
        <v>0</v>
      </c>
      <c r="M63" s="491">
        <v>0</v>
      </c>
      <c r="N63" s="491">
        <v>0</v>
      </c>
      <c r="O63" s="491">
        <v>0</v>
      </c>
      <c r="P63" s="493">
        <v>0</v>
      </c>
      <c r="Q63" s="55">
        <v>0</v>
      </c>
      <c r="R63" s="55">
        <v>0</v>
      </c>
      <c r="S63" s="55">
        <v>0</v>
      </c>
      <c r="T63" s="55">
        <v>0</v>
      </c>
      <c r="U63" s="55">
        <v>0</v>
      </c>
      <c r="V63" s="55">
        <v>0</v>
      </c>
      <c r="W63" s="55">
        <v>0</v>
      </c>
      <c r="X63" s="55">
        <v>0</v>
      </c>
      <c r="Y63" s="55">
        <v>0</v>
      </c>
      <c r="Z63" s="55">
        <v>0</v>
      </c>
      <c r="AA63" s="55">
        <v>0</v>
      </c>
      <c r="AB63" s="518">
        <v>0</v>
      </c>
      <c r="AC63" s="493">
        <v>0</v>
      </c>
      <c r="AD63" s="55">
        <v>0</v>
      </c>
      <c r="AE63" s="55">
        <v>0</v>
      </c>
      <c r="AF63" s="55">
        <v>0</v>
      </c>
      <c r="AG63" s="55">
        <v>0</v>
      </c>
      <c r="AH63" s="55">
        <v>0</v>
      </c>
      <c r="AI63" s="55">
        <v>0</v>
      </c>
      <c r="AJ63" s="55">
        <v>0</v>
      </c>
      <c r="AK63" s="55">
        <v>0</v>
      </c>
      <c r="AL63" s="55">
        <v>0</v>
      </c>
      <c r="AM63" s="55">
        <v>0</v>
      </c>
      <c r="AN63" s="55">
        <v>0</v>
      </c>
      <c r="AO63" s="55">
        <v>0</v>
      </c>
      <c r="AP63" s="520">
        <v>0</v>
      </c>
      <c r="AQ63" s="55">
        <v>0</v>
      </c>
      <c r="AR63" s="55">
        <v>0</v>
      </c>
      <c r="AS63" s="55">
        <v>0</v>
      </c>
      <c r="AT63" s="55">
        <v>0</v>
      </c>
      <c r="AU63" s="55">
        <v>0</v>
      </c>
      <c r="AV63" s="55">
        <v>0</v>
      </c>
      <c r="AW63" s="55">
        <v>0</v>
      </c>
      <c r="AX63" s="55">
        <v>0</v>
      </c>
      <c r="AY63" s="55">
        <v>0</v>
      </c>
      <c r="AZ63" s="55">
        <v>0</v>
      </c>
      <c r="BA63" s="55">
        <v>0</v>
      </c>
      <c r="BB63" s="496">
        <v>0</v>
      </c>
      <c r="BC63" s="55">
        <v>0</v>
      </c>
      <c r="BD63" s="55">
        <v>0</v>
      </c>
      <c r="BE63" s="55">
        <v>0</v>
      </c>
      <c r="BF63" s="55">
        <v>0</v>
      </c>
      <c r="BG63" s="55">
        <v>0</v>
      </c>
      <c r="BH63" s="55">
        <v>0</v>
      </c>
      <c r="BI63" s="55">
        <v>0</v>
      </c>
      <c r="BJ63" s="55">
        <v>0</v>
      </c>
      <c r="BK63" s="55">
        <v>0</v>
      </c>
      <c r="BL63" s="55">
        <v>0</v>
      </c>
      <c r="BM63" s="55">
        <v>0</v>
      </c>
      <c r="BN63" s="483">
        <f t="shared" si="15"/>
        <v>0</v>
      </c>
      <c r="BO63" s="55">
        <v>0</v>
      </c>
      <c r="BP63" s="55">
        <v>0</v>
      </c>
      <c r="BQ63" s="55">
        <v>0</v>
      </c>
      <c r="BR63" s="55">
        <v>0</v>
      </c>
      <c r="BS63" s="55">
        <v>0</v>
      </c>
      <c r="BT63" s="55">
        <v>0</v>
      </c>
      <c r="BU63" s="55">
        <v>0</v>
      </c>
      <c r="BV63" s="55">
        <v>0</v>
      </c>
      <c r="BW63" s="55">
        <v>0</v>
      </c>
      <c r="BX63" s="55">
        <v>0</v>
      </c>
      <c r="BY63" s="55">
        <v>0</v>
      </c>
      <c r="BZ63" s="55">
        <v>0</v>
      </c>
      <c r="CA63" s="496">
        <v>0</v>
      </c>
      <c r="CB63" s="55">
        <v>0</v>
      </c>
      <c r="CC63" s="55">
        <v>6.1314680000000002E-4</v>
      </c>
      <c r="CD63" s="55">
        <v>0</v>
      </c>
      <c r="CE63" s="55">
        <v>0</v>
      </c>
      <c r="CF63" s="55">
        <v>0</v>
      </c>
      <c r="CG63" s="55">
        <v>0</v>
      </c>
      <c r="CH63" s="55">
        <v>0</v>
      </c>
      <c r="CI63" s="55">
        <v>0</v>
      </c>
      <c r="CJ63" s="55">
        <v>0</v>
      </c>
      <c r="CK63" s="161">
        <v>0</v>
      </c>
      <c r="CL63" s="497">
        <f t="shared" si="18"/>
        <v>0</v>
      </c>
      <c r="CM63" s="497">
        <f t="shared" si="19"/>
        <v>0</v>
      </c>
      <c r="CN63" s="486">
        <f t="shared" si="20"/>
        <v>6.1314680000000002E-4</v>
      </c>
      <c r="CO63" s="493"/>
      <c r="CU63" s="234"/>
      <c r="CV63" s="234"/>
      <c r="CW63" s="234"/>
      <c r="CX63" s="234"/>
      <c r="CY63" s="234"/>
      <c r="CZ63" s="234"/>
      <c r="DA63" s="234"/>
      <c r="DB63" s="234"/>
      <c r="DC63" s="234"/>
      <c r="DD63" s="234"/>
      <c r="DE63" s="234"/>
      <c r="DF63" s="234"/>
      <c r="DG63" s="234"/>
      <c r="DH63" s="234"/>
      <c r="DI63" s="234"/>
      <c r="DJ63" s="234"/>
      <c r="DK63" s="234"/>
      <c r="DL63" s="234"/>
    </row>
    <row r="64" spans="1:116" ht="20.100000000000001" customHeight="1" x14ac:dyDescent="0.25">
      <c r="A64" s="549"/>
      <c r="B64" s="474" t="s">
        <v>17</v>
      </c>
      <c r="C64" s="475" t="s">
        <v>18</v>
      </c>
      <c r="D64" s="491">
        <v>837.6832679585001</v>
      </c>
      <c r="E64" s="491">
        <v>678.10867391309989</v>
      </c>
      <c r="F64" s="491">
        <v>923.48887630219997</v>
      </c>
      <c r="G64" s="491">
        <v>884.56939078180017</v>
      </c>
      <c r="H64" s="491">
        <v>875.50482137509994</v>
      </c>
      <c r="I64" s="491">
        <v>1027.4582229575001</v>
      </c>
      <c r="J64" s="491">
        <v>1001.9859068590997</v>
      </c>
      <c r="K64" s="491">
        <v>1080.9570192516001</v>
      </c>
      <c r="L64" s="491">
        <v>876.73797161829987</v>
      </c>
      <c r="M64" s="491">
        <v>1008.4569294380999</v>
      </c>
      <c r="N64" s="491">
        <v>872.7228477765002</v>
      </c>
      <c r="O64" s="491">
        <v>881.70555125729993</v>
      </c>
      <c r="P64" s="493">
        <v>10949.3794794891</v>
      </c>
      <c r="Q64" s="55">
        <v>854.6658994835002</v>
      </c>
      <c r="R64" s="55">
        <v>746.51504302830006</v>
      </c>
      <c r="S64" s="55">
        <v>844.05240119559994</v>
      </c>
      <c r="T64" s="55">
        <v>1010.5824901133998</v>
      </c>
      <c r="U64" s="55">
        <v>1009.0431877083</v>
      </c>
      <c r="V64" s="55">
        <v>824.04109828889989</v>
      </c>
      <c r="W64" s="55">
        <v>819.64692514619992</v>
      </c>
      <c r="X64" s="55">
        <v>744.64260069099987</v>
      </c>
      <c r="Y64" s="55">
        <v>727.86717743830013</v>
      </c>
      <c r="Z64" s="518">
        <v>843.68035507189984</v>
      </c>
      <c r="AA64" s="518">
        <v>868.62310303679988</v>
      </c>
      <c r="AB64" s="518">
        <v>1009.1367374535001</v>
      </c>
      <c r="AC64" s="493">
        <v>10302.4970186557</v>
      </c>
      <c r="AD64" s="55">
        <v>741.29915755579998</v>
      </c>
      <c r="AE64" s="55">
        <v>668.93213728159992</v>
      </c>
      <c r="AF64" s="55">
        <v>869.73483888700002</v>
      </c>
      <c r="AG64" s="55">
        <v>1056.5763230160001</v>
      </c>
      <c r="AH64" s="55">
        <v>1151.5738378807002</v>
      </c>
      <c r="AI64" s="55">
        <v>932.73783362539996</v>
      </c>
      <c r="AJ64" s="55">
        <v>1028.0910491924001</v>
      </c>
      <c r="AK64" s="55">
        <v>1124.0587103487001</v>
      </c>
      <c r="AL64" s="55">
        <v>1203.9886637907002</v>
      </c>
      <c r="AM64" s="55">
        <v>1349.9985790893002</v>
      </c>
      <c r="AN64" s="55">
        <v>1047.5234343882</v>
      </c>
      <c r="AO64" s="55">
        <v>1566.9513561058002</v>
      </c>
      <c r="AP64" s="496">
        <v>1045.0126084328001</v>
      </c>
      <c r="AQ64" s="245">
        <v>929.97727200000008</v>
      </c>
      <c r="AR64" s="245">
        <v>1227.5785850846</v>
      </c>
      <c r="AS64" s="245">
        <v>1341.5507878724</v>
      </c>
      <c r="AT64" s="245">
        <v>1645.3266398100002</v>
      </c>
      <c r="AU64" s="245">
        <v>1136.4116509116002</v>
      </c>
      <c r="AV64" s="55">
        <v>1216.8345524859999</v>
      </c>
      <c r="AW64" s="55">
        <v>1273.4459832150012</v>
      </c>
      <c r="AX64" s="55">
        <v>1115.3942199931998</v>
      </c>
      <c r="AY64" s="55">
        <v>1402.9616353997999</v>
      </c>
      <c r="AZ64" s="55">
        <v>1347.9143622574002</v>
      </c>
      <c r="BA64" s="55">
        <v>1262.0963948866004</v>
      </c>
      <c r="BB64" s="496">
        <v>1347.4739877816003</v>
      </c>
      <c r="BC64" s="55">
        <v>1024.4314374994005</v>
      </c>
      <c r="BD64" s="55">
        <v>1507.6629626687998</v>
      </c>
      <c r="BE64" s="55">
        <v>1637.3562301320003</v>
      </c>
      <c r="BF64" s="55">
        <v>1770.6470809467999</v>
      </c>
      <c r="BG64" s="55">
        <v>1943.3469824117988</v>
      </c>
      <c r="BH64" s="55">
        <v>1855.6926026450008</v>
      </c>
      <c r="BI64" s="55">
        <v>1917.0409457625997</v>
      </c>
      <c r="BJ64" s="55">
        <v>1982.7348345644011</v>
      </c>
      <c r="BK64" s="55">
        <v>1961.0072517812</v>
      </c>
      <c r="BL64" s="55">
        <v>1749.1270888979996</v>
      </c>
      <c r="BM64" s="55">
        <v>1842.6059386994004</v>
      </c>
      <c r="BN64" s="483">
        <f t="shared" si="15"/>
        <v>20539.127343791002</v>
      </c>
      <c r="BO64" s="55">
        <v>1621.5225429158006</v>
      </c>
      <c r="BP64" s="55">
        <v>1728.0993539166004</v>
      </c>
      <c r="BQ64" s="55">
        <v>1633.1730229178006</v>
      </c>
      <c r="BR64" s="55">
        <v>1918.3380233807995</v>
      </c>
      <c r="BS64" s="55">
        <v>2119.8464459340007</v>
      </c>
      <c r="BT64" s="55">
        <v>1707.1714488108003</v>
      </c>
      <c r="BU64" s="55">
        <v>1833.4884928429999</v>
      </c>
      <c r="BV64" s="55">
        <v>1476.8680835789992</v>
      </c>
      <c r="BW64" s="55">
        <v>1394.7813066347996</v>
      </c>
      <c r="BX64" s="55">
        <v>1274.4890554760009</v>
      </c>
      <c r="BY64" s="55">
        <v>920.13978155960012</v>
      </c>
      <c r="BZ64" s="55">
        <v>1510.8208801140004</v>
      </c>
      <c r="CA64" s="496">
        <v>1073.2930383517994</v>
      </c>
      <c r="CB64" s="55">
        <v>864.55610791760034</v>
      </c>
      <c r="CC64" s="55">
        <v>1093.0509288860001</v>
      </c>
      <c r="CD64" s="55">
        <v>1553.4623518567998</v>
      </c>
      <c r="CE64" s="55">
        <v>1287.3466360328</v>
      </c>
      <c r="CF64" s="55">
        <v>1156.3158260065998</v>
      </c>
      <c r="CG64" s="55">
        <v>888.52701065099893</v>
      </c>
      <c r="CH64" s="55">
        <v>1010.8112340354004</v>
      </c>
      <c r="CI64" s="55">
        <v>1057.7267419305995</v>
      </c>
      <c r="CJ64" s="55">
        <v>1508.9091624796004</v>
      </c>
      <c r="CK64" s="161">
        <v>952.53944711660006</v>
      </c>
      <c r="CL64" s="497">
        <f t="shared" si="18"/>
        <v>18696.5214050916</v>
      </c>
      <c r="CM64" s="497">
        <f t="shared" si="19"/>
        <v>17627.917557968201</v>
      </c>
      <c r="CN64" s="486">
        <f t="shared" si="20"/>
        <v>12446.538485264799</v>
      </c>
      <c r="CO64" s="493">
        <f t="shared" si="12"/>
        <v>-29.393029866771226</v>
      </c>
      <c r="CU64" s="234"/>
      <c r="CV64" s="234"/>
      <c r="CW64" s="234"/>
      <c r="CX64" s="234"/>
      <c r="CY64" s="234"/>
      <c r="CZ64" s="234"/>
      <c r="DA64" s="234"/>
      <c r="DB64" s="234"/>
      <c r="DC64" s="234"/>
      <c r="DD64" s="234"/>
      <c r="DE64" s="234"/>
      <c r="DF64" s="234"/>
      <c r="DG64" s="234"/>
      <c r="DH64" s="234"/>
      <c r="DI64" s="234"/>
      <c r="DJ64" s="234"/>
      <c r="DK64" s="234"/>
      <c r="DL64" s="234"/>
    </row>
    <row r="65" spans="1:116" ht="20.100000000000001" customHeight="1" x14ac:dyDescent="0.25">
      <c r="A65" s="549"/>
      <c r="B65" s="474" t="s">
        <v>165</v>
      </c>
      <c r="C65" s="475" t="s">
        <v>166</v>
      </c>
      <c r="D65" s="491">
        <v>0</v>
      </c>
      <c r="E65" s="491">
        <v>0</v>
      </c>
      <c r="F65" s="491">
        <v>0</v>
      </c>
      <c r="G65" s="491">
        <v>0</v>
      </c>
      <c r="H65" s="491">
        <v>0</v>
      </c>
      <c r="I65" s="491">
        <v>0</v>
      </c>
      <c r="J65" s="491">
        <v>0</v>
      </c>
      <c r="K65" s="491">
        <v>0</v>
      </c>
      <c r="L65" s="491">
        <v>0</v>
      </c>
      <c r="M65" s="491">
        <v>0</v>
      </c>
      <c r="N65" s="491">
        <v>0</v>
      </c>
      <c r="O65" s="491">
        <v>0</v>
      </c>
      <c r="P65" s="493">
        <v>0</v>
      </c>
      <c r="Q65" s="55">
        <v>0</v>
      </c>
      <c r="R65" s="55">
        <v>0</v>
      </c>
      <c r="S65" s="55">
        <v>0</v>
      </c>
      <c r="T65" s="55">
        <v>0</v>
      </c>
      <c r="U65" s="55">
        <v>0</v>
      </c>
      <c r="V65" s="55">
        <v>0</v>
      </c>
      <c r="W65" s="55">
        <v>0</v>
      </c>
      <c r="X65" s="55">
        <v>0</v>
      </c>
      <c r="Y65" s="55">
        <v>0</v>
      </c>
      <c r="Z65" s="55">
        <v>0</v>
      </c>
      <c r="AA65" s="55">
        <v>0</v>
      </c>
      <c r="AB65" s="518">
        <v>0</v>
      </c>
      <c r="AC65" s="493">
        <v>0</v>
      </c>
      <c r="AD65" s="55">
        <v>0</v>
      </c>
      <c r="AE65" s="55">
        <v>0</v>
      </c>
      <c r="AF65" s="55">
        <v>0</v>
      </c>
      <c r="AG65" s="55">
        <v>0</v>
      </c>
      <c r="AH65" s="55">
        <v>0</v>
      </c>
      <c r="AI65" s="55">
        <v>0</v>
      </c>
      <c r="AJ65" s="55">
        <v>0</v>
      </c>
      <c r="AK65" s="55">
        <v>0</v>
      </c>
      <c r="AL65" s="55">
        <v>0</v>
      </c>
      <c r="AM65" s="55">
        <v>0</v>
      </c>
      <c r="AN65" s="55">
        <v>0</v>
      </c>
      <c r="AO65" s="55">
        <v>0</v>
      </c>
      <c r="AP65" s="520">
        <v>0</v>
      </c>
      <c r="AQ65" s="55">
        <v>0</v>
      </c>
      <c r="AR65" s="55">
        <v>0</v>
      </c>
      <c r="AS65" s="55">
        <v>0</v>
      </c>
      <c r="AT65" s="55">
        <v>0</v>
      </c>
      <c r="AU65" s="55">
        <v>0</v>
      </c>
      <c r="AV65" s="55">
        <v>0</v>
      </c>
      <c r="AW65" s="55">
        <v>0</v>
      </c>
      <c r="AX65" s="55">
        <v>0</v>
      </c>
      <c r="AY65" s="55">
        <v>0</v>
      </c>
      <c r="AZ65" s="55">
        <v>0</v>
      </c>
      <c r="BA65" s="55">
        <v>0</v>
      </c>
      <c r="BB65" s="496">
        <v>0</v>
      </c>
      <c r="BC65" s="55">
        <v>0</v>
      </c>
      <c r="BD65" s="55">
        <v>0</v>
      </c>
      <c r="BE65" s="55">
        <v>0</v>
      </c>
      <c r="BF65" s="55">
        <v>0</v>
      </c>
      <c r="BG65" s="55">
        <v>0</v>
      </c>
      <c r="BH65" s="55">
        <v>0</v>
      </c>
      <c r="BI65" s="55">
        <v>0</v>
      </c>
      <c r="BJ65" s="55">
        <v>0</v>
      </c>
      <c r="BK65" s="55">
        <v>0</v>
      </c>
      <c r="BL65" s="55">
        <v>0</v>
      </c>
      <c r="BM65" s="55">
        <v>0</v>
      </c>
      <c r="BN65" s="483">
        <f t="shared" si="15"/>
        <v>0</v>
      </c>
      <c r="BO65" s="55">
        <v>0</v>
      </c>
      <c r="BP65" s="55">
        <v>0</v>
      </c>
      <c r="BQ65" s="55">
        <v>0</v>
      </c>
      <c r="BR65" s="55">
        <v>0</v>
      </c>
      <c r="BS65" s="55">
        <v>0</v>
      </c>
      <c r="BT65" s="55">
        <v>0</v>
      </c>
      <c r="BU65" s="55">
        <v>0</v>
      </c>
      <c r="BV65" s="55">
        <v>0</v>
      </c>
      <c r="BW65" s="55">
        <v>0</v>
      </c>
      <c r="BX65" s="55">
        <v>0</v>
      </c>
      <c r="BY65" s="55">
        <v>0</v>
      </c>
      <c r="BZ65" s="55">
        <v>0</v>
      </c>
      <c r="CA65" s="496">
        <v>2.3628858400000001E-2</v>
      </c>
      <c r="CB65" s="55">
        <v>2.5936356600000005E-2</v>
      </c>
      <c r="CC65" s="55">
        <v>2.52109116E-2</v>
      </c>
      <c r="CD65" s="55">
        <v>2.4553517800000001E-2</v>
      </c>
      <c r="CE65" s="55">
        <v>2.3628858400000001E-2</v>
      </c>
      <c r="CF65" s="55">
        <v>2.6539007600000001E-2</v>
      </c>
      <c r="CG65" s="55">
        <v>8.6457266000000005E-3</v>
      </c>
      <c r="CH65" s="55">
        <v>4.99964346E-2</v>
      </c>
      <c r="CI65" s="55">
        <v>2.4939667200000005E-2</v>
      </c>
      <c r="CJ65" s="55">
        <v>0</v>
      </c>
      <c r="CK65" s="161">
        <v>5.2158226400000007E-2</v>
      </c>
      <c r="CL65" s="497">
        <f t="shared" si="18"/>
        <v>0</v>
      </c>
      <c r="CM65" s="497">
        <f t="shared" si="19"/>
        <v>0</v>
      </c>
      <c r="CN65" s="486">
        <f t="shared" si="20"/>
        <v>0.28523756519999999</v>
      </c>
      <c r="CO65" s="493"/>
      <c r="CU65" s="234"/>
      <c r="CV65" s="234"/>
      <c r="CW65" s="234"/>
      <c r="CX65" s="234"/>
      <c r="CY65" s="234"/>
      <c r="CZ65" s="234"/>
      <c r="DA65" s="234"/>
      <c r="DB65" s="234"/>
      <c r="DC65" s="234"/>
      <c r="DD65" s="234"/>
      <c r="DE65" s="234"/>
      <c r="DF65" s="234"/>
      <c r="DG65" s="234"/>
      <c r="DH65" s="234"/>
      <c r="DI65" s="234"/>
      <c r="DJ65" s="234"/>
      <c r="DK65" s="234"/>
      <c r="DL65" s="234"/>
    </row>
    <row r="66" spans="1:116" ht="20.100000000000001" customHeight="1" x14ac:dyDescent="0.25">
      <c r="A66" s="549"/>
      <c r="B66" s="474" t="s">
        <v>28</v>
      </c>
      <c r="C66" s="475" t="s">
        <v>29</v>
      </c>
      <c r="D66" s="521">
        <v>0</v>
      </c>
      <c r="E66" s="491">
        <v>95.097055920299994</v>
      </c>
      <c r="F66" s="491">
        <v>0</v>
      </c>
      <c r="G66" s="491">
        <v>9.8444630591000006</v>
      </c>
      <c r="H66" s="491">
        <v>6.9699999999999993E-6</v>
      </c>
      <c r="I66" s="491">
        <v>0</v>
      </c>
      <c r="J66" s="491">
        <v>0</v>
      </c>
      <c r="K66" s="491">
        <v>0</v>
      </c>
      <c r="L66" s="491">
        <v>0</v>
      </c>
      <c r="M66" s="491">
        <v>0</v>
      </c>
      <c r="N66" s="491">
        <v>0</v>
      </c>
      <c r="O66" s="491">
        <v>0</v>
      </c>
      <c r="P66" s="493">
        <v>104.9415259494</v>
      </c>
      <c r="Q66" s="55">
        <v>0</v>
      </c>
      <c r="R66" s="55">
        <v>0</v>
      </c>
      <c r="S66" s="55">
        <v>0</v>
      </c>
      <c r="T66" s="55">
        <v>0</v>
      </c>
      <c r="U66" s="55">
        <v>4.3768784120000008</v>
      </c>
      <c r="V66" s="55">
        <v>90.7131947532</v>
      </c>
      <c r="W66" s="55">
        <v>0</v>
      </c>
      <c r="X66" s="55">
        <v>0</v>
      </c>
      <c r="Y66" s="55">
        <v>0</v>
      </c>
      <c r="Z66" s="518">
        <v>0</v>
      </c>
      <c r="AA66" s="518">
        <v>0</v>
      </c>
      <c r="AB66" s="518">
        <v>27.7679038966</v>
      </c>
      <c r="AC66" s="493">
        <v>122.8579770618</v>
      </c>
      <c r="AD66" s="55">
        <v>34.749399266999994</v>
      </c>
      <c r="AE66" s="55">
        <v>0</v>
      </c>
      <c r="AF66" s="55">
        <v>0</v>
      </c>
      <c r="AG66" s="55">
        <v>0</v>
      </c>
      <c r="AH66" s="55">
        <v>0</v>
      </c>
      <c r="AI66" s="55">
        <v>0</v>
      </c>
      <c r="AJ66" s="55">
        <v>0</v>
      </c>
      <c r="AK66" s="55">
        <v>0</v>
      </c>
      <c r="AL66" s="55">
        <v>0</v>
      </c>
      <c r="AM66" s="55">
        <v>0</v>
      </c>
      <c r="AN66" s="55">
        <v>0</v>
      </c>
      <c r="AO66" s="55">
        <v>0</v>
      </c>
      <c r="AP66" s="496">
        <v>0</v>
      </c>
      <c r="AQ66" s="55">
        <v>0</v>
      </c>
      <c r="AR66" s="55">
        <v>0</v>
      </c>
      <c r="AS66" s="55">
        <v>12.840397423000001</v>
      </c>
      <c r="AT66" s="55">
        <v>0</v>
      </c>
      <c r="AU66" s="55">
        <v>0</v>
      </c>
      <c r="AV66" s="55">
        <v>0</v>
      </c>
      <c r="AW66" s="55">
        <v>0</v>
      </c>
      <c r="AX66" s="55">
        <v>0</v>
      </c>
      <c r="AY66" s="55">
        <v>0</v>
      </c>
      <c r="AZ66" s="55">
        <v>0</v>
      </c>
      <c r="BA66" s="55">
        <v>0</v>
      </c>
      <c r="BB66" s="496">
        <v>0</v>
      </c>
      <c r="BC66" s="55">
        <v>0</v>
      </c>
      <c r="BD66" s="55">
        <v>0</v>
      </c>
      <c r="BE66" s="55">
        <v>0</v>
      </c>
      <c r="BF66" s="55">
        <v>0</v>
      </c>
      <c r="BG66" s="55">
        <v>0</v>
      </c>
      <c r="BH66" s="55">
        <v>0</v>
      </c>
      <c r="BI66" s="55">
        <v>0</v>
      </c>
      <c r="BJ66" s="55">
        <v>0</v>
      </c>
      <c r="BK66" s="55">
        <v>0</v>
      </c>
      <c r="BL66" s="55">
        <v>0</v>
      </c>
      <c r="BM66" s="55">
        <v>0</v>
      </c>
      <c r="BN66" s="483">
        <f t="shared" si="15"/>
        <v>0</v>
      </c>
      <c r="BO66" s="55">
        <v>0</v>
      </c>
      <c r="BP66" s="55">
        <v>0</v>
      </c>
      <c r="BQ66" s="55">
        <v>0</v>
      </c>
      <c r="BR66" s="55">
        <v>0.25997740000000003</v>
      </c>
      <c r="BS66" s="55">
        <v>0</v>
      </c>
      <c r="BT66" s="55">
        <v>0</v>
      </c>
      <c r="BU66" s="55">
        <v>5.4880000000000004</v>
      </c>
      <c r="BV66" s="55">
        <v>397.06000000000006</v>
      </c>
      <c r="BW66" s="55">
        <v>82.32</v>
      </c>
      <c r="BX66" s="55">
        <v>0</v>
      </c>
      <c r="BY66" s="55">
        <v>8.9515628752000005</v>
      </c>
      <c r="BZ66" s="55">
        <v>0</v>
      </c>
      <c r="CA66" s="496">
        <v>0</v>
      </c>
      <c r="CB66" s="55">
        <v>0</v>
      </c>
      <c r="CC66" s="55">
        <v>0</v>
      </c>
      <c r="CD66" s="55">
        <v>0</v>
      </c>
      <c r="CE66" s="55">
        <v>0</v>
      </c>
      <c r="CF66" s="55">
        <v>7.5540701039999991</v>
      </c>
      <c r="CG66" s="55">
        <v>15.792567896</v>
      </c>
      <c r="CH66" s="55">
        <v>19.571908456799999</v>
      </c>
      <c r="CI66" s="55">
        <v>11.2624307936</v>
      </c>
      <c r="CJ66" s="55">
        <v>18.129725923399999</v>
      </c>
      <c r="CK66" s="161">
        <v>16.206882535199998</v>
      </c>
      <c r="CL66" s="497">
        <f t="shared" si="18"/>
        <v>0</v>
      </c>
      <c r="CM66" s="497">
        <f t="shared" si="19"/>
        <v>494.07954027520009</v>
      </c>
      <c r="CN66" s="486">
        <f t="shared" si="20"/>
        <v>88.517585709000002</v>
      </c>
      <c r="CO66" s="493">
        <f t="shared" si="12"/>
        <v>-82.084345030823158</v>
      </c>
      <c r="CU66" s="234"/>
      <c r="CV66" s="234"/>
      <c r="CW66" s="234"/>
      <c r="CX66" s="234"/>
      <c r="CY66" s="234"/>
      <c r="CZ66" s="234"/>
      <c r="DA66" s="234"/>
      <c r="DB66" s="234"/>
      <c r="DC66" s="234"/>
      <c r="DD66" s="234"/>
      <c r="DE66" s="234"/>
      <c r="DF66" s="234"/>
      <c r="DG66" s="234"/>
      <c r="DH66" s="234"/>
      <c r="DI66" s="234"/>
      <c r="DJ66" s="234"/>
      <c r="DK66" s="234"/>
      <c r="DL66" s="234"/>
    </row>
    <row r="67" spans="1:116" ht="20.100000000000001" customHeight="1" x14ac:dyDescent="0.25">
      <c r="A67" s="549"/>
      <c r="B67" s="474" t="s">
        <v>30</v>
      </c>
      <c r="C67" s="475" t="s">
        <v>31</v>
      </c>
      <c r="D67" s="491">
        <v>0</v>
      </c>
      <c r="E67" s="491">
        <v>3.2024263722999997</v>
      </c>
      <c r="F67" s="491">
        <v>0</v>
      </c>
      <c r="G67" s="491">
        <v>0</v>
      </c>
      <c r="H67" s="491">
        <v>0</v>
      </c>
      <c r="I67" s="491">
        <v>0</v>
      </c>
      <c r="J67" s="491">
        <v>0</v>
      </c>
      <c r="K67" s="491">
        <v>0</v>
      </c>
      <c r="L67" s="491">
        <v>0</v>
      </c>
      <c r="M67" s="491">
        <v>0</v>
      </c>
      <c r="N67" s="491">
        <v>0</v>
      </c>
      <c r="O67" s="491">
        <v>0</v>
      </c>
      <c r="P67" s="493">
        <v>3.2024263722999997</v>
      </c>
      <c r="Q67" s="55">
        <v>0</v>
      </c>
      <c r="R67" s="55">
        <v>0</v>
      </c>
      <c r="S67" s="55">
        <v>0</v>
      </c>
      <c r="T67" s="55">
        <v>0</v>
      </c>
      <c r="U67" s="55">
        <v>4.3768784120000008</v>
      </c>
      <c r="V67" s="55">
        <v>0</v>
      </c>
      <c r="W67" s="55">
        <v>0</v>
      </c>
      <c r="X67" s="55">
        <v>0</v>
      </c>
      <c r="Y67" s="55">
        <v>0</v>
      </c>
      <c r="Z67" s="518">
        <v>0</v>
      </c>
      <c r="AA67" s="518">
        <v>0</v>
      </c>
      <c r="AB67" s="518">
        <v>0</v>
      </c>
      <c r="AC67" s="493">
        <v>4.3768784120000008</v>
      </c>
      <c r="AD67" s="55">
        <v>0</v>
      </c>
      <c r="AE67" s="55">
        <v>0</v>
      </c>
      <c r="AF67" s="55">
        <v>0</v>
      </c>
      <c r="AG67" s="55">
        <v>0</v>
      </c>
      <c r="AH67" s="55">
        <v>0</v>
      </c>
      <c r="AI67" s="55">
        <v>0</v>
      </c>
      <c r="AJ67" s="55">
        <v>0</v>
      </c>
      <c r="AK67" s="55">
        <v>0</v>
      </c>
      <c r="AL67" s="55">
        <v>0</v>
      </c>
      <c r="AM67" s="55">
        <v>0</v>
      </c>
      <c r="AN67" s="55">
        <v>0</v>
      </c>
      <c r="AO67" s="55">
        <v>0</v>
      </c>
      <c r="AP67" s="496">
        <v>0</v>
      </c>
      <c r="AQ67" s="55">
        <v>0</v>
      </c>
      <c r="AR67" s="55">
        <v>0</v>
      </c>
      <c r="AS67" s="55">
        <v>0</v>
      </c>
      <c r="AT67" s="55">
        <v>0</v>
      </c>
      <c r="AU67" s="55">
        <v>0</v>
      </c>
      <c r="AV67" s="55">
        <v>0</v>
      </c>
      <c r="AW67" s="55">
        <v>0</v>
      </c>
      <c r="AX67" s="55">
        <v>0</v>
      </c>
      <c r="AY67" s="55">
        <v>0</v>
      </c>
      <c r="AZ67" s="55">
        <v>0</v>
      </c>
      <c r="BA67" s="55">
        <v>0</v>
      </c>
      <c r="BB67" s="496">
        <v>0</v>
      </c>
      <c r="BC67" s="55">
        <v>0</v>
      </c>
      <c r="BD67" s="55">
        <v>0</v>
      </c>
      <c r="BE67" s="55">
        <v>0</v>
      </c>
      <c r="BF67" s="55">
        <v>0</v>
      </c>
      <c r="BG67" s="55">
        <v>0</v>
      </c>
      <c r="BH67" s="55">
        <v>0</v>
      </c>
      <c r="BI67" s="55">
        <v>0</v>
      </c>
      <c r="BJ67" s="55">
        <v>0</v>
      </c>
      <c r="BK67" s="55">
        <v>0</v>
      </c>
      <c r="BL67" s="55">
        <v>0</v>
      </c>
      <c r="BM67" s="55">
        <v>0</v>
      </c>
      <c r="BN67" s="483">
        <f t="shared" si="15"/>
        <v>0</v>
      </c>
      <c r="BO67" s="55">
        <v>0</v>
      </c>
      <c r="BP67" s="55">
        <v>0</v>
      </c>
      <c r="BQ67" s="55">
        <v>0</v>
      </c>
      <c r="BR67" s="55">
        <v>0</v>
      </c>
      <c r="BS67" s="55">
        <v>0</v>
      </c>
      <c r="BT67" s="55">
        <v>0</v>
      </c>
      <c r="BU67" s="55">
        <v>0</v>
      </c>
      <c r="BV67" s="55">
        <v>0</v>
      </c>
      <c r="BW67" s="55">
        <v>0</v>
      </c>
      <c r="BX67" s="55">
        <v>0</v>
      </c>
      <c r="BY67" s="55">
        <v>0</v>
      </c>
      <c r="BZ67" s="55">
        <v>0</v>
      </c>
      <c r="CA67" s="496">
        <v>0</v>
      </c>
      <c r="CB67" s="55">
        <v>0</v>
      </c>
      <c r="CC67" s="55">
        <v>0</v>
      </c>
      <c r="CD67" s="55">
        <v>0</v>
      </c>
      <c r="CE67" s="55">
        <v>0</v>
      </c>
      <c r="CF67" s="55">
        <v>0</v>
      </c>
      <c r="CG67" s="55">
        <v>0</v>
      </c>
      <c r="CH67" s="55">
        <v>0</v>
      </c>
      <c r="CI67" s="55">
        <v>0</v>
      </c>
      <c r="CJ67" s="55">
        <v>0</v>
      </c>
      <c r="CK67" s="161">
        <v>0</v>
      </c>
      <c r="CL67" s="497">
        <f t="shared" si="18"/>
        <v>0</v>
      </c>
      <c r="CM67" s="497">
        <f t="shared" si="19"/>
        <v>0</v>
      </c>
      <c r="CN67" s="486">
        <f t="shared" si="20"/>
        <v>0</v>
      </c>
      <c r="CO67" s="493"/>
      <c r="CU67" s="234"/>
      <c r="CV67" s="234"/>
      <c r="CW67" s="234"/>
      <c r="CX67" s="234"/>
      <c r="CY67" s="234"/>
      <c r="CZ67" s="234"/>
      <c r="DA67" s="234"/>
      <c r="DB67" s="234"/>
      <c r="DC67" s="234"/>
      <c r="DD67" s="234"/>
      <c r="DE67" s="234"/>
      <c r="DF67" s="234"/>
      <c r="DG67" s="234"/>
      <c r="DH67" s="234"/>
      <c r="DI67" s="234"/>
      <c r="DJ67" s="234"/>
      <c r="DK67" s="234"/>
      <c r="DL67" s="234"/>
    </row>
    <row r="68" spans="1:116" ht="20.100000000000001" customHeight="1" x14ac:dyDescent="0.25">
      <c r="A68" s="549"/>
      <c r="B68" s="474" t="s">
        <v>136</v>
      </c>
      <c r="C68" s="475" t="s">
        <v>137</v>
      </c>
      <c r="D68" s="491">
        <v>0</v>
      </c>
      <c r="E68" s="491">
        <v>91.880010670000004</v>
      </c>
      <c r="F68" s="491">
        <v>0</v>
      </c>
      <c r="G68" s="491">
        <v>9.8416609099999999</v>
      </c>
      <c r="H68" s="491">
        <v>6.9699999999999993E-6</v>
      </c>
      <c r="I68" s="491">
        <v>0</v>
      </c>
      <c r="J68" s="491">
        <v>0</v>
      </c>
      <c r="K68" s="491">
        <v>0</v>
      </c>
      <c r="L68" s="491">
        <v>0</v>
      </c>
      <c r="M68" s="491">
        <v>0</v>
      </c>
      <c r="N68" s="491">
        <v>0</v>
      </c>
      <c r="O68" s="491">
        <v>0</v>
      </c>
      <c r="P68" s="493">
        <v>101.72167855000001</v>
      </c>
      <c r="Q68" s="55">
        <v>0</v>
      </c>
      <c r="R68" s="55">
        <v>0</v>
      </c>
      <c r="S68" s="55">
        <v>0</v>
      </c>
      <c r="T68" s="55">
        <v>0</v>
      </c>
      <c r="U68" s="55">
        <v>0</v>
      </c>
      <c r="V68" s="55">
        <v>90.61</v>
      </c>
      <c r="W68" s="55">
        <v>0</v>
      </c>
      <c r="X68" s="55">
        <v>0</v>
      </c>
      <c r="Y68" s="55">
        <v>0</v>
      </c>
      <c r="Z68" s="518">
        <v>0</v>
      </c>
      <c r="AA68" s="518">
        <v>0</v>
      </c>
      <c r="AB68" s="518">
        <v>62.46</v>
      </c>
      <c r="AC68" s="493">
        <v>153.07</v>
      </c>
      <c r="AD68" s="55">
        <v>0</v>
      </c>
      <c r="AE68" s="55">
        <v>0</v>
      </c>
      <c r="AF68" s="55">
        <v>0</v>
      </c>
      <c r="AG68" s="55">
        <v>0</v>
      </c>
      <c r="AH68" s="55">
        <v>0</v>
      </c>
      <c r="AI68" s="55">
        <v>0</v>
      </c>
      <c r="AJ68" s="55">
        <v>0</v>
      </c>
      <c r="AK68" s="55">
        <v>0</v>
      </c>
      <c r="AL68" s="55">
        <v>0</v>
      </c>
      <c r="AM68" s="55">
        <v>0</v>
      </c>
      <c r="AN68" s="55">
        <v>0</v>
      </c>
      <c r="AO68" s="55">
        <v>0</v>
      </c>
      <c r="AP68" s="496">
        <v>0</v>
      </c>
      <c r="AQ68" s="55">
        <v>0</v>
      </c>
      <c r="AR68" s="55">
        <v>0</v>
      </c>
      <c r="AS68" s="55">
        <v>12.840397423000001</v>
      </c>
      <c r="AT68" s="55">
        <v>0</v>
      </c>
      <c r="AU68" s="55">
        <v>0</v>
      </c>
      <c r="AV68" s="55">
        <v>0</v>
      </c>
      <c r="AW68" s="55">
        <v>0</v>
      </c>
      <c r="AX68" s="55">
        <v>0</v>
      </c>
      <c r="AY68" s="55">
        <v>0</v>
      </c>
      <c r="AZ68" s="55">
        <v>0</v>
      </c>
      <c r="BA68" s="55">
        <v>0</v>
      </c>
      <c r="BB68" s="496">
        <v>0</v>
      </c>
      <c r="BC68" s="55">
        <v>0</v>
      </c>
      <c r="BD68" s="55">
        <v>0</v>
      </c>
      <c r="BE68" s="55">
        <v>0</v>
      </c>
      <c r="BF68" s="55">
        <v>0</v>
      </c>
      <c r="BG68" s="55">
        <v>0</v>
      </c>
      <c r="BH68" s="55">
        <v>0</v>
      </c>
      <c r="BI68" s="55">
        <v>0</v>
      </c>
      <c r="BJ68" s="55">
        <v>0</v>
      </c>
      <c r="BK68" s="55">
        <v>0</v>
      </c>
      <c r="BL68" s="55">
        <v>0</v>
      </c>
      <c r="BM68" s="55">
        <v>0</v>
      </c>
      <c r="BN68" s="483">
        <f t="shared" si="15"/>
        <v>0</v>
      </c>
      <c r="BO68" s="55">
        <v>0</v>
      </c>
      <c r="BP68" s="55">
        <v>0</v>
      </c>
      <c r="BQ68" s="55">
        <v>0</v>
      </c>
      <c r="BR68" s="55">
        <v>0.25997740000000003</v>
      </c>
      <c r="BS68" s="55">
        <v>0</v>
      </c>
      <c r="BT68" s="55">
        <v>0</v>
      </c>
      <c r="BU68" s="55">
        <v>5.4880000000000004</v>
      </c>
      <c r="BV68" s="55">
        <v>397.06000000000006</v>
      </c>
      <c r="BW68" s="55">
        <v>82.32</v>
      </c>
      <c r="BX68" s="55">
        <v>0</v>
      </c>
      <c r="BY68" s="55">
        <v>9.0006000000000004</v>
      </c>
      <c r="BZ68" s="55">
        <v>0</v>
      </c>
      <c r="CA68" s="496">
        <v>0</v>
      </c>
      <c r="CB68" s="55">
        <v>0</v>
      </c>
      <c r="CC68" s="55">
        <v>0</v>
      </c>
      <c r="CD68" s="55">
        <v>0</v>
      </c>
      <c r="CE68" s="55">
        <v>0</v>
      </c>
      <c r="CF68" s="55">
        <v>11.319000000000001</v>
      </c>
      <c r="CG68" s="55">
        <v>14.749000000000001</v>
      </c>
      <c r="CH68" s="55">
        <v>19.207999999999998</v>
      </c>
      <c r="CI68" s="55">
        <v>13.72</v>
      </c>
      <c r="CJ68" s="55">
        <v>17.218599999999999</v>
      </c>
      <c r="CK68" s="161">
        <v>15.9838</v>
      </c>
      <c r="CL68" s="497">
        <f t="shared" si="18"/>
        <v>0</v>
      </c>
      <c r="CM68" s="497">
        <f t="shared" si="19"/>
        <v>494.1285774000001</v>
      </c>
      <c r="CN68" s="486">
        <f t="shared" si="20"/>
        <v>92.198399999999992</v>
      </c>
      <c r="CO68" s="493">
        <f t="shared" si="12"/>
        <v>-81.341212749699991</v>
      </c>
      <c r="CU68" s="234"/>
      <c r="CV68" s="234"/>
      <c r="CW68" s="234"/>
      <c r="CX68" s="234"/>
      <c r="CY68" s="234"/>
      <c r="CZ68" s="234"/>
      <c r="DA68" s="234"/>
      <c r="DB68" s="234"/>
      <c r="DC68" s="234"/>
      <c r="DD68" s="234"/>
      <c r="DE68" s="234"/>
      <c r="DF68" s="234"/>
      <c r="DG68" s="234"/>
      <c r="DH68" s="234"/>
      <c r="DI68" s="234"/>
      <c r="DJ68" s="234"/>
      <c r="DK68" s="234"/>
      <c r="DL68" s="234"/>
    </row>
    <row r="69" spans="1:116" ht="20.100000000000001" customHeight="1" x14ac:dyDescent="0.25">
      <c r="A69" s="549"/>
      <c r="B69" s="474" t="s">
        <v>32</v>
      </c>
      <c r="C69" s="475" t="s">
        <v>133</v>
      </c>
      <c r="D69" s="491">
        <v>387.0834676752001</v>
      </c>
      <c r="E69" s="491">
        <v>397.64037904229997</v>
      </c>
      <c r="F69" s="491">
        <v>424.86484245710005</v>
      </c>
      <c r="G69" s="491">
        <v>446.42577242989995</v>
      </c>
      <c r="H69" s="491">
        <v>463.01821980019997</v>
      </c>
      <c r="I69" s="491">
        <v>383.61861578449998</v>
      </c>
      <c r="J69" s="491">
        <v>221.67964223839999</v>
      </c>
      <c r="K69" s="491">
        <v>305.39734777129996</v>
      </c>
      <c r="L69" s="491">
        <v>261.10252485679996</v>
      </c>
      <c r="M69" s="491">
        <v>347.72753232499997</v>
      </c>
      <c r="N69" s="491">
        <v>431.41873324799997</v>
      </c>
      <c r="O69" s="491">
        <v>416.67534205280003</v>
      </c>
      <c r="P69" s="493">
        <v>4486.6524196814999</v>
      </c>
      <c r="Q69" s="55">
        <v>248.58112108070003</v>
      </c>
      <c r="R69" s="55">
        <v>377.51369691629998</v>
      </c>
      <c r="S69" s="55">
        <v>440.40206375000002</v>
      </c>
      <c r="T69" s="55">
        <v>458.53068406510005</v>
      </c>
      <c r="U69" s="55">
        <v>460.00997177309995</v>
      </c>
      <c r="V69" s="55">
        <v>449.53784975900004</v>
      </c>
      <c r="W69" s="55">
        <v>323.59931541769998</v>
      </c>
      <c r="X69" s="55">
        <v>325.01565140999998</v>
      </c>
      <c r="Y69" s="55">
        <v>395.92310695730009</v>
      </c>
      <c r="Z69" s="55">
        <v>397.09908326629994</v>
      </c>
      <c r="AA69" s="55">
        <v>374.7568979106</v>
      </c>
      <c r="AB69" s="518">
        <v>569.36267363790012</v>
      </c>
      <c r="AC69" s="493">
        <v>4820.3321159440011</v>
      </c>
      <c r="AD69" s="55">
        <v>276.13614163599999</v>
      </c>
      <c r="AE69" s="55">
        <v>331.364992723</v>
      </c>
      <c r="AF69" s="55">
        <v>402.12968218620006</v>
      </c>
      <c r="AG69" s="55">
        <v>330.9728485741</v>
      </c>
      <c r="AH69" s="55">
        <v>350.51538188419994</v>
      </c>
      <c r="AI69" s="55">
        <v>410.00332139120007</v>
      </c>
      <c r="AJ69" s="55">
        <v>370.93031396179998</v>
      </c>
      <c r="AK69" s="55">
        <v>221.40268819110003</v>
      </c>
      <c r="AL69" s="55">
        <v>217.02928067850002</v>
      </c>
      <c r="AM69" s="245">
        <v>209.12240490630001</v>
      </c>
      <c r="AN69" s="245">
        <v>257.95148652519998</v>
      </c>
      <c r="AO69" s="245">
        <v>291.99673760600001</v>
      </c>
      <c r="AP69" s="520">
        <v>288.63145614940004</v>
      </c>
      <c r="AQ69" s="55">
        <v>322.61326876940001</v>
      </c>
      <c r="AR69" s="55">
        <v>442.81619943539994</v>
      </c>
      <c r="AS69" s="55">
        <v>683.90277150160011</v>
      </c>
      <c r="AT69" s="55">
        <v>859.06133517679996</v>
      </c>
      <c r="AU69" s="55">
        <v>887.46565710740003</v>
      </c>
      <c r="AV69" s="55">
        <v>677.10876483880008</v>
      </c>
      <c r="AW69" s="55">
        <v>543.95914578320003</v>
      </c>
      <c r="AX69" s="55">
        <v>685.2261150308002</v>
      </c>
      <c r="AY69" s="55">
        <v>526.04634952380036</v>
      </c>
      <c r="AZ69" s="55">
        <v>495.66687787120014</v>
      </c>
      <c r="BA69" s="55">
        <v>455.04209568860006</v>
      </c>
      <c r="BB69" s="496">
        <v>576.70923037979992</v>
      </c>
      <c r="BC69" s="55">
        <v>541.38499855999999</v>
      </c>
      <c r="BD69" s="55">
        <v>616.97936263599991</v>
      </c>
      <c r="BE69" s="55">
        <v>547.53806623040009</v>
      </c>
      <c r="BF69" s="55">
        <v>719.70001273800028</v>
      </c>
      <c r="BG69" s="55">
        <v>1864.7154478665989</v>
      </c>
      <c r="BH69" s="55">
        <v>585.2447171913999</v>
      </c>
      <c r="BI69" s="55">
        <v>1374.665408272801</v>
      </c>
      <c r="BJ69" s="55">
        <v>899.47437474719982</v>
      </c>
      <c r="BK69" s="55">
        <v>759.25290777840041</v>
      </c>
      <c r="BL69" s="55">
        <v>851.89884738700027</v>
      </c>
      <c r="BM69" s="55">
        <v>1018.5925036350001</v>
      </c>
      <c r="BN69" s="483">
        <f t="shared" si="15"/>
        <v>10356.1558774226</v>
      </c>
      <c r="BO69" s="55">
        <v>440.96850789600035</v>
      </c>
      <c r="BP69" s="55">
        <v>346.74318836080005</v>
      </c>
      <c r="BQ69" s="55">
        <v>625.82912621599996</v>
      </c>
      <c r="BR69" s="55">
        <v>757.63081262119954</v>
      </c>
      <c r="BS69" s="55">
        <v>1159.6411452877994</v>
      </c>
      <c r="BT69" s="55">
        <v>1012.9053369119998</v>
      </c>
      <c r="BU69" s="55">
        <v>761.05482631080031</v>
      </c>
      <c r="BV69" s="55">
        <v>1026.4264037720004</v>
      </c>
      <c r="BW69" s="55">
        <v>812.25927137599979</v>
      </c>
      <c r="BX69" s="55">
        <v>628.96280371399996</v>
      </c>
      <c r="BY69" s="55">
        <v>360.24067545780002</v>
      </c>
      <c r="BZ69" s="55">
        <v>676.04810916300028</v>
      </c>
      <c r="CA69" s="496">
        <v>811.49567805320044</v>
      </c>
      <c r="CB69" s="55">
        <v>711.12924480920003</v>
      </c>
      <c r="CC69" s="55">
        <v>777.03939867819952</v>
      </c>
      <c r="CD69" s="55">
        <v>777.30010344280015</v>
      </c>
      <c r="CE69" s="55">
        <v>409.28684161399991</v>
      </c>
      <c r="CF69" s="55">
        <v>718.69123848760023</v>
      </c>
      <c r="CG69" s="55">
        <v>632.03791087499997</v>
      </c>
      <c r="CH69" s="55">
        <v>569.89407241619983</v>
      </c>
      <c r="CI69" s="55">
        <v>484.03379290840002</v>
      </c>
      <c r="CJ69" s="55">
        <v>433.52701601720003</v>
      </c>
      <c r="CK69" s="161">
        <v>286.61334238460006</v>
      </c>
      <c r="CL69" s="497">
        <f t="shared" si="18"/>
        <v>9337.5633737875996</v>
      </c>
      <c r="CM69" s="497">
        <f t="shared" si="19"/>
        <v>7932.6620979243989</v>
      </c>
      <c r="CN69" s="486">
        <f t="shared" si="20"/>
        <v>6611.0486396864017</v>
      </c>
      <c r="CO69" s="493">
        <f t="shared" si="12"/>
        <v>-16.660402799506624</v>
      </c>
      <c r="CU69" s="234"/>
      <c r="CV69" s="234"/>
      <c r="CW69" s="234"/>
      <c r="CX69" s="234"/>
      <c r="CY69" s="234"/>
      <c r="CZ69" s="234"/>
      <c r="DA69" s="234"/>
      <c r="DB69" s="234"/>
      <c r="DC69" s="234"/>
      <c r="DD69" s="234"/>
      <c r="DE69" s="234"/>
      <c r="DF69" s="234"/>
      <c r="DG69" s="234"/>
      <c r="DH69" s="234"/>
      <c r="DI69" s="234"/>
      <c r="DJ69" s="234"/>
      <c r="DK69" s="234"/>
      <c r="DL69" s="234"/>
    </row>
    <row r="70" spans="1:116" ht="20.100000000000001" customHeight="1" x14ac:dyDescent="0.25">
      <c r="A70" s="549"/>
      <c r="B70" s="474" t="s">
        <v>103</v>
      </c>
      <c r="C70" s="475" t="s">
        <v>104</v>
      </c>
      <c r="D70" s="491">
        <v>0</v>
      </c>
      <c r="E70" s="491">
        <v>0</v>
      </c>
      <c r="F70" s="491">
        <v>0</v>
      </c>
      <c r="G70" s="491">
        <v>0</v>
      </c>
      <c r="H70" s="491">
        <v>0</v>
      </c>
      <c r="I70" s="491">
        <v>0</v>
      </c>
      <c r="J70" s="491">
        <v>0</v>
      </c>
      <c r="K70" s="491">
        <v>0</v>
      </c>
      <c r="L70" s="491">
        <v>0</v>
      </c>
      <c r="M70" s="491">
        <v>0</v>
      </c>
      <c r="N70" s="491">
        <v>0</v>
      </c>
      <c r="O70" s="491">
        <v>0</v>
      </c>
      <c r="P70" s="493">
        <v>0</v>
      </c>
      <c r="Q70" s="55">
        <v>0</v>
      </c>
      <c r="R70" s="55">
        <v>0</v>
      </c>
      <c r="S70" s="55">
        <v>0</v>
      </c>
      <c r="T70" s="55">
        <v>0</v>
      </c>
      <c r="U70" s="55">
        <v>0</v>
      </c>
      <c r="V70" s="55">
        <v>0</v>
      </c>
      <c r="W70" s="55">
        <v>0</v>
      </c>
      <c r="X70" s="55">
        <v>0</v>
      </c>
      <c r="Y70" s="55">
        <v>0</v>
      </c>
      <c r="Z70" s="55">
        <v>0</v>
      </c>
      <c r="AA70" s="55">
        <v>0</v>
      </c>
      <c r="AB70" s="518">
        <v>0</v>
      </c>
      <c r="AC70" s="493">
        <v>0</v>
      </c>
      <c r="AD70" s="55">
        <v>0</v>
      </c>
      <c r="AE70" s="55">
        <v>0</v>
      </c>
      <c r="AF70" s="55">
        <v>0</v>
      </c>
      <c r="AG70" s="55">
        <v>0</v>
      </c>
      <c r="AH70" s="55">
        <v>0</v>
      </c>
      <c r="AI70" s="55">
        <v>0</v>
      </c>
      <c r="AJ70" s="55">
        <v>0</v>
      </c>
      <c r="AK70" s="55">
        <v>0</v>
      </c>
      <c r="AL70" s="55">
        <v>0</v>
      </c>
      <c r="AM70" s="55">
        <v>0</v>
      </c>
      <c r="AN70" s="55">
        <v>0</v>
      </c>
      <c r="AO70" s="55">
        <v>0</v>
      </c>
      <c r="AP70" s="496">
        <v>0</v>
      </c>
      <c r="AQ70" s="55">
        <v>0</v>
      </c>
      <c r="AR70" s="55">
        <v>0</v>
      </c>
      <c r="AS70" s="55">
        <v>0</v>
      </c>
      <c r="AT70" s="55">
        <v>0</v>
      </c>
      <c r="AU70" s="55">
        <v>0</v>
      </c>
      <c r="AV70" s="55">
        <v>0</v>
      </c>
      <c r="AW70" s="55">
        <v>0</v>
      </c>
      <c r="AX70" s="55">
        <v>0</v>
      </c>
      <c r="AY70" s="55">
        <v>0</v>
      </c>
      <c r="AZ70" s="55">
        <v>0</v>
      </c>
      <c r="BA70" s="55">
        <v>0</v>
      </c>
      <c r="BB70" s="496">
        <v>0</v>
      </c>
      <c r="BC70" s="55">
        <v>0</v>
      </c>
      <c r="BD70" s="55">
        <v>0</v>
      </c>
      <c r="BE70" s="55">
        <v>0</v>
      </c>
      <c r="BF70" s="55">
        <v>0</v>
      </c>
      <c r="BG70" s="55">
        <v>0</v>
      </c>
      <c r="BH70" s="55">
        <v>0</v>
      </c>
      <c r="BI70" s="55">
        <v>0</v>
      </c>
      <c r="BJ70" s="55">
        <v>6.86</v>
      </c>
      <c r="BK70" s="55">
        <v>0</v>
      </c>
      <c r="BL70" s="55">
        <v>0</v>
      </c>
      <c r="BM70" s="55">
        <v>4.8019999999999996</v>
      </c>
      <c r="BN70" s="483">
        <f t="shared" si="15"/>
        <v>11.661999999999999</v>
      </c>
      <c r="BO70" s="55">
        <v>4.1159999999999997</v>
      </c>
      <c r="BP70" s="55">
        <v>0</v>
      </c>
      <c r="BQ70" s="55">
        <v>0</v>
      </c>
      <c r="BR70" s="55">
        <v>0</v>
      </c>
      <c r="BS70" s="55">
        <v>0</v>
      </c>
      <c r="BT70" s="55">
        <v>0</v>
      </c>
      <c r="BU70" s="55">
        <v>0</v>
      </c>
      <c r="BV70" s="55">
        <v>0</v>
      </c>
      <c r="BW70" s="55">
        <v>0</v>
      </c>
      <c r="BX70" s="55">
        <v>0</v>
      </c>
      <c r="BY70" s="55">
        <v>0</v>
      </c>
      <c r="BZ70" s="55">
        <v>0</v>
      </c>
      <c r="CA70" s="496">
        <v>0</v>
      </c>
      <c r="CB70" s="55">
        <v>0</v>
      </c>
      <c r="CC70" s="55">
        <v>0</v>
      </c>
      <c r="CD70" s="55">
        <v>0</v>
      </c>
      <c r="CE70" s="55">
        <v>0</v>
      </c>
      <c r="CF70" s="55">
        <v>0</v>
      </c>
      <c r="CG70" s="55">
        <v>0</v>
      </c>
      <c r="CH70" s="55">
        <v>0</v>
      </c>
      <c r="CI70" s="55">
        <v>0</v>
      </c>
      <c r="CJ70" s="55">
        <v>0</v>
      </c>
      <c r="CK70" s="161">
        <v>0</v>
      </c>
      <c r="CL70" s="497">
        <f t="shared" si="18"/>
        <v>6.86</v>
      </c>
      <c r="CM70" s="497">
        <f t="shared" si="19"/>
        <v>4.1159999999999997</v>
      </c>
      <c r="CN70" s="486">
        <f t="shared" si="20"/>
        <v>0</v>
      </c>
      <c r="CO70" s="493">
        <f t="shared" si="12"/>
        <v>-100</v>
      </c>
      <c r="CU70" s="234"/>
      <c r="CV70" s="234"/>
      <c r="CW70" s="234"/>
      <c r="CX70" s="234"/>
      <c r="CY70" s="234"/>
      <c r="CZ70" s="234"/>
      <c r="DA70" s="234"/>
      <c r="DB70" s="234"/>
      <c r="DC70" s="234"/>
      <c r="DD70" s="234"/>
      <c r="DE70" s="234"/>
      <c r="DF70" s="234"/>
      <c r="DG70" s="234"/>
      <c r="DH70" s="234"/>
      <c r="DI70" s="234"/>
      <c r="DJ70" s="234"/>
      <c r="DK70" s="234"/>
      <c r="DL70" s="234"/>
    </row>
    <row r="71" spans="1:116" ht="20.100000000000001" customHeight="1" x14ac:dyDescent="0.25">
      <c r="A71" s="549"/>
      <c r="B71" s="474" t="s">
        <v>126</v>
      </c>
      <c r="C71" s="475" t="s">
        <v>129</v>
      </c>
      <c r="D71" s="491">
        <v>0</v>
      </c>
      <c r="E71" s="491">
        <v>0</v>
      </c>
      <c r="F71" s="491">
        <v>0</v>
      </c>
      <c r="G71" s="491">
        <v>0</v>
      </c>
      <c r="H71" s="491">
        <v>0</v>
      </c>
      <c r="I71" s="491">
        <v>0</v>
      </c>
      <c r="J71" s="491">
        <v>0</v>
      </c>
      <c r="K71" s="491">
        <v>0</v>
      </c>
      <c r="L71" s="491">
        <v>0</v>
      </c>
      <c r="M71" s="491">
        <v>0</v>
      </c>
      <c r="N71" s="491">
        <v>0</v>
      </c>
      <c r="O71" s="491">
        <v>0</v>
      </c>
      <c r="P71" s="493">
        <v>0</v>
      </c>
      <c r="Q71" s="55">
        <v>0</v>
      </c>
      <c r="R71" s="55">
        <v>0</v>
      </c>
      <c r="S71" s="55">
        <v>0</v>
      </c>
      <c r="T71" s="55">
        <v>0</v>
      </c>
      <c r="U71" s="55">
        <v>0</v>
      </c>
      <c r="V71" s="55">
        <v>0</v>
      </c>
      <c r="W71" s="55">
        <v>0</v>
      </c>
      <c r="X71" s="55">
        <v>0</v>
      </c>
      <c r="Y71" s="55">
        <v>0</v>
      </c>
      <c r="Z71" s="55">
        <v>0</v>
      </c>
      <c r="AA71" s="55">
        <v>0</v>
      </c>
      <c r="AB71" s="518">
        <v>0</v>
      </c>
      <c r="AC71" s="493">
        <v>0</v>
      </c>
      <c r="AD71" s="55">
        <v>0</v>
      </c>
      <c r="AE71" s="55">
        <v>0</v>
      </c>
      <c r="AF71" s="55">
        <v>0</v>
      </c>
      <c r="AG71" s="55">
        <v>0</v>
      </c>
      <c r="AH71" s="55">
        <v>0</v>
      </c>
      <c r="AI71" s="55">
        <v>0</v>
      </c>
      <c r="AJ71" s="55">
        <v>0</v>
      </c>
      <c r="AK71" s="55">
        <v>0</v>
      </c>
      <c r="AL71" s="55">
        <v>0</v>
      </c>
      <c r="AM71" s="55">
        <v>0</v>
      </c>
      <c r="AN71" s="55">
        <v>0</v>
      </c>
      <c r="AO71" s="55">
        <v>0</v>
      </c>
      <c r="AP71" s="520">
        <v>0</v>
      </c>
      <c r="AQ71" s="55">
        <v>0</v>
      </c>
      <c r="AR71" s="55">
        <v>0</v>
      </c>
      <c r="AS71" s="55">
        <v>0</v>
      </c>
      <c r="AT71" s="55">
        <v>0</v>
      </c>
      <c r="AU71" s="55">
        <v>0</v>
      </c>
      <c r="AV71" s="55">
        <v>0</v>
      </c>
      <c r="AW71" s="55">
        <v>0</v>
      </c>
      <c r="AX71" s="55">
        <v>0</v>
      </c>
      <c r="AY71" s="55">
        <v>0</v>
      </c>
      <c r="AZ71" s="55">
        <v>0</v>
      </c>
      <c r="BA71" s="55">
        <v>0</v>
      </c>
      <c r="BB71" s="496">
        <v>0</v>
      </c>
      <c r="BC71" s="55">
        <v>0</v>
      </c>
      <c r="BD71" s="55">
        <v>0</v>
      </c>
      <c r="BE71" s="55">
        <v>0</v>
      </c>
      <c r="BF71" s="55">
        <v>0</v>
      </c>
      <c r="BG71" s="55">
        <v>0</v>
      </c>
      <c r="BH71" s="55">
        <v>0</v>
      </c>
      <c r="BI71" s="55">
        <v>0</v>
      </c>
      <c r="BJ71" s="55">
        <v>0</v>
      </c>
      <c r="BK71" s="55">
        <v>0</v>
      </c>
      <c r="BL71" s="55">
        <v>0</v>
      </c>
      <c r="BM71" s="55">
        <v>0</v>
      </c>
      <c r="BN71" s="483">
        <f t="shared" si="15"/>
        <v>0</v>
      </c>
      <c r="BO71" s="55">
        <v>0</v>
      </c>
      <c r="BP71" s="55">
        <v>0</v>
      </c>
      <c r="BQ71" s="55">
        <v>0</v>
      </c>
      <c r="BR71" s="55">
        <v>0</v>
      </c>
      <c r="BS71" s="55">
        <v>0</v>
      </c>
      <c r="BT71" s="55">
        <v>0</v>
      </c>
      <c r="BU71" s="55">
        <v>0</v>
      </c>
      <c r="BV71" s="55">
        <v>0</v>
      </c>
      <c r="BW71" s="55">
        <v>7.5210021599999996E-2</v>
      </c>
      <c r="BX71" s="55">
        <v>7.1306123882000003</v>
      </c>
      <c r="BY71" s="55">
        <v>2.6213637800000003</v>
      </c>
      <c r="BZ71" s="55">
        <v>0.68821804380000007</v>
      </c>
      <c r="CA71" s="496">
        <v>0</v>
      </c>
      <c r="CB71" s="55">
        <v>0</v>
      </c>
      <c r="CC71" s="55">
        <v>3.4220243582000003</v>
      </c>
      <c r="CD71" s="55">
        <v>0</v>
      </c>
      <c r="CE71" s="55">
        <v>0.58817358740000003</v>
      </c>
      <c r="CF71" s="55">
        <v>1.1910812200000001</v>
      </c>
      <c r="CG71" s="55">
        <v>0.28729247820000003</v>
      </c>
      <c r="CH71" s="55">
        <v>2.8221583809999999</v>
      </c>
      <c r="CI71" s="55">
        <v>4.2719377470000008</v>
      </c>
      <c r="CJ71" s="55">
        <v>1.4970527236000002</v>
      </c>
      <c r="CK71" s="161">
        <v>0.18601802380000002</v>
      </c>
      <c r="CL71" s="497">
        <f t="shared" si="18"/>
        <v>0</v>
      </c>
      <c r="CM71" s="497">
        <f t="shared" si="19"/>
        <v>9.8271861898000008</v>
      </c>
      <c r="CN71" s="486">
        <f t="shared" si="20"/>
        <v>14.265738519200001</v>
      </c>
      <c r="CO71" s="493">
        <f t="shared" si="12"/>
        <v>45.166055101377211</v>
      </c>
      <c r="CU71" s="234"/>
      <c r="CV71" s="234"/>
      <c r="CW71" s="234"/>
      <c r="CX71" s="234"/>
      <c r="CY71" s="234"/>
      <c r="CZ71" s="234"/>
      <c r="DA71" s="234"/>
      <c r="DB71" s="234"/>
      <c r="DC71" s="234"/>
      <c r="DD71" s="234"/>
      <c r="DE71" s="234"/>
      <c r="DF71" s="234"/>
      <c r="DG71" s="234"/>
      <c r="DH71" s="234"/>
      <c r="DI71" s="234"/>
      <c r="DJ71" s="234"/>
      <c r="DK71" s="234"/>
      <c r="DL71" s="234"/>
    </row>
    <row r="72" spans="1:116" ht="20.100000000000001" customHeight="1" x14ac:dyDescent="0.25">
      <c r="A72" s="549"/>
      <c r="B72" s="474" t="s">
        <v>127</v>
      </c>
      <c r="C72" s="475" t="s">
        <v>188</v>
      </c>
      <c r="D72" s="491">
        <v>0</v>
      </c>
      <c r="E72" s="491">
        <v>0</v>
      </c>
      <c r="F72" s="491">
        <v>0</v>
      </c>
      <c r="G72" s="491">
        <v>0</v>
      </c>
      <c r="H72" s="491">
        <v>0</v>
      </c>
      <c r="I72" s="491">
        <v>0</v>
      </c>
      <c r="J72" s="491">
        <v>0</v>
      </c>
      <c r="K72" s="491">
        <v>0</v>
      </c>
      <c r="L72" s="491">
        <v>0</v>
      </c>
      <c r="M72" s="491">
        <v>0</v>
      </c>
      <c r="N72" s="491">
        <v>0</v>
      </c>
      <c r="O72" s="491">
        <v>0</v>
      </c>
      <c r="P72" s="493">
        <v>0</v>
      </c>
      <c r="Q72" s="55">
        <v>0</v>
      </c>
      <c r="R72" s="55">
        <v>0</v>
      </c>
      <c r="S72" s="55">
        <v>0</v>
      </c>
      <c r="T72" s="55">
        <v>0</v>
      </c>
      <c r="U72" s="55">
        <v>0</v>
      </c>
      <c r="V72" s="55">
        <v>0</v>
      </c>
      <c r="W72" s="55">
        <v>0</v>
      </c>
      <c r="X72" s="55">
        <v>0</v>
      </c>
      <c r="Y72" s="55">
        <v>0</v>
      </c>
      <c r="Z72" s="55">
        <v>0</v>
      </c>
      <c r="AA72" s="55">
        <v>0</v>
      </c>
      <c r="AB72" s="518">
        <v>0</v>
      </c>
      <c r="AC72" s="493">
        <v>0</v>
      </c>
      <c r="AD72" s="55">
        <v>0</v>
      </c>
      <c r="AE72" s="55">
        <v>0</v>
      </c>
      <c r="AF72" s="55">
        <v>0</v>
      </c>
      <c r="AG72" s="55">
        <v>0</v>
      </c>
      <c r="AH72" s="55">
        <v>0</v>
      </c>
      <c r="AI72" s="55">
        <v>0</v>
      </c>
      <c r="AJ72" s="55">
        <v>0</v>
      </c>
      <c r="AK72" s="55">
        <v>0</v>
      </c>
      <c r="AL72" s="55">
        <v>0</v>
      </c>
      <c r="AM72" s="55">
        <v>0</v>
      </c>
      <c r="AN72" s="55">
        <v>0</v>
      </c>
      <c r="AO72" s="55">
        <v>0</v>
      </c>
      <c r="AP72" s="520">
        <v>0</v>
      </c>
      <c r="AQ72" s="55">
        <v>0</v>
      </c>
      <c r="AR72" s="55">
        <v>0</v>
      </c>
      <c r="AS72" s="55">
        <v>0</v>
      </c>
      <c r="AT72" s="55">
        <v>0</v>
      </c>
      <c r="AU72" s="55">
        <v>0</v>
      </c>
      <c r="AV72" s="55">
        <v>0</v>
      </c>
      <c r="AW72" s="55">
        <v>0</v>
      </c>
      <c r="AX72" s="55">
        <v>0</v>
      </c>
      <c r="AY72" s="55">
        <v>0</v>
      </c>
      <c r="AZ72" s="55">
        <v>0</v>
      </c>
      <c r="BA72" s="55">
        <v>0</v>
      </c>
      <c r="BB72" s="496">
        <v>0</v>
      </c>
      <c r="BC72" s="55">
        <v>0</v>
      </c>
      <c r="BD72" s="55">
        <v>0</v>
      </c>
      <c r="BE72" s="55">
        <v>0</v>
      </c>
      <c r="BF72" s="55">
        <v>0</v>
      </c>
      <c r="BG72" s="55">
        <v>0</v>
      </c>
      <c r="BH72" s="55">
        <v>0</v>
      </c>
      <c r="BI72" s="55">
        <v>0</v>
      </c>
      <c r="BJ72" s="55">
        <v>0</v>
      </c>
      <c r="BK72" s="55">
        <v>0</v>
      </c>
      <c r="BL72" s="55">
        <v>0</v>
      </c>
      <c r="BM72" s="55">
        <v>0</v>
      </c>
      <c r="BN72" s="483">
        <f t="shared" si="15"/>
        <v>0</v>
      </c>
      <c r="BO72" s="55">
        <v>0</v>
      </c>
      <c r="BP72" s="55">
        <v>0</v>
      </c>
      <c r="BQ72" s="55">
        <v>0</v>
      </c>
      <c r="BR72" s="55">
        <v>0</v>
      </c>
      <c r="BS72" s="55">
        <v>0</v>
      </c>
      <c r="BT72" s="55">
        <v>0</v>
      </c>
      <c r="BU72" s="55">
        <v>0</v>
      </c>
      <c r="BV72" s="55">
        <v>0</v>
      </c>
      <c r="BW72" s="55">
        <v>173.93430145839991</v>
      </c>
      <c r="BX72" s="55">
        <v>370.24759181759993</v>
      </c>
      <c r="BY72" s="55">
        <v>248.66085619479998</v>
      </c>
      <c r="BZ72" s="55">
        <v>330.01173047499998</v>
      </c>
      <c r="CA72" s="496">
        <v>143.86948956800003</v>
      </c>
      <c r="CB72" s="55">
        <v>279.01396726279995</v>
      </c>
      <c r="CC72" s="55">
        <v>265.11371328539991</v>
      </c>
      <c r="CD72" s="55">
        <v>209.38786101660006</v>
      </c>
      <c r="CE72" s="55">
        <v>241.50429283260019</v>
      </c>
      <c r="CF72" s="55">
        <v>259.08845502960003</v>
      </c>
      <c r="CG72" s="55">
        <v>135.08172069979992</v>
      </c>
      <c r="CH72" s="55">
        <v>200.67974710700022</v>
      </c>
      <c r="CI72" s="55">
        <v>187.39928747540034</v>
      </c>
      <c r="CJ72" s="55">
        <v>322.7821462600001</v>
      </c>
      <c r="CK72" s="161">
        <v>313.69291071299983</v>
      </c>
      <c r="CL72" s="497">
        <f t="shared" si="18"/>
        <v>0</v>
      </c>
      <c r="CM72" s="497">
        <f t="shared" si="19"/>
        <v>792.84274947079984</v>
      </c>
      <c r="CN72" s="486">
        <f t="shared" si="20"/>
        <v>2557.6135912502004</v>
      </c>
      <c r="CO72" s="493">
        <f t="shared" si="12"/>
        <v>222.58775059207329</v>
      </c>
      <c r="CU72" s="234"/>
      <c r="CV72" s="234"/>
      <c r="CW72" s="234"/>
      <c r="CX72" s="234"/>
      <c r="CY72" s="234"/>
      <c r="CZ72" s="234"/>
      <c r="DA72" s="234"/>
      <c r="DB72" s="234"/>
      <c r="DC72" s="234"/>
      <c r="DD72" s="234"/>
      <c r="DE72" s="234"/>
      <c r="DF72" s="234"/>
      <c r="DG72" s="234"/>
      <c r="DH72" s="234"/>
      <c r="DI72" s="234"/>
      <c r="DJ72" s="234"/>
      <c r="DK72" s="234"/>
      <c r="DL72" s="234"/>
    </row>
    <row r="73" spans="1:116" ht="20.100000000000001" customHeight="1" x14ac:dyDescent="0.25">
      <c r="A73" s="549"/>
      <c r="B73" s="474" t="s">
        <v>128</v>
      </c>
      <c r="C73" s="475" t="s">
        <v>130</v>
      </c>
      <c r="D73" s="491">
        <v>0</v>
      </c>
      <c r="E73" s="491">
        <v>0</v>
      </c>
      <c r="F73" s="491">
        <v>0</v>
      </c>
      <c r="G73" s="491">
        <v>0</v>
      </c>
      <c r="H73" s="491">
        <v>0</v>
      </c>
      <c r="I73" s="491">
        <v>0</v>
      </c>
      <c r="J73" s="491">
        <v>0</v>
      </c>
      <c r="K73" s="491">
        <v>0</v>
      </c>
      <c r="L73" s="491">
        <v>0</v>
      </c>
      <c r="M73" s="491">
        <v>0</v>
      </c>
      <c r="N73" s="491">
        <v>0</v>
      </c>
      <c r="O73" s="491">
        <v>0</v>
      </c>
      <c r="P73" s="493">
        <v>0</v>
      </c>
      <c r="Q73" s="55">
        <v>0</v>
      </c>
      <c r="R73" s="55">
        <v>0</v>
      </c>
      <c r="S73" s="55">
        <v>0</v>
      </c>
      <c r="T73" s="55">
        <v>0</v>
      </c>
      <c r="U73" s="55">
        <v>0</v>
      </c>
      <c r="V73" s="55">
        <v>0</v>
      </c>
      <c r="W73" s="55">
        <v>0</v>
      </c>
      <c r="X73" s="55">
        <v>0</v>
      </c>
      <c r="Y73" s="55">
        <v>0</v>
      </c>
      <c r="Z73" s="55">
        <v>0</v>
      </c>
      <c r="AA73" s="55">
        <v>0</v>
      </c>
      <c r="AB73" s="518">
        <v>0</v>
      </c>
      <c r="AC73" s="493">
        <v>0</v>
      </c>
      <c r="AD73" s="55">
        <v>0</v>
      </c>
      <c r="AE73" s="55">
        <v>0</v>
      </c>
      <c r="AF73" s="55">
        <v>0</v>
      </c>
      <c r="AG73" s="55">
        <v>0</v>
      </c>
      <c r="AH73" s="55">
        <v>0</v>
      </c>
      <c r="AI73" s="55">
        <v>0</v>
      </c>
      <c r="AJ73" s="55">
        <v>0</v>
      </c>
      <c r="AK73" s="55">
        <v>0</v>
      </c>
      <c r="AL73" s="55">
        <v>0</v>
      </c>
      <c r="AM73" s="55">
        <v>0</v>
      </c>
      <c r="AN73" s="55">
        <v>0</v>
      </c>
      <c r="AO73" s="55">
        <v>0</v>
      </c>
      <c r="AP73" s="520">
        <v>0</v>
      </c>
      <c r="AQ73" s="55">
        <v>0</v>
      </c>
      <c r="AR73" s="55">
        <v>0</v>
      </c>
      <c r="AS73" s="55">
        <v>0</v>
      </c>
      <c r="AT73" s="55">
        <v>0</v>
      </c>
      <c r="AU73" s="55">
        <v>0</v>
      </c>
      <c r="AV73" s="55">
        <v>0</v>
      </c>
      <c r="AW73" s="55">
        <v>0</v>
      </c>
      <c r="AX73" s="55">
        <v>0</v>
      </c>
      <c r="AY73" s="55">
        <v>0</v>
      </c>
      <c r="AZ73" s="55">
        <v>0</v>
      </c>
      <c r="BA73" s="55">
        <v>0</v>
      </c>
      <c r="BB73" s="496">
        <v>0</v>
      </c>
      <c r="BC73" s="55">
        <v>0</v>
      </c>
      <c r="BD73" s="55">
        <v>0</v>
      </c>
      <c r="BE73" s="55">
        <v>0</v>
      </c>
      <c r="BF73" s="55">
        <v>0</v>
      </c>
      <c r="BG73" s="55">
        <v>0</v>
      </c>
      <c r="BH73" s="55">
        <v>0</v>
      </c>
      <c r="BI73" s="55">
        <v>0</v>
      </c>
      <c r="BJ73" s="55">
        <v>0</v>
      </c>
      <c r="BK73" s="55">
        <v>0</v>
      </c>
      <c r="BL73" s="55">
        <v>0</v>
      </c>
      <c r="BM73" s="55">
        <v>0</v>
      </c>
      <c r="BN73" s="483">
        <f t="shared" si="15"/>
        <v>0</v>
      </c>
      <c r="BO73" s="55">
        <v>0</v>
      </c>
      <c r="BP73" s="55">
        <v>0</v>
      </c>
      <c r="BQ73" s="55">
        <v>0</v>
      </c>
      <c r="BR73" s="55">
        <v>0</v>
      </c>
      <c r="BS73" s="55">
        <v>0</v>
      </c>
      <c r="BT73" s="55">
        <v>0</v>
      </c>
      <c r="BU73" s="55">
        <v>0</v>
      </c>
      <c r="BV73" s="55">
        <v>0</v>
      </c>
      <c r="BW73" s="55">
        <v>19.103083983199998</v>
      </c>
      <c r="BX73" s="55">
        <v>140.4502901578</v>
      </c>
      <c r="BY73" s="55">
        <v>35.160257329199993</v>
      </c>
      <c r="BZ73" s="55">
        <v>85.833555348800019</v>
      </c>
      <c r="CA73" s="496">
        <v>14.188290971400001</v>
      </c>
      <c r="CB73" s="55">
        <v>5.8361364936000006</v>
      </c>
      <c r="CC73" s="55">
        <v>4.8772395195999998</v>
      </c>
      <c r="CD73" s="55">
        <v>22.196113511600004</v>
      </c>
      <c r="CE73" s="55">
        <v>54.520905136600007</v>
      </c>
      <c r="CF73" s="55">
        <v>68.270516944000008</v>
      </c>
      <c r="CG73" s="55">
        <v>20.663009087000002</v>
      </c>
      <c r="CH73" s="55">
        <v>17.2631897256</v>
      </c>
      <c r="CI73" s="55">
        <v>14.921211519200002</v>
      </c>
      <c r="CJ73" s="55">
        <v>29.9716464362</v>
      </c>
      <c r="CK73" s="161">
        <v>26.466499800999998</v>
      </c>
      <c r="CL73" s="497">
        <f t="shared" si="18"/>
        <v>0</v>
      </c>
      <c r="CM73" s="497">
        <f t="shared" si="19"/>
        <v>194.7136314702</v>
      </c>
      <c r="CN73" s="486">
        <f t="shared" si="20"/>
        <v>279.17475914580001</v>
      </c>
      <c r="CO73" s="493">
        <f t="shared" si="12"/>
        <v>43.377100533675986</v>
      </c>
      <c r="CU73" s="234"/>
      <c r="CV73" s="234"/>
      <c r="CW73" s="234"/>
      <c r="CX73" s="234"/>
      <c r="CY73" s="234"/>
      <c r="CZ73" s="234"/>
      <c r="DA73" s="234"/>
      <c r="DB73" s="234"/>
      <c r="DC73" s="234"/>
      <c r="DD73" s="234"/>
      <c r="DE73" s="234"/>
      <c r="DF73" s="234"/>
      <c r="DG73" s="234"/>
      <c r="DH73" s="234"/>
      <c r="DI73" s="234"/>
      <c r="DJ73" s="234"/>
      <c r="DK73" s="234"/>
      <c r="DL73" s="234"/>
    </row>
    <row r="74" spans="1:116" ht="20.100000000000001" customHeight="1" x14ac:dyDescent="0.25">
      <c r="A74" s="549"/>
      <c r="B74" s="474" t="s">
        <v>182</v>
      </c>
      <c r="C74" s="475" t="s">
        <v>184</v>
      </c>
      <c r="D74" s="491">
        <v>0</v>
      </c>
      <c r="E74" s="491">
        <v>0</v>
      </c>
      <c r="F74" s="491">
        <v>0</v>
      </c>
      <c r="G74" s="491">
        <v>0</v>
      </c>
      <c r="H74" s="491">
        <v>0</v>
      </c>
      <c r="I74" s="491">
        <v>0</v>
      </c>
      <c r="J74" s="491">
        <v>0</v>
      </c>
      <c r="K74" s="491">
        <v>0</v>
      </c>
      <c r="L74" s="491">
        <v>0</v>
      </c>
      <c r="M74" s="491">
        <v>0</v>
      </c>
      <c r="N74" s="491">
        <v>0</v>
      </c>
      <c r="O74" s="491">
        <v>0</v>
      </c>
      <c r="P74" s="493">
        <v>0</v>
      </c>
      <c r="Q74" s="55">
        <v>0</v>
      </c>
      <c r="R74" s="55">
        <v>0</v>
      </c>
      <c r="S74" s="55">
        <v>0</v>
      </c>
      <c r="T74" s="55">
        <v>0</v>
      </c>
      <c r="U74" s="55">
        <v>0</v>
      </c>
      <c r="V74" s="55">
        <v>0</v>
      </c>
      <c r="W74" s="55">
        <v>0</v>
      </c>
      <c r="X74" s="55">
        <v>0</v>
      </c>
      <c r="Y74" s="55">
        <v>0</v>
      </c>
      <c r="Z74" s="55">
        <v>0</v>
      </c>
      <c r="AA74" s="55">
        <v>0</v>
      </c>
      <c r="AB74" s="518">
        <v>0</v>
      </c>
      <c r="AC74" s="493">
        <v>0</v>
      </c>
      <c r="AD74" s="55">
        <v>0</v>
      </c>
      <c r="AE74" s="55">
        <v>0</v>
      </c>
      <c r="AF74" s="55">
        <v>0</v>
      </c>
      <c r="AG74" s="55">
        <v>0</v>
      </c>
      <c r="AH74" s="55">
        <v>0</v>
      </c>
      <c r="AI74" s="55">
        <v>0</v>
      </c>
      <c r="AJ74" s="55">
        <v>0</v>
      </c>
      <c r="AK74" s="55">
        <v>0</v>
      </c>
      <c r="AL74" s="55">
        <v>0</v>
      </c>
      <c r="AM74" s="55">
        <v>0</v>
      </c>
      <c r="AN74" s="55">
        <v>0</v>
      </c>
      <c r="AO74" s="55">
        <v>0</v>
      </c>
      <c r="AP74" s="520">
        <v>0</v>
      </c>
      <c r="AQ74" s="55">
        <v>0</v>
      </c>
      <c r="AR74" s="55">
        <v>0</v>
      </c>
      <c r="AS74" s="55">
        <v>0</v>
      </c>
      <c r="AT74" s="55">
        <v>0</v>
      </c>
      <c r="AU74" s="55">
        <v>0</v>
      </c>
      <c r="AV74" s="55">
        <v>0</v>
      </c>
      <c r="AW74" s="55">
        <v>0</v>
      </c>
      <c r="AX74" s="55">
        <v>0</v>
      </c>
      <c r="AY74" s="55">
        <v>0</v>
      </c>
      <c r="AZ74" s="55">
        <v>0</v>
      </c>
      <c r="BA74" s="55">
        <v>0</v>
      </c>
      <c r="BB74" s="496">
        <v>0</v>
      </c>
      <c r="BC74" s="55">
        <v>0</v>
      </c>
      <c r="BD74" s="55">
        <v>0</v>
      </c>
      <c r="BE74" s="55">
        <v>0</v>
      </c>
      <c r="BF74" s="55">
        <v>0</v>
      </c>
      <c r="BG74" s="55">
        <v>0</v>
      </c>
      <c r="BH74" s="55">
        <v>0</v>
      </c>
      <c r="BI74" s="55">
        <v>0</v>
      </c>
      <c r="BJ74" s="55">
        <v>0</v>
      </c>
      <c r="BK74" s="55">
        <v>0</v>
      </c>
      <c r="BL74" s="55">
        <v>0</v>
      </c>
      <c r="BM74" s="55">
        <v>0</v>
      </c>
      <c r="BN74" s="483">
        <f t="shared" si="15"/>
        <v>0</v>
      </c>
      <c r="BO74" s="55">
        <v>0</v>
      </c>
      <c r="BP74" s="55">
        <v>0</v>
      </c>
      <c r="BQ74" s="55">
        <v>0</v>
      </c>
      <c r="BR74" s="55">
        <v>0</v>
      </c>
      <c r="BS74" s="55">
        <v>0</v>
      </c>
      <c r="BT74" s="55">
        <v>0</v>
      </c>
      <c r="BU74" s="55">
        <v>0</v>
      </c>
      <c r="BV74" s="55">
        <v>0</v>
      </c>
      <c r="BW74" s="55">
        <v>0</v>
      </c>
      <c r="BX74" s="55">
        <v>0</v>
      </c>
      <c r="BY74" s="55">
        <v>0</v>
      </c>
      <c r="BZ74" s="55">
        <v>0</v>
      </c>
      <c r="CA74" s="496">
        <v>0</v>
      </c>
      <c r="CB74" s="55">
        <v>0</v>
      </c>
      <c r="CC74" s="55">
        <v>0</v>
      </c>
      <c r="CD74" s="55">
        <v>0</v>
      </c>
      <c r="CE74" s="55">
        <v>0</v>
      </c>
      <c r="CF74" s="55">
        <v>0.89779303320000003</v>
      </c>
      <c r="CG74" s="55">
        <v>1.6734634546000002</v>
      </c>
      <c r="CH74" s="55">
        <v>1.3228067342000003</v>
      </c>
      <c r="CI74" s="55">
        <v>1.7961571614000003</v>
      </c>
      <c r="CJ74" s="55">
        <v>1.2413145989999996</v>
      </c>
      <c r="CK74" s="161">
        <v>1.3910566684000001</v>
      </c>
      <c r="CL74" s="497">
        <f t="shared" si="18"/>
        <v>0</v>
      </c>
      <c r="CM74" s="497">
        <f t="shared" si="19"/>
        <v>0</v>
      </c>
      <c r="CN74" s="486">
        <f t="shared" si="20"/>
        <v>8.3225916507999997</v>
      </c>
      <c r="CO74" s="493"/>
      <c r="CU74" s="234"/>
      <c r="CV74" s="234"/>
      <c r="CW74" s="234"/>
      <c r="CX74" s="234"/>
      <c r="CY74" s="234"/>
      <c r="CZ74" s="234"/>
      <c r="DA74" s="234"/>
      <c r="DB74" s="234"/>
      <c r="DC74" s="234"/>
      <c r="DD74" s="234"/>
      <c r="DE74" s="234"/>
      <c r="DF74" s="234"/>
      <c r="DG74" s="234"/>
      <c r="DH74" s="234"/>
      <c r="DI74" s="234"/>
      <c r="DJ74" s="234"/>
      <c r="DK74" s="234"/>
      <c r="DL74" s="234"/>
    </row>
    <row r="75" spans="1:116" ht="20.100000000000001" customHeight="1" x14ac:dyDescent="0.25">
      <c r="A75" s="549"/>
      <c r="B75" s="474" t="s">
        <v>183</v>
      </c>
      <c r="C75" s="475" t="s">
        <v>185</v>
      </c>
      <c r="D75" s="491">
        <v>0</v>
      </c>
      <c r="E75" s="491">
        <v>0</v>
      </c>
      <c r="F75" s="491">
        <v>0</v>
      </c>
      <c r="G75" s="491">
        <v>0</v>
      </c>
      <c r="H75" s="491">
        <v>0</v>
      </c>
      <c r="I75" s="491">
        <v>0</v>
      </c>
      <c r="J75" s="491">
        <v>0</v>
      </c>
      <c r="K75" s="491">
        <v>0</v>
      </c>
      <c r="L75" s="491">
        <v>0</v>
      </c>
      <c r="M75" s="491">
        <v>0</v>
      </c>
      <c r="N75" s="491">
        <v>0</v>
      </c>
      <c r="O75" s="491">
        <v>0</v>
      </c>
      <c r="P75" s="493">
        <v>0</v>
      </c>
      <c r="Q75" s="55">
        <v>0</v>
      </c>
      <c r="R75" s="55">
        <v>0</v>
      </c>
      <c r="S75" s="55">
        <v>0</v>
      </c>
      <c r="T75" s="55">
        <v>0</v>
      </c>
      <c r="U75" s="55">
        <v>0</v>
      </c>
      <c r="V75" s="55">
        <v>0</v>
      </c>
      <c r="W75" s="55">
        <v>0</v>
      </c>
      <c r="X75" s="55">
        <v>0</v>
      </c>
      <c r="Y75" s="55">
        <v>0</v>
      </c>
      <c r="Z75" s="55">
        <v>0</v>
      </c>
      <c r="AA75" s="55">
        <v>0</v>
      </c>
      <c r="AB75" s="518">
        <v>0</v>
      </c>
      <c r="AC75" s="493">
        <v>0</v>
      </c>
      <c r="AD75" s="55">
        <v>0</v>
      </c>
      <c r="AE75" s="55">
        <v>0</v>
      </c>
      <c r="AF75" s="55">
        <v>0</v>
      </c>
      <c r="AG75" s="55">
        <v>0</v>
      </c>
      <c r="AH75" s="55">
        <v>0</v>
      </c>
      <c r="AI75" s="55">
        <v>0</v>
      </c>
      <c r="AJ75" s="55">
        <v>0</v>
      </c>
      <c r="AK75" s="55">
        <v>0</v>
      </c>
      <c r="AL75" s="55">
        <v>0</v>
      </c>
      <c r="AM75" s="55">
        <v>0</v>
      </c>
      <c r="AN75" s="55">
        <v>0</v>
      </c>
      <c r="AO75" s="55">
        <v>0</v>
      </c>
      <c r="AP75" s="520">
        <v>0</v>
      </c>
      <c r="AQ75" s="55">
        <v>0</v>
      </c>
      <c r="AR75" s="55">
        <v>0</v>
      </c>
      <c r="AS75" s="55">
        <v>0</v>
      </c>
      <c r="AT75" s="55">
        <v>0</v>
      </c>
      <c r="AU75" s="55">
        <v>0</v>
      </c>
      <c r="AV75" s="55">
        <v>0</v>
      </c>
      <c r="AW75" s="55">
        <v>0</v>
      </c>
      <c r="AX75" s="55">
        <v>0</v>
      </c>
      <c r="AY75" s="55">
        <v>0</v>
      </c>
      <c r="AZ75" s="55">
        <v>0</v>
      </c>
      <c r="BA75" s="55">
        <v>0</v>
      </c>
      <c r="BB75" s="496">
        <v>0</v>
      </c>
      <c r="BC75" s="55">
        <v>0</v>
      </c>
      <c r="BD75" s="55">
        <v>0</v>
      </c>
      <c r="BE75" s="55">
        <v>0</v>
      </c>
      <c r="BF75" s="55">
        <v>0</v>
      </c>
      <c r="BG75" s="55">
        <v>0</v>
      </c>
      <c r="BH75" s="55">
        <v>0</v>
      </c>
      <c r="BI75" s="55">
        <v>0</v>
      </c>
      <c r="BJ75" s="55">
        <v>0</v>
      </c>
      <c r="BK75" s="55">
        <v>0</v>
      </c>
      <c r="BL75" s="55">
        <v>0</v>
      </c>
      <c r="BM75" s="55">
        <v>0</v>
      </c>
      <c r="BN75" s="483">
        <f t="shared" ref="BN75:BN76" si="21">SUM(BB75:BM75)</f>
        <v>0</v>
      </c>
      <c r="BO75" s="55">
        <v>0</v>
      </c>
      <c r="BP75" s="55">
        <v>0</v>
      </c>
      <c r="BQ75" s="55">
        <v>0</v>
      </c>
      <c r="BR75" s="55">
        <v>0</v>
      </c>
      <c r="BS75" s="55">
        <v>0</v>
      </c>
      <c r="BT75" s="55">
        <v>0</v>
      </c>
      <c r="BU75" s="55">
        <v>0</v>
      </c>
      <c r="BV75" s="55">
        <v>0</v>
      </c>
      <c r="BW75" s="55">
        <v>0</v>
      </c>
      <c r="BX75" s="55">
        <v>0</v>
      </c>
      <c r="BY75" s="55">
        <v>0</v>
      </c>
      <c r="BZ75" s="55">
        <v>0</v>
      </c>
      <c r="CA75" s="496">
        <v>0</v>
      </c>
      <c r="CB75" s="55">
        <v>0</v>
      </c>
      <c r="CC75" s="55">
        <v>0</v>
      </c>
      <c r="CD75" s="55">
        <v>0</v>
      </c>
      <c r="CE75" s="55">
        <v>0</v>
      </c>
      <c r="CF75" s="55">
        <v>0.89779303320000015</v>
      </c>
      <c r="CG75" s="55">
        <v>1.7331760502</v>
      </c>
      <c r="CH75" s="55">
        <v>1.3228067341999998</v>
      </c>
      <c r="CI75" s="55">
        <v>1.7961571613999996</v>
      </c>
      <c r="CJ75" s="55">
        <v>1.3188103040000005</v>
      </c>
      <c r="CK75" s="161">
        <v>1.3910566683999999</v>
      </c>
      <c r="CL75" s="497">
        <f t="shared" si="18"/>
        <v>0</v>
      </c>
      <c r="CM75" s="497">
        <f t="shared" si="19"/>
        <v>0</v>
      </c>
      <c r="CN75" s="486">
        <f t="shared" si="20"/>
        <v>8.4597999513999991</v>
      </c>
      <c r="CO75" s="493"/>
      <c r="CU75" s="234"/>
      <c r="CV75" s="234"/>
      <c r="CW75" s="234"/>
      <c r="CX75" s="234"/>
      <c r="CY75" s="234"/>
      <c r="CZ75" s="234"/>
      <c r="DA75" s="234"/>
      <c r="DB75" s="234"/>
      <c r="DC75" s="234"/>
      <c r="DD75" s="234"/>
      <c r="DE75" s="234"/>
      <c r="DF75" s="234"/>
      <c r="DG75" s="234"/>
      <c r="DH75" s="234"/>
      <c r="DI75" s="234"/>
      <c r="DJ75" s="234"/>
      <c r="DK75" s="234"/>
      <c r="DL75" s="234"/>
    </row>
    <row r="76" spans="1:116" ht="20.100000000000001" customHeight="1" x14ac:dyDescent="0.25">
      <c r="A76" s="549"/>
      <c r="B76" s="474" t="s">
        <v>186</v>
      </c>
      <c r="C76" s="475" t="s">
        <v>168</v>
      </c>
      <c r="D76" s="491">
        <v>0</v>
      </c>
      <c r="E76" s="491">
        <v>0</v>
      </c>
      <c r="F76" s="491">
        <v>0</v>
      </c>
      <c r="G76" s="491">
        <v>0</v>
      </c>
      <c r="H76" s="491">
        <v>0</v>
      </c>
      <c r="I76" s="491">
        <v>0</v>
      </c>
      <c r="J76" s="491">
        <v>0</v>
      </c>
      <c r="K76" s="491">
        <v>0</v>
      </c>
      <c r="L76" s="491">
        <v>0</v>
      </c>
      <c r="M76" s="491">
        <v>0</v>
      </c>
      <c r="N76" s="491">
        <v>0</v>
      </c>
      <c r="O76" s="491">
        <v>0</v>
      </c>
      <c r="P76" s="493">
        <v>0</v>
      </c>
      <c r="Q76" s="55">
        <v>0</v>
      </c>
      <c r="R76" s="55">
        <v>0</v>
      </c>
      <c r="S76" s="55">
        <v>0</v>
      </c>
      <c r="T76" s="55">
        <v>0</v>
      </c>
      <c r="U76" s="55">
        <v>0</v>
      </c>
      <c r="V76" s="55">
        <v>0</v>
      </c>
      <c r="W76" s="55">
        <v>0</v>
      </c>
      <c r="X76" s="55">
        <v>0</v>
      </c>
      <c r="Y76" s="55">
        <v>0</v>
      </c>
      <c r="Z76" s="55">
        <v>0</v>
      </c>
      <c r="AA76" s="55">
        <v>0</v>
      </c>
      <c r="AB76" s="518">
        <v>0</v>
      </c>
      <c r="AC76" s="493">
        <v>0</v>
      </c>
      <c r="AD76" s="55">
        <v>0</v>
      </c>
      <c r="AE76" s="55">
        <v>0</v>
      </c>
      <c r="AF76" s="55">
        <v>0</v>
      </c>
      <c r="AG76" s="55">
        <v>0</v>
      </c>
      <c r="AH76" s="55">
        <v>0</v>
      </c>
      <c r="AI76" s="55">
        <v>0</v>
      </c>
      <c r="AJ76" s="55">
        <v>0</v>
      </c>
      <c r="AK76" s="55">
        <v>0</v>
      </c>
      <c r="AL76" s="55">
        <v>0</v>
      </c>
      <c r="AM76" s="55">
        <v>0</v>
      </c>
      <c r="AN76" s="55">
        <v>0</v>
      </c>
      <c r="AO76" s="55">
        <v>0</v>
      </c>
      <c r="AP76" s="520">
        <v>0</v>
      </c>
      <c r="AQ76" s="55">
        <v>0</v>
      </c>
      <c r="AR76" s="55">
        <v>0</v>
      </c>
      <c r="AS76" s="55">
        <v>0</v>
      </c>
      <c r="AT76" s="55">
        <v>0</v>
      </c>
      <c r="AU76" s="55">
        <v>0</v>
      </c>
      <c r="AV76" s="55">
        <v>0</v>
      </c>
      <c r="AW76" s="55">
        <v>0</v>
      </c>
      <c r="AX76" s="55">
        <v>0</v>
      </c>
      <c r="AY76" s="55">
        <v>0</v>
      </c>
      <c r="AZ76" s="55">
        <v>0</v>
      </c>
      <c r="BA76" s="55">
        <v>0</v>
      </c>
      <c r="BB76" s="496">
        <v>0</v>
      </c>
      <c r="BC76" s="55">
        <v>0</v>
      </c>
      <c r="BD76" s="55">
        <v>0</v>
      </c>
      <c r="BE76" s="55">
        <v>0</v>
      </c>
      <c r="BF76" s="55">
        <v>0</v>
      </c>
      <c r="BG76" s="55">
        <v>0</v>
      </c>
      <c r="BH76" s="55">
        <v>0</v>
      </c>
      <c r="BI76" s="55">
        <v>0</v>
      </c>
      <c r="BJ76" s="55">
        <v>0</v>
      </c>
      <c r="BK76" s="55">
        <v>0</v>
      </c>
      <c r="BL76" s="55">
        <v>0</v>
      </c>
      <c r="BM76" s="55">
        <v>0</v>
      </c>
      <c r="BN76" s="483">
        <f t="shared" si="21"/>
        <v>0</v>
      </c>
      <c r="BO76" s="55">
        <v>0</v>
      </c>
      <c r="BP76" s="55">
        <v>0</v>
      </c>
      <c r="BQ76" s="55">
        <v>0</v>
      </c>
      <c r="BR76" s="55">
        <v>0</v>
      </c>
      <c r="BS76" s="55">
        <v>0</v>
      </c>
      <c r="BT76" s="55">
        <v>0</v>
      </c>
      <c r="BU76" s="55">
        <v>0</v>
      </c>
      <c r="BV76" s="55">
        <v>0</v>
      </c>
      <c r="BW76" s="55">
        <v>0</v>
      </c>
      <c r="BX76" s="55">
        <v>0</v>
      </c>
      <c r="BY76" s="55">
        <v>0</v>
      </c>
      <c r="BZ76" s="55">
        <v>0</v>
      </c>
      <c r="CA76" s="496">
        <v>0</v>
      </c>
      <c r="CB76" s="55">
        <v>0</v>
      </c>
      <c r="CC76" s="55">
        <v>0</v>
      </c>
      <c r="CD76" s="55">
        <v>0</v>
      </c>
      <c r="CE76" s="55">
        <v>0</v>
      </c>
      <c r="CF76" s="55">
        <v>0.17012779420000002</v>
      </c>
      <c r="CG76" s="55">
        <v>0.17547125400000002</v>
      </c>
      <c r="CH76" s="55">
        <v>6.8856564000000006E-3</v>
      </c>
      <c r="CI76" s="55">
        <v>48.061217006600003</v>
      </c>
      <c r="CJ76" s="55">
        <v>0.71892779419999997</v>
      </c>
      <c r="CK76" s="161">
        <v>0.58172779419999998</v>
      </c>
      <c r="CL76" s="497">
        <f t="shared" si="18"/>
        <v>0</v>
      </c>
      <c r="CM76" s="497">
        <f t="shared" si="19"/>
        <v>0</v>
      </c>
      <c r="CN76" s="486">
        <f t="shared" si="20"/>
        <v>49.714357299600003</v>
      </c>
      <c r="CO76" s="493"/>
      <c r="CU76" s="234"/>
      <c r="CV76" s="234"/>
      <c r="CW76" s="234"/>
      <c r="CX76" s="234"/>
      <c r="CY76" s="234"/>
      <c r="CZ76" s="234"/>
      <c r="DA76" s="234"/>
      <c r="DB76" s="234"/>
      <c r="DC76" s="234"/>
      <c r="DD76" s="234"/>
      <c r="DE76" s="234"/>
      <c r="DF76" s="234"/>
      <c r="DG76" s="234"/>
      <c r="DH76" s="234"/>
      <c r="DI76" s="234"/>
      <c r="DJ76" s="234"/>
      <c r="DK76" s="234"/>
      <c r="DL76" s="234"/>
    </row>
    <row r="77" spans="1:116" ht="20.100000000000001" customHeight="1" x14ac:dyDescent="0.25">
      <c r="A77" s="549"/>
      <c r="B77" s="474" t="s">
        <v>149</v>
      </c>
      <c r="C77" s="475" t="s">
        <v>156</v>
      </c>
      <c r="D77" s="491">
        <v>0</v>
      </c>
      <c r="E77" s="491">
        <v>0</v>
      </c>
      <c r="F77" s="491">
        <v>0</v>
      </c>
      <c r="G77" s="491">
        <v>0</v>
      </c>
      <c r="H77" s="491">
        <v>0</v>
      </c>
      <c r="I77" s="491">
        <v>0</v>
      </c>
      <c r="J77" s="491">
        <v>0</v>
      </c>
      <c r="K77" s="491">
        <v>0</v>
      </c>
      <c r="L77" s="491">
        <v>0</v>
      </c>
      <c r="M77" s="491">
        <v>0</v>
      </c>
      <c r="N77" s="491">
        <v>0</v>
      </c>
      <c r="O77" s="491">
        <v>0</v>
      </c>
      <c r="P77" s="493">
        <v>0</v>
      </c>
      <c r="Q77" s="55">
        <v>0</v>
      </c>
      <c r="R77" s="55">
        <v>0</v>
      </c>
      <c r="S77" s="55">
        <v>0</v>
      </c>
      <c r="T77" s="55">
        <v>0</v>
      </c>
      <c r="U77" s="55">
        <v>0</v>
      </c>
      <c r="V77" s="55">
        <v>0</v>
      </c>
      <c r="W77" s="55">
        <v>0</v>
      </c>
      <c r="X77" s="55">
        <v>0</v>
      </c>
      <c r="Y77" s="55">
        <v>0</v>
      </c>
      <c r="Z77" s="55">
        <v>0</v>
      </c>
      <c r="AA77" s="55">
        <v>0</v>
      </c>
      <c r="AB77" s="518">
        <v>0</v>
      </c>
      <c r="AC77" s="493">
        <v>0</v>
      </c>
      <c r="AD77" s="55">
        <v>0</v>
      </c>
      <c r="AE77" s="55">
        <v>0</v>
      </c>
      <c r="AF77" s="55">
        <v>0</v>
      </c>
      <c r="AG77" s="55">
        <v>0</v>
      </c>
      <c r="AH77" s="55">
        <v>0</v>
      </c>
      <c r="AI77" s="55">
        <v>0</v>
      </c>
      <c r="AJ77" s="55">
        <v>0</v>
      </c>
      <c r="AK77" s="55">
        <v>0</v>
      </c>
      <c r="AL77" s="55">
        <v>0</v>
      </c>
      <c r="AM77" s="55">
        <v>0</v>
      </c>
      <c r="AN77" s="55">
        <v>0</v>
      </c>
      <c r="AO77" s="55">
        <v>0</v>
      </c>
      <c r="AP77" s="520">
        <v>0</v>
      </c>
      <c r="AQ77" s="55">
        <v>0</v>
      </c>
      <c r="AR77" s="55">
        <v>0</v>
      </c>
      <c r="AS77" s="55">
        <v>0</v>
      </c>
      <c r="AT77" s="55">
        <v>0</v>
      </c>
      <c r="AU77" s="55">
        <v>0</v>
      </c>
      <c r="AV77" s="55">
        <v>0</v>
      </c>
      <c r="AW77" s="55">
        <v>0</v>
      </c>
      <c r="AX77" s="55">
        <v>0</v>
      </c>
      <c r="AY77" s="55">
        <v>0</v>
      </c>
      <c r="AZ77" s="55">
        <v>0</v>
      </c>
      <c r="BA77" s="55">
        <v>0</v>
      </c>
      <c r="BB77" s="496">
        <v>0</v>
      </c>
      <c r="BC77" s="55">
        <v>0</v>
      </c>
      <c r="BD77" s="55">
        <v>0</v>
      </c>
      <c r="BE77" s="55">
        <v>0</v>
      </c>
      <c r="BF77" s="55">
        <v>0</v>
      </c>
      <c r="BG77" s="55">
        <v>0</v>
      </c>
      <c r="BH77" s="55">
        <v>0</v>
      </c>
      <c r="BI77" s="55">
        <v>0</v>
      </c>
      <c r="BJ77" s="55">
        <v>0</v>
      </c>
      <c r="BK77" s="55">
        <v>0</v>
      </c>
      <c r="BL77" s="55">
        <v>0</v>
      </c>
      <c r="BM77" s="55">
        <v>0</v>
      </c>
      <c r="BN77" s="483">
        <f>SUM(BB77:BM77)</f>
        <v>0</v>
      </c>
      <c r="BO77" s="55">
        <v>0</v>
      </c>
      <c r="BP77" s="55">
        <v>0</v>
      </c>
      <c r="BQ77" s="55">
        <v>0</v>
      </c>
      <c r="BR77" s="55">
        <v>0</v>
      </c>
      <c r="BS77" s="55">
        <v>0</v>
      </c>
      <c r="BT77" s="55">
        <v>0</v>
      </c>
      <c r="BU77" s="55">
        <v>0</v>
      </c>
      <c r="BV77" s="55">
        <v>0</v>
      </c>
      <c r="BW77" s="55">
        <v>0</v>
      </c>
      <c r="BX77" s="55">
        <v>0</v>
      </c>
      <c r="BY77" s="55">
        <v>0</v>
      </c>
      <c r="BZ77" s="55">
        <v>1.1209692074000002</v>
      </c>
      <c r="CA77" s="496">
        <v>7.3422237000000015E-2</v>
      </c>
      <c r="CB77" s="55">
        <v>3.87093336E-2</v>
      </c>
      <c r="CC77" s="55">
        <v>0.10262594300000001</v>
      </c>
      <c r="CD77" s="55">
        <v>8.8706179799999993E-2</v>
      </c>
      <c r="CE77" s="55">
        <v>1.7844506399999998E-2</v>
      </c>
      <c r="CF77" s="55">
        <v>5.1212301000000009E-2</v>
      </c>
      <c r="CG77" s="55">
        <v>3.2928754599999999E-2</v>
      </c>
      <c r="CH77" s="55">
        <v>1.37082694E-2</v>
      </c>
      <c r="CI77" s="55">
        <v>2.3352125999999999E-3</v>
      </c>
      <c r="CJ77" s="55">
        <v>2.8764940400000005E-2</v>
      </c>
      <c r="CK77" s="161">
        <v>0.26839482459999997</v>
      </c>
      <c r="CL77" s="497">
        <f t="shared" si="18"/>
        <v>0</v>
      </c>
      <c r="CM77" s="497">
        <f t="shared" si="19"/>
        <v>0</v>
      </c>
      <c r="CN77" s="486">
        <f t="shared" si="20"/>
        <v>0.7186525024</v>
      </c>
      <c r="CO77" s="493"/>
      <c r="CU77" s="234"/>
      <c r="CV77" s="234"/>
      <c r="CW77" s="234"/>
      <c r="CX77" s="234"/>
      <c r="CY77" s="234"/>
      <c r="CZ77" s="234"/>
      <c r="DA77" s="234"/>
      <c r="DB77" s="234"/>
      <c r="DC77" s="234"/>
      <c r="DD77" s="234"/>
      <c r="DE77" s="234"/>
      <c r="DF77" s="234"/>
      <c r="DG77" s="234"/>
      <c r="DH77" s="234"/>
      <c r="DI77" s="234"/>
      <c r="DJ77" s="234"/>
      <c r="DK77" s="234"/>
      <c r="DL77" s="234"/>
    </row>
    <row r="78" spans="1:116" ht="20.100000000000001" customHeight="1" x14ac:dyDescent="0.25">
      <c r="A78" s="549"/>
      <c r="B78" s="474" t="s">
        <v>189</v>
      </c>
      <c r="C78" s="475" t="s">
        <v>190</v>
      </c>
      <c r="D78" s="491">
        <v>0</v>
      </c>
      <c r="E78" s="491">
        <v>0</v>
      </c>
      <c r="F78" s="491">
        <v>0</v>
      </c>
      <c r="G78" s="491">
        <v>0</v>
      </c>
      <c r="H78" s="491">
        <v>0</v>
      </c>
      <c r="I78" s="491">
        <v>0</v>
      </c>
      <c r="J78" s="491">
        <v>0</v>
      </c>
      <c r="K78" s="491">
        <v>0</v>
      </c>
      <c r="L78" s="491">
        <v>0</v>
      </c>
      <c r="M78" s="491">
        <v>0</v>
      </c>
      <c r="N78" s="491">
        <v>0</v>
      </c>
      <c r="O78" s="491">
        <v>0</v>
      </c>
      <c r="P78" s="493">
        <v>0</v>
      </c>
      <c r="Q78" s="55">
        <v>0</v>
      </c>
      <c r="R78" s="55">
        <v>0</v>
      </c>
      <c r="S78" s="55">
        <v>0</v>
      </c>
      <c r="T78" s="55">
        <v>0</v>
      </c>
      <c r="U78" s="55">
        <v>0</v>
      </c>
      <c r="V78" s="55">
        <v>0</v>
      </c>
      <c r="W78" s="55">
        <v>0</v>
      </c>
      <c r="X78" s="55">
        <v>0</v>
      </c>
      <c r="Y78" s="55">
        <v>0</v>
      </c>
      <c r="Z78" s="55">
        <v>0</v>
      </c>
      <c r="AA78" s="55">
        <v>0</v>
      </c>
      <c r="AB78" s="518">
        <v>0</v>
      </c>
      <c r="AC78" s="493">
        <v>0</v>
      </c>
      <c r="AD78" s="55">
        <v>0</v>
      </c>
      <c r="AE78" s="55">
        <v>0</v>
      </c>
      <c r="AF78" s="55">
        <v>0</v>
      </c>
      <c r="AG78" s="55">
        <v>0</v>
      </c>
      <c r="AH78" s="55">
        <v>0</v>
      </c>
      <c r="AI78" s="55">
        <v>0</v>
      </c>
      <c r="AJ78" s="55">
        <v>0</v>
      </c>
      <c r="AK78" s="55">
        <v>0</v>
      </c>
      <c r="AL78" s="55">
        <v>0</v>
      </c>
      <c r="AM78" s="55">
        <v>0</v>
      </c>
      <c r="AN78" s="55">
        <v>0</v>
      </c>
      <c r="AO78" s="55">
        <v>0</v>
      </c>
      <c r="AP78" s="520">
        <v>0</v>
      </c>
      <c r="AQ78" s="55">
        <v>0</v>
      </c>
      <c r="AR78" s="55">
        <v>0</v>
      </c>
      <c r="AS78" s="55">
        <v>0</v>
      </c>
      <c r="AT78" s="55">
        <v>0</v>
      </c>
      <c r="AU78" s="55">
        <v>0</v>
      </c>
      <c r="AV78" s="55">
        <v>0</v>
      </c>
      <c r="AW78" s="55">
        <v>0</v>
      </c>
      <c r="AX78" s="55">
        <v>0</v>
      </c>
      <c r="AY78" s="55">
        <v>0</v>
      </c>
      <c r="AZ78" s="55">
        <v>0</v>
      </c>
      <c r="BA78" s="55">
        <v>0</v>
      </c>
      <c r="BB78" s="496">
        <v>0</v>
      </c>
      <c r="BC78" s="55">
        <v>0</v>
      </c>
      <c r="BD78" s="55">
        <v>0</v>
      </c>
      <c r="BE78" s="55">
        <v>0</v>
      </c>
      <c r="BF78" s="55">
        <v>0</v>
      </c>
      <c r="BG78" s="55">
        <v>0</v>
      </c>
      <c r="BH78" s="55">
        <v>0</v>
      </c>
      <c r="BI78" s="55">
        <v>0</v>
      </c>
      <c r="BJ78" s="55">
        <v>0</v>
      </c>
      <c r="BK78" s="55">
        <v>0</v>
      </c>
      <c r="BL78" s="55">
        <v>0</v>
      </c>
      <c r="BM78" s="55">
        <v>0</v>
      </c>
      <c r="BN78" s="483">
        <f>SUM(BB78:BM78)</f>
        <v>0</v>
      </c>
      <c r="BO78" s="55">
        <v>0</v>
      </c>
      <c r="BP78" s="55">
        <v>0</v>
      </c>
      <c r="BQ78" s="55">
        <v>0</v>
      </c>
      <c r="BR78" s="55">
        <v>0</v>
      </c>
      <c r="BS78" s="55">
        <v>0</v>
      </c>
      <c r="BT78" s="55">
        <v>0</v>
      </c>
      <c r="BU78" s="55">
        <v>0</v>
      </c>
      <c r="BV78" s="55">
        <v>0</v>
      </c>
      <c r="BW78" s="55">
        <v>0</v>
      </c>
      <c r="BX78" s="55">
        <v>0</v>
      </c>
      <c r="BY78" s="55">
        <v>0</v>
      </c>
      <c r="BZ78" s="55">
        <v>0</v>
      </c>
      <c r="CA78" s="496">
        <v>0</v>
      </c>
      <c r="CB78" s="55">
        <v>0</v>
      </c>
      <c r="CC78" s="55">
        <v>0</v>
      </c>
      <c r="CD78" s="55">
        <v>0</v>
      </c>
      <c r="CE78" s="55">
        <v>0</v>
      </c>
      <c r="CF78" s="55">
        <v>0</v>
      </c>
      <c r="CG78" s="55">
        <v>5.9712595600000001E-2</v>
      </c>
      <c r="CH78" s="55">
        <v>0</v>
      </c>
      <c r="CI78" s="55">
        <v>0</v>
      </c>
      <c r="CJ78" s="55">
        <v>7.7495704999999998E-2</v>
      </c>
      <c r="CK78" s="161">
        <v>0</v>
      </c>
      <c r="CL78" s="497">
        <f t="shared" si="18"/>
        <v>0</v>
      </c>
      <c r="CM78" s="497">
        <f t="shared" si="19"/>
        <v>0</v>
      </c>
      <c r="CN78" s="486">
        <f t="shared" si="20"/>
        <v>0.1372083006</v>
      </c>
      <c r="CO78" s="493"/>
      <c r="CU78" s="234"/>
      <c r="CV78" s="234"/>
      <c r="CW78" s="234"/>
      <c r="CX78" s="234"/>
      <c r="CY78" s="234"/>
      <c r="CZ78" s="234"/>
      <c r="DA78" s="234"/>
      <c r="DB78" s="234"/>
      <c r="DC78" s="234"/>
      <c r="DD78" s="234"/>
      <c r="DE78" s="234"/>
      <c r="DF78" s="234"/>
      <c r="DG78" s="234"/>
      <c r="DH78" s="234"/>
      <c r="DI78" s="234"/>
      <c r="DJ78" s="234"/>
      <c r="DK78" s="234"/>
      <c r="DL78" s="234"/>
    </row>
    <row r="79" spans="1:116" ht="20.100000000000001" customHeight="1" thickBot="1" x14ac:dyDescent="0.3">
      <c r="A79" s="549"/>
      <c r="B79" s="474" t="s">
        <v>152</v>
      </c>
      <c r="C79" s="475" t="s">
        <v>157</v>
      </c>
      <c r="D79" s="491">
        <v>0</v>
      </c>
      <c r="E79" s="491">
        <v>0</v>
      </c>
      <c r="F79" s="491">
        <v>0</v>
      </c>
      <c r="G79" s="491">
        <v>0</v>
      </c>
      <c r="H79" s="491">
        <v>0</v>
      </c>
      <c r="I79" s="491">
        <v>0</v>
      </c>
      <c r="J79" s="491">
        <v>0</v>
      </c>
      <c r="K79" s="491">
        <v>0</v>
      </c>
      <c r="L79" s="491">
        <v>0</v>
      </c>
      <c r="M79" s="491">
        <v>0</v>
      </c>
      <c r="N79" s="491">
        <v>0</v>
      </c>
      <c r="O79" s="491">
        <v>0</v>
      </c>
      <c r="P79" s="493">
        <v>0</v>
      </c>
      <c r="Q79" s="55">
        <v>0</v>
      </c>
      <c r="R79" s="55">
        <v>0</v>
      </c>
      <c r="S79" s="55">
        <v>0</v>
      </c>
      <c r="T79" s="55">
        <v>0</v>
      </c>
      <c r="U79" s="55">
        <v>0</v>
      </c>
      <c r="V79" s="55">
        <v>0</v>
      </c>
      <c r="W79" s="55">
        <v>0</v>
      </c>
      <c r="X79" s="55">
        <v>0</v>
      </c>
      <c r="Y79" s="55">
        <v>0</v>
      </c>
      <c r="Z79" s="55">
        <v>0</v>
      </c>
      <c r="AA79" s="55">
        <v>0</v>
      </c>
      <c r="AB79" s="518">
        <v>0</v>
      </c>
      <c r="AC79" s="493">
        <v>0</v>
      </c>
      <c r="AD79" s="55">
        <v>0</v>
      </c>
      <c r="AE79" s="55">
        <v>0</v>
      </c>
      <c r="AF79" s="55">
        <v>0</v>
      </c>
      <c r="AG79" s="55">
        <v>0</v>
      </c>
      <c r="AH79" s="55">
        <v>0</v>
      </c>
      <c r="AI79" s="55">
        <v>0</v>
      </c>
      <c r="AJ79" s="55">
        <v>0</v>
      </c>
      <c r="AK79" s="55">
        <v>0</v>
      </c>
      <c r="AL79" s="55">
        <v>0</v>
      </c>
      <c r="AM79" s="55">
        <v>0</v>
      </c>
      <c r="AN79" s="55">
        <v>0</v>
      </c>
      <c r="AO79" s="55">
        <v>0</v>
      </c>
      <c r="AP79" s="520">
        <v>0</v>
      </c>
      <c r="AQ79" s="55">
        <v>0</v>
      </c>
      <c r="AR79" s="55">
        <v>0</v>
      </c>
      <c r="AS79" s="55">
        <v>0</v>
      </c>
      <c r="AT79" s="55">
        <v>0</v>
      </c>
      <c r="AU79" s="55">
        <v>0</v>
      </c>
      <c r="AV79" s="55">
        <v>0</v>
      </c>
      <c r="AW79" s="55">
        <v>0</v>
      </c>
      <c r="AX79" s="55">
        <v>0</v>
      </c>
      <c r="AY79" s="55">
        <v>0</v>
      </c>
      <c r="AZ79" s="55">
        <v>0</v>
      </c>
      <c r="BA79" s="55">
        <v>0</v>
      </c>
      <c r="BB79" s="496">
        <v>0</v>
      </c>
      <c r="BC79" s="55">
        <v>0</v>
      </c>
      <c r="BD79" s="55">
        <v>0</v>
      </c>
      <c r="BE79" s="55">
        <v>0</v>
      </c>
      <c r="BF79" s="55">
        <v>0</v>
      </c>
      <c r="BG79" s="55">
        <v>0</v>
      </c>
      <c r="BH79" s="55">
        <v>0</v>
      </c>
      <c r="BI79" s="55">
        <v>0</v>
      </c>
      <c r="BJ79" s="55">
        <v>0</v>
      </c>
      <c r="BK79" s="55">
        <v>0</v>
      </c>
      <c r="BL79" s="55">
        <v>0</v>
      </c>
      <c r="BM79" s="55">
        <v>0</v>
      </c>
      <c r="BN79" s="483">
        <f>SUM(BB79:BM79)</f>
        <v>0</v>
      </c>
      <c r="BO79" s="55">
        <v>0</v>
      </c>
      <c r="BP79" s="55">
        <v>0</v>
      </c>
      <c r="BQ79" s="55">
        <v>0</v>
      </c>
      <c r="BR79" s="55">
        <v>0</v>
      </c>
      <c r="BS79" s="55">
        <v>0</v>
      </c>
      <c r="BT79" s="55">
        <v>0</v>
      </c>
      <c r="BU79" s="55">
        <v>0</v>
      </c>
      <c r="BV79" s="55">
        <v>0</v>
      </c>
      <c r="BW79" s="55">
        <v>0</v>
      </c>
      <c r="BX79" s="55">
        <v>0</v>
      </c>
      <c r="BY79" s="55">
        <v>0</v>
      </c>
      <c r="BZ79" s="55">
        <v>1.8290230783999999</v>
      </c>
      <c r="CA79" s="496">
        <v>0.57605011520000005</v>
      </c>
      <c r="CB79" s="55">
        <v>0.54140690939999991</v>
      </c>
      <c r="CC79" s="55">
        <v>0.48607799099999993</v>
      </c>
      <c r="CD79" s="55">
        <v>0.43117048240000017</v>
      </c>
      <c r="CE79" s="503">
        <v>1.1162819751999999</v>
      </c>
      <c r="CF79" s="55">
        <v>0.30460526599999999</v>
      </c>
      <c r="CG79" s="55">
        <v>2.1787264645999995</v>
      </c>
      <c r="CH79" s="55">
        <v>0.40180357700000002</v>
      </c>
      <c r="CI79" s="55">
        <v>0.45890409040000008</v>
      </c>
      <c r="CJ79" s="55">
        <v>1.4121535008000001</v>
      </c>
      <c r="CK79" s="161">
        <v>0.47031720960000029</v>
      </c>
      <c r="CL79" s="497">
        <f t="shared" si="18"/>
        <v>0</v>
      </c>
      <c r="CM79" s="497">
        <f t="shared" si="19"/>
        <v>0</v>
      </c>
      <c r="CN79" s="486">
        <f t="shared" si="20"/>
        <v>8.3774975816000001</v>
      </c>
      <c r="CO79" s="493"/>
      <c r="CU79" s="234"/>
      <c r="CV79" s="234"/>
      <c r="CW79" s="234"/>
      <c r="CX79" s="234"/>
      <c r="CY79" s="234"/>
      <c r="CZ79" s="234"/>
      <c r="DA79" s="234"/>
      <c r="DB79" s="234"/>
      <c r="DC79" s="234"/>
      <c r="DD79" s="234"/>
      <c r="DE79" s="234"/>
      <c r="DF79" s="234"/>
      <c r="DG79" s="234"/>
      <c r="DH79" s="234"/>
      <c r="DI79" s="234"/>
      <c r="DJ79" s="234"/>
      <c r="DK79" s="234"/>
      <c r="DL79" s="234"/>
    </row>
    <row r="80" spans="1:116" ht="20.100000000000001" customHeight="1" x14ac:dyDescent="0.3">
      <c r="A80" s="549"/>
      <c r="B80" s="522" t="s">
        <v>57</v>
      </c>
      <c r="C80" s="523"/>
      <c r="D80" s="524"/>
      <c r="E80" s="517"/>
      <c r="F80" s="517"/>
      <c r="G80" s="517"/>
      <c r="H80" s="517"/>
      <c r="I80" s="517"/>
      <c r="J80" s="517"/>
      <c r="K80" s="517"/>
      <c r="L80" s="517"/>
      <c r="M80" s="517"/>
      <c r="N80" s="517"/>
      <c r="O80" s="517"/>
      <c r="P80" s="509"/>
      <c r="Q80" s="494"/>
      <c r="R80" s="494"/>
      <c r="S80" s="494"/>
      <c r="T80" s="494"/>
      <c r="U80" s="494"/>
      <c r="V80" s="494"/>
      <c r="W80" s="494"/>
      <c r="X80" s="494"/>
      <c r="Y80" s="494"/>
      <c r="Z80" s="494"/>
      <c r="AA80" s="494"/>
      <c r="AB80" s="494"/>
      <c r="AC80" s="509"/>
      <c r="AD80" s="494"/>
      <c r="AE80" s="494"/>
      <c r="AF80" s="494"/>
      <c r="AG80" s="494"/>
      <c r="AH80" s="494"/>
      <c r="AI80" s="494"/>
      <c r="AJ80" s="494"/>
      <c r="AK80" s="494"/>
      <c r="AL80" s="494"/>
      <c r="AM80" s="494"/>
      <c r="AN80" s="494"/>
      <c r="AO80" s="494"/>
      <c r="AP80" s="495"/>
      <c r="AQ80" s="494"/>
      <c r="AR80" s="494"/>
      <c r="AS80" s="494"/>
      <c r="AT80" s="494"/>
      <c r="AU80" s="494"/>
      <c r="AV80" s="494"/>
      <c r="AW80" s="494"/>
      <c r="AX80" s="494"/>
      <c r="AY80" s="494"/>
      <c r="AZ80" s="494"/>
      <c r="BA80" s="494"/>
      <c r="BB80" s="495"/>
      <c r="BC80" s="494"/>
      <c r="BD80" s="494"/>
      <c r="BE80" s="494"/>
      <c r="BF80" s="494"/>
      <c r="BG80" s="494"/>
      <c r="BH80" s="494"/>
      <c r="BI80" s="494"/>
      <c r="BJ80" s="494"/>
      <c r="BK80" s="494"/>
      <c r="BL80" s="494"/>
      <c r="BM80" s="494"/>
      <c r="BN80" s="525"/>
      <c r="BO80" s="494"/>
      <c r="BP80" s="494"/>
      <c r="BQ80" s="494"/>
      <c r="BR80" s="494"/>
      <c r="BS80" s="494"/>
      <c r="BT80" s="494"/>
      <c r="BU80" s="494"/>
      <c r="BV80" s="494"/>
      <c r="BW80" s="494"/>
      <c r="BX80" s="494"/>
      <c r="BY80" s="494"/>
      <c r="BZ80" s="494"/>
      <c r="CA80" s="495"/>
      <c r="CB80" s="494"/>
      <c r="CC80" s="494"/>
      <c r="CD80" s="494"/>
      <c r="CE80" s="55"/>
      <c r="CF80" s="494"/>
      <c r="CG80" s="494"/>
      <c r="CH80" s="494"/>
      <c r="CI80" s="494"/>
      <c r="CJ80" s="494"/>
      <c r="CK80" s="160"/>
      <c r="CL80" s="494"/>
      <c r="CM80" s="494"/>
      <c r="CN80" s="512"/>
      <c r="CO80" s="525"/>
      <c r="CU80" s="234"/>
      <c r="CV80" s="234"/>
      <c r="CW80" s="234"/>
      <c r="CX80" s="234"/>
      <c r="CY80" s="234"/>
      <c r="CZ80" s="234"/>
      <c r="DA80" s="234"/>
      <c r="DB80" s="234"/>
      <c r="DC80" s="234"/>
      <c r="DD80" s="234"/>
      <c r="DE80" s="234"/>
      <c r="DF80" s="234"/>
      <c r="DG80" s="234"/>
      <c r="DH80" s="234"/>
      <c r="DI80" s="234"/>
      <c r="DJ80" s="234"/>
      <c r="DK80" s="234"/>
      <c r="DL80" s="234"/>
    </row>
    <row r="81" spans="1:3394" ht="22.5" customHeight="1" thickBot="1" x14ac:dyDescent="0.3">
      <c r="A81" s="549"/>
      <c r="B81" s="610" t="s">
        <v>49</v>
      </c>
      <c r="C81" s="611"/>
      <c r="D81" s="513">
        <v>0</v>
      </c>
      <c r="E81" s="513">
        <v>0</v>
      </c>
      <c r="F81" s="513">
        <v>0</v>
      </c>
      <c r="G81" s="513">
        <v>0</v>
      </c>
      <c r="H81" s="513">
        <v>0</v>
      </c>
      <c r="I81" s="513">
        <v>0</v>
      </c>
      <c r="J81" s="513">
        <v>0</v>
      </c>
      <c r="K81" s="513">
        <v>0</v>
      </c>
      <c r="L81" s="513">
        <v>0</v>
      </c>
      <c r="M81" s="513">
        <v>0</v>
      </c>
      <c r="N81" s="513">
        <v>0</v>
      </c>
      <c r="O81" s="513">
        <v>0</v>
      </c>
      <c r="P81" s="514">
        <v>0</v>
      </c>
      <c r="Q81" s="513">
        <v>0</v>
      </c>
      <c r="R81" s="513">
        <v>0</v>
      </c>
      <c r="S81" s="513">
        <v>0</v>
      </c>
      <c r="T81" s="513">
        <v>0</v>
      </c>
      <c r="U81" s="513">
        <v>0</v>
      </c>
      <c r="V81" s="513">
        <v>0</v>
      </c>
      <c r="W81" s="513">
        <v>0</v>
      </c>
      <c r="X81" s="513">
        <v>0</v>
      </c>
      <c r="Y81" s="513">
        <v>0</v>
      </c>
      <c r="Z81" s="513">
        <v>0</v>
      </c>
      <c r="AA81" s="513">
        <v>0</v>
      </c>
      <c r="AB81" s="526">
        <v>0.48719499999999999</v>
      </c>
      <c r="AC81" s="527">
        <v>0.48719499999999999</v>
      </c>
      <c r="AD81" s="497">
        <v>0</v>
      </c>
      <c r="AE81" s="497">
        <v>34.660693999999999</v>
      </c>
      <c r="AF81" s="497">
        <v>0</v>
      </c>
      <c r="AG81" s="497">
        <v>0</v>
      </c>
      <c r="AH81" s="497">
        <v>0</v>
      </c>
      <c r="AI81" s="497">
        <v>0</v>
      </c>
      <c r="AJ81" s="497">
        <v>0</v>
      </c>
      <c r="AK81" s="497">
        <v>0</v>
      </c>
      <c r="AL81" s="497">
        <v>0</v>
      </c>
      <c r="AM81" s="497">
        <v>0</v>
      </c>
      <c r="AN81" s="497">
        <v>0</v>
      </c>
      <c r="AO81" s="497">
        <v>0</v>
      </c>
      <c r="AP81" s="515">
        <v>0</v>
      </c>
      <c r="AQ81" s="513">
        <v>0</v>
      </c>
      <c r="AR81" s="513">
        <v>0</v>
      </c>
      <c r="AS81" s="513">
        <v>0</v>
      </c>
      <c r="AT81" s="513">
        <v>0</v>
      </c>
      <c r="AU81" s="513">
        <v>0</v>
      </c>
      <c r="AV81" s="513">
        <v>0</v>
      </c>
      <c r="AW81" s="513">
        <v>0</v>
      </c>
      <c r="AX81" s="513">
        <v>0</v>
      </c>
      <c r="AY81" s="513">
        <v>0</v>
      </c>
      <c r="AZ81" s="513">
        <v>0</v>
      </c>
      <c r="BA81" s="513">
        <v>0</v>
      </c>
      <c r="BB81" s="515">
        <v>0</v>
      </c>
      <c r="BC81" s="513">
        <v>0</v>
      </c>
      <c r="BD81" s="513">
        <v>0</v>
      </c>
      <c r="BE81" s="513">
        <v>0</v>
      </c>
      <c r="BF81" s="513">
        <v>0</v>
      </c>
      <c r="BG81" s="513">
        <v>0</v>
      </c>
      <c r="BH81" s="513">
        <v>0</v>
      </c>
      <c r="BI81" s="513">
        <v>0</v>
      </c>
      <c r="BJ81" s="513">
        <v>0</v>
      </c>
      <c r="BK81" s="513">
        <v>0</v>
      </c>
      <c r="BL81" s="513">
        <v>0</v>
      </c>
      <c r="BM81" s="513">
        <v>0</v>
      </c>
      <c r="BN81" s="514">
        <f>SUM(BB81:BM81)</f>
        <v>0</v>
      </c>
      <c r="BO81" s="513">
        <v>0</v>
      </c>
      <c r="BP81" s="513">
        <v>0</v>
      </c>
      <c r="BQ81" s="513">
        <v>0</v>
      </c>
      <c r="BR81" s="513">
        <v>0</v>
      </c>
      <c r="BS81" s="513">
        <v>0</v>
      </c>
      <c r="BT81" s="513">
        <v>0</v>
      </c>
      <c r="BU81" s="513">
        <v>0</v>
      </c>
      <c r="BV81" s="513">
        <v>0</v>
      </c>
      <c r="BW81" s="513">
        <v>0</v>
      </c>
      <c r="BX81" s="513">
        <v>0</v>
      </c>
      <c r="BY81" s="513">
        <v>0</v>
      </c>
      <c r="BZ81" s="513">
        <v>0</v>
      </c>
      <c r="CA81" s="515">
        <f>+CA82</f>
        <v>0</v>
      </c>
      <c r="CB81" s="513">
        <f>+CB82</f>
        <v>0</v>
      </c>
      <c r="CC81" s="513">
        <f t="shared" ref="CC81:CI81" si="22">+CC82</f>
        <v>0</v>
      </c>
      <c r="CD81" s="513">
        <f t="shared" si="22"/>
        <v>0</v>
      </c>
      <c r="CE81" s="513">
        <f t="shared" si="22"/>
        <v>0</v>
      </c>
      <c r="CF81" s="513">
        <f t="shared" si="22"/>
        <v>0</v>
      </c>
      <c r="CG81" s="513">
        <f t="shared" si="22"/>
        <v>0</v>
      </c>
      <c r="CH81" s="513">
        <f t="shared" si="22"/>
        <v>0</v>
      </c>
      <c r="CI81" s="513">
        <f t="shared" si="22"/>
        <v>0</v>
      </c>
      <c r="CJ81" s="557">
        <f>+CJ82</f>
        <v>0</v>
      </c>
      <c r="CK81" s="528">
        <f>+CK82</f>
        <v>0</v>
      </c>
      <c r="CL81" s="513">
        <f>SUM($BB81:$BL81)</f>
        <v>0</v>
      </c>
      <c r="CM81" s="513">
        <f>SUM($BO81:$BY81)</f>
        <v>0</v>
      </c>
      <c r="CN81" s="516">
        <f>SUM($CA81:$CK81)</f>
        <v>0</v>
      </c>
      <c r="CO81" s="514"/>
      <c r="CU81" s="234"/>
      <c r="CV81" s="234"/>
      <c r="CW81" s="234"/>
      <c r="CX81" s="234"/>
      <c r="CY81" s="234"/>
      <c r="CZ81" s="234"/>
      <c r="DA81" s="234"/>
      <c r="DB81" s="234"/>
      <c r="DC81" s="234"/>
      <c r="DD81" s="234"/>
      <c r="DE81" s="234"/>
      <c r="DF81" s="234"/>
      <c r="DG81" s="234"/>
      <c r="DH81" s="234"/>
      <c r="DI81" s="234"/>
      <c r="DJ81" s="234"/>
      <c r="DK81" s="234"/>
      <c r="DL81" s="234"/>
    </row>
    <row r="82" spans="1:3394" ht="20.100000000000001" customHeight="1" thickBot="1" x14ac:dyDescent="0.3">
      <c r="A82" s="549"/>
      <c r="B82" s="529" t="s">
        <v>15</v>
      </c>
      <c r="C82" s="530" t="s">
        <v>16</v>
      </c>
      <c r="D82" s="531">
        <v>0</v>
      </c>
      <c r="E82" s="532">
        <v>0</v>
      </c>
      <c r="F82" s="532">
        <v>0</v>
      </c>
      <c r="G82" s="532">
        <v>0</v>
      </c>
      <c r="H82" s="532">
        <v>0</v>
      </c>
      <c r="I82" s="532">
        <v>0</v>
      </c>
      <c r="J82" s="532">
        <v>0</v>
      </c>
      <c r="K82" s="532">
        <v>0</v>
      </c>
      <c r="L82" s="532">
        <v>0</v>
      </c>
      <c r="M82" s="532">
        <v>0</v>
      </c>
      <c r="N82" s="532">
        <v>0</v>
      </c>
      <c r="O82" s="532">
        <v>0</v>
      </c>
      <c r="P82" s="493">
        <v>0</v>
      </c>
      <c r="Q82" s="532">
        <v>0</v>
      </c>
      <c r="R82" s="532">
        <v>0</v>
      </c>
      <c r="S82" s="532">
        <v>0</v>
      </c>
      <c r="T82" s="532">
        <v>0</v>
      </c>
      <c r="U82" s="532">
        <v>0</v>
      </c>
      <c r="V82" s="532">
        <v>0</v>
      </c>
      <c r="W82" s="532">
        <v>0</v>
      </c>
      <c r="X82" s="532">
        <v>0</v>
      </c>
      <c r="Y82" s="532">
        <v>0</v>
      </c>
      <c r="Z82" s="532">
        <v>0</v>
      </c>
      <c r="AA82" s="532">
        <v>0</v>
      </c>
      <c r="AB82" s="533">
        <v>0.48719499999999999</v>
      </c>
      <c r="AC82" s="534">
        <v>0.48719499999999999</v>
      </c>
      <c r="AD82" s="532">
        <v>0</v>
      </c>
      <c r="AE82" s="532">
        <v>34.660693999999999</v>
      </c>
      <c r="AF82" s="532">
        <v>0</v>
      </c>
      <c r="AG82" s="532">
        <v>0</v>
      </c>
      <c r="AH82" s="532">
        <v>0</v>
      </c>
      <c r="AI82" s="532">
        <v>0</v>
      </c>
      <c r="AJ82" s="532">
        <v>0</v>
      </c>
      <c r="AK82" s="532">
        <v>0</v>
      </c>
      <c r="AL82" s="532">
        <v>0</v>
      </c>
      <c r="AM82" s="532">
        <v>0</v>
      </c>
      <c r="AN82" s="532">
        <v>0</v>
      </c>
      <c r="AO82" s="532">
        <v>0</v>
      </c>
      <c r="AP82" s="496">
        <v>0</v>
      </c>
      <c r="AQ82" s="55">
        <v>0</v>
      </c>
      <c r="AR82" s="55">
        <v>0</v>
      </c>
      <c r="AS82" s="55">
        <v>0</v>
      </c>
      <c r="AT82" s="55">
        <v>0</v>
      </c>
      <c r="AU82" s="55">
        <v>0</v>
      </c>
      <c r="AV82" s="55">
        <v>0</v>
      </c>
      <c r="AW82" s="55">
        <v>0</v>
      </c>
      <c r="AX82" s="55">
        <v>0</v>
      </c>
      <c r="AY82" s="55">
        <v>0</v>
      </c>
      <c r="AZ82" s="55">
        <v>0</v>
      </c>
      <c r="BA82" s="55">
        <v>0</v>
      </c>
      <c r="BB82" s="496">
        <v>0</v>
      </c>
      <c r="BC82" s="55">
        <v>0</v>
      </c>
      <c r="BD82" s="55">
        <v>0</v>
      </c>
      <c r="BE82" s="55">
        <v>0</v>
      </c>
      <c r="BF82" s="55">
        <v>0</v>
      </c>
      <c r="BG82" s="55">
        <v>0</v>
      </c>
      <c r="BH82" s="55">
        <v>0</v>
      </c>
      <c r="BI82" s="55">
        <v>0</v>
      </c>
      <c r="BJ82" s="55">
        <v>0</v>
      </c>
      <c r="BK82" s="55">
        <v>0</v>
      </c>
      <c r="BL82" s="55">
        <v>0</v>
      </c>
      <c r="BM82" s="55">
        <v>0</v>
      </c>
      <c r="BN82" s="483">
        <f>SUM(BB82:BM82)</f>
        <v>0</v>
      </c>
      <c r="BO82" s="55">
        <v>0</v>
      </c>
      <c r="BP82" s="55">
        <v>0</v>
      </c>
      <c r="BQ82" s="55">
        <v>0</v>
      </c>
      <c r="BR82" s="55">
        <v>0</v>
      </c>
      <c r="BS82" s="55">
        <v>0</v>
      </c>
      <c r="BT82" s="55">
        <v>0</v>
      </c>
      <c r="BU82" s="55">
        <v>0</v>
      </c>
      <c r="BV82" s="55">
        <v>0</v>
      </c>
      <c r="BW82" s="55">
        <v>0</v>
      </c>
      <c r="BX82" s="55">
        <v>0</v>
      </c>
      <c r="BY82" s="55">
        <v>0</v>
      </c>
      <c r="BZ82" s="55">
        <v>0</v>
      </c>
      <c r="CA82" s="496">
        <v>0</v>
      </c>
      <c r="CB82" s="55">
        <v>0</v>
      </c>
      <c r="CC82" s="55">
        <v>0</v>
      </c>
      <c r="CD82" s="55">
        <v>0</v>
      </c>
      <c r="CE82" s="532">
        <v>0</v>
      </c>
      <c r="CF82" s="532">
        <v>0</v>
      </c>
      <c r="CG82" s="532">
        <v>0</v>
      </c>
      <c r="CH82" s="551">
        <v>0</v>
      </c>
      <c r="CI82" s="553">
        <v>0</v>
      </c>
      <c r="CJ82" s="553">
        <v>0</v>
      </c>
      <c r="CK82" s="552">
        <v>0</v>
      </c>
      <c r="CL82" s="494">
        <f>SUM($BB82:$BL82)</f>
        <v>0</v>
      </c>
      <c r="CM82" s="494">
        <f>SUM($BO82:$BY82)</f>
        <v>0</v>
      </c>
      <c r="CN82" s="486">
        <f>SUM($CA82:$CK82)</f>
        <v>0</v>
      </c>
      <c r="CO82" s="525"/>
      <c r="CU82" s="234"/>
      <c r="CV82" s="234"/>
      <c r="CW82" s="234"/>
      <c r="CX82" s="234"/>
      <c r="CY82" s="234"/>
      <c r="CZ82" s="234"/>
      <c r="DA82" s="234"/>
      <c r="DB82" s="234"/>
      <c r="DC82" s="234"/>
      <c r="DD82" s="234"/>
      <c r="DE82" s="234"/>
      <c r="DF82" s="234"/>
      <c r="DG82" s="234"/>
      <c r="DH82" s="234"/>
      <c r="DI82" s="234"/>
      <c r="DJ82" s="234"/>
      <c r="DK82" s="234"/>
      <c r="DL82" s="234"/>
    </row>
    <row r="83" spans="1:3394" ht="18.75" customHeight="1" x14ac:dyDescent="0.3">
      <c r="A83" s="549"/>
      <c r="B83" s="504" t="s">
        <v>51</v>
      </c>
      <c r="C83" s="535"/>
      <c r="D83" s="524"/>
      <c r="E83" s="517"/>
      <c r="F83" s="517"/>
      <c r="G83" s="517"/>
      <c r="H83" s="517"/>
      <c r="I83" s="517"/>
      <c r="J83" s="517"/>
      <c r="K83" s="517"/>
      <c r="L83" s="517"/>
      <c r="M83" s="517"/>
      <c r="N83" s="517"/>
      <c r="O83" s="536"/>
      <c r="P83" s="512"/>
      <c r="Q83" s="494"/>
      <c r="R83" s="494"/>
      <c r="S83" s="494"/>
      <c r="T83" s="494"/>
      <c r="U83" s="494"/>
      <c r="V83" s="494"/>
      <c r="W83" s="494"/>
      <c r="X83" s="494"/>
      <c r="Y83" s="494"/>
      <c r="Z83" s="494"/>
      <c r="AA83" s="494"/>
      <c r="AB83" s="494"/>
      <c r="AC83" s="493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495"/>
      <c r="AQ83" s="494"/>
      <c r="AR83" s="494"/>
      <c r="AS83" s="494"/>
      <c r="AT83" s="494"/>
      <c r="AU83" s="494"/>
      <c r="AV83" s="494"/>
      <c r="AW83" s="494"/>
      <c r="AX83" s="494"/>
      <c r="AY83" s="494"/>
      <c r="AZ83" s="494"/>
      <c r="BA83" s="494"/>
      <c r="BB83" s="495"/>
      <c r="BC83" s="494"/>
      <c r="BD83" s="494"/>
      <c r="BE83" s="494"/>
      <c r="BF83" s="494"/>
      <c r="BG83" s="494"/>
      <c r="BH83" s="494"/>
      <c r="BI83" s="494"/>
      <c r="BJ83" s="494"/>
      <c r="BK83" s="494"/>
      <c r="BL83" s="494"/>
      <c r="BM83" s="494"/>
      <c r="BN83" s="525"/>
      <c r="BO83" s="494"/>
      <c r="BP83" s="494"/>
      <c r="BQ83" s="494"/>
      <c r="BR83" s="494"/>
      <c r="BS83" s="494"/>
      <c r="BT83" s="494"/>
      <c r="BU83" s="494"/>
      <c r="BV83" s="494"/>
      <c r="BW83" s="494"/>
      <c r="BX83" s="494"/>
      <c r="BY83" s="494"/>
      <c r="BZ83" s="494"/>
      <c r="CA83" s="495"/>
      <c r="CB83" s="494"/>
      <c r="CC83" s="494"/>
      <c r="CD83" s="494"/>
      <c r="CE83" s="55"/>
      <c r="CF83" s="494"/>
      <c r="CG83" s="494"/>
      <c r="CH83" s="494"/>
      <c r="CI83" s="494"/>
      <c r="CJ83" s="494"/>
      <c r="CK83" s="160"/>
      <c r="CL83" s="494"/>
      <c r="CM83" s="494"/>
      <c r="CN83" s="512"/>
      <c r="CO83" s="525"/>
      <c r="CU83" s="234"/>
      <c r="CV83" s="234"/>
      <c r="CW83" s="234"/>
      <c r="CX83" s="234"/>
      <c r="CY83" s="234"/>
      <c r="CZ83" s="234"/>
      <c r="DA83" s="234"/>
      <c r="DB83" s="234"/>
      <c r="DC83" s="234"/>
      <c r="DD83" s="234"/>
      <c r="DE83" s="234"/>
      <c r="DF83" s="234"/>
      <c r="DG83" s="234"/>
      <c r="DH83" s="234"/>
      <c r="DI83" s="234"/>
      <c r="DJ83" s="234"/>
      <c r="DK83" s="234"/>
      <c r="DL83" s="234"/>
    </row>
    <row r="84" spans="1:3394" ht="19.5" customHeight="1" thickBot="1" x14ac:dyDescent="0.35">
      <c r="A84" s="549"/>
      <c r="B84" s="627" t="s">
        <v>49</v>
      </c>
      <c r="C84" s="628"/>
      <c r="D84" s="515">
        <v>637.19348155364889</v>
      </c>
      <c r="E84" s="513">
        <v>292.53931925319586</v>
      </c>
      <c r="F84" s="513">
        <v>238.77799200829034</v>
      </c>
      <c r="G84" s="513">
        <v>184.32154472652402</v>
      </c>
      <c r="H84" s="513">
        <v>311.4505755027331</v>
      </c>
      <c r="I84" s="513">
        <v>138.74423144100439</v>
      </c>
      <c r="J84" s="513">
        <v>39.478034134901002</v>
      </c>
      <c r="K84" s="513">
        <v>53.879962746173703</v>
      </c>
      <c r="L84" s="513">
        <v>39.221368999593302</v>
      </c>
      <c r="M84" s="513">
        <v>18.417000000000002</v>
      </c>
      <c r="N84" s="513">
        <v>45.352761415591999</v>
      </c>
      <c r="O84" s="516">
        <v>158.269108033203</v>
      </c>
      <c r="P84" s="516">
        <v>2157.6453798148596</v>
      </c>
      <c r="Q84" s="513">
        <v>15.8391900007957</v>
      </c>
      <c r="R84" s="513">
        <v>18.219501359624999</v>
      </c>
      <c r="S84" s="513">
        <v>227.9063059355947</v>
      </c>
      <c r="T84" s="513">
        <v>355.76560431031504</v>
      </c>
      <c r="U84" s="513">
        <v>221.51586002468147</v>
      </c>
      <c r="V84" s="513">
        <v>6.1657456387362002</v>
      </c>
      <c r="W84" s="513">
        <v>3.6541079693266005</v>
      </c>
      <c r="X84" s="513">
        <v>0</v>
      </c>
      <c r="Y84" s="513">
        <v>2.6002000078943999</v>
      </c>
      <c r="Z84" s="513">
        <v>17.840405000000001</v>
      </c>
      <c r="AA84" s="513">
        <v>27.795461555423401</v>
      </c>
      <c r="AB84" s="526">
        <v>15.1172113612306</v>
      </c>
      <c r="AC84" s="493">
        <v>912.41959316362318</v>
      </c>
      <c r="AD84" s="497">
        <v>31.322000003081605</v>
      </c>
      <c r="AE84" s="497">
        <v>4.0517304104863996</v>
      </c>
      <c r="AF84" s="497">
        <v>8.518299997681801</v>
      </c>
      <c r="AG84" s="497">
        <v>35.871589999202804</v>
      </c>
      <c r="AH84" s="497">
        <v>38.013031007923999</v>
      </c>
      <c r="AI84" s="497">
        <v>29.260259999999999</v>
      </c>
      <c r="AJ84" s="497">
        <v>13.4963599911885</v>
      </c>
      <c r="AK84" s="497">
        <v>1.5000000063084</v>
      </c>
      <c r="AL84" s="497">
        <v>0</v>
      </c>
      <c r="AM84" s="497">
        <v>0</v>
      </c>
      <c r="AN84" s="497">
        <v>1.7033400000000001</v>
      </c>
      <c r="AO84" s="497">
        <v>0.34353</v>
      </c>
      <c r="AP84" s="515">
        <v>0</v>
      </c>
      <c r="AQ84" s="513">
        <v>0</v>
      </c>
      <c r="AR84" s="513">
        <v>0</v>
      </c>
      <c r="AS84" s="513">
        <v>0</v>
      </c>
      <c r="AT84" s="513">
        <v>0</v>
      </c>
      <c r="AU84" s="513">
        <v>7.5459999989948008</v>
      </c>
      <c r="AV84" s="513">
        <v>5.3042699999999998E-3</v>
      </c>
      <c r="AW84" s="513">
        <v>0</v>
      </c>
      <c r="AX84" s="513">
        <v>1.45821098235</v>
      </c>
      <c r="AY84" s="513">
        <v>24.059159999999999</v>
      </c>
      <c r="AZ84" s="513">
        <v>1.5214574999999999</v>
      </c>
      <c r="BA84" s="513">
        <v>0</v>
      </c>
      <c r="BB84" s="515">
        <v>0</v>
      </c>
      <c r="BC84" s="513">
        <v>0</v>
      </c>
      <c r="BD84" s="513">
        <v>0</v>
      </c>
      <c r="BE84" s="513">
        <v>3.3569930160485999</v>
      </c>
      <c r="BF84" s="513">
        <v>0</v>
      </c>
      <c r="BG84" s="513">
        <v>0</v>
      </c>
      <c r="BH84" s="513">
        <v>46.055490406964005</v>
      </c>
      <c r="BI84" s="513">
        <v>0</v>
      </c>
      <c r="BJ84" s="513">
        <v>0</v>
      </c>
      <c r="BK84" s="513">
        <v>0</v>
      </c>
      <c r="BL84" s="513">
        <v>0</v>
      </c>
      <c r="BM84" s="513">
        <v>1.4623470033188002</v>
      </c>
      <c r="BN84" s="514">
        <f t="shared" ref="BN84:BN87" si="23">SUM(BB84:BM84)</f>
        <v>50.8748304263314</v>
      </c>
      <c r="BO84" s="513">
        <v>0</v>
      </c>
      <c r="BP84" s="513">
        <v>0</v>
      </c>
      <c r="BQ84" s="513">
        <v>0</v>
      </c>
      <c r="BR84" s="513">
        <v>0</v>
      </c>
      <c r="BS84" s="513">
        <v>0.89476900000000004</v>
      </c>
      <c r="BT84" s="513">
        <v>0</v>
      </c>
      <c r="BU84" s="513">
        <v>0</v>
      </c>
      <c r="BV84" s="513">
        <v>0</v>
      </c>
      <c r="BW84" s="513">
        <v>0</v>
      </c>
      <c r="BX84" s="513">
        <v>0</v>
      </c>
      <c r="BY84" s="513">
        <v>0</v>
      </c>
      <c r="BZ84" s="513">
        <v>0</v>
      </c>
      <c r="CA84" s="515">
        <f>+CA85</f>
        <v>0</v>
      </c>
      <c r="CB84" s="513">
        <f>+CB85</f>
        <v>0</v>
      </c>
      <c r="CC84" s="513">
        <f t="shared" ref="CC84:CK84" si="24">+CC85</f>
        <v>0</v>
      </c>
      <c r="CD84" s="513">
        <f t="shared" si="24"/>
        <v>0.25</v>
      </c>
      <c r="CE84" s="513">
        <f t="shared" si="24"/>
        <v>0</v>
      </c>
      <c r="CF84" s="513">
        <f t="shared" si="24"/>
        <v>0</v>
      </c>
      <c r="CG84" s="513">
        <f t="shared" si="24"/>
        <v>7</v>
      </c>
      <c r="CH84" s="513">
        <f t="shared" si="24"/>
        <v>0</v>
      </c>
      <c r="CI84" s="513">
        <f t="shared" si="24"/>
        <v>0</v>
      </c>
      <c r="CJ84" s="513">
        <f t="shared" si="24"/>
        <v>0</v>
      </c>
      <c r="CK84" s="516">
        <f t="shared" si="24"/>
        <v>0</v>
      </c>
      <c r="CL84" s="513">
        <f t="shared" ref="CL84:CL115" si="25">SUM($BB84:$BL84)</f>
        <v>49.412483423012603</v>
      </c>
      <c r="CM84" s="513">
        <f t="shared" ref="CM84:CM115" si="26">SUM($BO84:$BY84)</f>
        <v>0.89476900000000004</v>
      </c>
      <c r="CN84" s="516">
        <f t="shared" ref="CN84:CN115" si="27">SUM($CA84:$CK84)</f>
        <v>7.25</v>
      </c>
      <c r="CO84" s="514">
        <f t="shared" si="12"/>
        <v>710.26499576985793</v>
      </c>
      <c r="CU84" s="234"/>
      <c r="CV84" s="234"/>
      <c r="CW84" s="234"/>
      <c r="CX84" s="234"/>
      <c r="CY84" s="234"/>
      <c r="CZ84" s="234"/>
      <c r="DA84" s="234"/>
      <c r="DB84" s="234"/>
      <c r="DC84" s="234"/>
      <c r="DD84" s="234"/>
      <c r="DE84" s="234"/>
      <c r="DF84" s="234"/>
      <c r="DG84" s="234"/>
      <c r="DH84" s="234"/>
      <c r="DI84" s="234"/>
      <c r="DJ84" s="234"/>
      <c r="DK84" s="234"/>
      <c r="DL84" s="234"/>
    </row>
    <row r="85" spans="1:3394" ht="20.100000000000001" customHeight="1" thickBot="1" x14ac:dyDescent="0.3">
      <c r="A85" s="549"/>
      <c r="B85" s="537" t="s">
        <v>15</v>
      </c>
      <c r="C85" s="538" t="s">
        <v>16</v>
      </c>
      <c r="D85" s="531">
        <v>637.19348155364889</v>
      </c>
      <c r="E85" s="532">
        <v>292.53931925319586</v>
      </c>
      <c r="F85" s="532">
        <v>238.77799200829034</v>
      </c>
      <c r="G85" s="532">
        <v>184.32154472652402</v>
      </c>
      <c r="H85" s="532">
        <v>311.4505755027331</v>
      </c>
      <c r="I85" s="532">
        <v>138.74423144100439</v>
      </c>
      <c r="J85" s="532">
        <v>39.478034134901002</v>
      </c>
      <c r="K85" s="532">
        <v>53.879962746173703</v>
      </c>
      <c r="L85" s="532">
        <v>39.221368999593302</v>
      </c>
      <c r="M85" s="532">
        <v>18.417000000000002</v>
      </c>
      <c r="N85" s="532">
        <v>45.352761415591999</v>
      </c>
      <c r="O85" s="539">
        <v>158.269108033203</v>
      </c>
      <c r="P85" s="540">
        <v>2157.6453798148596</v>
      </c>
      <c r="Q85" s="532">
        <v>15.8391900007957</v>
      </c>
      <c r="R85" s="532">
        <v>18.219501359624999</v>
      </c>
      <c r="S85" s="532">
        <v>227.9063059355947</v>
      </c>
      <c r="T85" s="532">
        <v>355.76560431031504</v>
      </c>
      <c r="U85" s="532">
        <v>221.51586002468147</v>
      </c>
      <c r="V85" s="532">
        <v>6.1657456387362002</v>
      </c>
      <c r="W85" s="532">
        <v>3.6541079693266005</v>
      </c>
      <c r="X85" s="532">
        <v>0</v>
      </c>
      <c r="Y85" s="532">
        <v>2.6002000078943999</v>
      </c>
      <c r="Z85" s="532">
        <v>17.840405000000001</v>
      </c>
      <c r="AA85" s="532">
        <v>27.795461555423401</v>
      </c>
      <c r="AB85" s="533">
        <v>15.1172113612306</v>
      </c>
      <c r="AC85" s="541">
        <v>912.41959316362318</v>
      </c>
      <c r="AD85" s="532">
        <v>31.322000003081605</v>
      </c>
      <c r="AE85" s="532">
        <v>4.0517304104863996</v>
      </c>
      <c r="AF85" s="532">
        <v>8.518299997681801</v>
      </c>
      <c r="AG85" s="532">
        <v>35.871589999202804</v>
      </c>
      <c r="AH85" s="532">
        <v>38.013031007923999</v>
      </c>
      <c r="AI85" s="532">
        <v>29.260259999999999</v>
      </c>
      <c r="AJ85" s="532">
        <v>13.4963599911885</v>
      </c>
      <c r="AK85" s="532">
        <v>1.5000000063084</v>
      </c>
      <c r="AL85" s="532">
        <v>0</v>
      </c>
      <c r="AM85" s="532">
        <v>0</v>
      </c>
      <c r="AN85" s="532">
        <v>1.7033400000000001</v>
      </c>
      <c r="AO85" s="532">
        <v>0.34353</v>
      </c>
      <c r="AP85" s="531">
        <v>0</v>
      </c>
      <c r="AQ85" s="532">
        <v>0</v>
      </c>
      <c r="AR85" s="532">
        <v>0</v>
      </c>
      <c r="AS85" s="532">
        <v>0</v>
      </c>
      <c r="AT85" s="532">
        <v>0</v>
      </c>
      <c r="AU85" s="532">
        <v>7.5459999989948008</v>
      </c>
      <c r="AV85" s="532">
        <v>5.3042699999999998E-3</v>
      </c>
      <c r="AW85" s="532">
        <v>0</v>
      </c>
      <c r="AX85" s="532">
        <v>1.45821098235</v>
      </c>
      <c r="AY85" s="532">
        <v>24.059159999999999</v>
      </c>
      <c r="AZ85" s="532">
        <v>1.5214574999999999</v>
      </c>
      <c r="BA85" s="532">
        <v>0</v>
      </c>
      <c r="BB85" s="531">
        <v>0</v>
      </c>
      <c r="BC85" s="532">
        <v>0</v>
      </c>
      <c r="BD85" s="532">
        <v>0</v>
      </c>
      <c r="BE85" s="532">
        <v>3.3569930160485999</v>
      </c>
      <c r="BF85" s="532">
        <v>0</v>
      </c>
      <c r="BG85" s="532">
        <v>0</v>
      </c>
      <c r="BH85" s="532">
        <v>46.055490406964005</v>
      </c>
      <c r="BI85" s="532">
        <v>0</v>
      </c>
      <c r="BJ85" s="532">
        <v>0</v>
      </c>
      <c r="BK85" s="532">
        <v>0</v>
      </c>
      <c r="BL85" s="532">
        <v>0</v>
      </c>
      <c r="BM85" s="532">
        <v>1.4623470033188002</v>
      </c>
      <c r="BN85" s="542">
        <f t="shared" si="23"/>
        <v>50.8748304263314</v>
      </c>
      <c r="BO85" s="532">
        <v>0</v>
      </c>
      <c r="BP85" s="532">
        <v>0</v>
      </c>
      <c r="BQ85" s="532">
        <v>0</v>
      </c>
      <c r="BR85" s="532">
        <v>0</v>
      </c>
      <c r="BS85" s="532">
        <v>0.89476900000000004</v>
      </c>
      <c r="BT85" s="532">
        <v>0</v>
      </c>
      <c r="BU85" s="532">
        <v>0</v>
      </c>
      <c r="BV85" s="532">
        <v>0</v>
      </c>
      <c r="BW85" s="532">
        <v>0</v>
      </c>
      <c r="BX85" s="532">
        <v>0</v>
      </c>
      <c r="BY85" s="532">
        <v>0</v>
      </c>
      <c r="BZ85" s="532">
        <v>0</v>
      </c>
      <c r="CA85" s="531">
        <v>0</v>
      </c>
      <c r="CB85" s="532">
        <v>0</v>
      </c>
      <c r="CC85" s="532">
        <v>0</v>
      </c>
      <c r="CD85" s="532">
        <f>250000/1000000</f>
        <v>0.25</v>
      </c>
      <c r="CE85" s="532">
        <v>0</v>
      </c>
      <c r="CF85" s="532">
        <v>0</v>
      </c>
      <c r="CG85" s="532">
        <v>7</v>
      </c>
      <c r="CH85" s="532">
        <v>0</v>
      </c>
      <c r="CI85" s="532">
        <v>0</v>
      </c>
      <c r="CJ85" s="532">
        <v>0</v>
      </c>
      <c r="CK85" s="539">
        <v>0</v>
      </c>
      <c r="CL85" s="532">
        <f t="shared" si="25"/>
        <v>49.412483423012603</v>
      </c>
      <c r="CM85" s="532">
        <f t="shared" si="26"/>
        <v>0.89476900000000004</v>
      </c>
      <c r="CN85" s="540">
        <f t="shared" si="27"/>
        <v>7.25</v>
      </c>
      <c r="CO85" s="541">
        <f t="shared" si="12"/>
        <v>710.26499576985793</v>
      </c>
      <c r="CU85" s="234"/>
      <c r="CV85" s="234"/>
      <c r="CW85" s="234"/>
      <c r="CX85" s="234"/>
      <c r="CY85" s="234"/>
      <c r="CZ85" s="234"/>
      <c r="DA85" s="234"/>
      <c r="DB85" s="234"/>
      <c r="DC85" s="234"/>
      <c r="DD85" s="234"/>
      <c r="DE85" s="234"/>
      <c r="DF85" s="234"/>
      <c r="DG85" s="234"/>
      <c r="DH85" s="234"/>
      <c r="DI85" s="234"/>
      <c r="DJ85" s="234"/>
      <c r="DK85" s="234"/>
      <c r="DL85" s="234"/>
    </row>
    <row r="86" spans="1:3394" ht="20.100000000000001" customHeight="1" thickBot="1" x14ac:dyDescent="0.3">
      <c r="A86" s="549"/>
      <c r="B86" s="458"/>
      <c r="C86" s="326" t="s">
        <v>115</v>
      </c>
      <c r="D86" s="323">
        <f t="shared" ref="D86:AI86" si="28">+D87+D121+D151+D153</f>
        <v>5162</v>
      </c>
      <c r="E86" s="324">
        <f t="shared" si="28"/>
        <v>4393</v>
      </c>
      <c r="F86" s="324">
        <f t="shared" si="28"/>
        <v>5069</v>
      </c>
      <c r="G86" s="324">
        <f t="shared" si="28"/>
        <v>4887</v>
      </c>
      <c r="H86" s="324">
        <f t="shared" si="28"/>
        <v>4972</v>
      </c>
      <c r="I86" s="324">
        <f t="shared" si="28"/>
        <v>5033</v>
      </c>
      <c r="J86" s="324">
        <f t="shared" si="28"/>
        <v>5158</v>
      </c>
      <c r="K86" s="324">
        <f t="shared" si="28"/>
        <v>4582</v>
      </c>
      <c r="L86" s="324">
        <f t="shared" si="28"/>
        <v>5023</v>
      </c>
      <c r="M86" s="324">
        <f t="shared" si="28"/>
        <v>5111</v>
      </c>
      <c r="N86" s="324">
        <f t="shared" si="28"/>
        <v>4906</v>
      </c>
      <c r="O86" s="325">
        <f t="shared" si="28"/>
        <v>5521</v>
      </c>
      <c r="P86" s="324">
        <f t="shared" si="28"/>
        <v>59817</v>
      </c>
      <c r="Q86" s="323">
        <f t="shared" si="28"/>
        <v>4353</v>
      </c>
      <c r="R86" s="324">
        <f t="shared" si="28"/>
        <v>4211</v>
      </c>
      <c r="S86" s="324">
        <f t="shared" si="28"/>
        <v>5289</v>
      </c>
      <c r="T86" s="324">
        <f t="shared" si="28"/>
        <v>5113</v>
      </c>
      <c r="U86" s="324">
        <f t="shared" si="28"/>
        <v>5185</v>
      </c>
      <c r="V86" s="324">
        <f t="shared" si="28"/>
        <v>5191</v>
      </c>
      <c r="W86" s="324">
        <f t="shared" si="28"/>
        <v>5019</v>
      </c>
      <c r="X86" s="324">
        <f t="shared" si="28"/>
        <v>5164</v>
      </c>
      <c r="Y86" s="324">
        <f t="shared" si="28"/>
        <v>5262</v>
      </c>
      <c r="Z86" s="324">
        <f t="shared" si="28"/>
        <v>5216</v>
      </c>
      <c r="AA86" s="324">
        <f t="shared" si="28"/>
        <v>4985</v>
      </c>
      <c r="AB86" s="325">
        <f t="shared" si="28"/>
        <v>5776</v>
      </c>
      <c r="AC86" s="324">
        <f t="shared" si="28"/>
        <v>60764</v>
      </c>
      <c r="AD86" s="323">
        <f t="shared" si="28"/>
        <v>4907</v>
      </c>
      <c r="AE86" s="324">
        <f t="shared" si="28"/>
        <v>4659</v>
      </c>
      <c r="AF86" s="324">
        <f t="shared" si="28"/>
        <v>5111</v>
      </c>
      <c r="AG86" s="324">
        <f t="shared" si="28"/>
        <v>4840</v>
      </c>
      <c r="AH86" s="324">
        <f t="shared" si="28"/>
        <v>5347</v>
      </c>
      <c r="AI86" s="324">
        <f t="shared" si="28"/>
        <v>5133</v>
      </c>
      <c r="AJ86" s="324">
        <f t="shared" ref="AJ86:BM86" si="29">+AJ87+AJ121+AJ151+AJ153</f>
        <v>4590</v>
      </c>
      <c r="AK86" s="324">
        <f t="shared" si="29"/>
        <v>5118</v>
      </c>
      <c r="AL86" s="324">
        <f t="shared" si="29"/>
        <v>4913</v>
      </c>
      <c r="AM86" s="324">
        <f t="shared" si="29"/>
        <v>4636</v>
      </c>
      <c r="AN86" s="324">
        <f t="shared" si="29"/>
        <v>4825</v>
      </c>
      <c r="AO86" s="325">
        <f t="shared" si="29"/>
        <v>5215</v>
      </c>
      <c r="AP86" s="324">
        <f t="shared" si="29"/>
        <v>4500</v>
      </c>
      <c r="AQ86" s="324">
        <f t="shared" si="29"/>
        <v>4349</v>
      </c>
      <c r="AR86" s="324">
        <f t="shared" si="29"/>
        <v>5191</v>
      </c>
      <c r="AS86" s="324">
        <f t="shared" si="29"/>
        <v>4646</v>
      </c>
      <c r="AT86" s="324">
        <f t="shared" si="29"/>
        <v>5721</v>
      </c>
      <c r="AU86" s="324">
        <f t="shared" si="29"/>
        <v>4753</v>
      </c>
      <c r="AV86" s="324">
        <f t="shared" si="29"/>
        <v>5361</v>
      </c>
      <c r="AW86" s="324">
        <f t="shared" si="29"/>
        <v>5345</v>
      </c>
      <c r="AX86" s="324">
        <f t="shared" si="29"/>
        <v>4979</v>
      </c>
      <c r="AY86" s="324">
        <f t="shared" si="29"/>
        <v>5717</v>
      </c>
      <c r="AZ86" s="324">
        <f t="shared" si="29"/>
        <v>5025</v>
      </c>
      <c r="BA86" s="324">
        <f t="shared" si="29"/>
        <v>5065</v>
      </c>
      <c r="BB86" s="323">
        <f t="shared" si="29"/>
        <v>4990</v>
      </c>
      <c r="BC86" s="324">
        <f t="shared" si="29"/>
        <v>4500</v>
      </c>
      <c r="BD86" s="324">
        <f t="shared" si="29"/>
        <v>5042</v>
      </c>
      <c r="BE86" s="324">
        <f t="shared" si="29"/>
        <v>5589</v>
      </c>
      <c r="BF86" s="324">
        <f t="shared" si="29"/>
        <v>5777</v>
      </c>
      <c r="BG86" s="324">
        <f t="shared" si="29"/>
        <v>5396</v>
      </c>
      <c r="BH86" s="324">
        <f t="shared" si="29"/>
        <v>6350</v>
      </c>
      <c r="BI86" s="324">
        <f t="shared" si="29"/>
        <v>5837</v>
      </c>
      <c r="BJ86" s="324">
        <f t="shared" si="29"/>
        <v>5798</v>
      </c>
      <c r="BK86" s="324">
        <f t="shared" si="29"/>
        <v>6415</v>
      </c>
      <c r="BL86" s="324">
        <f t="shared" si="29"/>
        <v>6134</v>
      </c>
      <c r="BM86" s="324">
        <f t="shared" si="29"/>
        <v>6696</v>
      </c>
      <c r="BN86" s="442">
        <f t="shared" si="23"/>
        <v>68524</v>
      </c>
      <c r="BO86" s="324">
        <f t="shared" ref="BO86:CE86" si="30">+BO87+BO121+BO151+BO153</f>
        <v>6146</v>
      </c>
      <c r="BP86" s="324">
        <f t="shared" si="30"/>
        <v>5852</v>
      </c>
      <c r="BQ86" s="324">
        <f t="shared" si="30"/>
        <v>5971</v>
      </c>
      <c r="BR86" s="324">
        <f t="shared" si="30"/>
        <v>6322</v>
      </c>
      <c r="BS86" s="324">
        <f t="shared" si="30"/>
        <v>6551</v>
      </c>
      <c r="BT86" s="324">
        <f t="shared" si="30"/>
        <v>6107</v>
      </c>
      <c r="BU86" s="324">
        <f t="shared" si="30"/>
        <v>6809</v>
      </c>
      <c r="BV86" s="324">
        <f t="shared" si="30"/>
        <v>6391</v>
      </c>
      <c r="BW86" s="324">
        <f t="shared" si="30"/>
        <v>6731</v>
      </c>
      <c r="BX86" s="324">
        <f t="shared" si="30"/>
        <v>7270</v>
      </c>
      <c r="BY86" s="324">
        <f t="shared" si="30"/>
        <v>6071</v>
      </c>
      <c r="BZ86" s="324">
        <f t="shared" si="30"/>
        <v>8418</v>
      </c>
      <c r="CA86" s="323">
        <f t="shared" si="30"/>
        <v>7122</v>
      </c>
      <c r="CB86" s="324">
        <f t="shared" si="30"/>
        <v>6335</v>
      </c>
      <c r="CC86" s="324">
        <f t="shared" si="30"/>
        <v>7653</v>
      </c>
      <c r="CD86" s="324">
        <f t="shared" si="30"/>
        <v>7823</v>
      </c>
      <c r="CE86" s="324">
        <f t="shared" si="30"/>
        <v>7310</v>
      </c>
      <c r="CF86" s="324">
        <f t="shared" ref="CF86" si="31">+CF87+CF121+CF151+CF153</f>
        <v>7945</v>
      </c>
      <c r="CG86" s="324">
        <f>+CG87+CG121+CG151+CG153</f>
        <v>8776</v>
      </c>
      <c r="CH86" s="324">
        <f>+CH87+CH121+CH151+CH153</f>
        <v>8294</v>
      </c>
      <c r="CI86" s="324">
        <f>+CI87+CI121+CI151+CI153</f>
        <v>8599</v>
      </c>
      <c r="CJ86" s="324">
        <f>+CJ87+CJ121+CJ151+CJ153</f>
        <v>9353</v>
      </c>
      <c r="CK86" s="325">
        <f>+CK87+CK121+CK151+CK153</f>
        <v>8598</v>
      </c>
      <c r="CL86" s="324">
        <f t="shared" si="25"/>
        <v>61828</v>
      </c>
      <c r="CM86" s="324">
        <f t="shared" si="26"/>
        <v>70221</v>
      </c>
      <c r="CN86" s="324">
        <f t="shared" si="27"/>
        <v>87808</v>
      </c>
      <c r="CO86" s="555">
        <f t="shared" si="12"/>
        <v>25.045214394554339</v>
      </c>
      <c r="CU86" s="234"/>
      <c r="CV86" s="234"/>
      <c r="CW86" s="234"/>
      <c r="CX86" s="234"/>
      <c r="CY86" s="234"/>
      <c r="CZ86" s="234"/>
      <c r="DA86" s="234"/>
      <c r="DB86" s="234"/>
      <c r="DC86" s="234"/>
      <c r="DD86" s="234"/>
      <c r="DE86" s="234"/>
      <c r="DF86" s="234"/>
      <c r="DG86" s="234"/>
      <c r="DH86" s="234"/>
      <c r="DI86" s="234"/>
      <c r="DJ86" s="234"/>
      <c r="DK86" s="234"/>
      <c r="DL86" s="234"/>
    </row>
    <row r="87" spans="1:3394" s="36" customFormat="1" ht="20.100000000000001" customHeight="1" thickBot="1" x14ac:dyDescent="0.35">
      <c r="A87" s="549"/>
      <c r="B87" s="343" t="s">
        <v>71</v>
      </c>
      <c r="C87" s="275"/>
      <c r="D87" s="186">
        <f t="shared" ref="D87:AI87" si="32">SUM(D88:D120)</f>
        <v>3856</v>
      </c>
      <c r="E87" s="169">
        <f t="shared" si="32"/>
        <v>3216</v>
      </c>
      <c r="F87" s="169">
        <f t="shared" si="32"/>
        <v>3684</v>
      </c>
      <c r="G87" s="169">
        <f t="shared" si="32"/>
        <v>3570</v>
      </c>
      <c r="H87" s="169">
        <f t="shared" si="32"/>
        <v>3508</v>
      </c>
      <c r="I87" s="169">
        <f t="shared" si="32"/>
        <v>3593</v>
      </c>
      <c r="J87" s="169">
        <f t="shared" si="32"/>
        <v>3706</v>
      </c>
      <c r="K87" s="169">
        <f t="shared" si="32"/>
        <v>3322</v>
      </c>
      <c r="L87" s="169">
        <f t="shared" si="32"/>
        <v>3700</v>
      </c>
      <c r="M87" s="169">
        <f t="shared" si="32"/>
        <v>3817</v>
      </c>
      <c r="N87" s="169">
        <f t="shared" si="32"/>
        <v>3557</v>
      </c>
      <c r="O87" s="169">
        <f t="shared" si="32"/>
        <v>4053</v>
      </c>
      <c r="P87" s="171">
        <f t="shared" si="32"/>
        <v>43582</v>
      </c>
      <c r="Q87" s="169">
        <f t="shared" si="32"/>
        <v>3227</v>
      </c>
      <c r="R87" s="169">
        <f t="shared" si="32"/>
        <v>3091</v>
      </c>
      <c r="S87" s="169">
        <f t="shared" si="32"/>
        <v>3892</v>
      </c>
      <c r="T87" s="169">
        <f t="shared" si="32"/>
        <v>3718</v>
      </c>
      <c r="U87" s="169">
        <f t="shared" si="32"/>
        <v>3775</v>
      </c>
      <c r="V87" s="169">
        <f t="shared" si="32"/>
        <v>3671</v>
      </c>
      <c r="W87" s="169">
        <f t="shared" si="32"/>
        <v>3670</v>
      </c>
      <c r="X87" s="169">
        <f t="shared" si="32"/>
        <v>3878</v>
      </c>
      <c r="Y87" s="169">
        <f t="shared" si="32"/>
        <v>3965</v>
      </c>
      <c r="Z87" s="169">
        <f t="shared" si="32"/>
        <v>3912</v>
      </c>
      <c r="AA87" s="169">
        <f t="shared" si="32"/>
        <v>3770</v>
      </c>
      <c r="AB87" s="169">
        <f t="shared" si="32"/>
        <v>4200</v>
      </c>
      <c r="AC87" s="171">
        <f t="shared" si="32"/>
        <v>44769</v>
      </c>
      <c r="AD87" s="169">
        <f t="shared" si="32"/>
        <v>3701</v>
      </c>
      <c r="AE87" s="169">
        <f t="shared" si="32"/>
        <v>3490</v>
      </c>
      <c r="AF87" s="169">
        <f t="shared" si="32"/>
        <v>3812</v>
      </c>
      <c r="AG87" s="169">
        <f t="shared" si="32"/>
        <v>3636</v>
      </c>
      <c r="AH87" s="169">
        <f t="shared" si="32"/>
        <v>3952</v>
      </c>
      <c r="AI87" s="169">
        <f t="shared" si="32"/>
        <v>3859</v>
      </c>
      <c r="AJ87" s="169">
        <f t="shared" ref="AJ87:BM87" si="33">SUM(AJ88:AJ120)</f>
        <v>3276</v>
      </c>
      <c r="AK87" s="169">
        <f t="shared" si="33"/>
        <v>3594</v>
      </c>
      <c r="AL87" s="169">
        <f t="shared" si="33"/>
        <v>3465</v>
      </c>
      <c r="AM87" s="169">
        <f t="shared" si="33"/>
        <v>3328</v>
      </c>
      <c r="AN87" s="169">
        <f t="shared" si="33"/>
        <v>3416</v>
      </c>
      <c r="AO87" s="169">
        <f t="shared" si="33"/>
        <v>3718</v>
      </c>
      <c r="AP87" s="186">
        <f t="shared" si="33"/>
        <v>3198</v>
      </c>
      <c r="AQ87" s="169">
        <f t="shared" si="33"/>
        <v>3105</v>
      </c>
      <c r="AR87" s="169">
        <f t="shared" si="33"/>
        <v>3629</v>
      </c>
      <c r="AS87" s="169">
        <f t="shared" si="33"/>
        <v>3173</v>
      </c>
      <c r="AT87" s="169">
        <f t="shared" si="33"/>
        <v>3947</v>
      </c>
      <c r="AU87" s="169">
        <f t="shared" si="33"/>
        <v>3373</v>
      </c>
      <c r="AV87" s="169">
        <f t="shared" si="33"/>
        <v>3905</v>
      </c>
      <c r="AW87" s="169">
        <f t="shared" si="33"/>
        <v>3882</v>
      </c>
      <c r="AX87" s="169">
        <f t="shared" si="33"/>
        <v>3589</v>
      </c>
      <c r="AY87" s="169">
        <f t="shared" si="33"/>
        <v>4210</v>
      </c>
      <c r="AZ87" s="169">
        <f t="shared" si="33"/>
        <v>3705</v>
      </c>
      <c r="BA87" s="424">
        <f t="shared" si="33"/>
        <v>3753</v>
      </c>
      <c r="BB87" s="169">
        <f t="shared" si="33"/>
        <v>3586</v>
      </c>
      <c r="BC87" s="169">
        <f t="shared" si="33"/>
        <v>3269</v>
      </c>
      <c r="BD87" s="169">
        <f t="shared" si="33"/>
        <v>3682</v>
      </c>
      <c r="BE87" s="169">
        <f t="shared" si="33"/>
        <v>4133</v>
      </c>
      <c r="BF87" s="169">
        <f t="shared" si="33"/>
        <v>4368</v>
      </c>
      <c r="BG87" s="169">
        <f t="shared" si="33"/>
        <v>4063</v>
      </c>
      <c r="BH87" s="169">
        <f t="shared" si="33"/>
        <v>4880</v>
      </c>
      <c r="BI87" s="169">
        <f t="shared" si="33"/>
        <v>4324</v>
      </c>
      <c r="BJ87" s="169">
        <f t="shared" si="33"/>
        <v>4329</v>
      </c>
      <c r="BK87" s="169">
        <f t="shared" si="33"/>
        <v>4810</v>
      </c>
      <c r="BL87" s="169">
        <f t="shared" si="33"/>
        <v>4654</v>
      </c>
      <c r="BM87" s="169">
        <f t="shared" si="33"/>
        <v>5235</v>
      </c>
      <c r="BN87" s="171">
        <f t="shared" si="23"/>
        <v>51333</v>
      </c>
      <c r="BO87" s="169">
        <f t="shared" ref="BO87:CE87" si="34">SUM(BO88:BO120)</f>
        <v>4705</v>
      </c>
      <c r="BP87" s="169">
        <f t="shared" si="34"/>
        <v>4482</v>
      </c>
      <c r="BQ87" s="169">
        <f t="shared" si="34"/>
        <v>4558</v>
      </c>
      <c r="BR87" s="169">
        <f t="shared" si="34"/>
        <v>4826</v>
      </c>
      <c r="BS87" s="169">
        <f t="shared" si="34"/>
        <v>4991</v>
      </c>
      <c r="BT87" s="169">
        <f t="shared" si="34"/>
        <v>4665</v>
      </c>
      <c r="BU87" s="169">
        <f t="shared" si="34"/>
        <v>5240</v>
      </c>
      <c r="BV87" s="169">
        <f t="shared" si="34"/>
        <v>4760</v>
      </c>
      <c r="BW87" s="169">
        <f t="shared" si="34"/>
        <v>5071</v>
      </c>
      <c r="BX87" s="169">
        <f t="shared" si="34"/>
        <v>5560</v>
      </c>
      <c r="BY87" s="169">
        <f t="shared" si="34"/>
        <v>4672</v>
      </c>
      <c r="BZ87" s="169">
        <f t="shared" si="34"/>
        <v>6443</v>
      </c>
      <c r="CA87" s="186">
        <f t="shared" si="34"/>
        <v>5381</v>
      </c>
      <c r="CB87" s="169">
        <f t="shared" si="34"/>
        <v>4808</v>
      </c>
      <c r="CC87" s="169">
        <f t="shared" si="34"/>
        <v>5836</v>
      </c>
      <c r="CD87" s="169">
        <f t="shared" si="34"/>
        <v>5939</v>
      </c>
      <c r="CE87" s="169">
        <f t="shared" si="34"/>
        <v>5625</v>
      </c>
      <c r="CF87" s="169">
        <f t="shared" ref="CF87" si="35">SUM(CF88:CF120)</f>
        <v>6081</v>
      </c>
      <c r="CG87" s="169">
        <f>SUM(CG88:CG120)</f>
        <v>6641</v>
      </c>
      <c r="CH87" s="169">
        <f>SUM(CH88:CH120)</f>
        <v>6214</v>
      </c>
      <c r="CI87" s="169">
        <f>SUM(CI88:CI120)</f>
        <v>6455</v>
      </c>
      <c r="CJ87" s="169">
        <f>SUM(CJ88:CJ120)</f>
        <v>7082</v>
      </c>
      <c r="CK87" s="424">
        <f>SUM(CK88:CK120)</f>
        <v>6518</v>
      </c>
      <c r="CL87" s="365">
        <f t="shared" si="25"/>
        <v>46098</v>
      </c>
      <c r="CM87" s="365">
        <f t="shared" si="26"/>
        <v>53530</v>
      </c>
      <c r="CN87" s="376">
        <f t="shared" si="27"/>
        <v>66580</v>
      </c>
      <c r="CO87" s="185">
        <f t="shared" si="12"/>
        <v>24.378852979637578</v>
      </c>
      <c r="CP87" s="234"/>
      <c r="CQ87" s="234"/>
      <c r="CR87" s="234"/>
      <c r="CS87" s="234"/>
      <c r="CT87" s="234"/>
      <c r="CU87" s="234"/>
      <c r="CV87" s="234"/>
      <c r="CW87" s="234"/>
      <c r="CX87" s="234"/>
      <c r="CY87" s="234"/>
      <c r="CZ87" s="234"/>
      <c r="DA87" s="234"/>
      <c r="DB87" s="234"/>
      <c r="DC87" s="234"/>
      <c r="DD87" s="234"/>
      <c r="DE87" s="234"/>
      <c r="DF87" s="234"/>
      <c r="DG87" s="234"/>
      <c r="DH87" s="234"/>
      <c r="DI87" s="234"/>
      <c r="DJ87" s="234"/>
      <c r="DK87" s="234"/>
      <c r="DL87" s="234"/>
      <c r="DM87" s="10"/>
      <c r="DN87" s="10"/>
      <c r="DO87" s="10"/>
      <c r="DP87" s="10"/>
      <c r="DQ87" s="10"/>
      <c r="DR87" s="10"/>
      <c r="DS87" s="10"/>
      <c r="DT87" s="10"/>
      <c r="DU87" s="10"/>
      <c r="DV87" s="10"/>
      <c r="DW87" s="10"/>
      <c r="DX87" s="10"/>
      <c r="DY87" s="10"/>
      <c r="DZ87" s="10"/>
      <c r="EA87" s="10"/>
      <c r="EB87" s="10"/>
      <c r="EC87" s="10"/>
      <c r="ED87" s="10"/>
      <c r="EE87" s="10"/>
      <c r="EF87" s="10"/>
      <c r="EG87" s="10"/>
      <c r="EH87" s="10"/>
      <c r="EI87" s="10"/>
      <c r="EJ87" s="10"/>
      <c r="EK87" s="10"/>
      <c r="EL87" s="10"/>
      <c r="EM87" s="10"/>
      <c r="EN87" s="10"/>
      <c r="EO87" s="10"/>
      <c r="EP87" s="10"/>
      <c r="EQ87" s="10"/>
      <c r="ER87" s="10"/>
      <c r="ES87" s="10"/>
      <c r="ET87" s="10"/>
      <c r="EU87" s="10"/>
      <c r="EV87" s="10"/>
      <c r="EW87" s="10"/>
      <c r="EX87" s="10"/>
      <c r="EY87" s="10"/>
      <c r="EZ87" s="10"/>
      <c r="FA87" s="10"/>
      <c r="FB87" s="10"/>
      <c r="FC87" s="10"/>
      <c r="FD87" s="10"/>
      <c r="FE87" s="10"/>
      <c r="FF87" s="10"/>
      <c r="FG87" s="10"/>
      <c r="FH87" s="10"/>
      <c r="FI87" s="10"/>
      <c r="FJ87" s="10"/>
      <c r="FK87" s="10"/>
      <c r="FL87" s="10"/>
      <c r="FM87" s="10"/>
      <c r="FN87" s="10"/>
      <c r="FO87" s="10"/>
      <c r="FP87" s="10"/>
      <c r="FQ87" s="10"/>
      <c r="FR87" s="10"/>
      <c r="FS87" s="10"/>
      <c r="FT87" s="10"/>
      <c r="FU87" s="10"/>
      <c r="FV87" s="10"/>
      <c r="FW87" s="10"/>
      <c r="FX87" s="10"/>
      <c r="FY87" s="10"/>
      <c r="FZ87" s="10"/>
      <c r="GA87" s="10"/>
      <c r="GB87" s="10"/>
      <c r="GC87" s="10"/>
      <c r="GD87" s="10"/>
      <c r="GE87" s="10"/>
      <c r="GF87" s="10"/>
      <c r="GG87" s="10"/>
      <c r="GH87" s="10"/>
      <c r="GI87" s="10"/>
      <c r="GJ87" s="10"/>
      <c r="GK87" s="10"/>
      <c r="GL87" s="10"/>
      <c r="GM87" s="10"/>
      <c r="GN87" s="10"/>
      <c r="GO87" s="10"/>
      <c r="GP87" s="10"/>
      <c r="GQ87" s="10"/>
      <c r="GR87" s="10"/>
      <c r="GS87" s="10"/>
      <c r="GT87" s="10"/>
      <c r="GU87" s="10"/>
      <c r="GV87" s="10"/>
      <c r="GW87" s="10"/>
      <c r="GX87" s="10"/>
      <c r="GY87" s="10"/>
      <c r="GZ87" s="10"/>
      <c r="HA87" s="10"/>
      <c r="HB87" s="10"/>
      <c r="HC87" s="10"/>
      <c r="HD87" s="10"/>
      <c r="HE87" s="10"/>
      <c r="HF87" s="10"/>
      <c r="HG87" s="10"/>
      <c r="HH87" s="10"/>
      <c r="HI87" s="10"/>
      <c r="HJ87" s="10"/>
      <c r="HK87" s="10"/>
      <c r="HL87" s="10"/>
      <c r="HM87" s="10"/>
      <c r="HN87" s="10"/>
      <c r="HO87" s="10"/>
      <c r="HP87" s="10"/>
      <c r="HQ87" s="10"/>
      <c r="HR87" s="10"/>
      <c r="HS87" s="10"/>
      <c r="HT87" s="10"/>
      <c r="HU87" s="10"/>
      <c r="HV87" s="10"/>
      <c r="HW87" s="10"/>
      <c r="HX87" s="10"/>
      <c r="HY87" s="10"/>
      <c r="HZ87" s="10"/>
      <c r="IA87" s="10"/>
      <c r="IB87" s="10"/>
      <c r="IC87" s="10"/>
      <c r="ID87" s="10"/>
      <c r="IE87" s="10"/>
      <c r="IF87" s="10"/>
      <c r="IG87" s="10"/>
      <c r="IH87" s="10"/>
      <c r="II87" s="10"/>
      <c r="IJ87" s="10"/>
      <c r="IK87" s="10"/>
      <c r="IL87" s="10"/>
      <c r="IM87" s="10"/>
      <c r="IN87" s="10"/>
      <c r="IO87" s="10"/>
      <c r="IP87" s="10"/>
      <c r="IQ87" s="10"/>
      <c r="IR87" s="10"/>
      <c r="IS87" s="10"/>
      <c r="IT87" s="10"/>
      <c r="IU87" s="10"/>
      <c r="IV87" s="10"/>
      <c r="IW87" s="10"/>
      <c r="IX87" s="10"/>
      <c r="IY87" s="10"/>
      <c r="IZ87" s="10"/>
      <c r="JA87" s="10"/>
      <c r="JB87" s="10"/>
      <c r="JC87" s="10"/>
      <c r="JD87" s="10"/>
      <c r="JE87" s="10"/>
      <c r="JF87" s="10"/>
      <c r="JG87" s="10"/>
      <c r="JH87" s="10"/>
      <c r="JI87" s="10"/>
      <c r="JJ87" s="10"/>
      <c r="JK87" s="10"/>
      <c r="JL87" s="10"/>
      <c r="JM87" s="10"/>
      <c r="JN87" s="10"/>
      <c r="JO87" s="10"/>
      <c r="JP87" s="10"/>
      <c r="JQ87" s="10"/>
      <c r="JR87" s="10"/>
      <c r="JS87" s="10"/>
      <c r="JT87" s="10"/>
      <c r="JU87" s="10"/>
      <c r="JV87" s="10"/>
      <c r="JW87" s="10"/>
      <c r="JX87" s="10"/>
      <c r="JY87" s="10"/>
      <c r="JZ87" s="10"/>
      <c r="KA87" s="10"/>
      <c r="KB87" s="10"/>
      <c r="KC87" s="10"/>
      <c r="KD87" s="10"/>
      <c r="KE87" s="10"/>
      <c r="KF87" s="10"/>
      <c r="KG87" s="10"/>
      <c r="KH87" s="10"/>
      <c r="KI87" s="10"/>
      <c r="KJ87" s="10"/>
      <c r="KK87" s="10"/>
      <c r="KL87" s="10"/>
      <c r="KM87" s="10"/>
      <c r="KN87" s="10"/>
      <c r="KO87" s="10"/>
      <c r="KP87" s="10"/>
      <c r="KQ87" s="10"/>
      <c r="KR87" s="10"/>
      <c r="KS87" s="10"/>
      <c r="KT87" s="10"/>
      <c r="KU87" s="10"/>
      <c r="KV87" s="10"/>
      <c r="KW87" s="10"/>
      <c r="KX87" s="10"/>
      <c r="KY87" s="10"/>
      <c r="KZ87" s="10"/>
      <c r="LA87" s="10"/>
      <c r="LB87" s="10"/>
      <c r="LC87" s="10"/>
      <c r="LD87" s="10"/>
      <c r="LE87" s="10"/>
      <c r="LF87" s="10"/>
      <c r="LG87" s="10"/>
      <c r="LH87" s="10"/>
      <c r="LI87" s="10"/>
      <c r="LJ87" s="10"/>
      <c r="LK87" s="10"/>
      <c r="LL87" s="10"/>
      <c r="LM87" s="10"/>
      <c r="LN87" s="10"/>
      <c r="LO87" s="10"/>
      <c r="LP87" s="10"/>
      <c r="LQ87" s="10"/>
      <c r="LR87" s="10"/>
      <c r="LS87" s="10"/>
      <c r="LT87" s="10"/>
      <c r="LU87" s="10"/>
      <c r="LV87" s="10"/>
      <c r="LW87" s="10"/>
      <c r="LX87" s="10"/>
      <c r="LY87" s="10"/>
      <c r="LZ87" s="10"/>
      <c r="MA87" s="10"/>
      <c r="MB87" s="10"/>
      <c r="MC87" s="10"/>
      <c r="MD87" s="10"/>
      <c r="ME87" s="10"/>
      <c r="MF87" s="10"/>
      <c r="MG87" s="10"/>
      <c r="MH87" s="10"/>
      <c r="MI87" s="10"/>
      <c r="MJ87" s="10"/>
      <c r="MK87" s="10"/>
      <c r="ML87" s="10"/>
      <c r="MM87" s="10"/>
      <c r="MN87" s="10"/>
      <c r="MO87" s="10"/>
      <c r="MP87" s="10"/>
      <c r="MQ87" s="10"/>
      <c r="MR87" s="10"/>
      <c r="MS87" s="10"/>
      <c r="MT87" s="10"/>
      <c r="MU87" s="10"/>
      <c r="MV87" s="10"/>
      <c r="MW87" s="10"/>
      <c r="MX87" s="10"/>
      <c r="MY87" s="10"/>
      <c r="MZ87" s="10"/>
      <c r="NA87" s="10"/>
      <c r="NB87" s="10"/>
      <c r="NC87" s="10"/>
      <c r="ND87" s="10"/>
      <c r="NE87" s="10"/>
      <c r="NF87" s="10"/>
      <c r="NG87" s="10"/>
      <c r="NH87" s="10"/>
      <c r="NI87" s="10"/>
      <c r="NJ87" s="10"/>
      <c r="NK87" s="10"/>
      <c r="NL87" s="10"/>
      <c r="NM87" s="10"/>
      <c r="NN87" s="10"/>
      <c r="NO87" s="10"/>
      <c r="NP87" s="10"/>
      <c r="NQ87" s="10"/>
      <c r="NR87" s="10"/>
      <c r="NS87" s="10"/>
      <c r="NT87" s="10"/>
      <c r="NU87" s="10"/>
      <c r="NV87" s="10"/>
      <c r="NW87" s="10"/>
      <c r="NX87" s="10"/>
      <c r="NY87" s="10"/>
      <c r="NZ87" s="10"/>
      <c r="OA87" s="10"/>
      <c r="OB87" s="10"/>
      <c r="OC87" s="10"/>
      <c r="OD87" s="10"/>
      <c r="OE87" s="10"/>
      <c r="OF87" s="10"/>
      <c r="OG87" s="10"/>
      <c r="OH87" s="10"/>
      <c r="OI87" s="10"/>
      <c r="OJ87" s="10"/>
      <c r="OK87" s="10"/>
      <c r="OL87" s="10"/>
      <c r="OM87" s="10"/>
      <c r="ON87" s="10"/>
      <c r="OO87" s="10"/>
      <c r="OP87" s="10"/>
      <c r="OQ87" s="10"/>
      <c r="OR87" s="10"/>
      <c r="OS87" s="10"/>
      <c r="OT87" s="10"/>
      <c r="OU87" s="10"/>
      <c r="OV87" s="10"/>
      <c r="OW87" s="10"/>
      <c r="OX87" s="10"/>
      <c r="OY87" s="10"/>
      <c r="OZ87" s="10"/>
      <c r="PA87" s="10"/>
      <c r="PB87" s="10"/>
      <c r="PC87" s="10"/>
      <c r="PD87" s="10"/>
      <c r="PE87" s="10"/>
      <c r="PF87" s="10"/>
      <c r="PG87" s="10"/>
      <c r="PH87" s="10"/>
      <c r="PI87" s="10"/>
      <c r="PJ87" s="10"/>
      <c r="PK87" s="10"/>
      <c r="PL87" s="10"/>
      <c r="PM87" s="10"/>
      <c r="PN87" s="10"/>
      <c r="PO87" s="10"/>
      <c r="PP87" s="10"/>
      <c r="PQ87" s="10"/>
      <c r="PR87" s="10"/>
      <c r="PS87" s="10"/>
      <c r="PT87" s="10"/>
      <c r="PU87" s="10"/>
      <c r="PV87" s="10"/>
      <c r="PW87" s="10"/>
      <c r="PX87" s="10"/>
      <c r="PY87" s="10"/>
      <c r="PZ87" s="10"/>
      <c r="QA87" s="10"/>
      <c r="QB87" s="10"/>
      <c r="QC87" s="10"/>
      <c r="QD87" s="10"/>
      <c r="QE87" s="10"/>
      <c r="QF87" s="10"/>
      <c r="QG87" s="10"/>
      <c r="QH87" s="10"/>
      <c r="QI87" s="10"/>
      <c r="QJ87" s="10"/>
      <c r="QK87" s="10"/>
      <c r="QL87" s="10"/>
      <c r="QM87" s="10"/>
      <c r="QN87" s="10"/>
      <c r="QO87" s="10"/>
      <c r="QP87" s="10"/>
      <c r="QQ87" s="10"/>
      <c r="QR87" s="10"/>
      <c r="QS87" s="10"/>
      <c r="QT87" s="10"/>
      <c r="QU87" s="10"/>
      <c r="QV87" s="10"/>
      <c r="QW87" s="10"/>
      <c r="QX87" s="10"/>
      <c r="QY87" s="10"/>
      <c r="QZ87" s="10"/>
      <c r="RA87" s="10"/>
      <c r="RB87" s="10"/>
      <c r="RC87" s="10"/>
      <c r="RD87" s="10"/>
      <c r="RE87" s="10"/>
      <c r="RF87" s="10"/>
      <c r="RG87" s="10"/>
      <c r="RH87" s="10"/>
      <c r="RI87" s="10"/>
      <c r="RJ87" s="10"/>
      <c r="RK87" s="10"/>
      <c r="RL87" s="10"/>
      <c r="RM87" s="10"/>
      <c r="RN87" s="10"/>
      <c r="RO87" s="10"/>
      <c r="RP87" s="10"/>
      <c r="RQ87" s="10"/>
      <c r="RR87" s="10"/>
      <c r="RS87" s="10"/>
      <c r="RT87" s="10"/>
      <c r="RU87" s="10"/>
      <c r="RV87" s="10"/>
      <c r="RW87" s="10"/>
      <c r="RX87" s="10"/>
      <c r="RY87" s="10"/>
      <c r="RZ87" s="10"/>
      <c r="SA87" s="10"/>
      <c r="SB87" s="10"/>
      <c r="SC87" s="10"/>
      <c r="SD87" s="10"/>
      <c r="SE87" s="10"/>
      <c r="SF87" s="10"/>
      <c r="SG87" s="10"/>
      <c r="SH87" s="10"/>
      <c r="SI87" s="10"/>
      <c r="SJ87" s="10"/>
      <c r="SK87" s="10"/>
      <c r="SL87" s="10"/>
      <c r="SM87" s="10"/>
      <c r="SN87" s="10"/>
      <c r="SO87" s="10"/>
      <c r="SP87" s="10"/>
      <c r="SQ87" s="10"/>
      <c r="SR87" s="10"/>
      <c r="SS87" s="10"/>
      <c r="ST87" s="10"/>
      <c r="SU87" s="10"/>
      <c r="SV87" s="10"/>
      <c r="SW87" s="10"/>
      <c r="SX87" s="10"/>
      <c r="SY87" s="10"/>
      <c r="SZ87" s="10"/>
      <c r="TA87" s="10"/>
      <c r="TB87" s="10"/>
      <c r="TC87" s="10"/>
      <c r="TD87" s="10"/>
      <c r="TE87" s="10"/>
      <c r="TF87" s="10"/>
      <c r="TG87" s="10"/>
      <c r="TH87" s="10"/>
      <c r="TI87" s="10"/>
      <c r="TJ87" s="10"/>
      <c r="TK87" s="10"/>
      <c r="TL87" s="10"/>
      <c r="TM87" s="10"/>
      <c r="TN87" s="10"/>
      <c r="TO87" s="10"/>
      <c r="TP87" s="10"/>
      <c r="TQ87" s="10"/>
      <c r="TR87" s="10"/>
      <c r="TS87" s="10"/>
      <c r="TT87" s="10"/>
      <c r="TU87" s="10"/>
      <c r="TV87" s="10"/>
      <c r="TW87" s="10"/>
      <c r="TX87" s="10"/>
      <c r="TY87" s="10"/>
      <c r="TZ87" s="10"/>
      <c r="UA87" s="10"/>
      <c r="UB87" s="10"/>
      <c r="UC87" s="10"/>
      <c r="UD87" s="10"/>
      <c r="UE87" s="10"/>
      <c r="UF87" s="10"/>
      <c r="UG87" s="10"/>
      <c r="UH87" s="10"/>
      <c r="UI87" s="10"/>
      <c r="UJ87" s="10"/>
      <c r="UK87" s="10"/>
      <c r="UL87" s="10"/>
      <c r="UM87" s="10"/>
      <c r="UN87" s="10"/>
      <c r="UO87" s="10"/>
      <c r="UP87" s="10"/>
      <c r="UQ87" s="10"/>
      <c r="UR87" s="10"/>
      <c r="US87" s="10"/>
      <c r="UT87" s="10"/>
      <c r="UU87" s="10"/>
      <c r="UV87" s="10"/>
      <c r="UW87" s="10"/>
      <c r="UX87" s="10"/>
      <c r="UY87" s="10"/>
      <c r="UZ87" s="10"/>
      <c r="VA87" s="10"/>
      <c r="VB87" s="10"/>
      <c r="VC87" s="10"/>
      <c r="VD87" s="10"/>
      <c r="VE87" s="10"/>
      <c r="VF87" s="10"/>
      <c r="VG87" s="10"/>
      <c r="VH87" s="10"/>
      <c r="VI87" s="10"/>
      <c r="VJ87" s="10"/>
      <c r="VK87" s="10"/>
      <c r="VL87" s="10"/>
      <c r="VM87" s="10"/>
      <c r="VN87" s="10"/>
      <c r="VO87" s="10"/>
      <c r="VP87" s="10"/>
      <c r="VQ87" s="10"/>
      <c r="VR87" s="10"/>
      <c r="VS87" s="10"/>
      <c r="VT87" s="10"/>
      <c r="VU87" s="10"/>
      <c r="VV87" s="10"/>
      <c r="VW87" s="10"/>
      <c r="VX87" s="10"/>
      <c r="VY87" s="10"/>
      <c r="VZ87" s="10"/>
      <c r="WA87" s="10"/>
      <c r="WB87" s="10"/>
      <c r="WC87" s="10"/>
      <c r="WD87" s="10"/>
      <c r="WE87" s="10"/>
      <c r="WF87" s="10"/>
      <c r="WG87" s="10"/>
      <c r="WH87" s="10"/>
      <c r="WI87" s="10"/>
      <c r="WJ87" s="10"/>
      <c r="WK87" s="10"/>
      <c r="WL87" s="10"/>
      <c r="WM87" s="10"/>
      <c r="WN87" s="10"/>
      <c r="WO87" s="10"/>
      <c r="WP87" s="10"/>
      <c r="WQ87" s="10"/>
      <c r="WR87" s="10"/>
      <c r="WS87" s="10"/>
      <c r="WT87" s="10"/>
      <c r="WU87" s="10"/>
      <c r="WV87" s="10"/>
      <c r="WW87" s="10"/>
      <c r="WX87" s="10"/>
      <c r="WY87" s="10"/>
      <c r="WZ87" s="10"/>
      <c r="XA87" s="10"/>
      <c r="XB87" s="10"/>
      <c r="XC87" s="10"/>
      <c r="XD87" s="10"/>
      <c r="XE87" s="10"/>
      <c r="XF87" s="10"/>
      <c r="XG87" s="10"/>
      <c r="XH87" s="10"/>
      <c r="XI87" s="10"/>
      <c r="XJ87" s="10"/>
      <c r="XK87" s="10"/>
      <c r="XL87" s="10"/>
      <c r="XM87" s="10"/>
      <c r="XN87" s="10"/>
      <c r="XO87" s="10"/>
      <c r="XP87" s="10"/>
      <c r="XQ87" s="10"/>
      <c r="XR87" s="10"/>
      <c r="XS87" s="10"/>
      <c r="XT87" s="10"/>
      <c r="XU87" s="10"/>
      <c r="XV87" s="10"/>
      <c r="XW87" s="10"/>
      <c r="XX87" s="10"/>
      <c r="XY87" s="10"/>
      <c r="XZ87" s="10"/>
      <c r="YA87" s="10"/>
      <c r="YB87" s="10"/>
      <c r="YC87" s="10"/>
      <c r="YD87" s="10"/>
      <c r="YE87" s="10"/>
      <c r="YF87" s="10"/>
      <c r="YG87" s="10"/>
      <c r="YH87" s="10"/>
      <c r="YI87" s="10"/>
      <c r="YJ87" s="10"/>
      <c r="YK87" s="10"/>
      <c r="YL87" s="10"/>
      <c r="YM87" s="10"/>
      <c r="YN87" s="10"/>
      <c r="YO87" s="10"/>
      <c r="YP87" s="10"/>
      <c r="YQ87" s="10"/>
      <c r="YR87" s="10"/>
      <c r="YS87" s="10"/>
      <c r="YT87" s="10"/>
      <c r="YU87" s="10"/>
      <c r="YV87" s="10"/>
      <c r="YW87" s="10"/>
      <c r="YX87" s="10"/>
      <c r="YY87" s="10"/>
      <c r="YZ87" s="10"/>
      <c r="ZA87" s="10"/>
      <c r="ZB87" s="10"/>
      <c r="ZC87" s="10"/>
      <c r="ZD87" s="10"/>
      <c r="ZE87" s="10"/>
      <c r="ZF87" s="10"/>
      <c r="ZG87" s="10"/>
      <c r="ZH87" s="10"/>
      <c r="ZI87" s="10"/>
      <c r="ZJ87" s="10"/>
      <c r="ZK87" s="10"/>
      <c r="ZL87" s="10"/>
      <c r="ZM87" s="10"/>
      <c r="ZN87" s="10"/>
      <c r="ZO87" s="10"/>
      <c r="ZP87" s="10"/>
      <c r="ZQ87" s="10"/>
      <c r="ZR87" s="10"/>
      <c r="ZS87" s="10"/>
      <c r="ZT87" s="10"/>
      <c r="ZU87" s="10"/>
      <c r="ZV87" s="10"/>
      <c r="ZW87" s="10"/>
      <c r="ZX87" s="10"/>
      <c r="ZY87" s="10"/>
      <c r="ZZ87" s="10"/>
      <c r="AAA87" s="10"/>
      <c r="AAB87" s="10"/>
      <c r="AAC87" s="10"/>
      <c r="AAD87" s="10"/>
      <c r="AAE87" s="10"/>
      <c r="AAF87" s="10"/>
      <c r="AAG87" s="10"/>
      <c r="AAH87" s="10"/>
      <c r="AAI87" s="10"/>
      <c r="AAJ87" s="10"/>
      <c r="AAK87" s="10"/>
      <c r="AAL87" s="10"/>
      <c r="AAM87" s="10"/>
      <c r="AAN87" s="10"/>
      <c r="AAO87" s="10"/>
      <c r="AAP87" s="10"/>
      <c r="AAQ87" s="10"/>
      <c r="AAR87" s="10"/>
      <c r="AAS87" s="10"/>
      <c r="AAT87" s="10"/>
      <c r="AAU87" s="10"/>
      <c r="AAV87" s="10"/>
      <c r="AAW87" s="10"/>
      <c r="AAX87" s="10"/>
      <c r="AAY87" s="10"/>
      <c r="AAZ87" s="10"/>
      <c r="ABA87" s="10"/>
      <c r="ABB87" s="10"/>
      <c r="ABC87" s="10"/>
      <c r="ABD87" s="10"/>
      <c r="ABE87" s="10"/>
      <c r="ABF87" s="10"/>
      <c r="ABG87" s="10"/>
      <c r="ABH87" s="10"/>
      <c r="ABI87" s="10"/>
      <c r="ABJ87" s="10"/>
      <c r="ABK87" s="10"/>
      <c r="ABL87" s="10"/>
      <c r="ABM87" s="10"/>
      <c r="ABN87" s="10"/>
      <c r="ABO87" s="10"/>
      <c r="ABP87" s="10"/>
      <c r="ABQ87" s="10"/>
      <c r="ABR87" s="10"/>
      <c r="ABS87" s="10"/>
      <c r="ABT87" s="10"/>
      <c r="ABU87" s="10"/>
      <c r="ABV87" s="10"/>
      <c r="ABW87" s="10"/>
      <c r="ABX87" s="10"/>
      <c r="ABY87" s="10"/>
      <c r="ABZ87" s="10"/>
      <c r="ACA87" s="10"/>
      <c r="ACB87" s="10"/>
      <c r="ACC87" s="10"/>
      <c r="ACD87" s="10"/>
      <c r="ACE87" s="10"/>
      <c r="ACF87" s="10"/>
      <c r="ACG87" s="10"/>
      <c r="ACH87" s="10"/>
      <c r="ACI87" s="10"/>
      <c r="ACJ87" s="10"/>
      <c r="ACK87" s="10"/>
      <c r="ACL87" s="10"/>
      <c r="ACM87" s="10"/>
      <c r="ACN87" s="10"/>
      <c r="ACO87" s="10"/>
      <c r="ACP87" s="10"/>
      <c r="ACQ87" s="10"/>
      <c r="ACR87" s="10"/>
      <c r="ACS87" s="10"/>
      <c r="ACT87" s="10"/>
      <c r="ACU87" s="10"/>
      <c r="ACV87" s="10"/>
      <c r="ACW87" s="10"/>
      <c r="ACX87" s="10"/>
      <c r="ACY87" s="10"/>
      <c r="ACZ87" s="10"/>
      <c r="ADA87" s="10"/>
      <c r="ADB87" s="10"/>
      <c r="ADC87" s="10"/>
      <c r="ADD87" s="10"/>
      <c r="ADE87" s="10"/>
      <c r="ADF87" s="10"/>
      <c r="ADG87" s="10"/>
      <c r="ADH87" s="10"/>
      <c r="ADI87" s="10"/>
      <c r="ADJ87" s="10"/>
      <c r="ADK87" s="10"/>
      <c r="ADL87" s="10"/>
      <c r="ADM87" s="10"/>
      <c r="ADN87" s="10"/>
      <c r="ADO87" s="10"/>
      <c r="ADP87" s="10"/>
      <c r="ADQ87" s="10"/>
      <c r="ADR87" s="10"/>
      <c r="ADS87" s="10"/>
      <c r="ADT87" s="10"/>
      <c r="ADU87" s="10"/>
      <c r="ADV87" s="10"/>
      <c r="ADW87" s="10"/>
      <c r="ADX87" s="10"/>
      <c r="ADY87" s="10"/>
      <c r="ADZ87" s="10"/>
      <c r="AEA87" s="10"/>
      <c r="AEB87" s="10"/>
      <c r="AEC87" s="10"/>
      <c r="AED87" s="10"/>
      <c r="AEE87" s="10"/>
      <c r="AEF87" s="10"/>
      <c r="AEG87" s="10"/>
      <c r="AEH87" s="10"/>
      <c r="AEI87" s="10"/>
      <c r="AEJ87" s="10"/>
      <c r="AEK87" s="10"/>
      <c r="AEL87" s="10"/>
      <c r="AEM87" s="10"/>
      <c r="AEN87" s="10"/>
      <c r="AEO87" s="10"/>
      <c r="AEP87" s="10"/>
      <c r="AEQ87" s="10"/>
      <c r="AER87" s="10"/>
      <c r="AES87" s="10"/>
      <c r="AET87" s="10"/>
      <c r="AEU87" s="10"/>
      <c r="AEV87" s="10"/>
      <c r="AEW87" s="10"/>
      <c r="AEX87" s="10"/>
      <c r="AEY87" s="10"/>
      <c r="AEZ87" s="10"/>
      <c r="AFA87" s="10"/>
      <c r="AFB87" s="10"/>
      <c r="AFC87" s="10"/>
      <c r="AFD87" s="10"/>
      <c r="AFE87" s="10"/>
      <c r="AFF87" s="10"/>
      <c r="AFG87" s="10"/>
      <c r="AFH87" s="10"/>
      <c r="AFI87" s="10"/>
      <c r="AFJ87" s="10"/>
      <c r="AFK87" s="10"/>
      <c r="AFL87" s="10"/>
      <c r="AFM87" s="10"/>
      <c r="AFN87" s="10"/>
      <c r="AFO87" s="10"/>
      <c r="AFP87" s="10"/>
      <c r="AFQ87" s="10"/>
      <c r="AFR87" s="10"/>
      <c r="AFS87" s="10"/>
      <c r="AFT87" s="10"/>
      <c r="AFU87" s="10"/>
      <c r="AFV87" s="10"/>
      <c r="AFW87" s="10"/>
      <c r="AFX87" s="10"/>
      <c r="AFY87" s="10"/>
      <c r="AFZ87" s="10"/>
      <c r="AGA87" s="10"/>
      <c r="AGB87" s="10"/>
      <c r="AGC87" s="10"/>
      <c r="AGD87" s="10"/>
      <c r="AGE87" s="10"/>
      <c r="AGF87" s="10"/>
      <c r="AGG87" s="10"/>
      <c r="AGH87" s="10"/>
      <c r="AGI87" s="10"/>
      <c r="AGJ87" s="10"/>
      <c r="AGK87" s="10"/>
      <c r="AGL87" s="10"/>
      <c r="AGM87" s="10"/>
      <c r="AGN87" s="10"/>
      <c r="AGO87" s="10"/>
      <c r="AGP87" s="10"/>
      <c r="AGQ87" s="10"/>
      <c r="AGR87" s="10"/>
      <c r="AGS87" s="10"/>
      <c r="AGT87" s="10"/>
      <c r="AGU87" s="10"/>
      <c r="AGV87" s="10"/>
      <c r="AGW87" s="10"/>
      <c r="AGX87" s="10"/>
      <c r="AGY87" s="10"/>
      <c r="AGZ87" s="10"/>
      <c r="AHA87" s="10"/>
      <c r="AHB87" s="10"/>
      <c r="AHC87" s="10"/>
      <c r="AHD87" s="10"/>
      <c r="AHE87" s="10"/>
      <c r="AHF87" s="10"/>
      <c r="AHG87" s="10"/>
      <c r="AHH87" s="10"/>
      <c r="AHI87" s="10"/>
      <c r="AHJ87" s="10"/>
      <c r="AHK87" s="10"/>
      <c r="AHL87" s="10"/>
      <c r="AHM87" s="10"/>
      <c r="AHN87" s="10"/>
      <c r="AHO87" s="10"/>
      <c r="AHP87" s="10"/>
      <c r="AHQ87" s="10"/>
      <c r="AHR87" s="10"/>
      <c r="AHS87" s="10"/>
      <c r="AHT87" s="10"/>
      <c r="AHU87" s="10"/>
      <c r="AHV87" s="10"/>
      <c r="AHW87" s="10"/>
      <c r="AHX87" s="10"/>
      <c r="AHY87" s="10"/>
      <c r="AHZ87" s="10"/>
      <c r="AIA87" s="10"/>
      <c r="AIB87" s="10"/>
      <c r="AIC87" s="10"/>
      <c r="AID87" s="10"/>
      <c r="AIE87" s="10"/>
      <c r="AIF87" s="10"/>
      <c r="AIG87" s="10"/>
      <c r="AIH87" s="10"/>
      <c r="AII87" s="10"/>
      <c r="AIJ87" s="10"/>
      <c r="AIK87" s="10"/>
      <c r="AIL87" s="10"/>
      <c r="AIM87" s="10"/>
      <c r="AIN87" s="10"/>
      <c r="AIO87" s="10"/>
      <c r="AIP87" s="10"/>
      <c r="AIQ87" s="10"/>
      <c r="AIR87" s="10"/>
      <c r="AIS87" s="10"/>
      <c r="AIT87" s="10"/>
      <c r="AIU87" s="10"/>
      <c r="AIV87" s="10"/>
      <c r="AIW87" s="10"/>
      <c r="AIX87" s="10"/>
      <c r="AIY87" s="10"/>
      <c r="AIZ87" s="10"/>
      <c r="AJA87" s="10"/>
      <c r="AJB87" s="10"/>
      <c r="AJC87" s="10"/>
      <c r="AJD87" s="10"/>
      <c r="AJE87" s="10"/>
      <c r="AJF87" s="10"/>
      <c r="AJG87" s="10"/>
      <c r="AJH87" s="10"/>
      <c r="AJI87" s="10"/>
      <c r="AJJ87" s="10"/>
      <c r="AJK87" s="10"/>
      <c r="AJL87" s="10"/>
      <c r="AJM87" s="10"/>
      <c r="AJN87" s="10"/>
      <c r="AJO87" s="10"/>
      <c r="AJP87" s="10"/>
      <c r="AJQ87" s="10"/>
      <c r="AJR87" s="10"/>
      <c r="AJS87" s="10"/>
      <c r="AJT87" s="10"/>
      <c r="AJU87" s="10"/>
      <c r="AJV87" s="10"/>
      <c r="AJW87" s="10"/>
      <c r="AJX87" s="10"/>
      <c r="AJY87" s="10"/>
      <c r="AJZ87" s="10"/>
      <c r="AKA87" s="10"/>
      <c r="AKB87" s="10"/>
      <c r="AKC87" s="10"/>
      <c r="AKD87" s="10"/>
      <c r="AKE87" s="10"/>
      <c r="AKF87" s="10"/>
      <c r="AKG87" s="10"/>
      <c r="AKH87" s="10"/>
      <c r="AKI87" s="10"/>
      <c r="AKJ87" s="10"/>
      <c r="AKK87" s="10"/>
      <c r="AKL87" s="10"/>
      <c r="AKM87" s="10"/>
      <c r="AKN87" s="10"/>
      <c r="AKO87" s="10"/>
      <c r="AKP87" s="10"/>
      <c r="AKQ87" s="10"/>
      <c r="AKR87" s="10"/>
      <c r="AKS87" s="10"/>
      <c r="AKT87" s="10"/>
      <c r="AKU87" s="10"/>
      <c r="AKV87" s="10"/>
      <c r="AKW87" s="10"/>
      <c r="AKX87" s="10"/>
      <c r="AKY87" s="10"/>
      <c r="AKZ87" s="10"/>
      <c r="ALA87" s="10"/>
      <c r="ALB87" s="10"/>
      <c r="ALC87" s="10"/>
      <c r="ALD87" s="10"/>
      <c r="ALE87" s="10"/>
      <c r="ALF87" s="10"/>
      <c r="ALG87" s="10"/>
      <c r="ALH87" s="10"/>
      <c r="ALI87" s="10"/>
      <c r="ALJ87" s="10"/>
      <c r="ALK87" s="10"/>
      <c r="ALL87" s="10"/>
      <c r="ALM87" s="10"/>
      <c r="ALN87" s="10"/>
      <c r="ALO87" s="10"/>
      <c r="ALP87" s="10"/>
      <c r="ALQ87" s="10"/>
      <c r="ALR87" s="10"/>
      <c r="ALS87" s="10"/>
      <c r="ALT87" s="10"/>
      <c r="ALU87" s="10"/>
      <c r="ALV87" s="10"/>
      <c r="ALW87" s="10"/>
      <c r="ALX87" s="10"/>
      <c r="ALY87" s="10"/>
      <c r="ALZ87" s="10"/>
      <c r="AMA87" s="10"/>
      <c r="AMB87" s="10"/>
      <c r="AMC87" s="10"/>
      <c r="AMD87" s="10"/>
      <c r="AME87" s="10"/>
      <c r="AMF87" s="10"/>
      <c r="AMG87" s="10"/>
      <c r="AMH87" s="10"/>
      <c r="AMI87" s="10"/>
      <c r="AMJ87" s="10"/>
      <c r="AMK87" s="10"/>
      <c r="AML87" s="10"/>
      <c r="AMM87" s="10"/>
      <c r="AMN87" s="10"/>
      <c r="AMO87" s="10"/>
      <c r="AMP87" s="10"/>
      <c r="AMQ87" s="10"/>
      <c r="AMR87" s="10"/>
      <c r="AMS87" s="10"/>
      <c r="AMT87" s="10"/>
      <c r="AMU87" s="10"/>
      <c r="AMV87" s="10"/>
      <c r="AMW87" s="10"/>
      <c r="AMX87" s="10"/>
      <c r="AMY87" s="10"/>
      <c r="AMZ87" s="10"/>
      <c r="ANA87" s="10"/>
      <c r="ANB87" s="10"/>
      <c r="ANC87" s="10"/>
      <c r="AND87" s="10"/>
      <c r="ANE87" s="10"/>
      <c r="ANF87" s="10"/>
      <c r="ANG87" s="10"/>
      <c r="ANH87" s="10"/>
      <c r="ANI87" s="10"/>
      <c r="ANJ87" s="10"/>
      <c r="ANK87" s="10"/>
      <c r="ANL87" s="10"/>
      <c r="ANM87" s="10"/>
      <c r="ANN87" s="10"/>
      <c r="ANO87" s="10"/>
      <c r="ANP87" s="10"/>
      <c r="ANQ87" s="10"/>
      <c r="ANR87" s="10"/>
      <c r="ANS87" s="10"/>
      <c r="ANT87" s="10"/>
      <c r="ANU87" s="10"/>
      <c r="ANV87" s="10"/>
      <c r="ANW87" s="10"/>
      <c r="ANX87" s="10"/>
      <c r="ANY87" s="10"/>
      <c r="ANZ87" s="10"/>
      <c r="AOA87" s="10"/>
      <c r="AOB87" s="10"/>
      <c r="AOC87" s="10"/>
      <c r="AOD87" s="10"/>
      <c r="AOE87" s="10"/>
      <c r="AOF87" s="10"/>
      <c r="AOG87" s="10"/>
      <c r="AOH87" s="10"/>
      <c r="AOI87" s="10"/>
      <c r="AOJ87" s="10"/>
      <c r="AOK87" s="10"/>
      <c r="AOL87" s="10"/>
      <c r="AOM87" s="10"/>
      <c r="AON87" s="10"/>
      <c r="AOO87" s="10"/>
      <c r="AOP87" s="10"/>
      <c r="AOQ87" s="10"/>
      <c r="AOR87" s="10"/>
      <c r="AOS87" s="10"/>
      <c r="AOT87" s="10"/>
      <c r="AOU87" s="10"/>
      <c r="AOV87" s="10"/>
      <c r="AOW87" s="10"/>
      <c r="AOX87" s="10"/>
      <c r="AOY87" s="10"/>
      <c r="AOZ87" s="10"/>
      <c r="APA87" s="10"/>
      <c r="APB87" s="10"/>
      <c r="APC87" s="10"/>
      <c r="APD87" s="10"/>
      <c r="APE87" s="10"/>
      <c r="APF87" s="10"/>
      <c r="APG87" s="10"/>
      <c r="APH87" s="10"/>
      <c r="API87" s="10"/>
      <c r="APJ87" s="10"/>
      <c r="APK87" s="10"/>
      <c r="APL87" s="10"/>
      <c r="APM87" s="10"/>
      <c r="APN87" s="10"/>
      <c r="APO87" s="10"/>
      <c r="APP87" s="10"/>
      <c r="APQ87" s="10"/>
      <c r="APR87" s="10"/>
      <c r="APS87" s="10"/>
      <c r="APT87" s="10"/>
      <c r="APU87" s="10"/>
      <c r="APV87" s="10"/>
      <c r="APW87" s="10"/>
      <c r="APX87" s="10"/>
      <c r="APY87" s="10"/>
      <c r="APZ87" s="10"/>
      <c r="AQA87" s="10"/>
      <c r="AQB87" s="10"/>
      <c r="AQC87" s="10"/>
      <c r="AQD87" s="10"/>
      <c r="AQE87" s="10"/>
      <c r="AQF87" s="10"/>
      <c r="AQG87" s="10"/>
      <c r="AQH87" s="10"/>
      <c r="AQI87" s="10"/>
      <c r="AQJ87" s="10"/>
      <c r="AQK87" s="10"/>
      <c r="AQL87" s="10"/>
      <c r="AQM87" s="10"/>
      <c r="AQN87" s="10"/>
      <c r="AQO87" s="10"/>
      <c r="AQP87" s="10"/>
      <c r="AQQ87" s="10"/>
      <c r="AQR87" s="10"/>
      <c r="AQS87" s="10"/>
      <c r="AQT87" s="10"/>
      <c r="AQU87" s="10"/>
      <c r="AQV87" s="10"/>
      <c r="AQW87" s="10"/>
      <c r="AQX87" s="10"/>
      <c r="AQY87" s="10"/>
      <c r="AQZ87" s="10"/>
      <c r="ARA87" s="10"/>
      <c r="ARB87" s="10"/>
      <c r="ARC87" s="10"/>
      <c r="ARD87" s="10"/>
      <c r="ARE87" s="10"/>
      <c r="ARF87" s="10"/>
      <c r="ARG87" s="10"/>
      <c r="ARH87" s="10"/>
      <c r="ARI87" s="10"/>
      <c r="ARJ87" s="10"/>
      <c r="ARK87" s="10"/>
      <c r="ARL87" s="10"/>
      <c r="ARM87" s="10"/>
      <c r="ARN87" s="10"/>
      <c r="ARO87" s="10"/>
      <c r="ARP87" s="10"/>
      <c r="ARQ87" s="10"/>
      <c r="ARR87" s="10"/>
      <c r="ARS87" s="10"/>
      <c r="ART87" s="10"/>
      <c r="ARU87" s="10"/>
      <c r="ARV87" s="10"/>
      <c r="ARW87" s="10"/>
      <c r="ARX87" s="10"/>
      <c r="ARY87" s="10"/>
      <c r="ARZ87" s="10"/>
      <c r="ASA87" s="10"/>
      <c r="ASB87" s="10"/>
      <c r="ASC87" s="10"/>
      <c r="ASD87" s="10"/>
      <c r="ASE87" s="10"/>
      <c r="ASF87" s="10"/>
      <c r="ASG87" s="10"/>
      <c r="ASH87" s="10"/>
      <c r="ASI87" s="10"/>
      <c r="ASJ87" s="10"/>
      <c r="ASK87" s="10"/>
      <c r="ASL87" s="10"/>
      <c r="ASM87" s="10"/>
      <c r="ASN87" s="10"/>
      <c r="ASO87" s="10"/>
      <c r="ASP87" s="10"/>
      <c r="ASQ87" s="10"/>
      <c r="ASR87" s="10"/>
      <c r="ASS87" s="10"/>
      <c r="AST87" s="10"/>
      <c r="ASU87" s="10"/>
      <c r="ASV87" s="10"/>
      <c r="ASW87" s="10"/>
      <c r="ASX87" s="10"/>
      <c r="ASY87" s="10"/>
      <c r="ASZ87" s="10"/>
      <c r="ATA87" s="10"/>
      <c r="ATB87" s="10"/>
      <c r="ATC87" s="10"/>
      <c r="ATD87" s="10"/>
      <c r="ATE87" s="10"/>
      <c r="ATF87" s="10"/>
      <c r="ATG87" s="10"/>
      <c r="ATH87" s="10"/>
      <c r="ATI87" s="10"/>
      <c r="ATJ87" s="10"/>
      <c r="ATK87" s="10"/>
      <c r="ATL87" s="10"/>
      <c r="ATM87" s="10"/>
      <c r="ATN87" s="10"/>
      <c r="ATO87" s="10"/>
      <c r="ATP87" s="10"/>
      <c r="ATQ87" s="10"/>
      <c r="ATR87" s="10"/>
      <c r="ATS87" s="10"/>
      <c r="ATT87" s="10"/>
      <c r="ATU87" s="10"/>
      <c r="ATV87" s="10"/>
      <c r="ATW87" s="10"/>
      <c r="ATX87" s="10"/>
      <c r="ATY87" s="10"/>
      <c r="ATZ87" s="10"/>
      <c r="AUA87" s="10"/>
      <c r="AUB87" s="10"/>
      <c r="AUC87" s="10"/>
      <c r="AUD87" s="10"/>
      <c r="AUE87" s="10"/>
      <c r="AUF87" s="10"/>
      <c r="AUG87" s="10"/>
      <c r="AUH87" s="10"/>
      <c r="AUI87" s="10"/>
      <c r="AUJ87" s="10"/>
      <c r="AUK87" s="10"/>
      <c r="AUL87" s="10"/>
      <c r="AUM87" s="10"/>
      <c r="AUN87" s="10"/>
      <c r="AUO87" s="10"/>
      <c r="AUP87" s="10"/>
      <c r="AUQ87" s="10"/>
      <c r="AUR87" s="10"/>
      <c r="AUS87" s="10"/>
      <c r="AUT87" s="10"/>
      <c r="AUU87" s="10"/>
      <c r="AUV87" s="10"/>
      <c r="AUW87" s="10"/>
      <c r="AUX87" s="10"/>
      <c r="AUY87" s="10"/>
      <c r="AUZ87" s="10"/>
      <c r="AVA87" s="10"/>
      <c r="AVB87" s="10"/>
      <c r="AVC87" s="10"/>
      <c r="AVD87" s="10"/>
      <c r="AVE87" s="10"/>
      <c r="AVF87" s="10"/>
      <c r="AVG87" s="10"/>
      <c r="AVH87" s="10"/>
      <c r="AVI87" s="10"/>
      <c r="AVJ87" s="10"/>
      <c r="AVK87" s="10"/>
      <c r="AVL87" s="10"/>
      <c r="AVM87" s="10"/>
      <c r="AVN87" s="10"/>
      <c r="AVO87" s="10"/>
      <c r="AVP87" s="10"/>
      <c r="AVQ87" s="10"/>
      <c r="AVR87" s="10"/>
      <c r="AVS87" s="10"/>
      <c r="AVT87" s="10"/>
      <c r="AVU87" s="10"/>
      <c r="AVV87" s="10"/>
      <c r="AVW87" s="10"/>
      <c r="AVX87" s="10"/>
      <c r="AVY87" s="10"/>
      <c r="AVZ87" s="10"/>
      <c r="AWA87" s="10"/>
      <c r="AWB87" s="10"/>
      <c r="AWC87" s="10"/>
      <c r="AWD87" s="10"/>
      <c r="AWE87" s="10"/>
      <c r="AWF87" s="10"/>
      <c r="AWG87" s="10"/>
      <c r="AWH87" s="10"/>
      <c r="AWI87" s="10"/>
      <c r="AWJ87" s="10"/>
      <c r="AWK87" s="10"/>
      <c r="AWL87" s="10"/>
      <c r="AWM87" s="10"/>
      <c r="AWN87" s="10"/>
      <c r="AWO87" s="10"/>
      <c r="AWP87" s="10"/>
      <c r="AWQ87" s="10"/>
      <c r="AWR87" s="10"/>
      <c r="AWS87" s="10"/>
      <c r="AWT87" s="10"/>
      <c r="AWU87" s="10"/>
      <c r="AWV87" s="10"/>
      <c r="AWW87" s="10"/>
      <c r="AWX87" s="10"/>
      <c r="AWY87" s="10"/>
      <c r="AWZ87" s="10"/>
      <c r="AXA87" s="10"/>
      <c r="AXB87" s="10"/>
      <c r="AXC87" s="10"/>
      <c r="AXD87" s="10"/>
      <c r="AXE87" s="10"/>
      <c r="AXF87" s="10"/>
      <c r="AXG87" s="10"/>
      <c r="AXH87" s="10"/>
      <c r="AXI87" s="10"/>
      <c r="AXJ87" s="10"/>
      <c r="AXK87" s="10"/>
      <c r="AXL87" s="10"/>
      <c r="AXM87" s="10"/>
      <c r="AXN87" s="10"/>
      <c r="AXO87" s="10"/>
      <c r="AXP87" s="10"/>
      <c r="AXQ87" s="10"/>
      <c r="AXR87" s="10"/>
      <c r="AXS87" s="10"/>
      <c r="AXT87" s="10"/>
      <c r="AXU87" s="10"/>
      <c r="AXV87" s="10"/>
      <c r="AXW87" s="10"/>
      <c r="AXX87" s="10"/>
      <c r="AXY87" s="10"/>
      <c r="AXZ87" s="10"/>
      <c r="AYA87" s="10"/>
      <c r="AYB87" s="10"/>
      <c r="AYC87" s="10"/>
      <c r="AYD87" s="10"/>
      <c r="AYE87" s="10"/>
      <c r="AYF87" s="10"/>
      <c r="AYG87" s="10"/>
      <c r="AYH87" s="10"/>
      <c r="AYI87" s="10"/>
      <c r="AYJ87" s="10"/>
      <c r="AYK87" s="10"/>
      <c r="AYL87" s="10"/>
      <c r="AYM87" s="10"/>
      <c r="AYN87" s="10"/>
      <c r="AYO87" s="10"/>
      <c r="AYP87" s="10"/>
      <c r="AYQ87" s="10"/>
      <c r="AYR87" s="10"/>
      <c r="AYS87" s="10"/>
      <c r="AYT87" s="10"/>
      <c r="AYU87" s="10"/>
      <c r="AYV87" s="10"/>
      <c r="AYW87" s="10"/>
      <c r="AYX87" s="10"/>
      <c r="AYY87" s="10"/>
      <c r="AYZ87" s="10"/>
      <c r="AZA87" s="10"/>
      <c r="AZB87" s="10"/>
      <c r="AZC87" s="10"/>
      <c r="AZD87" s="10"/>
      <c r="AZE87" s="10"/>
      <c r="AZF87" s="10"/>
      <c r="AZG87" s="10"/>
      <c r="AZH87" s="10"/>
      <c r="AZI87" s="10"/>
      <c r="AZJ87" s="10"/>
      <c r="AZK87" s="10"/>
      <c r="AZL87" s="10"/>
      <c r="AZM87" s="10"/>
      <c r="AZN87" s="10"/>
      <c r="AZO87" s="10"/>
      <c r="AZP87" s="10"/>
      <c r="AZQ87" s="10"/>
      <c r="AZR87" s="10"/>
      <c r="AZS87" s="10"/>
      <c r="AZT87" s="10"/>
      <c r="AZU87" s="10"/>
      <c r="AZV87" s="10"/>
      <c r="AZW87" s="10"/>
      <c r="AZX87" s="10"/>
      <c r="AZY87" s="10"/>
      <c r="AZZ87" s="10"/>
      <c r="BAA87" s="10"/>
      <c r="BAB87" s="10"/>
      <c r="BAC87" s="10"/>
      <c r="BAD87" s="10"/>
      <c r="BAE87" s="10"/>
      <c r="BAF87" s="10"/>
      <c r="BAG87" s="10"/>
      <c r="BAH87" s="10"/>
      <c r="BAI87" s="10"/>
      <c r="BAJ87" s="10"/>
      <c r="BAK87" s="10"/>
      <c r="BAL87" s="10"/>
      <c r="BAM87" s="10"/>
      <c r="BAN87" s="10"/>
      <c r="BAO87" s="10"/>
      <c r="BAP87" s="10"/>
      <c r="BAQ87" s="10"/>
      <c r="BAR87" s="10"/>
      <c r="BAS87" s="10"/>
      <c r="BAT87" s="10"/>
      <c r="BAU87" s="10"/>
      <c r="BAV87" s="10"/>
      <c r="BAW87" s="10"/>
      <c r="BAX87" s="10"/>
      <c r="BAY87" s="10"/>
      <c r="BAZ87" s="10"/>
      <c r="BBA87" s="10"/>
      <c r="BBB87" s="10"/>
      <c r="BBC87" s="10"/>
      <c r="BBD87" s="10"/>
      <c r="BBE87" s="10"/>
      <c r="BBF87" s="10"/>
      <c r="BBG87" s="10"/>
      <c r="BBH87" s="10"/>
      <c r="BBI87" s="10"/>
      <c r="BBJ87" s="10"/>
      <c r="BBK87" s="10"/>
      <c r="BBL87" s="10"/>
      <c r="BBM87" s="10"/>
      <c r="BBN87" s="10"/>
      <c r="BBO87" s="10"/>
      <c r="BBP87" s="10"/>
      <c r="BBQ87" s="10"/>
      <c r="BBR87" s="10"/>
      <c r="BBS87" s="10"/>
      <c r="BBT87" s="10"/>
      <c r="BBU87" s="10"/>
      <c r="BBV87" s="10"/>
      <c r="BBW87" s="10"/>
      <c r="BBX87" s="10"/>
      <c r="BBY87" s="10"/>
      <c r="BBZ87" s="10"/>
      <c r="BCA87" s="10"/>
      <c r="BCB87" s="10"/>
      <c r="BCC87" s="10"/>
      <c r="BCD87" s="10"/>
      <c r="BCE87" s="10"/>
      <c r="BCF87" s="10"/>
      <c r="BCG87" s="10"/>
      <c r="BCH87" s="10"/>
      <c r="BCI87" s="10"/>
      <c r="BCJ87" s="10"/>
      <c r="BCK87" s="10"/>
      <c r="BCL87" s="10"/>
      <c r="BCM87" s="10"/>
      <c r="BCN87" s="10"/>
      <c r="BCO87" s="10"/>
      <c r="BCP87" s="10"/>
      <c r="BCQ87" s="10"/>
      <c r="BCR87" s="10"/>
      <c r="BCS87" s="10"/>
      <c r="BCT87" s="10"/>
      <c r="BCU87" s="10"/>
      <c r="BCV87" s="10"/>
      <c r="BCW87" s="10"/>
      <c r="BCX87" s="10"/>
      <c r="BCY87" s="10"/>
      <c r="BCZ87" s="10"/>
      <c r="BDA87" s="10"/>
      <c r="BDB87" s="10"/>
      <c r="BDC87" s="10"/>
      <c r="BDD87" s="10"/>
      <c r="BDE87" s="10"/>
      <c r="BDF87" s="10"/>
      <c r="BDG87" s="10"/>
      <c r="BDH87" s="10"/>
      <c r="BDI87" s="10"/>
      <c r="BDJ87" s="10"/>
      <c r="BDK87" s="10"/>
      <c r="BDL87" s="10"/>
      <c r="BDM87" s="10"/>
      <c r="BDN87" s="10"/>
      <c r="BDO87" s="10"/>
      <c r="BDP87" s="10"/>
      <c r="BDQ87" s="10"/>
      <c r="BDR87" s="10"/>
      <c r="BDS87" s="10"/>
      <c r="BDT87" s="10"/>
      <c r="BDU87" s="10"/>
      <c r="BDV87" s="10"/>
      <c r="BDW87" s="10"/>
      <c r="BDX87" s="10"/>
      <c r="BDY87" s="10"/>
      <c r="BDZ87" s="10"/>
      <c r="BEA87" s="10"/>
      <c r="BEB87" s="10"/>
      <c r="BEC87" s="10"/>
      <c r="BED87" s="10"/>
      <c r="BEE87" s="10"/>
      <c r="BEF87" s="10"/>
      <c r="BEG87" s="10"/>
      <c r="BEH87" s="10"/>
      <c r="BEI87" s="10"/>
      <c r="BEJ87" s="10"/>
      <c r="BEK87" s="10"/>
      <c r="BEL87" s="10"/>
      <c r="BEM87" s="10"/>
      <c r="BEN87" s="10"/>
      <c r="BEO87" s="10"/>
      <c r="BEP87" s="10"/>
      <c r="BEQ87" s="10"/>
      <c r="BER87" s="10"/>
      <c r="BES87" s="10"/>
      <c r="BET87" s="10"/>
      <c r="BEU87" s="10"/>
      <c r="BEV87" s="10"/>
      <c r="BEW87" s="10"/>
      <c r="BEX87" s="10"/>
      <c r="BEY87" s="10"/>
      <c r="BEZ87" s="10"/>
      <c r="BFA87" s="10"/>
      <c r="BFB87" s="10"/>
      <c r="BFC87" s="10"/>
      <c r="BFD87" s="10"/>
      <c r="BFE87" s="10"/>
      <c r="BFF87" s="10"/>
      <c r="BFG87" s="10"/>
      <c r="BFH87" s="10"/>
      <c r="BFI87" s="10"/>
      <c r="BFJ87" s="10"/>
      <c r="BFK87" s="10"/>
      <c r="BFL87" s="10"/>
      <c r="BFM87" s="10"/>
      <c r="BFN87" s="10"/>
      <c r="BFO87" s="10"/>
      <c r="BFP87" s="10"/>
      <c r="BFQ87" s="10"/>
      <c r="BFR87" s="10"/>
      <c r="BFS87" s="10"/>
      <c r="BFT87" s="10"/>
      <c r="BFU87" s="10"/>
      <c r="BFV87" s="10"/>
      <c r="BFW87" s="10"/>
      <c r="BFX87" s="10"/>
      <c r="BFY87" s="10"/>
      <c r="BFZ87" s="10"/>
      <c r="BGA87" s="10"/>
      <c r="BGB87" s="10"/>
      <c r="BGC87" s="10"/>
      <c r="BGD87" s="10"/>
      <c r="BGE87" s="10"/>
      <c r="BGF87" s="10"/>
      <c r="BGG87" s="10"/>
      <c r="BGH87" s="10"/>
      <c r="BGI87" s="10"/>
      <c r="BGJ87" s="10"/>
      <c r="BGK87" s="10"/>
      <c r="BGL87" s="10"/>
      <c r="BGM87" s="10"/>
      <c r="BGN87" s="10"/>
      <c r="BGO87" s="10"/>
      <c r="BGP87" s="10"/>
      <c r="BGQ87" s="10"/>
      <c r="BGR87" s="10"/>
      <c r="BGS87" s="10"/>
      <c r="BGT87" s="10"/>
      <c r="BGU87" s="10"/>
      <c r="BGV87" s="10"/>
      <c r="BGW87" s="10"/>
      <c r="BGX87" s="10"/>
      <c r="BGY87" s="10"/>
      <c r="BGZ87" s="10"/>
      <c r="BHA87" s="10"/>
      <c r="BHB87" s="10"/>
      <c r="BHC87" s="10"/>
      <c r="BHD87" s="10"/>
      <c r="BHE87" s="10"/>
      <c r="BHF87" s="10"/>
      <c r="BHG87" s="10"/>
      <c r="BHH87" s="10"/>
      <c r="BHI87" s="10"/>
      <c r="BHJ87" s="10"/>
      <c r="BHK87" s="10"/>
      <c r="BHL87" s="10"/>
      <c r="BHM87" s="10"/>
      <c r="BHN87" s="10"/>
      <c r="BHO87" s="10"/>
      <c r="BHP87" s="10"/>
      <c r="BHQ87" s="10"/>
      <c r="BHR87" s="10"/>
      <c r="BHS87" s="10"/>
      <c r="BHT87" s="10"/>
      <c r="BHU87" s="10"/>
      <c r="BHV87" s="10"/>
      <c r="BHW87" s="10"/>
      <c r="BHX87" s="10"/>
      <c r="BHY87" s="10"/>
      <c r="BHZ87" s="10"/>
      <c r="BIA87" s="10"/>
      <c r="BIB87" s="10"/>
      <c r="BIC87" s="10"/>
      <c r="BID87" s="10"/>
      <c r="BIE87" s="10"/>
      <c r="BIF87" s="10"/>
      <c r="BIG87" s="10"/>
      <c r="BIH87" s="10"/>
      <c r="BII87" s="10"/>
      <c r="BIJ87" s="10"/>
      <c r="BIK87" s="10"/>
      <c r="BIL87" s="10"/>
      <c r="BIM87" s="10"/>
      <c r="BIN87" s="10"/>
      <c r="BIO87" s="10"/>
      <c r="BIP87" s="10"/>
      <c r="BIQ87" s="10"/>
      <c r="BIR87" s="10"/>
      <c r="BIS87" s="10"/>
      <c r="BIT87" s="10"/>
      <c r="BIU87" s="10"/>
      <c r="BIV87" s="10"/>
      <c r="BIW87" s="10"/>
      <c r="BIX87" s="10"/>
      <c r="BIY87" s="10"/>
      <c r="BIZ87" s="10"/>
      <c r="BJA87" s="10"/>
      <c r="BJB87" s="10"/>
      <c r="BJC87" s="10"/>
      <c r="BJD87" s="10"/>
      <c r="BJE87" s="10"/>
      <c r="BJF87" s="10"/>
      <c r="BJG87" s="10"/>
      <c r="BJH87" s="10"/>
      <c r="BJI87" s="10"/>
      <c r="BJJ87" s="10"/>
      <c r="BJK87" s="10"/>
      <c r="BJL87" s="10"/>
      <c r="BJM87" s="10"/>
      <c r="BJN87" s="10"/>
      <c r="BJO87" s="10"/>
      <c r="BJP87" s="10"/>
      <c r="BJQ87" s="10"/>
      <c r="BJR87" s="10"/>
      <c r="BJS87" s="10"/>
      <c r="BJT87" s="10"/>
      <c r="BJU87" s="10"/>
      <c r="BJV87" s="10"/>
      <c r="BJW87" s="10"/>
      <c r="BJX87" s="10"/>
      <c r="BJY87" s="10"/>
      <c r="BJZ87" s="10"/>
      <c r="BKA87" s="10"/>
      <c r="BKB87" s="10"/>
      <c r="BKC87" s="10"/>
      <c r="BKD87" s="10"/>
      <c r="BKE87" s="10"/>
      <c r="BKF87" s="10"/>
      <c r="BKG87" s="10"/>
      <c r="BKH87" s="10"/>
      <c r="BKI87" s="10"/>
      <c r="BKJ87" s="10"/>
      <c r="BKK87" s="10"/>
      <c r="BKL87" s="10"/>
      <c r="BKM87" s="10"/>
      <c r="BKN87" s="10"/>
      <c r="BKO87" s="10"/>
      <c r="BKP87" s="10"/>
      <c r="BKQ87" s="10"/>
      <c r="BKR87" s="10"/>
      <c r="BKS87" s="10"/>
      <c r="BKT87" s="10"/>
      <c r="BKU87" s="10"/>
      <c r="BKV87" s="10"/>
      <c r="BKW87" s="10"/>
      <c r="BKX87" s="10"/>
      <c r="BKY87" s="10"/>
      <c r="BKZ87" s="10"/>
      <c r="BLA87" s="10"/>
      <c r="BLB87" s="10"/>
      <c r="BLC87" s="10"/>
      <c r="BLD87" s="10"/>
      <c r="BLE87" s="10"/>
      <c r="BLF87" s="10"/>
      <c r="BLG87" s="10"/>
      <c r="BLH87" s="10"/>
      <c r="BLI87" s="10"/>
      <c r="BLJ87" s="10"/>
      <c r="BLK87" s="10"/>
      <c r="BLL87" s="10"/>
      <c r="BLM87" s="10"/>
      <c r="BLN87" s="10"/>
      <c r="BLO87" s="10"/>
      <c r="BLP87" s="10"/>
      <c r="BLQ87" s="10"/>
      <c r="BLR87" s="10"/>
      <c r="BLS87" s="10"/>
      <c r="BLT87" s="10"/>
      <c r="BLU87" s="10"/>
      <c r="BLV87" s="10"/>
      <c r="BLW87" s="10"/>
      <c r="BLX87" s="10"/>
      <c r="BLY87" s="10"/>
      <c r="BLZ87" s="10"/>
      <c r="BMA87" s="10"/>
      <c r="BMB87" s="10"/>
      <c r="BMC87" s="10"/>
      <c r="BMD87" s="10"/>
      <c r="BME87" s="10"/>
      <c r="BMF87" s="10"/>
      <c r="BMG87" s="10"/>
      <c r="BMH87" s="10"/>
      <c r="BMI87" s="10"/>
      <c r="BMJ87" s="10"/>
      <c r="BMK87" s="10"/>
      <c r="BML87" s="10"/>
      <c r="BMM87" s="10"/>
      <c r="BMN87" s="10"/>
      <c r="BMO87" s="10"/>
      <c r="BMP87" s="10"/>
      <c r="BMQ87" s="10"/>
      <c r="BMR87" s="10"/>
      <c r="BMS87" s="10"/>
      <c r="BMT87" s="10"/>
      <c r="BMU87" s="10"/>
      <c r="BMV87" s="10"/>
      <c r="BMW87" s="10"/>
      <c r="BMX87" s="10"/>
      <c r="BMY87" s="10"/>
      <c r="BMZ87" s="10"/>
      <c r="BNA87" s="10"/>
      <c r="BNB87" s="10"/>
      <c r="BNC87" s="10"/>
      <c r="BND87" s="10"/>
      <c r="BNE87" s="10"/>
      <c r="BNF87" s="10"/>
      <c r="BNG87" s="10"/>
      <c r="BNH87" s="10"/>
      <c r="BNI87" s="10"/>
      <c r="BNJ87" s="10"/>
      <c r="BNK87" s="10"/>
      <c r="BNL87" s="10"/>
      <c r="BNM87" s="10"/>
      <c r="BNN87" s="10"/>
      <c r="BNO87" s="10"/>
      <c r="BNP87" s="10"/>
      <c r="BNQ87" s="10"/>
      <c r="BNR87" s="10"/>
      <c r="BNS87" s="10"/>
      <c r="BNT87" s="10"/>
      <c r="BNU87" s="10"/>
      <c r="BNV87" s="10"/>
      <c r="BNW87" s="10"/>
      <c r="BNX87" s="10"/>
      <c r="BNY87" s="10"/>
      <c r="BNZ87" s="10"/>
      <c r="BOA87" s="10"/>
      <c r="BOB87" s="10"/>
      <c r="BOC87" s="10"/>
      <c r="BOD87" s="10"/>
      <c r="BOE87" s="10"/>
      <c r="BOF87" s="10"/>
      <c r="BOG87" s="10"/>
      <c r="BOH87" s="10"/>
      <c r="BOI87" s="10"/>
      <c r="BOJ87" s="10"/>
      <c r="BOK87" s="10"/>
      <c r="BOL87" s="10"/>
      <c r="BOM87" s="10"/>
      <c r="BON87" s="10"/>
      <c r="BOO87" s="10"/>
      <c r="BOP87" s="10"/>
      <c r="BOQ87" s="10"/>
      <c r="BOR87" s="10"/>
      <c r="BOS87" s="10"/>
      <c r="BOT87" s="10"/>
      <c r="BOU87" s="10"/>
      <c r="BOV87" s="10"/>
      <c r="BOW87" s="10"/>
      <c r="BOX87" s="10"/>
      <c r="BOY87" s="10"/>
      <c r="BOZ87" s="10"/>
      <c r="BPA87" s="10"/>
      <c r="BPB87" s="10"/>
      <c r="BPC87" s="10"/>
      <c r="BPD87" s="10"/>
      <c r="BPE87" s="10"/>
      <c r="BPF87" s="10"/>
      <c r="BPG87" s="10"/>
      <c r="BPH87" s="10"/>
      <c r="BPI87" s="10"/>
      <c r="BPJ87" s="10"/>
      <c r="BPK87" s="10"/>
      <c r="BPL87" s="10"/>
      <c r="BPM87" s="10"/>
      <c r="BPN87" s="10"/>
      <c r="BPO87" s="10"/>
      <c r="BPP87" s="10"/>
      <c r="BPQ87" s="10"/>
      <c r="BPR87" s="10"/>
      <c r="BPS87" s="10"/>
      <c r="BPT87" s="10"/>
      <c r="BPU87" s="10"/>
      <c r="BPV87" s="10"/>
      <c r="BPW87" s="10"/>
      <c r="BPX87" s="10"/>
      <c r="BPY87" s="10"/>
      <c r="BPZ87" s="10"/>
      <c r="BQA87" s="10"/>
      <c r="BQB87" s="10"/>
      <c r="BQC87" s="10"/>
      <c r="BQD87" s="10"/>
      <c r="BQE87" s="10"/>
      <c r="BQF87" s="10"/>
      <c r="BQG87" s="10"/>
      <c r="BQH87" s="10"/>
      <c r="BQI87" s="10"/>
      <c r="BQJ87" s="10"/>
      <c r="BQK87" s="10"/>
      <c r="BQL87" s="10"/>
      <c r="BQM87" s="10"/>
      <c r="BQN87" s="10"/>
      <c r="BQO87" s="10"/>
      <c r="BQP87" s="10"/>
      <c r="BQQ87" s="10"/>
      <c r="BQR87" s="10"/>
      <c r="BQS87" s="10"/>
      <c r="BQT87" s="10"/>
      <c r="BQU87" s="10"/>
      <c r="BQV87" s="10"/>
      <c r="BQW87" s="10"/>
      <c r="BQX87" s="10"/>
      <c r="BQY87" s="10"/>
      <c r="BQZ87" s="10"/>
      <c r="BRA87" s="10"/>
      <c r="BRB87" s="10"/>
      <c r="BRC87" s="10"/>
      <c r="BRD87" s="10"/>
      <c r="BRE87" s="10"/>
      <c r="BRF87" s="10"/>
      <c r="BRG87" s="10"/>
      <c r="BRH87" s="10"/>
      <c r="BRI87" s="10"/>
      <c r="BRJ87" s="10"/>
      <c r="BRK87" s="10"/>
      <c r="BRL87" s="10"/>
      <c r="BRM87" s="10"/>
      <c r="BRN87" s="10"/>
      <c r="BRO87" s="10"/>
      <c r="BRP87" s="10"/>
      <c r="BRQ87" s="10"/>
      <c r="BRR87" s="10"/>
      <c r="BRS87" s="10"/>
      <c r="BRT87" s="10"/>
      <c r="BRU87" s="10"/>
      <c r="BRV87" s="10"/>
      <c r="BRW87" s="10"/>
      <c r="BRX87" s="10"/>
      <c r="BRY87" s="10"/>
      <c r="BRZ87" s="10"/>
      <c r="BSA87" s="10"/>
      <c r="BSB87" s="10"/>
      <c r="BSC87" s="10"/>
      <c r="BSD87" s="10"/>
      <c r="BSE87" s="10"/>
      <c r="BSF87" s="10"/>
      <c r="BSG87" s="10"/>
      <c r="BSH87" s="10"/>
      <c r="BSI87" s="10"/>
      <c r="BSJ87" s="10"/>
      <c r="BSK87" s="10"/>
      <c r="BSL87" s="10"/>
      <c r="BSM87" s="10"/>
      <c r="BSN87" s="10"/>
      <c r="BSO87" s="10"/>
      <c r="BSP87" s="10"/>
      <c r="BSQ87" s="10"/>
      <c r="BSR87" s="10"/>
      <c r="BSS87" s="10"/>
      <c r="BST87" s="10"/>
      <c r="BSU87" s="10"/>
      <c r="BSV87" s="10"/>
      <c r="BSW87" s="10"/>
      <c r="BSX87" s="10"/>
      <c r="BSY87" s="10"/>
      <c r="BSZ87" s="10"/>
      <c r="BTA87" s="10"/>
      <c r="BTB87" s="10"/>
      <c r="BTC87" s="10"/>
      <c r="BTD87" s="10"/>
      <c r="BTE87" s="10"/>
      <c r="BTF87" s="10"/>
      <c r="BTG87" s="10"/>
      <c r="BTH87" s="10"/>
      <c r="BTI87" s="10"/>
      <c r="BTJ87" s="10"/>
      <c r="BTK87" s="10"/>
      <c r="BTL87" s="10"/>
      <c r="BTM87" s="10"/>
      <c r="BTN87" s="10"/>
      <c r="BTO87" s="10"/>
      <c r="BTP87" s="10"/>
      <c r="BTQ87" s="10"/>
      <c r="BTR87" s="10"/>
      <c r="BTS87" s="10"/>
      <c r="BTT87" s="10"/>
      <c r="BTU87" s="10"/>
      <c r="BTV87" s="10"/>
      <c r="BTW87" s="10"/>
      <c r="BTX87" s="10"/>
      <c r="BTY87" s="10"/>
      <c r="BTZ87" s="10"/>
      <c r="BUA87" s="10"/>
      <c r="BUB87" s="10"/>
      <c r="BUC87" s="10"/>
      <c r="BUD87" s="10"/>
      <c r="BUE87" s="10"/>
      <c r="BUF87" s="10"/>
      <c r="BUG87" s="10"/>
      <c r="BUH87" s="10"/>
      <c r="BUI87" s="10"/>
      <c r="BUJ87" s="10"/>
      <c r="BUK87" s="10"/>
      <c r="BUL87" s="10"/>
      <c r="BUM87" s="10"/>
      <c r="BUN87" s="10"/>
      <c r="BUO87" s="10"/>
      <c r="BUP87" s="10"/>
      <c r="BUQ87" s="10"/>
      <c r="BUR87" s="10"/>
      <c r="BUS87" s="10"/>
      <c r="BUT87" s="10"/>
      <c r="BUU87" s="10"/>
      <c r="BUV87" s="10"/>
      <c r="BUW87" s="10"/>
      <c r="BUX87" s="10"/>
      <c r="BUY87" s="10"/>
      <c r="BUZ87" s="10"/>
      <c r="BVA87" s="10"/>
      <c r="BVB87" s="10"/>
      <c r="BVC87" s="10"/>
      <c r="BVD87" s="10"/>
      <c r="BVE87" s="10"/>
      <c r="BVF87" s="10"/>
      <c r="BVG87" s="10"/>
      <c r="BVH87" s="10"/>
      <c r="BVI87" s="10"/>
      <c r="BVJ87" s="10"/>
      <c r="BVK87" s="10"/>
      <c r="BVL87" s="10"/>
      <c r="BVM87" s="10"/>
      <c r="BVN87" s="10"/>
      <c r="BVO87" s="10"/>
      <c r="BVP87" s="10"/>
      <c r="BVQ87" s="10"/>
      <c r="BVR87" s="10"/>
      <c r="BVS87" s="10"/>
      <c r="BVT87" s="10"/>
      <c r="BVU87" s="10"/>
      <c r="BVV87" s="10"/>
      <c r="BVW87" s="10"/>
      <c r="BVX87" s="10"/>
      <c r="BVY87" s="10"/>
      <c r="BVZ87" s="10"/>
      <c r="BWA87" s="10"/>
      <c r="BWB87" s="10"/>
      <c r="BWC87" s="10"/>
      <c r="BWD87" s="10"/>
      <c r="BWE87" s="10"/>
      <c r="BWF87" s="10"/>
      <c r="BWG87" s="10"/>
      <c r="BWH87" s="10"/>
      <c r="BWI87" s="10"/>
      <c r="BWJ87" s="10"/>
      <c r="BWK87" s="10"/>
      <c r="BWL87" s="10"/>
      <c r="BWM87" s="10"/>
      <c r="BWN87" s="10"/>
      <c r="BWO87" s="10"/>
      <c r="BWP87" s="10"/>
      <c r="BWQ87" s="10"/>
      <c r="BWR87" s="10"/>
      <c r="BWS87" s="10"/>
      <c r="BWT87" s="10"/>
      <c r="BWU87" s="10"/>
      <c r="BWV87" s="10"/>
      <c r="BWW87" s="10"/>
      <c r="BWX87" s="10"/>
      <c r="BWY87" s="10"/>
      <c r="BWZ87" s="10"/>
      <c r="BXA87" s="10"/>
      <c r="BXB87" s="10"/>
      <c r="BXC87" s="10"/>
      <c r="BXD87" s="10"/>
      <c r="BXE87" s="10"/>
      <c r="BXF87" s="10"/>
      <c r="BXG87" s="10"/>
      <c r="BXH87" s="10"/>
      <c r="BXI87" s="10"/>
      <c r="BXJ87" s="10"/>
      <c r="BXK87" s="10"/>
      <c r="BXL87" s="10"/>
      <c r="BXM87" s="10"/>
      <c r="BXN87" s="10"/>
      <c r="BXO87" s="10"/>
      <c r="BXP87" s="10"/>
      <c r="BXQ87" s="10"/>
      <c r="BXR87" s="10"/>
      <c r="BXS87" s="10"/>
      <c r="BXT87" s="10"/>
      <c r="BXU87" s="10"/>
      <c r="BXV87" s="10"/>
      <c r="BXW87" s="10"/>
      <c r="BXX87" s="10"/>
      <c r="BXY87" s="10"/>
      <c r="BXZ87" s="10"/>
      <c r="BYA87" s="10"/>
      <c r="BYB87" s="10"/>
      <c r="BYC87" s="10"/>
      <c r="BYD87" s="10"/>
      <c r="BYE87" s="10"/>
      <c r="BYF87" s="10"/>
      <c r="BYG87" s="10"/>
      <c r="BYH87" s="10"/>
      <c r="BYI87" s="10"/>
      <c r="BYJ87" s="10"/>
      <c r="BYK87" s="10"/>
      <c r="BYL87" s="10"/>
      <c r="BYM87" s="10"/>
      <c r="BYN87" s="10"/>
      <c r="BYO87" s="10"/>
      <c r="BYP87" s="10"/>
      <c r="BYQ87" s="10"/>
      <c r="BYR87" s="10"/>
      <c r="BYS87" s="10"/>
      <c r="BYT87" s="10"/>
      <c r="BYU87" s="10"/>
      <c r="BYV87" s="10"/>
      <c r="BYW87" s="10"/>
      <c r="BYX87" s="10"/>
      <c r="BYY87" s="10"/>
      <c r="BYZ87" s="10"/>
      <c r="BZA87" s="10"/>
      <c r="BZB87" s="10"/>
      <c r="BZC87" s="10"/>
      <c r="BZD87" s="10"/>
      <c r="BZE87" s="10"/>
      <c r="BZF87" s="10"/>
      <c r="BZG87" s="10"/>
      <c r="BZH87" s="10"/>
      <c r="BZI87" s="10"/>
      <c r="BZJ87" s="10"/>
      <c r="BZK87" s="10"/>
      <c r="BZL87" s="10"/>
      <c r="BZM87" s="10"/>
      <c r="BZN87" s="10"/>
      <c r="BZO87" s="10"/>
      <c r="BZP87" s="10"/>
      <c r="BZQ87" s="10"/>
      <c r="BZR87" s="10"/>
      <c r="BZS87" s="10"/>
      <c r="BZT87" s="10"/>
      <c r="BZU87" s="10"/>
      <c r="BZV87" s="10"/>
      <c r="BZW87" s="10"/>
      <c r="BZX87" s="10"/>
      <c r="BZY87" s="10"/>
      <c r="BZZ87" s="10"/>
      <c r="CAA87" s="10"/>
      <c r="CAB87" s="10"/>
      <c r="CAC87" s="10"/>
      <c r="CAD87" s="10"/>
      <c r="CAE87" s="10"/>
      <c r="CAF87" s="10"/>
      <c r="CAG87" s="10"/>
      <c r="CAH87" s="10"/>
      <c r="CAI87" s="10"/>
      <c r="CAJ87" s="10"/>
      <c r="CAK87" s="10"/>
      <c r="CAL87" s="10"/>
      <c r="CAM87" s="10"/>
      <c r="CAN87" s="10"/>
      <c r="CAO87" s="10"/>
      <c r="CAP87" s="10"/>
      <c r="CAQ87" s="10"/>
      <c r="CAR87" s="10"/>
      <c r="CAS87" s="10"/>
      <c r="CAT87" s="10"/>
      <c r="CAU87" s="10"/>
      <c r="CAV87" s="10"/>
      <c r="CAW87" s="10"/>
      <c r="CAX87" s="10"/>
      <c r="CAY87" s="10"/>
      <c r="CAZ87" s="10"/>
      <c r="CBA87" s="10"/>
      <c r="CBB87" s="10"/>
      <c r="CBC87" s="10"/>
      <c r="CBD87" s="10"/>
      <c r="CBE87" s="10"/>
      <c r="CBF87" s="10"/>
      <c r="CBG87" s="10"/>
      <c r="CBH87" s="10"/>
      <c r="CBI87" s="10"/>
      <c r="CBJ87" s="10"/>
      <c r="CBK87" s="10"/>
      <c r="CBL87" s="10"/>
      <c r="CBM87" s="10"/>
      <c r="CBN87" s="10"/>
      <c r="CBO87" s="10"/>
      <c r="CBP87" s="10"/>
      <c r="CBQ87" s="10"/>
      <c r="CBR87" s="10"/>
      <c r="CBS87" s="10"/>
      <c r="CBT87" s="10"/>
      <c r="CBU87" s="10"/>
      <c r="CBV87" s="10"/>
      <c r="CBW87" s="10"/>
      <c r="CBX87" s="10"/>
      <c r="CBY87" s="10"/>
      <c r="CBZ87" s="10"/>
      <c r="CCA87" s="10"/>
      <c r="CCB87" s="10"/>
      <c r="CCC87" s="10"/>
      <c r="CCD87" s="10"/>
      <c r="CCE87" s="10"/>
      <c r="CCF87" s="10"/>
      <c r="CCG87" s="10"/>
      <c r="CCH87" s="10"/>
      <c r="CCI87" s="10"/>
      <c r="CCJ87" s="10"/>
      <c r="CCK87" s="10"/>
      <c r="CCL87" s="10"/>
      <c r="CCM87" s="10"/>
      <c r="CCN87" s="10"/>
      <c r="CCO87" s="10"/>
      <c r="CCP87" s="10"/>
      <c r="CCQ87" s="10"/>
      <c r="CCR87" s="10"/>
      <c r="CCS87" s="10"/>
      <c r="CCT87" s="10"/>
      <c r="CCU87" s="10"/>
      <c r="CCV87" s="10"/>
      <c r="CCW87" s="10"/>
      <c r="CCX87" s="10"/>
      <c r="CCY87" s="10"/>
      <c r="CCZ87" s="10"/>
      <c r="CDA87" s="10"/>
      <c r="CDB87" s="10"/>
      <c r="CDC87" s="10"/>
      <c r="CDD87" s="10"/>
      <c r="CDE87" s="10"/>
      <c r="CDF87" s="10"/>
      <c r="CDG87" s="10"/>
      <c r="CDH87" s="10"/>
      <c r="CDI87" s="10"/>
      <c r="CDJ87" s="10"/>
      <c r="CDK87" s="10"/>
      <c r="CDL87" s="10"/>
      <c r="CDM87" s="10"/>
      <c r="CDN87" s="10"/>
      <c r="CDO87" s="10"/>
      <c r="CDP87" s="10"/>
      <c r="CDQ87" s="10"/>
      <c r="CDR87" s="10"/>
      <c r="CDS87" s="10"/>
      <c r="CDT87" s="10"/>
      <c r="CDU87" s="10"/>
      <c r="CDV87" s="10"/>
      <c r="CDW87" s="10"/>
      <c r="CDX87" s="10"/>
      <c r="CDY87" s="10"/>
      <c r="CDZ87" s="10"/>
      <c r="CEA87" s="10"/>
      <c r="CEB87" s="10"/>
      <c r="CEC87" s="10"/>
      <c r="CED87" s="10"/>
      <c r="CEE87" s="10"/>
      <c r="CEF87" s="10"/>
      <c r="CEG87" s="10"/>
      <c r="CEH87" s="10"/>
      <c r="CEI87" s="10"/>
      <c r="CEJ87" s="10"/>
      <c r="CEK87" s="10"/>
      <c r="CEL87" s="10"/>
      <c r="CEM87" s="10"/>
      <c r="CEN87" s="10"/>
      <c r="CEO87" s="10"/>
      <c r="CEP87" s="10"/>
      <c r="CEQ87" s="10"/>
      <c r="CER87" s="10"/>
      <c r="CES87" s="10"/>
      <c r="CET87" s="10"/>
      <c r="CEU87" s="10"/>
      <c r="CEV87" s="10"/>
      <c r="CEW87" s="10"/>
      <c r="CEX87" s="10"/>
      <c r="CEY87" s="10"/>
      <c r="CEZ87" s="10"/>
      <c r="CFA87" s="10"/>
      <c r="CFB87" s="10"/>
      <c r="CFC87" s="10"/>
      <c r="CFD87" s="10"/>
      <c r="CFE87" s="10"/>
      <c r="CFF87" s="10"/>
      <c r="CFG87" s="10"/>
      <c r="CFH87" s="10"/>
      <c r="CFI87" s="10"/>
      <c r="CFJ87" s="10"/>
      <c r="CFK87" s="10"/>
      <c r="CFL87" s="10"/>
      <c r="CFM87" s="10"/>
      <c r="CFN87" s="10"/>
      <c r="CFO87" s="10"/>
      <c r="CFP87" s="10"/>
      <c r="CFQ87" s="10"/>
      <c r="CFR87" s="10"/>
      <c r="CFS87" s="10"/>
      <c r="CFT87" s="10"/>
      <c r="CFU87" s="10"/>
      <c r="CFV87" s="10"/>
      <c r="CFW87" s="10"/>
      <c r="CFX87" s="10"/>
      <c r="CFY87" s="10"/>
      <c r="CFZ87" s="10"/>
      <c r="CGA87" s="10"/>
      <c r="CGB87" s="10"/>
      <c r="CGC87" s="10"/>
      <c r="CGD87" s="10"/>
      <c r="CGE87" s="10"/>
      <c r="CGF87" s="10"/>
      <c r="CGG87" s="10"/>
      <c r="CGH87" s="10"/>
      <c r="CGI87" s="10"/>
      <c r="CGJ87" s="10"/>
      <c r="CGK87" s="10"/>
      <c r="CGL87" s="10"/>
      <c r="CGM87" s="10"/>
      <c r="CGN87" s="10"/>
      <c r="CGO87" s="10"/>
      <c r="CGP87" s="10"/>
      <c r="CGQ87" s="10"/>
      <c r="CGR87" s="10"/>
      <c r="CGS87" s="10"/>
      <c r="CGT87" s="10"/>
      <c r="CGU87" s="10"/>
      <c r="CGV87" s="10"/>
      <c r="CGW87" s="10"/>
      <c r="CGX87" s="10"/>
      <c r="CGY87" s="10"/>
      <c r="CGZ87" s="10"/>
      <c r="CHA87" s="10"/>
      <c r="CHB87" s="10"/>
      <c r="CHC87" s="10"/>
      <c r="CHD87" s="10"/>
      <c r="CHE87" s="10"/>
      <c r="CHF87" s="10"/>
      <c r="CHG87" s="10"/>
      <c r="CHH87" s="10"/>
      <c r="CHI87" s="10"/>
      <c r="CHJ87" s="10"/>
      <c r="CHK87" s="10"/>
      <c r="CHL87" s="10"/>
      <c r="CHM87" s="10"/>
      <c r="CHN87" s="10"/>
      <c r="CHO87" s="10"/>
      <c r="CHP87" s="10"/>
      <c r="CHQ87" s="10"/>
      <c r="CHR87" s="10"/>
      <c r="CHS87" s="10"/>
      <c r="CHT87" s="10"/>
      <c r="CHU87" s="10"/>
      <c r="CHV87" s="10"/>
      <c r="CHW87" s="10"/>
      <c r="CHX87" s="10"/>
      <c r="CHY87" s="10"/>
      <c r="CHZ87" s="10"/>
      <c r="CIA87" s="10"/>
      <c r="CIB87" s="10"/>
      <c r="CIC87" s="10"/>
      <c r="CID87" s="10"/>
      <c r="CIE87" s="10"/>
      <c r="CIF87" s="10"/>
      <c r="CIG87" s="10"/>
      <c r="CIH87" s="10"/>
      <c r="CII87" s="10"/>
      <c r="CIJ87" s="10"/>
      <c r="CIK87" s="10"/>
      <c r="CIL87" s="10"/>
      <c r="CIM87" s="10"/>
      <c r="CIN87" s="10"/>
      <c r="CIO87" s="10"/>
      <c r="CIP87" s="10"/>
      <c r="CIQ87" s="10"/>
      <c r="CIR87" s="10"/>
      <c r="CIS87" s="10"/>
      <c r="CIT87" s="10"/>
      <c r="CIU87" s="10"/>
      <c r="CIV87" s="10"/>
      <c r="CIW87" s="10"/>
      <c r="CIX87" s="10"/>
      <c r="CIY87" s="10"/>
      <c r="CIZ87" s="10"/>
      <c r="CJA87" s="10"/>
      <c r="CJB87" s="10"/>
      <c r="CJC87" s="10"/>
      <c r="CJD87" s="10"/>
      <c r="CJE87" s="10"/>
      <c r="CJF87" s="10"/>
      <c r="CJG87" s="10"/>
      <c r="CJH87" s="10"/>
      <c r="CJI87" s="10"/>
      <c r="CJJ87" s="10"/>
      <c r="CJK87" s="10"/>
      <c r="CJL87" s="10"/>
      <c r="CJM87" s="10"/>
      <c r="CJN87" s="10"/>
      <c r="CJO87" s="10"/>
      <c r="CJP87" s="10"/>
      <c r="CJQ87" s="10"/>
      <c r="CJR87" s="10"/>
      <c r="CJS87" s="10"/>
      <c r="CJT87" s="10"/>
      <c r="CJU87" s="10"/>
      <c r="CJV87" s="10"/>
      <c r="CJW87" s="10"/>
      <c r="CJX87" s="10"/>
      <c r="CJY87" s="10"/>
      <c r="CJZ87" s="10"/>
      <c r="CKA87" s="10"/>
      <c r="CKB87" s="10"/>
      <c r="CKC87" s="10"/>
      <c r="CKD87" s="10"/>
      <c r="CKE87" s="10"/>
      <c r="CKF87" s="10"/>
      <c r="CKG87" s="10"/>
      <c r="CKH87" s="10"/>
      <c r="CKI87" s="10"/>
      <c r="CKJ87" s="10"/>
      <c r="CKK87" s="10"/>
      <c r="CKL87" s="10"/>
      <c r="CKM87" s="10"/>
      <c r="CKN87" s="10"/>
      <c r="CKO87" s="10"/>
      <c r="CKP87" s="10"/>
      <c r="CKQ87" s="10"/>
      <c r="CKR87" s="10"/>
      <c r="CKS87" s="10"/>
      <c r="CKT87" s="10"/>
      <c r="CKU87" s="10"/>
      <c r="CKV87" s="10"/>
      <c r="CKW87" s="10"/>
      <c r="CKX87" s="10"/>
      <c r="CKY87" s="10"/>
      <c r="CKZ87" s="10"/>
      <c r="CLA87" s="10"/>
      <c r="CLB87" s="10"/>
      <c r="CLC87" s="10"/>
      <c r="CLD87" s="10"/>
      <c r="CLE87" s="10"/>
      <c r="CLF87" s="10"/>
      <c r="CLG87" s="10"/>
      <c r="CLH87" s="10"/>
      <c r="CLI87" s="10"/>
      <c r="CLJ87" s="10"/>
      <c r="CLK87" s="10"/>
      <c r="CLL87" s="10"/>
      <c r="CLM87" s="10"/>
      <c r="CLN87" s="10"/>
      <c r="CLO87" s="10"/>
      <c r="CLP87" s="10"/>
      <c r="CLQ87" s="10"/>
      <c r="CLR87" s="10"/>
      <c r="CLS87" s="10"/>
      <c r="CLT87" s="10"/>
      <c r="CLU87" s="10"/>
      <c r="CLV87" s="10"/>
      <c r="CLW87" s="10"/>
      <c r="CLX87" s="10"/>
      <c r="CLY87" s="10"/>
      <c r="CLZ87" s="10"/>
      <c r="CMA87" s="10"/>
      <c r="CMB87" s="10"/>
      <c r="CMC87" s="10"/>
      <c r="CMD87" s="10"/>
      <c r="CME87" s="10"/>
      <c r="CMF87" s="10"/>
      <c r="CMG87" s="10"/>
      <c r="CMH87" s="10"/>
      <c r="CMI87" s="10"/>
      <c r="CMJ87" s="10"/>
      <c r="CMK87" s="10"/>
      <c r="CML87" s="10"/>
      <c r="CMM87" s="10"/>
      <c r="CMN87" s="10"/>
      <c r="CMO87" s="10"/>
      <c r="CMP87" s="10"/>
      <c r="CMQ87" s="10"/>
      <c r="CMR87" s="10"/>
      <c r="CMS87" s="10"/>
      <c r="CMT87" s="10"/>
      <c r="CMU87" s="10"/>
      <c r="CMV87" s="10"/>
      <c r="CMW87" s="10"/>
      <c r="CMX87" s="10"/>
      <c r="CMY87" s="10"/>
      <c r="CMZ87" s="10"/>
      <c r="CNA87" s="10"/>
      <c r="CNB87" s="10"/>
      <c r="CNC87" s="10"/>
      <c r="CND87" s="10"/>
      <c r="CNE87" s="10"/>
      <c r="CNF87" s="10"/>
      <c r="CNG87" s="10"/>
      <c r="CNH87" s="10"/>
      <c r="CNI87" s="10"/>
      <c r="CNJ87" s="10"/>
      <c r="CNK87" s="10"/>
      <c r="CNL87" s="10"/>
      <c r="CNM87" s="10"/>
      <c r="CNN87" s="10"/>
      <c r="CNO87" s="10"/>
      <c r="CNP87" s="10"/>
      <c r="CNQ87" s="10"/>
      <c r="CNR87" s="10"/>
      <c r="CNS87" s="10"/>
      <c r="CNT87" s="10"/>
      <c r="CNU87" s="10"/>
      <c r="CNV87" s="10"/>
      <c r="CNW87" s="10"/>
      <c r="CNX87" s="10"/>
      <c r="CNY87" s="10"/>
      <c r="CNZ87" s="10"/>
      <c r="COA87" s="10"/>
      <c r="COB87" s="10"/>
      <c r="COC87" s="10"/>
      <c r="COD87" s="10"/>
      <c r="COE87" s="10"/>
      <c r="COF87" s="10"/>
      <c r="COG87" s="10"/>
      <c r="COH87" s="10"/>
      <c r="COI87" s="10"/>
      <c r="COJ87" s="10"/>
      <c r="COK87" s="10"/>
      <c r="COL87" s="10"/>
      <c r="COM87" s="10"/>
      <c r="CON87" s="10"/>
      <c r="COO87" s="10"/>
      <c r="COP87" s="10"/>
      <c r="COQ87" s="10"/>
      <c r="COR87" s="10"/>
      <c r="COS87" s="10"/>
      <c r="COT87" s="10"/>
      <c r="COU87" s="10"/>
      <c r="COV87" s="10"/>
      <c r="COW87" s="10"/>
      <c r="COX87" s="10"/>
      <c r="COY87" s="10"/>
      <c r="COZ87" s="10"/>
      <c r="CPA87" s="10"/>
      <c r="CPB87" s="10"/>
      <c r="CPC87" s="10"/>
      <c r="CPD87" s="10"/>
      <c r="CPE87" s="10"/>
      <c r="CPF87" s="10"/>
      <c r="CPG87" s="10"/>
      <c r="CPH87" s="10"/>
      <c r="CPI87" s="10"/>
      <c r="CPJ87" s="10"/>
      <c r="CPK87" s="10"/>
      <c r="CPL87" s="10"/>
      <c r="CPM87" s="10"/>
      <c r="CPN87" s="10"/>
      <c r="CPO87" s="10"/>
      <c r="CPP87" s="10"/>
      <c r="CPQ87" s="10"/>
      <c r="CPR87" s="10"/>
      <c r="CPS87" s="10"/>
      <c r="CPT87" s="10"/>
      <c r="CPU87" s="10"/>
      <c r="CPV87" s="10"/>
      <c r="CPW87" s="10"/>
      <c r="CPX87" s="10"/>
      <c r="CPY87" s="10"/>
      <c r="CPZ87" s="10"/>
      <c r="CQA87" s="10"/>
      <c r="CQB87" s="10"/>
      <c r="CQC87" s="10"/>
      <c r="CQD87" s="10"/>
      <c r="CQE87" s="10"/>
      <c r="CQF87" s="10"/>
      <c r="CQG87" s="10"/>
      <c r="CQH87" s="10"/>
      <c r="CQI87" s="10"/>
      <c r="CQJ87" s="10"/>
      <c r="CQK87" s="10"/>
      <c r="CQL87" s="10"/>
      <c r="CQM87" s="10"/>
      <c r="CQN87" s="10"/>
      <c r="CQO87" s="10"/>
      <c r="CQP87" s="10"/>
      <c r="CQQ87" s="10"/>
      <c r="CQR87" s="10"/>
      <c r="CQS87" s="10"/>
      <c r="CQT87" s="10"/>
      <c r="CQU87" s="10"/>
      <c r="CQV87" s="10"/>
      <c r="CQW87" s="10"/>
      <c r="CQX87" s="10"/>
      <c r="CQY87" s="10"/>
      <c r="CQZ87" s="10"/>
      <c r="CRA87" s="10"/>
      <c r="CRB87" s="10"/>
      <c r="CRC87" s="10"/>
      <c r="CRD87" s="10"/>
      <c r="CRE87" s="10"/>
      <c r="CRF87" s="10"/>
      <c r="CRG87" s="10"/>
      <c r="CRH87" s="10"/>
      <c r="CRI87" s="10"/>
      <c r="CRJ87" s="10"/>
      <c r="CRK87" s="10"/>
      <c r="CRL87" s="10"/>
      <c r="CRM87" s="10"/>
      <c r="CRN87" s="10"/>
      <c r="CRO87" s="10"/>
      <c r="CRP87" s="10"/>
      <c r="CRQ87" s="10"/>
      <c r="CRR87" s="10"/>
      <c r="CRS87" s="10"/>
      <c r="CRT87" s="10"/>
      <c r="CRU87" s="10"/>
      <c r="CRV87" s="10"/>
      <c r="CRW87" s="10"/>
      <c r="CRX87" s="10"/>
      <c r="CRY87" s="10"/>
      <c r="CRZ87" s="10"/>
      <c r="CSA87" s="10"/>
      <c r="CSB87" s="10"/>
      <c r="CSC87" s="10"/>
      <c r="CSD87" s="10"/>
      <c r="CSE87" s="10"/>
      <c r="CSF87" s="10"/>
      <c r="CSG87" s="10"/>
      <c r="CSH87" s="10"/>
      <c r="CSI87" s="10"/>
      <c r="CSJ87" s="10"/>
      <c r="CSK87" s="10"/>
      <c r="CSL87" s="10"/>
      <c r="CSM87" s="10"/>
      <c r="CSN87" s="10"/>
      <c r="CSO87" s="10"/>
      <c r="CSP87" s="10"/>
      <c r="CSQ87" s="10"/>
      <c r="CSR87" s="10"/>
      <c r="CSS87" s="10"/>
      <c r="CST87" s="10"/>
      <c r="CSU87" s="10"/>
      <c r="CSV87" s="10"/>
      <c r="CSW87" s="10"/>
      <c r="CSX87" s="10"/>
      <c r="CSY87" s="10"/>
      <c r="CSZ87" s="10"/>
      <c r="CTA87" s="10"/>
      <c r="CTB87" s="10"/>
      <c r="CTC87" s="10"/>
      <c r="CTD87" s="10"/>
      <c r="CTE87" s="10"/>
      <c r="CTF87" s="10"/>
      <c r="CTG87" s="10"/>
      <c r="CTH87" s="10"/>
      <c r="CTI87" s="10"/>
      <c r="CTJ87" s="10"/>
      <c r="CTK87" s="10"/>
      <c r="CTL87" s="10"/>
      <c r="CTM87" s="10"/>
      <c r="CTN87" s="10"/>
      <c r="CTO87" s="10"/>
      <c r="CTP87" s="10"/>
      <c r="CTQ87" s="10"/>
      <c r="CTR87" s="10"/>
      <c r="CTS87" s="10"/>
      <c r="CTT87" s="10"/>
      <c r="CTU87" s="10"/>
      <c r="CTV87" s="10"/>
      <c r="CTW87" s="10"/>
      <c r="CTX87" s="10"/>
      <c r="CTY87" s="10"/>
      <c r="CTZ87" s="10"/>
      <c r="CUA87" s="10"/>
      <c r="CUB87" s="10"/>
      <c r="CUC87" s="10"/>
      <c r="CUD87" s="10"/>
      <c r="CUE87" s="10"/>
      <c r="CUF87" s="10"/>
      <c r="CUG87" s="10"/>
      <c r="CUH87" s="10"/>
      <c r="CUI87" s="10"/>
      <c r="CUJ87" s="10"/>
      <c r="CUK87" s="10"/>
      <c r="CUL87" s="10"/>
      <c r="CUM87" s="10"/>
      <c r="CUN87" s="10"/>
      <c r="CUO87" s="10"/>
      <c r="CUP87" s="10"/>
      <c r="CUQ87" s="10"/>
      <c r="CUR87" s="10"/>
      <c r="CUS87" s="10"/>
      <c r="CUT87" s="10"/>
      <c r="CUU87" s="10"/>
      <c r="CUV87" s="10"/>
      <c r="CUW87" s="10"/>
      <c r="CUX87" s="10"/>
      <c r="CUY87" s="10"/>
      <c r="CUZ87" s="10"/>
      <c r="CVA87" s="10"/>
      <c r="CVB87" s="10"/>
      <c r="CVC87" s="10"/>
      <c r="CVD87" s="10"/>
      <c r="CVE87" s="10"/>
      <c r="CVF87" s="10"/>
      <c r="CVG87" s="10"/>
      <c r="CVH87" s="10"/>
      <c r="CVI87" s="10"/>
      <c r="CVJ87" s="10"/>
      <c r="CVK87" s="10"/>
      <c r="CVL87" s="10"/>
      <c r="CVM87" s="10"/>
      <c r="CVN87" s="10"/>
      <c r="CVO87" s="10"/>
      <c r="CVP87" s="10"/>
      <c r="CVQ87" s="10"/>
      <c r="CVR87" s="10"/>
      <c r="CVS87" s="10"/>
      <c r="CVT87" s="10"/>
      <c r="CVU87" s="10"/>
      <c r="CVV87" s="10"/>
      <c r="CVW87" s="10"/>
      <c r="CVX87" s="10"/>
      <c r="CVY87" s="10"/>
      <c r="CVZ87" s="10"/>
      <c r="CWA87" s="10"/>
      <c r="CWB87" s="10"/>
      <c r="CWC87" s="10"/>
      <c r="CWD87" s="10"/>
      <c r="CWE87" s="10"/>
      <c r="CWF87" s="10"/>
      <c r="CWG87" s="10"/>
      <c r="CWH87" s="10"/>
      <c r="CWI87" s="10"/>
      <c r="CWJ87" s="10"/>
      <c r="CWK87" s="10"/>
      <c r="CWL87" s="10"/>
      <c r="CWM87" s="10"/>
      <c r="CWN87" s="10"/>
      <c r="CWO87" s="10"/>
      <c r="CWP87" s="10"/>
      <c r="CWQ87" s="10"/>
      <c r="CWR87" s="10"/>
      <c r="CWS87" s="10"/>
      <c r="CWT87" s="10"/>
      <c r="CWU87" s="10"/>
      <c r="CWV87" s="10"/>
      <c r="CWW87" s="10"/>
      <c r="CWX87" s="10"/>
      <c r="CWY87" s="10"/>
      <c r="CWZ87" s="10"/>
      <c r="CXA87" s="10"/>
      <c r="CXB87" s="10"/>
      <c r="CXC87" s="10"/>
      <c r="CXD87" s="10"/>
      <c r="CXE87" s="10"/>
      <c r="CXF87" s="10"/>
      <c r="CXG87" s="10"/>
      <c r="CXH87" s="10"/>
      <c r="CXI87" s="10"/>
      <c r="CXJ87" s="10"/>
      <c r="CXK87" s="10"/>
      <c r="CXL87" s="10"/>
      <c r="CXM87" s="10"/>
      <c r="CXN87" s="10"/>
      <c r="CXO87" s="10"/>
      <c r="CXP87" s="10"/>
      <c r="CXQ87" s="10"/>
      <c r="CXR87" s="10"/>
      <c r="CXS87" s="10"/>
      <c r="CXT87" s="10"/>
      <c r="CXU87" s="10"/>
      <c r="CXV87" s="10"/>
      <c r="CXW87" s="10"/>
      <c r="CXX87" s="10"/>
      <c r="CXY87" s="10"/>
      <c r="CXZ87" s="10"/>
      <c r="CYA87" s="10"/>
      <c r="CYB87" s="10"/>
      <c r="CYC87" s="10"/>
      <c r="CYD87" s="10"/>
      <c r="CYE87" s="10"/>
      <c r="CYF87" s="10"/>
      <c r="CYG87" s="10"/>
      <c r="CYH87" s="10"/>
      <c r="CYI87" s="10"/>
      <c r="CYJ87" s="10"/>
      <c r="CYK87" s="10"/>
      <c r="CYL87" s="10"/>
      <c r="CYM87" s="10"/>
      <c r="CYN87" s="10"/>
      <c r="CYO87" s="10"/>
      <c r="CYP87" s="10"/>
      <c r="CYQ87" s="10"/>
      <c r="CYR87" s="10"/>
      <c r="CYS87" s="10"/>
      <c r="CYT87" s="10"/>
      <c r="CYU87" s="10"/>
      <c r="CYV87" s="10"/>
      <c r="CYW87" s="10"/>
      <c r="CYX87" s="10"/>
      <c r="CYY87" s="10"/>
      <c r="CYZ87" s="10"/>
      <c r="CZA87" s="10"/>
      <c r="CZB87" s="10"/>
      <c r="CZC87" s="10"/>
      <c r="CZD87" s="10"/>
      <c r="CZE87" s="10"/>
      <c r="CZF87" s="10"/>
      <c r="CZG87" s="10"/>
      <c r="CZH87" s="10"/>
      <c r="CZI87" s="10"/>
      <c r="CZJ87" s="10"/>
      <c r="CZK87" s="10"/>
      <c r="CZL87" s="10"/>
      <c r="CZM87" s="10"/>
      <c r="CZN87" s="10"/>
      <c r="CZO87" s="10"/>
      <c r="CZP87" s="10"/>
      <c r="CZQ87" s="10"/>
      <c r="CZR87" s="10"/>
      <c r="CZS87" s="10"/>
      <c r="CZT87" s="10"/>
      <c r="CZU87" s="10"/>
      <c r="CZV87" s="10"/>
      <c r="CZW87" s="10"/>
      <c r="CZX87" s="10"/>
      <c r="CZY87" s="10"/>
      <c r="CZZ87" s="10"/>
      <c r="DAA87" s="10"/>
      <c r="DAB87" s="10"/>
      <c r="DAC87" s="10"/>
      <c r="DAD87" s="10"/>
      <c r="DAE87" s="10"/>
      <c r="DAF87" s="10"/>
      <c r="DAG87" s="10"/>
      <c r="DAH87" s="10"/>
      <c r="DAI87" s="10"/>
      <c r="DAJ87" s="10"/>
      <c r="DAK87" s="10"/>
      <c r="DAL87" s="10"/>
      <c r="DAM87" s="10"/>
      <c r="DAN87" s="10"/>
      <c r="DAO87" s="10"/>
      <c r="DAP87" s="10"/>
      <c r="DAQ87" s="10"/>
      <c r="DAR87" s="10"/>
      <c r="DAS87" s="10"/>
      <c r="DAT87" s="10"/>
      <c r="DAU87" s="10"/>
      <c r="DAV87" s="10"/>
      <c r="DAW87" s="10"/>
      <c r="DAX87" s="10"/>
      <c r="DAY87" s="10"/>
      <c r="DAZ87" s="10"/>
      <c r="DBA87" s="10"/>
      <c r="DBB87" s="10"/>
      <c r="DBC87" s="10"/>
      <c r="DBD87" s="10"/>
      <c r="DBE87" s="10"/>
      <c r="DBF87" s="10"/>
      <c r="DBG87" s="10"/>
      <c r="DBH87" s="10"/>
      <c r="DBI87" s="10"/>
      <c r="DBJ87" s="10"/>
      <c r="DBK87" s="10"/>
      <c r="DBL87" s="10"/>
      <c r="DBM87" s="10"/>
      <c r="DBN87" s="10"/>
      <c r="DBO87" s="10"/>
      <c r="DBP87" s="10"/>
      <c r="DBQ87" s="10"/>
      <c r="DBR87" s="10"/>
      <c r="DBS87" s="10"/>
      <c r="DBT87" s="10"/>
      <c r="DBU87" s="10"/>
      <c r="DBV87" s="10"/>
      <c r="DBW87" s="10"/>
      <c r="DBX87" s="10"/>
      <c r="DBY87" s="10"/>
      <c r="DBZ87" s="10"/>
      <c r="DCA87" s="10"/>
      <c r="DCB87" s="10"/>
      <c r="DCC87" s="10"/>
      <c r="DCD87" s="10"/>
      <c r="DCE87" s="10"/>
      <c r="DCF87" s="10"/>
      <c r="DCG87" s="10"/>
      <c r="DCH87" s="10"/>
      <c r="DCI87" s="10"/>
      <c r="DCJ87" s="10"/>
      <c r="DCK87" s="10"/>
      <c r="DCL87" s="10"/>
      <c r="DCM87" s="10"/>
      <c r="DCN87" s="10"/>
      <c r="DCO87" s="10"/>
      <c r="DCP87" s="10"/>
      <c r="DCQ87" s="10"/>
      <c r="DCR87" s="10"/>
      <c r="DCS87" s="10"/>
      <c r="DCT87" s="10"/>
      <c r="DCU87" s="10"/>
      <c r="DCV87" s="10"/>
      <c r="DCW87" s="10"/>
      <c r="DCX87" s="10"/>
      <c r="DCY87" s="10"/>
      <c r="DCZ87" s="10"/>
      <c r="DDA87" s="10"/>
      <c r="DDB87" s="10"/>
      <c r="DDC87" s="10"/>
      <c r="DDD87" s="10"/>
      <c r="DDE87" s="10"/>
      <c r="DDF87" s="10"/>
      <c r="DDG87" s="10"/>
      <c r="DDH87" s="10"/>
      <c r="DDI87" s="10"/>
      <c r="DDJ87" s="10"/>
      <c r="DDK87" s="10"/>
      <c r="DDL87" s="10"/>
      <c r="DDM87" s="10"/>
      <c r="DDN87" s="10"/>
      <c r="DDO87" s="10"/>
      <c r="DDP87" s="10"/>
      <c r="DDQ87" s="10"/>
      <c r="DDR87" s="10"/>
      <c r="DDS87" s="10"/>
      <c r="DDT87" s="10"/>
      <c r="DDU87" s="10"/>
      <c r="DDV87" s="10"/>
      <c r="DDW87" s="10"/>
      <c r="DDX87" s="10"/>
      <c r="DDY87" s="10"/>
      <c r="DDZ87" s="10"/>
      <c r="DEA87" s="10"/>
      <c r="DEB87" s="10"/>
      <c r="DEC87" s="10"/>
      <c r="DED87" s="10"/>
      <c r="DEE87" s="10"/>
      <c r="DEF87" s="10"/>
      <c r="DEG87" s="10"/>
      <c r="DEH87" s="10"/>
      <c r="DEI87" s="10"/>
      <c r="DEJ87" s="10"/>
      <c r="DEK87" s="10"/>
      <c r="DEL87" s="10"/>
      <c r="DEM87" s="10"/>
      <c r="DEN87" s="10"/>
      <c r="DEO87" s="10"/>
      <c r="DEP87" s="10"/>
      <c r="DEQ87" s="10"/>
      <c r="DER87" s="10"/>
      <c r="DES87" s="10"/>
      <c r="DET87" s="10"/>
      <c r="DEU87" s="10"/>
      <c r="DEV87" s="10"/>
      <c r="DEW87" s="10"/>
      <c r="DEX87" s="10"/>
      <c r="DEY87" s="10"/>
      <c r="DEZ87" s="10"/>
      <c r="DFA87" s="10"/>
      <c r="DFB87" s="10"/>
      <c r="DFC87" s="10"/>
      <c r="DFD87" s="10"/>
      <c r="DFE87" s="10"/>
      <c r="DFF87" s="10"/>
      <c r="DFG87" s="10"/>
      <c r="DFH87" s="10"/>
      <c r="DFI87" s="10"/>
      <c r="DFJ87" s="10"/>
      <c r="DFK87" s="10"/>
      <c r="DFL87" s="10"/>
      <c r="DFM87" s="10"/>
      <c r="DFN87" s="10"/>
      <c r="DFO87" s="10"/>
      <c r="DFP87" s="10"/>
      <c r="DFQ87" s="10"/>
      <c r="DFR87" s="10"/>
      <c r="DFS87" s="10"/>
      <c r="DFT87" s="10"/>
      <c r="DFU87" s="10"/>
      <c r="DFV87" s="10"/>
      <c r="DFW87" s="10"/>
      <c r="DFX87" s="10"/>
      <c r="DFY87" s="10"/>
      <c r="DFZ87" s="10"/>
      <c r="DGA87" s="10"/>
      <c r="DGB87" s="10"/>
      <c r="DGC87" s="10"/>
      <c r="DGD87" s="10"/>
      <c r="DGE87" s="10"/>
      <c r="DGF87" s="10"/>
      <c r="DGG87" s="10"/>
      <c r="DGH87" s="10"/>
      <c r="DGI87" s="10"/>
      <c r="DGJ87" s="10"/>
      <c r="DGK87" s="10"/>
      <c r="DGL87" s="10"/>
      <c r="DGM87" s="10"/>
      <c r="DGN87" s="10"/>
      <c r="DGO87" s="10"/>
      <c r="DGP87" s="10"/>
      <c r="DGQ87" s="10"/>
      <c r="DGR87" s="10"/>
      <c r="DGS87" s="10"/>
      <c r="DGT87" s="10"/>
      <c r="DGU87" s="10"/>
      <c r="DGV87" s="10"/>
      <c r="DGW87" s="10"/>
      <c r="DGX87" s="10"/>
      <c r="DGY87" s="10"/>
      <c r="DGZ87" s="10"/>
      <c r="DHA87" s="10"/>
      <c r="DHB87" s="10"/>
      <c r="DHC87" s="10"/>
      <c r="DHD87" s="10"/>
      <c r="DHE87" s="10"/>
      <c r="DHF87" s="10"/>
      <c r="DHG87" s="10"/>
      <c r="DHH87" s="10"/>
      <c r="DHI87" s="10"/>
      <c r="DHJ87" s="10"/>
      <c r="DHK87" s="10"/>
      <c r="DHL87" s="10"/>
      <c r="DHM87" s="10"/>
      <c r="DHN87" s="10"/>
      <c r="DHO87" s="10"/>
      <c r="DHP87" s="10"/>
      <c r="DHQ87" s="10"/>
      <c r="DHR87" s="10"/>
      <c r="DHS87" s="10"/>
      <c r="DHT87" s="10"/>
      <c r="DHU87" s="10"/>
      <c r="DHV87" s="10"/>
      <c r="DHW87" s="10"/>
      <c r="DHX87" s="10"/>
      <c r="DHY87" s="10"/>
      <c r="DHZ87" s="10"/>
      <c r="DIA87" s="10"/>
      <c r="DIB87" s="10"/>
      <c r="DIC87" s="10"/>
      <c r="DID87" s="10"/>
      <c r="DIE87" s="10"/>
      <c r="DIF87" s="10"/>
      <c r="DIG87" s="10"/>
      <c r="DIH87" s="10"/>
      <c r="DII87" s="10"/>
      <c r="DIJ87" s="10"/>
      <c r="DIK87" s="10"/>
      <c r="DIL87" s="10"/>
      <c r="DIM87" s="10"/>
      <c r="DIN87" s="10"/>
      <c r="DIO87" s="10"/>
      <c r="DIP87" s="10"/>
      <c r="DIQ87" s="10"/>
      <c r="DIR87" s="10"/>
      <c r="DIS87" s="10"/>
      <c r="DIT87" s="10"/>
      <c r="DIU87" s="10"/>
      <c r="DIV87" s="10"/>
      <c r="DIW87" s="10"/>
      <c r="DIX87" s="10"/>
      <c r="DIY87" s="10"/>
      <c r="DIZ87" s="10"/>
      <c r="DJA87" s="10"/>
      <c r="DJB87" s="10"/>
      <c r="DJC87" s="10"/>
      <c r="DJD87" s="10"/>
      <c r="DJE87" s="10"/>
      <c r="DJF87" s="10"/>
      <c r="DJG87" s="10"/>
      <c r="DJH87" s="10"/>
      <c r="DJI87" s="10"/>
      <c r="DJJ87" s="10"/>
      <c r="DJK87" s="10"/>
      <c r="DJL87" s="10"/>
      <c r="DJM87" s="10"/>
      <c r="DJN87" s="10"/>
      <c r="DJO87" s="10"/>
      <c r="DJP87" s="10"/>
      <c r="DJQ87" s="10"/>
      <c r="DJR87" s="10"/>
      <c r="DJS87" s="10"/>
      <c r="DJT87" s="10"/>
      <c r="DJU87" s="10"/>
      <c r="DJV87" s="10"/>
      <c r="DJW87" s="10"/>
      <c r="DJX87" s="10"/>
      <c r="DJY87" s="10"/>
      <c r="DJZ87" s="10"/>
      <c r="DKA87" s="10"/>
      <c r="DKB87" s="10"/>
      <c r="DKC87" s="10"/>
      <c r="DKD87" s="10"/>
      <c r="DKE87" s="10"/>
      <c r="DKF87" s="10"/>
      <c r="DKG87" s="10"/>
      <c r="DKH87" s="10"/>
      <c r="DKI87" s="10"/>
      <c r="DKJ87" s="10"/>
      <c r="DKK87" s="10"/>
      <c r="DKL87" s="10"/>
      <c r="DKM87" s="10"/>
      <c r="DKN87" s="10"/>
      <c r="DKO87" s="10"/>
      <c r="DKP87" s="10"/>
      <c r="DKQ87" s="10"/>
      <c r="DKR87" s="10"/>
      <c r="DKS87" s="10"/>
      <c r="DKT87" s="10"/>
      <c r="DKU87" s="10"/>
      <c r="DKV87" s="10"/>
      <c r="DKW87" s="10"/>
      <c r="DKX87" s="10"/>
      <c r="DKY87" s="10"/>
      <c r="DKZ87" s="10"/>
      <c r="DLA87" s="10"/>
      <c r="DLB87" s="10"/>
      <c r="DLC87" s="10"/>
      <c r="DLD87" s="10"/>
      <c r="DLE87" s="10"/>
      <c r="DLF87" s="10"/>
      <c r="DLG87" s="10"/>
      <c r="DLH87" s="10"/>
      <c r="DLI87" s="10"/>
      <c r="DLJ87" s="10"/>
      <c r="DLK87" s="10"/>
      <c r="DLL87" s="10"/>
      <c r="DLM87" s="10"/>
      <c r="DLN87" s="10"/>
      <c r="DLO87" s="10"/>
      <c r="DLP87" s="10"/>
      <c r="DLQ87" s="10"/>
      <c r="DLR87" s="10"/>
      <c r="DLS87" s="10"/>
      <c r="DLT87" s="10"/>
      <c r="DLU87" s="10"/>
      <c r="DLV87" s="10"/>
      <c r="DLW87" s="10"/>
      <c r="DLX87" s="10"/>
      <c r="DLY87" s="10"/>
      <c r="DLZ87" s="10"/>
      <c r="DMA87" s="10"/>
      <c r="DMB87" s="10"/>
      <c r="DMC87" s="10"/>
      <c r="DMD87" s="10"/>
      <c r="DME87" s="10"/>
      <c r="DMF87" s="10"/>
      <c r="DMG87" s="10"/>
      <c r="DMH87" s="10"/>
      <c r="DMI87" s="10"/>
      <c r="DMJ87" s="10"/>
      <c r="DMK87" s="10"/>
      <c r="DML87" s="10"/>
      <c r="DMM87" s="10"/>
      <c r="DMN87" s="10"/>
      <c r="DMO87" s="10"/>
      <c r="DMP87" s="10"/>
      <c r="DMQ87" s="10"/>
      <c r="DMR87" s="10"/>
      <c r="DMS87" s="10"/>
      <c r="DMT87" s="10"/>
      <c r="DMU87" s="10"/>
      <c r="DMV87" s="10"/>
      <c r="DMW87" s="10"/>
      <c r="DMX87" s="10"/>
      <c r="DMY87" s="10"/>
      <c r="DMZ87" s="10"/>
      <c r="DNA87" s="10"/>
      <c r="DNB87" s="10"/>
      <c r="DNC87" s="10"/>
      <c r="DND87" s="10"/>
      <c r="DNE87" s="10"/>
      <c r="DNF87" s="10"/>
      <c r="DNG87" s="10"/>
      <c r="DNH87" s="10"/>
      <c r="DNI87" s="10"/>
      <c r="DNJ87" s="10"/>
      <c r="DNK87" s="10"/>
      <c r="DNL87" s="10"/>
      <c r="DNM87" s="10"/>
      <c r="DNN87" s="10"/>
      <c r="DNO87" s="10"/>
      <c r="DNP87" s="10"/>
      <c r="DNQ87" s="10"/>
      <c r="DNR87" s="10"/>
      <c r="DNS87" s="10"/>
      <c r="DNT87" s="10"/>
      <c r="DNU87" s="10"/>
      <c r="DNV87" s="10"/>
      <c r="DNW87" s="10"/>
      <c r="DNX87" s="10"/>
      <c r="DNY87" s="10"/>
      <c r="DNZ87" s="10"/>
      <c r="DOA87" s="10"/>
      <c r="DOB87" s="10"/>
      <c r="DOC87" s="10"/>
      <c r="DOD87" s="10"/>
      <c r="DOE87" s="10"/>
      <c r="DOF87" s="10"/>
      <c r="DOG87" s="10"/>
      <c r="DOH87" s="10"/>
      <c r="DOI87" s="10"/>
      <c r="DOJ87" s="10"/>
      <c r="DOK87" s="10"/>
      <c r="DOL87" s="10"/>
      <c r="DOM87" s="10"/>
      <c r="DON87" s="10"/>
      <c r="DOO87" s="10"/>
      <c r="DOP87" s="10"/>
      <c r="DOQ87" s="10"/>
      <c r="DOR87" s="10"/>
      <c r="DOS87" s="10"/>
      <c r="DOT87" s="10"/>
      <c r="DOU87" s="10"/>
      <c r="DOV87" s="10"/>
      <c r="DOW87" s="10"/>
      <c r="DOX87" s="10"/>
      <c r="DOY87" s="10"/>
      <c r="DOZ87" s="10"/>
      <c r="DPA87" s="10"/>
      <c r="DPB87" s="10"/>
      <c r="DPC87" s="10"/>
      <c r="DPD87" s="10"/>
      <c r="DPE87" s="10"/>
      <c r="DPF87" s="10"/>
      <c r="DPG87" s="10"/>
      <c r="DPH87" s="10"/>
      <c r="DPI87" s="10"/>
      <c r="DPJ87" s="10"/>
      <c r="DPK87" s="10"/>
      <c r="DPL87" s="10"/>
      <c r="DPM87" s="10"/>
      <c r="DPN87" s="10"/>
      <c r="DPO87" s="10"/>
      <c r="DPP87" s="10"/>
      <c r="DPQ87" s="10"/>
      <c r="DPR87" s="10"/>
      <c r="DPS87" s="10"/>
      <c r="DPT87" s="10"/>
      <c r="DPU87" s="10"/>
      <c r="DPV87" s="10"/>
      <c r="DPW87" s="10"/>
      <c r="DPX87" s="10"/>
      <c r="DPY87" s="10"/>
      <c r="DPZ87" s="10"/>
      <c r="DQA87" s="10"/>
      <c r="DQB87" s="10"/>
      <c r="DQC87" s="10"/>
      <c r="DQD87" s="10"/>
      <c r="DQE87" s="10"/>
      <c r="DQF87" s="10"/>
      <c r="DQG87" s="10"/>
      <c r="DQH87" s="10"/>
      <c r="DQI87" s="10"/>
      <c r="DQJ87" s="10"/>
      <c r="DQK87" s="10"/>
      <c r="DQL87" s="10"/>
      <c r="DQM87" s="10"/>
      <c r="DQN87" s="10"/>
      <c r="DQO87" s="10"/>
      <c r="DQP87" s="10"/>
      <c r="DQQ87" s="10"/>
      <c r="DQR87" s="10"/>
      <c r="DQS87" s="10"/>
      <c r="DQT87" s="10"/>
      <c r="DQU87" s="10"/>
      <c r="DQV87" s="10"/>
      <c r="DQW87" s="10"/>
      <c r="DQX87" s="10"/>
      <c r="DQY87" s="10"/>
      <c r="DQZ87" s="10"/>
      <c r="DRA87" s="10"/>
      <c r="DRB87" s="10"/>
      <c r="DRC87" s="10"/>
      <c r="DRD87" s="10"/>
      <c r="DRE87" s="10"/>
      <c r="DRF87" s="10"/>
      <c r="DRG87" s="10"/>
      <c r="DRH87" s="10"/>
      <c r="DRI87" s="10"/>
      <c r="DRJ87" s="10"/>
      <c r="DRK87" s="10"/>
      <c r="DRL87" s="10"/>
      <c r="DRM87" s="10"/>
      <c r="DRN87" s="10"/>
      <c r="DRO87" s="10"/>
      <c r="DRP87" s="10"/>
      <c r="DRQ87" s="10"/>
      <c r="DRR87" s="10"/>
      <c r="DRS87" s="10"/>
      <c r="DRT87" s="10"/>
      <c r="DRU87" s="10"/>
      <c r="DRV87" s="10"/>
      <c r="DRW87" s="10"/>
      <c r="DRX87" s="10"/>
      <c r="DRY87" s="10"/>
      <c r="DRZ87" s="10"/>
      <c r="DSA87" s="10"/>
      <c r="DSB87" s="10"/>
      <c r="DSC87" s="10"/>
      <c r="DSD87" s="10"/>
      <c r="DSE87" s="10"/>
      <c r="DSF87" s="10"/>
      <c r="DSG87" s="10"/>
      <c r="DSH87" s="10"/>
      <c r="DSI87" s="10"/>
      <c r="DSJ87" s="10"/>
      <c r="DSK87" s="10"/>
      <c r="DSL87" s="10"/>
      <c r="DSM87" s="10"/>
      <c r="DSN87" s="10"/>
      <c r="DSO87" s="10"/>
      <c r="DSP87" s="10"/>
      <c r="DSQ87" s="10"/>
      <c r="DSR87" s="10"/>
      <c r="DSS87" s="10"/>
      <c r="DST87" s="10"/>
      <c r="DSU87" s="10"/>
      <c r="DSV87" s="10"/>
      <c r="DSW87" s="10"/>
      <c r="DSX87" s="10"/>
      <c r="DSY87" s="10"/>
      <c r="DSZ87" s="10"/>
      <c r="DTA87" s="10"/>
      <c r="DTB87" s="10"/>
      <c r="DTC87" s="10"/>
      <c r="DTD87" s="10"/>
      <c r="DTE87" s="10"/>
      <c r="DTF87" s="10"/>
      <c r="DTG87" s="10"/>
      <c r="DTH87" s="10"/>
      <c r="DTI87" s="10"/>
      <c r="DTJ87" s="10"/>
      <c r="DTK87" s="10"/>
      <c r="DTL87" s="10"/>
      <c r="DTM87" s="10"/>
      <c r="DTN87" s="10"/>
      <c r="DTO87" s="10"/>
      <c r="DTP87" s="10"/>
      <c r="DTQ87" s="10"/>
      <c r="DTR87" s="10"/>
      <c r="DTS87" s="10"/>
      <c r="DTT87" s="10"/>
      <c r="DTU87" s="10"/>
      <c r="DTV87" s="10"/>
      <c r="DTW87" s="10"/>
      <c r="DTX87" s="10"/>
      <c r="DTY87" s="10"/>
      <c r="DTZ87" s="10"/>
      <c r="DUA87" s="10"/>
      <c r="DUB87" s="10"/>
      <c r="DUC87" s="10"/>
      <c r="DUD87" s="10"/>
      <c r="DUE87" s="10"/>
      <c r="DUF87" s="10"/>
      <c r="DUG87" s="10"/>
      <c r="DUH87" s="10"/>
      <c r="DUI87" s="10"/>
      <c r="DUJ87" s="10"/>
      <c r="DUK87" s="10"/>
      <c r="DUL87" s="10"/>
      <c r="DUM87" s="10"/>
      <c r="DUN87" s="10"/>
      <c r="DUO87" s="10"/>
      <c r="DUP87" s="10"/>
      <c r="DUQ87" s="10"/>
      <c r="DUR87" s="10"/>
      <c r="DUS87" s="10"/>
      <c r="DUT87" s="10"/>
      <c r="DUU87" s="10"/>
      <c r="DUV87" s="10"/>
      <c r="DUW87" s="10"/>
      <c r="DUX87" s="10"/>
      <c r="DUY87" s="10"/>
      <c r="DUZ87" s="10"/>
      <c r="DVA87" s="10"/>
      <c r="DVB87" s="10"/>
      <c r="DVC87" s="10"/>
      <c r="DVD87" s="10"/>
      <c r="DVE87" s="10"/>
      <c r="DVF87" s="10"/>
      <c r="DVG87" s="10"/>
      <c r="DVH87" s="10"/>
      <c r="DVI87" s="10"/>
      <c r="DVJ87" s="10"/>
      <c r="DVK87" s="10"/>
      <c r="DVL87" s="10"/>
      <c r="DVM87" s="10"/>
      <c r="DVN87" s="10"/>
      <c r="DVO87" s="10"/>
      <c r="DVP87" s="10"/>
      <c r="DVQ87" s="10"/>
      <c r="DVR87" s="10"/>
      <c r="DVS87" s="10"/>
      <c r="DVT87" s="10"/>
      <c r="DVU87" s="10"/>
      <c r="DVV87" s="10"/>
      <c r="DVW87" s="10"/>
      <c r="DVX87" s="10"/>
      <c r="DVY87" s="10"/>
      <c r="DVZ87" s="10"/>
      <c r="DWA87" s="10"/>
      <c r="DWB87" s="10"/>
      <c r="DWC87" s="10"/>
      <c r="DWD87" s="10"/>
      <c r="DWE87" s="10"/>
      <c r="DWF87" s="10"/>
      <c r="DWG87" s="10"/>
      <c r="DWH87" s="10"/>
      <c r="DWI87" s="10"/>
      <c r="DWJ87" s="10"/>
      <c r="DWK87" s="10"/>
      <c r="DWL87" s="10"/>
      <c r="DWM87" s="10"/>
      <c r="DWN87" s="10"/>
      <c r="DWO87" s="10"/>
      <c r="DWP87" s="10"/>
      <c r="DWQ87" s="10"/>
      <c r="DWR87" s="10"/>
      <c r="DWS87" s="10"/>
      <c r="DWT87" s="10"/>
      <c r="DWU87" s="10"/>
      <c r="DWV87" s="10"/>
      <c r="DWW87" s="10"/>
      <c r="DWX87" s="10"/>
      <c r="DWY87" s="10"/>
      <c r="DWZ87" s="10"/>
      <c r="DXA87" s="10"/>
      <c r="DXB87" s="10"/>
      <c r="DXC87" s="10"/>
      <c r="DXD87" s="10"/>
      <c r="DXE87" s="10"/>
      <c r="DXF87" s="10"/>
      <c r="DXG87" s="10"/>
      <c r="DXH87" s="10"/>
      <c r="DXI87" s="10"/>
      <c r="DXJ87" s="10"/>
      <c r="DXK87" s="10"/>
      <c r="DXL87" s="10"/>
      <c r="DXM87" s="10"/>
      <c r="DXN87" s="10"/>
      <c r="DXO87" s="10"/>
      <c r="DXP87" s="10"/>
      <c r="DXQ87" s="10"/>
      <c r="DXR87" s="10"/>
      <c r="DXS87" s="10"/>
      <c r="DXT87" s="10"/>
      <c r="DXU87" s="10"/>
      <c r="DXV87" s="10"/>
      <c r="DXW87" s="10"/>
      <c r="DXX87" s="10"/>
      <c r="DXY87" s="10"/>
      <c r="DXZ87" s="10"/>
      <c r="DYA87" s="10"/>
      <c r="DYB87" s="10"/>
      <c r="DYC87" s="10"/>
      <c r="DYD87" s="10"/>
      <c r="DYE87" s="10"/>
      <c r="DYF87" s="10"/>
      <c r="DYG87" s="10"/>
      <c r="DYH87" s="10"/>
      <c r="DYI87" s="10"/>
      <c r="DYJ87" s="10"/>
      <c r="DYK87" s="10"/>
      <c r="DYL87" s="10"/>
      <c r="DYM87" s="10"/>
      <c r="DYN87" s="10"/>
      <c r="DYO87" s="10"/>
      <c r="DYP87" s="10"/>
      <c r="DYQ87" s="10"/>
      <c r="DYR87" s="10"/>
      <c r="DYS87" s="10"/>
      <c r="DYT87" s="10"/>
      <c r="DYU87" s="10"/>
      <c r="DYV87" s="10"/>
      <c r="DYW87" s="10"/>
      <c r="DYX87" s="10"/>
      <c r="DYY87" s="10"/>
      <c r="DYZ87" s="10"/>
      <c r="DZA87" s="10"/>
      <c r="DZB87" s="10"/>
      <c r="DZC87" s="10"/>
      <c r="DZD87" s="10"/>
      <c r="DZE87" s="10"/>
      <c r="DZF87" s="10"/>
      <c r="DZG87" s="10"/>
      <c r="DZH87" s="10"/>
      <c r="DZI87" s="10"/>
      <c r="DZJ87" s="10"/>
      <c r="DZK87" s="10"/>
      <c r="DZL87" s="10"/>
      <c r="DZM87" s="10"/>
      <c r="DZN87" s="10"/>
    </row>
    <row r="88" spans="1:3394" ht="20.100000000000001" customHeight="1" x14ac:dyDescent="0.25">
      <c r="A88" s="549"/>
      <c r="B88" s="173" t="s">
        <v>8</v>
      </c>
      <c r="C88" s="129" t="s">
        <v>132</v>
      </c>
      <c r="D88" s="175">
        <v>1367</v>
      </c>
      <c r="E88" s="176">
        <v>1156</v>
      </c>
      <c r="F88" s="176">
        <v>1276</v>
      </c>
      <c r="G88" s="176">
        <v>1220</v>
      </c>
      <c r="H88" s="176">
        <v>1280</v>
      </c>
      <c r="I88" s="176">
        <v>1226</v>
      </c>
      <c r="J88" s="176">
        <v>1283</v>
      </c>
      <c r="K88" s="176">
        <v>1145</v>
      </c>
      <c r="L88" s="176">
        <v>1363</v>
      </c>
      <c r="M88" s="176">
        <v>1416</v>
      </c>
      <c r="N88" s="176">
        <v>1345</v>
      </c>
      <c r="O88" s="176">
        <v>1457</v>
      </c>
      <c r="P88" s="177">
        <f t="shared" ref="P88:P95" si="36">SUM(D88:O88)</f>
        <v>15534</v>
      </c>
      <c r="Q88" s="176">
        <v>1212</v>
      </c>
      <c r="R88" s="176">
        <v>1148</v>
      </c>
      <c r="S88" s="176">
        <v>1481</v>
      </c>
      <c r="T88" s="176">
        <v>1396</v>
      </c>
      <c r="U88" s="176">
        <v>1409</v>
      </c>
      <c r="V88" s="176">
        <v>1370</v>
      </c>
      <c r="W88" s="176">
        <v>1474</v>
      </c>
      <c r="X88" s="176">
        <v>1524</v>
      </c>
      <c r="Y88" s="176">
        <v>1521</v>
      </c>
      <c r="Z88" s="176">
        <v>1548</v>
      </c>
      <c r="AA88" s="176">
        <v>1481</v>
      </c>
      <c r="AB88" s="176">
        <v>1582</v>
      </c>
      <c r="AC88" s="177">
        <f t="shared" ref="AC88:AC95" si="37">SUM(Q88:AB88)</f>
        <v>17146</v>
      </c>
      <c r="AD88" s="176">
        <v>1458</v>
      </c>
      <c r="AE88" s="176">
        <v>1514</v>
      </c>
      <c r="AF88" s="176">
        <v>1632</v>
      </c>
      <c r="AG88" s="176">
        <v>1386</v>
      </c>
      <c r="AH88" s="176">
        <v>1590</v>
      </c>
      <c r="AI88" s="176">
        <v>1450</v>
      </c>
      <c r="AJ88" s="176">
        <v>1208</v>
      </c>
      <c r="AK88" s="176">
        <v>1265</v>
      </c>
      <c r="AL88" s="176">
        <v>1187</v>
      </c>
      <c r="AM88" s="250">
        <v>1127</v>
      </c>
      <c r="AN88" s="250">
        <v>1134</v>
      </c>
      <c r="AO88" s="250">
        <v>1255</v>
      </c>
      <c r="AP88" s="138">
        <v>1038</v>
      </c>
      <c r="AQ88" s="98">
        <v>875</v>
      </c>
      <c r="AR88" s="98">
        <v>1014</v>
      </c>
      <c r="AS88" s="98">
        <v>836</v>
      </c>
      <c r="AT88" s="98">
        <v>1009</v>
      </c>
      <c r="AU88" s="98">
        <v>892</v>
      </c>
      <c r="AV88" s="98">
        <v>1003</v>
      </c>
      <c r="AW88" s="98">
        <v>983</v>
      </c>
      <c r="AX88" s="98">
        <v>888</v>
      </c>
      <c r="AY88" s="98">
        <v>1055</v>
      </c>
      <c r="AZ88" s="98">
        <v>897</v>
      </c>
      <c r="BA88" s="98">
        <v>836</v>
      </c>
      <c r="BB88" s="138">
        <v>743</v>
      </c>
      <c r="BC88" s="98">
        <v>786</v>
      </c>
      <c r="BD88" s="98">
        <v>850</v>
      </c>
      <c r="BE88" s="98">
        <v>934</v>
      </c>
      <c r="BF88" s="98">
        <v>1037</v>
      </c>
      <c r="BG88" s="98">
        <v>931</v>
      </c>
      <c r="BH88" s="98">
        <v>1055</v>
      </c>
      <c r="BI88" s="98">
        <v>870</v>
      </c>
      <c r="BJ88" s="98">
        <v>812</v>
      </c>
      <c r="BK88" s="98">
        <v>836</v>
      </c>
      <c r="BL88" s="98">
        <v>841</v>
      </c>
      <c r="BM88" s="98">
        <v>949</v>
      </c>
      <c r="BN88" s="443">
        <f t="shared" ref="BN88:BN112" si="38">SUM(BB88:BM88)</f>
        <v>10644</v>
      </c>
      <c r="BO88" s="34">
        <v>891</v>
      </c>
      <c r="BP88" s="34">
        <v>827</v>
      </c>
      <c r="BQ88" s="34">
        <v>852</v>
      </c>
      <c r="BR88" s="34">
        <v>996</v>
      </c>
      <c r="BS88" s="34">
        <v>965</v>
      </c>
      <c r="BT88" s="34">
        <v>978</v>
      </c>
      <c r="BU88" s="34">
        <v>1113</v>
      </c>
      <c r="BV88" s="34">
        <v>927</v>
      </c>
      <c r="BW88" s="34">
        <v>239</v>
      </c>
      <c r="BX88" s="34">
        <v>22</v>
      </c>
      <c r="BY88" s="34">
        <v>8</v>
      </c>
      <c r="BZ88" s="34">
        <v>13</v>
      </c>
      <c r="CA88" s="138">
        <v>15</v>
      </c>
      <c r="CB88" s="98">
        <v>14</v>
      </c>
      <c r="CC88" s="98">
        <v>26</v>
      </c>
      <c r="CD88" s="98">
        <v>22</v>
      </c>
      <c r="CE88" s="98">
        <v>23</v>
      </c>
      <c r="CF88" s="98">
        <v>17</v>
      </c>
      <c r="CG88" s="98">
        <v>14</v>
      </c>
      <c r="CH88" s="98">
        <v>6</v>
      </c>
      <c r="CI88" s="98">
        <v>3</v>
      </c>
      <c r="CJ88" s="98">
        <v>7</v>
      </c>
      <c r="CK88" s="244">
        <v>17</v>
      </c>
      <c r="CL88" s="365">
        <f t="shared" si="25"/>
        <v>9695</v>
      </c>
      <c r="CM88" s="365">
        <f t="shared" si="26"/>
        <v>7818</v>
      </c>
      <c r="CN88" s="27">
        <f t="shared" si="27"/>
        <v>164</v>
      </c>
      <c r="CO88" s="366">
        <f t="shared" si="12"/>
        <v>-97.902276797134817</v>
      </c>
      <c r="CU88" s="234"/>
      <c r="CV88" s="234"/>
      <c r="CW88" s="234"/>
      <c r="CX88" s="234"/>
      <c r="CY88" s="234"/>
      <c r="CZ88" s="234"/>
      <c r="DA88" s="234"/>
      <c r="DB88" s="234"/>
      <c r="DC88" s="234"/>
      <c r="DD88" s="234"/>
      <c r="DE88" s="234"/>
      <c r="DF88" s="234"/>
      <c r="DG88" s="234"/>
      <c r="DH88" s="234"/>
      <c r="DI88" s="234"/>
      <c r="DJ88" s="234"/>
      <c r="DK88" s="234"/>
      <c r="DL88" s="234"/>
    </row>
    <row r="89" spans="1:3394" ht="20.100000000000001" customHeight="1" x14ac:dyDescent="0.25">
      <c r="A89" s="549"/>
      <c r="B89" s="173" t="s">
        <v>9</v>
      </c>
      <c r="C89" s="174" t="s">
        <v>10</v>
      </c>
      <c r="D89" s="178">
        <v>70</v>
      </c>
      <c r="E89" s="179">
        <v>64</v>
      </c>
      <c r="F89" s="179">
        <v>88</v>
      </c>
      <c r="G89" s="179">
        <v>68</v>
      </c>
      <c r="H89" s="179">
        <v>60</v>
      </c>
      <c r="I89" s="179">
        <v>63</v>
      </c>
      <c r="J89" s="179">
        <v>57</v>
      </c>
      <c r="K89" s="179">
        <v>41</v>
      </c>
      <c r="L89" s="179">
        <v>42</v>
      </c>
      <c r="M89" s="179">
        <v>48</v>
      </c>
      <c r="N89" s="179">
        <v>55</v>
      </c>
      <c r="O89" s="179">
        <v>48</v>
      </c>
      <c r="P89" s="170">
        <f t="shared" si="36"/>
        <v>704</v>
      </c>
      <c r="Q89" s="180">
        <v>37</v>
      </c>
      <c r="R89" s="180">
        <v>36</v>
      </c>
      <c r="S89" s="180">
        <v>50</v>
      </c>
      <c r="T89" s="180">
        <v>57</v>
      </c>
      <c r="U89" s="180">
        <v>52</v>
      </c>
      <c r="V89" s="180">
        <v>65</v>
      </c>
      <c r="W89" s="180">
        <v>53</v>
      </c>
      <c r="X89" s="180">
        <v>59</v>
      </c>
      <c r="Y89" s="180">
        <v>65</v>
      </c>
      <c r="Z89" s="180">
        <v>61</v>
      </c>
      <c r="AA89" s="181">
        <v>68</v>
      </c>
      <c r="AB89" s="181">
        <v>68</v>
      </c>
      <c r="AC89" s="170">
        <f t="shared" si="37"/>
        <v>671</v>
      </c>
      <c r="AD89" s="181">
        <v>69</v>
      </c>
      <c r="AE89" s="181">
        <v>72</v>
      </c>
      <c r="AF89" s="181">
        <v>85</v>
      </c>
      <c r="AG89" s="181">
        <v>84</v>
      </c>
      <c r="AH89" s="181">
        <v>92</v>
      </c>
      <c r="AI89" s="181">
        <v>92</v>
      </c>
      <c r="AJ89" s="181">
        <v>86</v>
      </c>
      <c r="AK89" s="181">
        <v>97</v>
      </c>
      <c r="AL89" s="181">
        <v>79</v>
      </c>
      <c r="AM89" s="243">
        <v>81</v>
      </c>
      <c r="AN89" s="243">
        <v>92</v>
      </c>
      <c r="AO89" s="243">
        <v>82</v>
      </c>
      <c r="AP89" s="138">
        <v>79</v>
      </c>
      <c r="AQ89" s="98">
        <v>81</v>
      </c>
      <c r="AR89" s="98">
        <v>69</v>
      </c>
      <c r="AS89" s="98">
        <v>82</v>
      </c>
      <c r="AT89" s="98">
        <v>95</v>
      </c>
      <c r="AU89" s="98">
        <v>67</v>
      </c>
      <c r="AV89" s="98">
        <v>90</v>
      </c>
      <c r="AW89" s="98">
        <v>101</v>
      </c>
      <c r="AX89" s="98">
        <v>86</v>
      </c>
      <c r="AY89" s="98">
        <v>108</v>
      </c>
      <c r="AZ89" s="98">
        <v>86</v>
      </c>
      <c r="BA89" s="98">
        <v>83</v>
      </c>
      <c r="BB89" s="138">
        <v>85</v>
      </c>
      <c r="BC89" s="98">
        <v>68</v>
      </c>
      <c r="BD89" s="98">
        <v>73</v>
      </c>
      <c r="BE89" s="98">
        <v>85</v>
      </c>
      <c r="BF89" s="98">
        <v>89</v>
      </c>
      <c r="BG89" s="98">
        <v>97</v>
      </c>
      <c r="BH89" s="98">
        <v>87</v>
      </c>
      <c r="BI89" s="98">
        <v>106</v>
      </c>
      <c r="BJ89" s="98">
        <v>111</v>
      </c>
      <c r="BK89" s="98">
        <v>117</v>
      </c>
      <c r="BL89" s="98">
        <v>101</v>
      </c>
      <c r="BM89" s="98">
        <v>87</v>
      </c>
      <c r="BN89" s="443">
        <f t="shared" si="38"/>
        <v>1106</v>
      </c>
      <c r="BO89" s="98">
        <v>104</v>
      </c>
      <c r="BP89" s="98">
        <v>93</v>
      </c>
      <c r="BQ89" s="98">
        <v>82</v>
      </c>
      <c r="BR89" s="98">
        <v>95</v>
      </c>
      <c r="BS89" s="98">
        <v>94</v>
      </c>
      <c r="BT89" s="98">
        <v>91</v>
      </c>
      <c r="BU89" s="98">
        <v>92</v>
      </c>
      <c r="BV89" s="98">
        <v>95</v>
      </c>
      <c r="BW89" s="98">
        <v>93</v>
      </c>
      <c r="BX89" s="98">
        <v>100</v>
      </c>
      <c r="BY89" s="98">
        <v>81</v>
      </c>
      <c r="BZ89" s="98">
        <v>91</v>
      </c>
      <c r="CA89" s="138">
        <v>80</v>
      </c>
      <c r="CB89" s="98">
        <v>85</v>
      </c>
      <c r="CC89" s="98">
        <v>105</v>
      </c>
      <c r="CD89" s="98">
        <v>103</v>
      </c>
      <c r="CE89" s="98">
        <v>94</v>
      </c>
      <c r="CF89" s="98">
        <v>103</v>
      </c>
      <c r="CG89" s="98">
        <v>92</v>
      </c>
      <c r="CH89" s="98">
        <v>96</v>
      </c>
      <c r="CI89" s="98">
        <v>111</v>
      </c>
      <c r="CJ89" s="98">
        <v>108</v>
      </c>
      <c r="CK89" s="244">
        <v>95</v>
      </c>
      <c r="CL89" s="367">
        <f t="shared" si="25"/>
        <v>1019</v>
      </c>
      <c r="CM89" s="367">
        <f t="shared" si="26"/>
        <v>1020</v>
      </c>
      <c r="CN89" s="27">
        <f t="shared" si="27"/>
        <v>1072</v>
      </c>
      <c r="CO89" s="368">
        <f t="shared" si="12"/>
        <v>5.0980392156862786</v>
      </c>
      <c r="CU89" s="234"/>
      <c r="CV89" s="234"/>
      <c r="CW89" s="234"/>
      <c r="CX89" s="234"/>
      <c r="CY89" s="234"/>
      <c r="CZ89" s="234"/>
      <c r="DA89" s="234"/>
      <c r="DB89" s="234"/>
      <c r="DC89" s="234"/>
      <c r="DD89" s="234"/>
      <c r="DE89" s="234"/>
      <c r="DF89" s="234"/>
      <c r="DG89" s="234"/>
      <c r="DH89" s="234"/>
      <c r="DI89" s="234"/>
      <c r="DJ89" s="234"/>
      <c r="DK89" s="234"/>
      <c r="DL89" s="234"/>
    </row>
    <row r="90" spans="1:3394" ht="20.100000000000001" customHeight="1" x14ac:dyDescent="0.25">
      <c r="A90" s="549"/>
      <c r="B90" s="173" t="s">
        <v>11</v>
      </c>
      <c r="C90" s="174" t="s">
        <v>12</v>
      </c>
      <c r="D90" s="178">
        <v>84</v>
      </c>
      <c r="E90" s="179">
        <v>72</v>
      </c>
      <c r="F90" s="179">
        <v>92</v>
      </c>
      <c r="G90" s="179">
        <v>71</v>
      </c>
      <c r="H90" s="179">
        <v>74</v>
      </c>
      <c r="I90" s="179">
        <v>69</v>
      </c>
      <c r="J90" s="179">
        <v>74</v>
      </c>
      <c r="K90" s="179">
        <v>40</v>
      </c>
      <c r="L90" s="179">
        <v>45</v>
      </c>
      <c r="M90" s="179">
        <v>41</v>
      </c>
      <c r="N90" s="179">
        <v>52</v>
      </c>
      <c r="O90" s="179">
        <v>53</v>
      </c>
      <c r="P90" s="170">
        <f t="shared" si="36"/>
        <v>767</v>
      </c>
      <c r="Q90" s="180">
        <v>29</v>
      </c>
      <c r="R90" s="180">
        <v>30</v>
      </c>
      <c r="S90" s="180">
        <v>48</v>
      </c>
      <c r="T90" s="180">
        <v>54</v>
      </c>
      <c r="U90" s="180">
        <v>50</v>
      </c>
      <c r="V90" s="180">
        <v>51</v>
      </c>
      <c r="W90" s="180">
        <v>54</v>
      </c>
      <c r="X90" s="180">
        <v>60</v>
      </c>
      <c r="Y90" s="180">
        <v>64</v>
      </c>
      <c r="Z90" s="180">
        <v>73</v>
      </c>
      <c r="AA90" s="181">
        <v>76</v>
      </c>
      <c r="AB90" s="181">
        <v>71</v>
      </c>
      <c r="AC90" s="170">
        <f t="shared" si="37"/>
        <v>660</v>
      </c>
      <c r="AD90" s="181">
        <v>62</v>
      </c>
      <c r="AE90" s="181">
        <v>64</v>
      </c>
      <c r="AF90" s="181">
        <v>90</v>
      </c>
      <c r="AG90" s="181">
        <v>89</v>
      </c>
      <c r="AH90" s="181">
        <v>90</v>
      </c>
      <c r="AI90" s="181">
        <v>83</v>
      </c>
      <c r="AJ90" s="181">
        <v>87</v>
      </c>
      <c r="AK90" s="181">
        <v>80</v>
      </c>
      <c r="AL90" s="181">
        <v>77</v>
      </c>
      <c r="AM90" s="243">
        <v>88</v>
      </c>
      <c r="AN90" s="243">
        <v>76</v>
      </c>
      <c r="AO90" s="243">
        <v>94</v>
      </c>
      <c r="AP90" s="138">
        <v>84</v>
      </c>
      <c r="AQ90" s="98">
        <v>78</v>
      </c>
      <c r="AR90" s="98">
        <v>106</v>
      </c>
      <c r="AS90" s="98">
        <v>67</v>
      </c>
      <c r="AT90" s="98">
        <v>102</v>
      </c>
      <c r="AU90" s="98">
        <v>102</v>
      </c>
      <c r="AV90" s="98">
        <v>90</v>
      </c>
      <c r="AW90" s="98">
        <v>109</v>
      </c>
      <c r="AX90" s="98">
        <v>80</v>
      </c>
      <c r="AY90" s="98">
        <v>94</v>
      </c>
      <c r="AZ90" s="98">
        <v>88</v>
      </c>
      <c r="BA90" s="98">
        <v>92</v>
      </c>
      <c r="BB90" s="138">
        <v>81</v>
      </c>
      <c r="BC90" s="98">
        <v>68</v>
      </c>
      <c r="BD90" s="98">
        <v>94</v>
      </c>
      <c r="BE90" s="98">
        <v>117</v>
      </c>
      <c r="BF90" s="98">
        <v>93</v>
      </c>
      <c r="BG90" s="98">
        <v>96</v>
      </c>
      <c r="BH90" s="98">
        <v>119</v>
      </c>
      <c r="BI90" s="98">
        <v>110</v>
      </c>
      <c r="BJ90" s="98">
        <v>106</v>
      </c>
      <c r="BK90" s="98">
        <v>112</v>
      </c>
      <c r="BL90" s="98">
        <v>90</v>
      </c>
      <c r="BM90" s="98">
        <v>96</v>
      </c>
      <c r="BN90" s="443">
        <f t="shared" si="38"/>
        <v>1182</v>
      </c>
      <c r="BO90" s="98">
        <v>102</v>
      </c>
      <c r="BP90" s="98">
        <v>93</v>
      </c>
      <c r="BQ90" s="98">
        <v>91</v>
      </c>
      <c r="BR90" s="98">
        <v>104</v>
      </c>
      <c r="BS90" s="98">
        <v>103</v>
      </c>
      <c r="BT90" s="98">
        <v>82</v>
      </c>
      <c r="BU90" s="98">
        <v>115</v>
      </c>
      <c r="BV90" s="98">
        <v>98</v>
      </c>
      <c r="BW90" s="98">
        <v>111</v>
      </c>
      <c r="BX90" s="98">
        <v>107</v>
      </c>
      <c r="BY90" s="98">
        <v>98</v>
      </c>
      <c r="BZ90" s="98">
        <v>109</v>
      </c>
      <c r="CA90" s="138">
        <v>103</v>
      </c>
      <c r="CB90" s="98">
        <v>88</v>
      </c>
      <c r="CC90" s="98">
        <v>112</v>
      </c>
      <c r="CD90" s="98">
        <v>109</v>
      </c>
      <c r="CE90" s="98">
        <v>105</v>
      </c>
      <c r="CF90" s="98">
        <v>118</v>
      </c>
      <c r="CG90" s="98">
        <v>123</v>
      </c>
      <c r="CH90" s="98">
        <v>114</v>
      </c>
      <c r="CI90" s="98">
        <v>110</v>
      </c>
      <c r="CJ90" s="98">
        <v>150</v>
      </c>
      <c r="CK90" s="244">
        <v>124</v>
      </c>
      <c r="CL90" s="367">
        <f t="shared" si="25"/>
        <v>1086</v>
      </c>
      <c r="CM90" s="367">
        <f t="shared" si="26"/>
        <v>1104</v>
      </c>
      <c r="CN90" s="27">
        <f t="shared" si="27"/>
        <v>1256</v>
      </c>
      <c r="CO90" s="368">
        <f t="shared" si="12"/>
        <v>13.768115942028981</v>
      </c>
      <c r="CU90" s="234"/>
      <c r="CV90" s="234"/>
      <c r="CW90" s="234"/>
      <c r="CX90" s="234"/>
      <c r="CY90" s="234"/>
      <c r="CZ90" s="234"/>
      <c r="DA90" s="234"/>
      <c r="DB90" s="234"/>
      <c r="DC90" s="234"/>
      <c r="DD90" s="234"/>
      <c r="DE90" s="234"/>
      <c r="DF90" s="234"/>
      <c r="DG90" s="234"/>
      <c r="DH90" s="234"/>
      <c r="DI90" s="234"/>
      <c r="DJ90" s="234"/>
      <c r="DK90" s="234"/>
      <c r="DL90" s="234"/>
    </row>
    <row r="91" spans="1:3394" ht="20.100000000000001" customHeight="1" x14ac:dyDescent="0.25">
      <c r="A91" s="549"/>
      <c r="B91" s="173" t="s">
        <v>13</v>
      </c>
      <c r="C91" s="130" t="s">
        <v>134</v>
      </c>
      <c r="D91" s="178">
        <v>261</v>
      </c>
      <c r="E91" s="179">
        <v>193</v>
      </c>
      <c r="F91" s="179">
        <v>244</v>
      </c>
      <c r="G91" s="179">
        <v>255</v>
      </c>
      <c r="H91" s="179">
        <v>211</v>
      </c>
      <c r="I91" s="179">
        <v>238</v>
      </c>
      <c r="J91" s="179">
        <v>319</v>
      </c>
      <c r="K91" s="179">
        <v>265</v>
      </c>
      <c r="L91" s="179">
        <v>282</v>
      </c>
      <c r="M91" s="179">
        <v>287</v>
      </c>
      <c r="N91" s="179">
        <v>306</v>
      </c>
      <c r="O91" s="179">
        <v>291</v>
      </c>
      <c r="P91" s="170">
        <f t="shared" si="36"/>
        <v>3152</v>
      </c>
      <c r="Q91" s="180">
        <v>305</v>
      </c>
      <c r="R91" s="180">
        <v>236</v>
      </c>
      <c r="S91" s="180">
        <v>279</v>
      </c>
      <c r="T91" s="180">
        <v>297</v>
      </c>
      <c r="U91" s="180">
        <v>253</v>
      </c>
      <c r="V91" s="180">
        <v>273</v>
      </c>
      <c r="W91" s="180">
        <v>286</v>
      </c>
      <c r="X91" s="180">
        <v>327</v>
      </c>
      <c r="Y91" s="180">
        <v>276</v>
      </c>
      <c r="Z91" s="180">
        <v>258</v>
      </c>
      <c r="AA91" s="181">
        <v>293</v>
      </c>
      <c r="AB91" s="181">
        <v>315</v>
      </c>
      <c r="AC91" s="170">
        <f t="shared" si="37"/>
        <v>3398</v>
      </c>
      <c r="AD91" s="181">
        <v>343</v>
      </c>
      <c r="AE91" s="181">
        <v>117</v>
      </c>
      <c r="AF91" s="181">
        <v>140</v>
      </c>
      <c r="AG91" s="181">
        <v>120</v>
      </c>
      <c r="AH91" s="181">
        <v>115</v>
      </c>
      <c r="AI91" s="252">
        <v>106</v>
      </c>
      <c r="AJ91" s="252">
        <v>115</v>
      </c>
      <c r="AK91" s="252">
        <v>118</v>
      </c>
      <c r="AL91" s="252">
        <v>120</v>
      </c>
      <c r="AM91" s="243">
        <v>110</v>
      </c>
      <c r="AN91" s="243">
        <v>110</v>
      </c>
      <c r="AO91" s="243">
        <v>106</v>
      </c>
      <c r="AP91" s="138">
        <v>116</v>
      </c>
      <c r="AQ91" s="98">
        <v>103</v>
      </c>
      <c r="AR91" s="98">
        <v>116</v>
      </c>
      <c r="AS91" s="98">
        <v>103</v>
      </c>
      <c r="AT91" s="98">
        <v>124</v>
      </c>
      <c r="AU91" s="98">
        <v>99</v>
      </c>
      <c r="AV91" s="98">
        <v>115</v>
      </c>
      <c r="AW91" s="98">
        <v>120</v>
      </c>
      <c r="AX91" s="98">
        <v>108</v>
      </c>
      <c r="AY91" s="98">
        <v>127</v>
      </c>
      <c r="AZ91" s="98">
        <v>103</v>
      </c>
      <c r="BA91" s="98">
        <v>102</v>
      </c>
      <c r="BB91" s="138">
        <v>114</v>
      </c>
      <c r="BC91" s="98">
        <v>24</v>
      </c>
      <c r="BD91" s="98">
        <v>20</v>
      </c>
      <c r="BE91" s="98">
        <v>22</v>
      </c>
      <c r="BF91" s="98">
        <v>21</v>
      </c>
      <c r="BG91" s="98">
        <v>19</v>
      </c>
      <c r="BH91" s="98">
        <v>22</v>
      </c>
      <c r="BI91" s="98">
        <v>19</v>
      </c>
      <c r="BJ91" s="98">
        <v>21</v>
      </c>
      <c r="BK91" s="98">
        <v>23</v>
      </c>
      <c r="BL91" s="98">
        <v>21</v>
      </c>
      <c r="BM91" s="98">
        <v>22</v>
      </c>
      <c r="BN91" s="443">
        <f t="shared" si="38"/>
        <v>348</v>
      </c>
      <c r="BO91" s="98">
        <v>21</v>
      </c>
      <c r="BP91" s="98">
        <v>20</v>
      </c>
      <c r="BQ91" s="98">
        <v>19</v>
      </c>
      <c r="BR91" s="98">
        <v>21</v>
      </c>
      <c r="BS91" s="98">
        <v>19</v>
      </c>
      <c r="BT91" s="98">
        <v>20</v>
      </c>
      <c r="BU91" s="98">
        <v>22</v>
      </c>
      <c r="BV91" s="98">
        <v>20</v>
      </c>
      <c r="BW91" s="98">
        <v>22</v>
      </c>
      <c r="BX91" s="98">
        <v>22</v>
      </c>
      <c r="BY91" s="98">
        <v>19</v>
      </c>
      <c r="BZ91" s="98">
        <v>22</v>
      </c>
      <c r="CA91" s="138">
        <v>19</v>
      </c>
      <c r="CB91" s="98">
        <v>18</v>
      </c>
      <c r="CC91" s="98">
        <v>22</v>
      </c>
      <c r="CD91" s="98">
        <v>21</v>
      </c>
      <c r="CE91" s="98">
        <v>20</v>
      </c>
      <c r="CF91" s="98">
        <v>21</v>
      </c>
      <c r="CG91" s="98">
        <v>21</v>
      </c>
      <c r="CH91" s="98">
        <v>20</v>
      </c>
      <c r="CI91" s="98">
        <v>22</v>
      </c>
      <c r="CJ91" s="98">
        <v>22</v>
      </c>
      <c r="CK91" s="244">
        <v>20</v>
      </c>
      <c r="CL91" s="367">
        <f t="shared" si="25"/>
        <v>326</v>
      </c>
      <c r="CM91" s="367">
        <f t="shared" si="26"/>
        <v>225</v>
      </c>
      <c r="CN91" s="27">
        <f t="shared" si="27"/>
        <v>226</v>
      </c>
      <c r="CO91" s="368">
        <f t="shared" si="12"/>
        <v>0.44444444444444731</v>
      </c>
      <c r="CU91" s="234"/>
      <c r="CV91" s="234"/>
      <c r="CW91" s="234"/>
      <c r="CX91" s="234"/>
      <c r="CY91" s="234"/>
      <c r="CZ91" s="234"/>
      <c r="DA91" s="234"/>
      <c r="DB91" s="234"/>
      <c r="DC91" s="234"/>
      <c r="DD91" s="234"/>
      <c r="DE91" s="234"/>
      <c r="DF91" s="234"/>
      <c r="DG91" s="234"/>
      <c r="DH91" s="234"/>
      <c r="DI91" s="234"/>
      <c r="DJ91" s="234"/>
      <c r="DK91" s="234"/>
      <c r="DL91" s="234"/>
    </row>
    <row r="92" spans="1:3394" ht="20.100000000000001" customHeight="1" x14ac:dyDescent="0.25">
      <c r="A92" s="549"/>
      <c r="B92" s="173" t="s">
        <v>14</v>
      </c>
      <c r="C92" s="130" t="s">
        <v>135</v>
      </c>
      <c r="D92" s="178">
        <v>0</v>
      </c>
      <c r="E92" s="179">
        <v>0</v>
      </c>
      <c r="F92" s="179">
        <v>0</v>
      </c>
      <c r="G92" s="179">
        <v>0</v>
      </c>
      <c r="H92" s="179">
        <v>0</v>
      </c>
      <c r="I92" s="179">
        <v>3</v>
      </c>
      <c r="J92" s="179">
        <v>21</v>
      </c>
      <c r="K92" s="179">
        <v>29</v>
      </c>
      <c r="L92" s="179">
        <v>44</v>
      </c>
      <c r="M92" s="179">
        <v>44</v>
      </c>
      <c r="N92" s="179">
        <v>40</v>
      </c>
      <c r="O92" s="179">
        <v>41</v>
      </c>
      <c r="P92" s="170">
        <f t="shared" si="36"/>
        <v>222</v>
      </c>
      <c r="Q92" s="180">
        <v>38</v>
      </c>
      <c r="R92" s="180">
        <v>36</v>
      </c>
      <c r="S92" s="180">
        <v>46</v>
      </c>
      <c r="T92" s="180">
        <v>42</v>
      </c>
      <c r="U92" s="180">
        <v>43</v>
      </c>
      <c r="V92" s="180">
        <v>40</v>
      </c>
      <c r="W92" s="180">
        <v>42</v>
      </c>
      <c r="X92" s="180">
        <v>42</v>
      </c>
      <c r="Y92" s="180">
        <v>43</v>
      </c>
      <c r="Z92" s="180">
        <v>43</v>
      </c>
      <c r="AA92" s="181">
        <v>42</v>
      </c>
      <c r="AB92" s="181">
        <v>43</v>
      </c>
      <c r="AC92" s="170">
        <f t="shared" si="37"/>
        <v>500</v>
      </c>
      <c r="AD92" s="181">
        <v>42</v>
      </c>
      <c r="AE92" s="181">
        <v>40</v>
      </c>
      <c r="AF92" s="181">
        <v>42</v>
      </c>
      <c r="AG92" s="181">
        <v>42</v>
      </c>
      <c r="AH92" s="181">
        <v>42</v>
      </c>
      <c r="AI92" s="181">
        <v>40</v>
      </c>
      <c r="AJ92" s="181">
        <v>22</v>
      </c>
      <c r="AK92" s="181">
        <v>23</v>
      </c>
      <c r="AL92" s="181">
        <v>22</v>
      </c>
      <c r="AM92" s="243">
        <v>21</v>
      </c>
      <c r="AN92" s="243">
        <v>21</v>
      </c>
      <c r="AO92" s="243">
        <v>20</v>
      </c>
      <c r="AP92" s="138">
        <v>21</v>
      </c>
      <c r="AQ92" s="98">
        <v>19</v>
      </c>
      <c r="AR92" s="98">
        <v>22</v>
      </c>
      <c r="AS92" s="98">
        <v>19</v>
      </c>
      <c r="AT92" s="98">
        <v>22</v>
      </c>
      <c r="AU92" s="98">
        <v>19</v>
      </c>
      <c r="AV92" s="98">
        <v>21</v>
      </c>
      <c r="AW92" s="98">
        <v>22</v>
      </c>
      <c r="AX92" s="98">
        <v>20</v>
      </c>
      <c r="AY92" s="98">
        <v>23</v>
      </c>
      <c r="AZ92" s="98">
        <v>20</v>
      </c>
      <c r="BA92" s="98">
        <v>19</v>
      </c>
      <c r="BB92" s="138">
        <v>21</v>
      </c>
      <c r="BC92" s="98">
        <v>18</v>
      </c>
      <c r="BD92" s="98">
        <v>20</v>
      </c>
      <c r="BE92" s="98">
        <v>22</v>
      </c>
      <c r="BF92" s="98">
        <v>21</v>
      </c>
      <c r="BG92" s="98">
        <v>19</v>
      </c>
      <c r="BH92" s="98">
        <v>22</v>
      </c>
      <c r="BI92" s="98">
        <v>21</v>
      </c>
      <c r="BJ92" s="98">
        <v>21</v>
      </c>
      <c r="BK92" s="98">
        <v>23</v>
      </c>
      <c r="BL92" s="98">
        <v>21</v>
      </c>
      <c r="BM92" s="98">
        <v>21</v>
      </c>
      <c r="BN92" s="443">
        <f t="shared" si="38"/>
        <v>250</v>
      </c>
      <c r="BO92" s="98">
        <v>21</v>
      </c>
      <c r="BP92" s="98">
        <v>20</v>
      </c>
      <c r="BQ92" s="98">
        <v>19</v>
      </c>
      <c r="BR92" s="98">
        <v>21</v>
      </c>
      <c r="BS92" s="98">
        <v>21</v>
      </c>
      <c r="BT92" s="98">
        <v>20</v>
      </c>
      <c r="BU92" s="98">
        <v>22</v>
      </c>
      <c r="BV92" s="98">
        <v>20</v>
      </c>
      <c r="BW92" s="98">
        <v>22</v>
      </c>
      <c r="BX92" s="98">
        <v>22</v>
      </c>
      <c r="BY92" s="98">
        <v>19</v>
      </c>
      <c r="BZ92" s="98">
        <v>22</v>
      </c>
      <c r="CA92" s="138">
        <v>20</v>
      </c>
      <c r="CB92" s="98">
        <v>18</v>
      </c>
      <c r="CC92" s="98">
        <v>22</v>
      </c>
      <c r="CD92" s="98">
        <v>21</v>
      </c>
      <c r="CE92" s="98">
        <v>20</v>
      </c>
      <c r="CF92" s="98">
        <v>21</v>
      </c>
      <c r="CG92" s="98">
        <v>21</v>
      </c>
      <c r="CH92" s="98">
        <v>20</v>
      </c>
      <c r="CI92" s="98">
        <v>22</v>
      </c>
      <c r="CJ92" s="98">
        <v>22</v>
      </c>
      <c r="CK92" s="244">
        <v>20</v>
      </c>
      <c r="CL92" s="367">
        <f t="shared" si="25"/>
        <v>229</v>
      </c>
      <c r="CM92" s="367">
        <f t="shared" si="26"/>
        <v>227</v>
      </c>
      <c r="CN92" s="27">
        <f t="shared" si="27"/>
        <v>227</v>
      </c>
      <c r="CO92" s="368">
        <f t="shared" si="12"/>
        <v>0</v>
      </c>
      <c r="CU92" s="234"/>
      <c r="CV92" s="234"/>
      <c r="CW92" s="234"/>
      <c r="CX92" s="234"/>
      <c r="CY92" s="234"/>
      <c r="CZ92" s="234"/>
      <c r="DA92" s="234"/>
      <c r="DB92" s="234"/>
      <c r="DC92" s="234"/>
      <c r="DD92" s="234"/>
      <c r="DE92" s="234"/>
      <c r="DF92" s="234"/>
      <c r="DG92" s="234"/>
      <c r="DH92" s="234"/>
      <c r="DI92" s="234"/>
      <c r="DJ92" s="234"/>
      <c r="DK92" s="234"/>
      <c r="DL92" s="234"/>
    </row>
    <row r="93" spans="1:3394" ht="20.100000000000001" customHeight="1" x14ac:dyDescent="0.25">
      <c r="A93" s="549"/>
      <c r="B93" s="173" t="s">
        <v>15</v>
      </c>
      <c r="C93" s="174" t="s">
        <v>16</v>
      </c>
      <c r="D93" s="178">
        <v>16</v>
      </c>
      <c r="E93" s="179">
        <v>16</v>
      </c>
      <c r="F93" s="179">
        <v>15</v>
      </c>
      <c r="G93" s="179">
        <v>12</v>
      </c>
      <c r="H93" s="179">
        <v>24</v>
      </c>
      <c r="I93" s="179">
        <v>20</v>
      </c>
      <c r="J93" s="179">
        <v>7</v>
      </c>
      <c r="K93" s="179">
        <v>6</v>
      </c>
      <c r="L93" s="179">
        <v>7</v>
      </c>
      <c r="M93" s="179">
        <v>1</v>
      </c>
      <c r="N93" s="179">
        <v>2</v>
      </c>
      <c r="O93" s="179">
        <v>13</v>
      </c>
      <c r="P93" s="170">
        <f t="shared" si="36"/>
        <v>139</v>
      </c>
      <c r="Q93" s="180">
        <v>3</v>
      </c>
      <c r="R93" s="180">
        <v>2</v>
      </c>
      <c r="S93" s="180">
        <v>17</v>
      </c>
      <c r="T93" s="180">
        <v>29</v>
      </c>
      <c r="U93" s="180">
        <v>21</v>
      </c>
      <c r="V93" s="180">
        <v>2</v>
      </c>
      <c r="W93" s="180">
        <v>2</v>
      </c>
      <c r="X93" s="180"/>
      <c r="Y93" s="180">
        <v>2</v>
      </c>
      <c r="Z93" s="180">
        <v>7</v>
      </c>
      <c r="AA93" s="181">
        <v>11</v>
      </c>
      <c r="AB93" s="181">
        <v>6</v>
      </c>
      <c r="AC93" s="170">
        <f t="shared" si="37"/>
        <v>102</v>
      </c>
      <c r="AD93" s="181">
        <v>2</v>
      </c>
      <c r="AE93" s="181">
        <v>3</v>
      </c>
      <c r="AF93" s="181">
        <v>4</v>
      </c>
      <c r="AG93" s="181">
        <v>2</v>
      </c>
      <c r="AH93" s="181">
        <v>6</v>
      </c>
      <c r="AI93" s="181">
        <v>2</v>
      </c>
      <c r="AJ93" s="181">
        <v>0</v>
      </c>
      <c r="AK93" s="181">
        <v>2</v>
      </c>
      <c r="AL93" s="181">
        <v>1</v>
      </c>
      <c r="AM93" s="181">
        <v>0</v>
      </c>
      <c r="AN93" s="181">
        <v>0</v>
      </c>
      <c r="AO93" s="181">
        <v>2</v>
      </c>
      <c r="AP93" s="138">
        <v>2</v>
      </c>
      <c r="AQ93" s="98">
        <v>3</v>
      </c>
      <c r="AR93" s="98">
        <v>1</v>
      </c>
      <c r="AS93" s="98">
        <v>0</v>
      </c>
      <c r="AT93" s="98">
        <v>0</v>
      </c>
      <c r="AU93" s="98">
        <v>0</v>
      </c>
      <c r="AV93" s="98">
        <v>1</v>
      </c>
      <c r="AW93" s="98">
        <v>0</v>
      </c>
      <c r="AX93" s="98">
        <v>0</v>
      </c>
      <c r="AY93" s="98">
        <v>0</v>
      </c>
      <c r="AZ93" s="98">
        <v>0</v>
      </c>
      <c r="BA93" s="98">
        <v>0</v>
      </c>
      <c r="BB93" s="138">
        <v>0</v>
      </c>
      <c r="BC93" s="98">
        <v>0</v>
      </c>
      <c r="BD93" s="98">
        <v>0</v>
      </c>
      <c r="BE93" s="98">
        <v>0</v>
      </c>
      <c r="BF93" s="98">
        <v>0</v>
      </c>
      <c r="BG93" s="98">
        <v>0</v>
      </c>
      <c r="BH93" s="98">
        <v>2</v>
      </c>
      <c r="BI93" s="98">
        <v>0</v>
      </c>
      <c r="BJ93" s="98">
        <v>0</v>
      </c>
      <c r="BK93" s="98">
        <v>0</v>
      </c>
      <c r="BL93" s="98">
        <v>0</v>
      </c>
      <c r="BM93" s="98">
        <v>1</v>
      </c>
      <c r="BN93" s="443">
        <f t="shared" si="38"/>
        <v>3</v>
      </c>
      <c r="BO93" s="98">
        <v>0</v>
      </c>
      <c r="BP93" s="98">
        <v>0</v>
      </c>
      <c r="BQ93" s="98">
        <v>0</v>
      </c>
      <c r="BR93" s="98">
        <v>0</v>
      </c>
      <c r="BS93" s="98">
        <v>1</v>
      </c>
      <c r="BT93" s="98">
        <v>0</v>
      </c>
      <c r="BU93" s="98">
        <v>2</v>
      </c>
      <c r="BV93" s="98">
        <v>0</v>
      </c>
      <c r="BW93" s="98">
        <v>0</v>
      </c>
      <c r="BX93" s="98">
        <v>3</v>
      </c>
      <c r="BY93" s="98">
        <v>0</v>
      </c>
      <c r="BZ93" s="98">
        <v>0</v>
      </c>
      <c r="CA93" s="138">
        <v>1</v>
      </c>
      <c r="CB93" s="98">
        <v>2</v>
      </c>
      <c r="CC93" s="98">
        <v>1</v>
      </c>
      <c r="CD93" s="98">
        <v>0</v>
      </c>
      <c r="CE93" s="98">
        <v>1</v>
      </c>
      <c r="CF93" s="98">
        <v>0</v>
      </c>
      <c r="CG93" s="98">
        <v>0</v>
      </c>
      <c r="CH93" s="98">
        <v>2</v>
      </c>
      <c r="CI93" s="98">
        <v>1</v>
      </c>
      <c r="CJ93" s="98">
        <v>0</v>
      </c>
      <c r="CK93" s="244"/>
      <c r="CL93" s="367">
        <f t="shared" si="25"/>
        <v>2</v>
      </c>
      <c r="CM93" s="367">
        <f t="shared" si="26"/>
        <v>6</v>
      </c>
      <c r="CN93" s="27">
        <f t="shared" si="27"/>
        <v>8</v>
      </c>
      <c r="CO93" s="368">
        <f t="shared" si="12"/>
        <v>33.333333333333329</v>
      </c>
      <c r="CU93" s="234"/>
      <c r="CV93" s="234"/>
      <c r="CW93" s="234"/>
      <c r="CX93" s="234"/>
      <c r="CY93" s="234"/>
      <c r="CZ93" s="234"/>
      <c r="DA93" s="234"/>
      <c r="DB93" s="234"/>
      <c r="DC93" s="234"/>
      <c r="DD93" s="234"/>
      <c r="DE93" s="234"/>
      <c r="DF93" s="234"/>
      <c r="DG93" s="234"/>
      <c r="DH93" s="234"/>
      <c r="DI93" s="234"/>
      <c r="DJ93" s="234"/>
      <c r="DK93" s="234"/>
      <c r="DL93" s="234"/>
    </row>
    <row r="94" spans="1:3394" ht="20.100000000000001" customHeight="1" x14ac:dyDescent="0.25">
      <c r="A94" s="549"/>
      <c r="B94" s="173" t="s">
        <v>19</v>
      </c>
      <c r="C94" s="174" t="s">
        <v>20</v>
      </c>
      <c r="D94" s="178">
        <v>257</v>
      </c>
      <c r="E94" s="179">
        <v>212</v>
      </c>
      <c r="F94" s="179">
        <v>236</v>
      </c>
      <c r="G94" s="179">
        <v>254</v>
      </c>
      <c r="H94" s="179">
        <v>230</v>
      </c>
      <c r="I94" s="179">
        <v>237</v>
      </c>
      <c r="J94" s="179">
        <v>265</v>
      </c>
      <c r="K94" s="179">
        <v>232</v>
      </c>
      <c r="L94" s="179">
        <v>263</v>
      </c>
      <c r="M94" s="179">
        <v>235</v>
      </c>
      <c r="N94" s="179">
        <v>246</v>
      </c>
      <c r="O94" s="179">
        <v>256</v>
      </c>
      <c r="P94" s="170">
        <f t="shared" si="36"/>
        <v>2923</v>
      </c>
      <c r="Q94" s="180">
        <v>236</v>
      </c>
      <c r="R94" s="180">
        <v>211</v>
      </c>
      <c r="S94" s="180">
        <v>274</v>
      </c>
      <c r="T94" s="180">
        <v>250</v>
      </c>
      <c r="U94" s="180">
        <v>253</v>
      </c>
      <c r="V94" s="180">
        <v>241</v>
      </c>
      <c r="W94" s="180">
        <v>259</v>
      </c>
      <c r="X94" s="180">
        <v>266</v>
      </c>
      <c r="Y94" s="180">
        <v>268</v>
      </c>
      <c r="Z94" s="180">
        <v>253</v>
      </c>
      <c r="AA94" s="181">
        <v>245</v>
      </c>
      <c r="AB94" s="181">
        <v>279</v>
      </c>
      <c r="AC94" s="170">
        <f t="shared" si="37"/>
        <v>3035</v>
      </c>
      <c r="AD94" s="181">
        <v>235</v>
      </c>
      <c r="AE94" s="181">
        <v>238</v>
      </c>
      <c r="AF94" s="181">
        <v>243</v>
      </c>
      <c r="AG94" s="181">
        <v>229</v>
      </c>
      <c r="AH94" s="181">
        <v>261</v>
      </c>
      <c r="AI94" s="181">
        <v>247</v>
      </c>
      <c r="AJ94" s="181">
        <v>266</v>
      </c>
      <c r="AK94" s="181">
        <v>404</v>
      </c>
      <c r="AL94" s="181">
        <v>385</v>
      </c>
      <c r="AM94" s="243">
        <v>323</v>
      </c>
      <c r="AN94" s="243">
        <v>377</v>
      </c>
      <c r="AO94" s="243">
        <v>397</v>
      </c>
      <c r="AP94" s="138">
        <v>371</v>
      </c>
      <c r="AQ94" s="98">
        <v>372</v>
      </c>
      <c r="AR94" s="98">
        <v>449</v>
      </c>
      <c r="AS94" s="98">
        <v>351</v>
      </c>
      <c r="AT94" s="98">
        <v>435</v>
      </c>
      <c r="AU94" s="98">
        <v>371</v>
      </c>
      <c r="AV94" s="98">
        <v>387</v>
      </c>
      <c r="AW94" s="98">
        <v>416</v>
      </c>
      <c r="AX94" s="98">
        <v>382</v>
      </c>
      <c r="AY94" s="98">
        <v>413</v>
      </c>
      <c r="AZ94" s="98">
        <v>359</v>
      </c>
      <c r="BA94" s="98">
        <v>372</v>
      </c>
      <c r="BB94" s="138">
        <v>384</v>
      </c>
      <c r="BC94" s="98">
        <v>308</v>
      </c>
      <c r="BD94" s="98">
        <v>380</v>
      </c>
      <c r="BE94" s="98">
        <v>394</v>
      </c>
      <c r="BF94" s="98">
        <v>398</v>
      </c>
      <c r="BG94" s="98">
        <v>356</v>
      </c>
      <c r="BH94" s="98">
        <v>419</v>
      </c>
      <c r="BI94" s="98">
        <v>396</v>
      </c>
      <c r="BJ94" s="98">
        <v>394</v>
      </c>
      <c r="BK94" s="98">
        <v>442</v>
      </c>
      <c r="BL94" s="98">
        <v>434</v>
      </c>
      <c r="BM94" s="98">
        <v>449</v>
      </c>
      <c r="BN94" s="443">
        <f t="shared" si="38"/>
        <v>4754</v>
      </c>
      <c r="BO94" s="98">
        <v>444</v>
      </c>
      <c r="BP94" s="98">
        <v>407</v>
      </c>
      <c r="BQ94" s="98">
        <v>386</v>
      </c>
      <c r="BR94" s="98">
        <v>429</v>
      </c>
      <c r="BS94" s="98">
        <v>437</v>
      </c>
      <c r="BT94" s="98">
        <v>417</v>
      </c>
      <c r="BU94" s="98">
        <v>481</v>
      </c>
      <c r="BV94" s="98">
        <v>475</v>
      </c>
      <c r="BW94" s="98">
        <v>501</v>
      </c>
      <c r="BX94" s="98">
        <v>488</v>
      </c>
      <c r="BY94" s="98">
        <v>418</v>
      </c>
      <c r="BZ94" s="98">
        <v>482</v>
      </c>
      <c r="CA94" s="138">
        <v>396</v>
      </c>
      <c r="CB94" s="98">
        <v>362</v>
      </c>
      <c r="CC94" s="98">
        <v>448</v>
      </c>
      <c r="CD94" s="98">
        <v>419</v>
      </c>
      <c r="CE94" s="98">
        <v>439</v>
      </c>
      <c r="CF94" s="98">
        <v>437</v>
      </c>
      <c r="CG94" s="98">
        <v>463</v>
      </c>
      <c r="CH94" s="98">
        <v>412</v>
      </c>
      <c r="CI94" s="98">
        <v>472</v>
      </c>
      <c r="CJ94" s="98">
        <v>504</v>
      </c>
      <c r="CK94" s="244">
        <v>455</v>
      </c>
      <c r="CL94" s="367">
        <f t="shared" si="25"/>
        <v>4305</v>
      </c>
      <c r="CM94" s="367">
        <f t="shared" si="26"/>
        <v>4883</v>
      </c>
      <c r="CN94" s="27">
        <f t="shared" si="27"/>
        <v>4807</v>
      </c>
      <c r="CO94" s="368">
        <f t="shared" si="12"/>
        <v>-1.5564202334630295</v>
      </c>
      <c r="CU94" s="234"/>
      <c r="CV94" s="234"/>
      <c r="CW94" s="234"/>
      <c r="CX94" s="234"/>
      <c r="CY94" s="234"/>
      <c r="CZ94" s="234"/>
      <c r="DA94" s="234"/>
      <c r="DB94" s="234"/>
      <c r="DC94" s="234"/>
      <c r="DD94" s="234"/>
      <c r="DE94" s="234"/>
      <c r="DF94" s="234"/>
      <c r="DG94" s="234"/>
      <c r="DH94" s="234"/>
      <c r="DI94" s="234"/>
      <c r="DJ94" s="234"/>
      <c r="DK94" s="234"/>
      <c r="DL94" s="234"/>
    </row>
    <row r="95" spans="1:3394" ht="20.100000000000001" customHeight="1" x14ac:dyDescent="0.25">
      <c r="A95" s="549"/>
      <c r="B95" s="110" t="s">
        <v>26</v>
      </c>
      <c r="C95" s="130" t="s">
        <v>124</v>
      </c>
      <c r="D95" s="178">
        <v>0</v>
      </c>
      <c r="E95" s="179">
        <v>0</v>
      </c>
      <c r="F95" s="179">
        <v>0</v>
      </c>
      <c r="G95" s="179">
        <v>0</v>
      </c>
      <c r="H95" s="179">
        <v>0</v>
      </c>
      <c r="I95" s="179">
        <v>0</v>
      </c>
      <c r="J95" s="179">
        <v>0</v>
      </c>
      <c r="K95" s="179">
        <v>0</v>
      </c>
      <c r="L95" s="179">
        <v>0</v>
      </c>
      <c r="M95" s="179">
        <v>0</v>
      </c>
      <c r="N95" s="179">
        <v>0</v>
      </c>
      <c r="O95" s="179">
        <v>0</v>
      </c>
      <c r="P95" s="170">
        <f t="shared" si="36"/>
        <v>0</v>
      </c>
      <c r="Q95" s="180">
        <v>0</v>
      </c>
      <c r="R95" s="180">
        <v>0</v>
      </c>
      <c r="S95" s="180">
        <v>0</v>
      </c>
      <c r="T95" s="180">
        <v>0</v>
      </c>
      <c r="U95" s="180">
        <v>0</v>
      </c>
      <c r="V95" s="180">
        <v>0</v>
      </c>
      <c r="W95" s="180">
        <v>0</v>
      </c>
      <c r="X95" s="180">
        <v>0</v>
      </c>
      <c r="Y95" s="180">
        <v>0</v>
      </c>
      <c r="Z95" s="180">
        <v>0</v>
      </c>
      <c r="AA95" s="181">
        <v>0</v>
      </c>
      <c r="AB95" s="181">
        <v>0</v>
      </c>
      <c r="AC95" s="170">
        <f t="shared" si="37"/>
        <v>0</v>
      </c>
      <c r="AD95" s="181">
        <v>0</v>
      </c>
      <c r="AE95" s="181">
        <v>0</v>
      </c>
      <c r="AF95" s="181">
        <v>0</v>
      </c>
      <c r="AG95" s="181">
        <v>0</v>
      </c>
      <c r="AH95" s="181">
        <v>0</v>
      </c>
      <c r="AI95" s="181">
        <v>0</v>
      </c>
      <c r="AJ95" s="181">
        <v>0</v>
      </c>
      <c r="AK95" s="181">
        <v>0</v>
      </c>
      <c r="AL95" s="181">
        <v>0</v>
      </c>
      <c r="AM95" s="181">
        <v>0</v>
      </c>
      <c r="AN95" s="181">
        <v>0</v>
      </c>
      <c r="AO95" s="181">
        <v>0</v>
      </c>
      <c r="AP95" s="251">
        <v>0</v>
      </c>
      <c r="AQ95" s="181">
        <v>0</v>
      </c>
      <c r="AR95" s="181">
        <v>0</v>
      </c>
      <c r="AS95" s="181">
        <v>0</v>
      </c>
      <c r="AT95" s="181">
        <v>0</v>
      </c>
      <c r="AU95" s="181">
        <v>0</v>
      </c>
      <c r="AV95" s="181">
        <v>0</v>
      </c>
      <c r="AW95" s="181">
        <v>0</v>
      </c>
      <c r="AX95" s="181">
        <v>0</v>
      </c>
      <c r="AY95" s="181">
        <v>0</v>
      </c>
      <c r="AZ95" s="181">
        <v>0</v>
      </c>
      <c r="BA95" s="181">
        <v>0</v>
      </c>
      <c r="BB95" s="251">
        <v>0</v>
      </c>
      <c r="BC95" s="181">
        <v>0</v>
      </c>
      <c r="BD95" s="181">
        <v>0</v>
      </c>
      <c r="BE95" s="181">
        <v>0</v>
      </c>
      <c r="BF95" s="181">
        <v>0</v>
      </c>
      <c r="BG95" s="181">
        <v>0</v>
      </c>
      <c r="BH95" s="181">
        <v>0</v>
      </c>
      <c r="BI95" s="181">
        <v>0</v>
      </c>
      <c r="BJ95" s="181">
        <v>0</v>
      </c>
      <c r="BK95" s="181">
        <v>0</v>
      </c>
      <c r="BL95" s="181">
        <v>0</v>
      </c>
      <c r="BM95" s="181">
        <v>0</v>
      </c>
      <c r="BN95" s="443">
        <f t="shared" si="38"/>
        <v>0</v>
      </c>
      <c r="BO95" s="181">
        <v>0</v>
      </c>
      <c r="BP95" s="181">
        <v>0</v>
      </c>
      <c r="BQ95" s="181">
        <v>0</v>
      </c>
      <c r="BR95" s="181">
        <v>0</v>
      </c>
      <c r="BS95" s="181">
        <v>0</v>
      </c>
      <c r="BT95" s="181">
        <v>0</v>
      </c>
      <c r="BU95" s="181">
        <v>0</v>
      </c>
      <c r="BV95" s="181">
        <v>0</v>
      </c>
      <c r="BW95" s="181">
        <v>12</v>
      </c>
      <c r="BX95" s="181">
        <v>50</v>
      </c>
      <c r="BY95" s="181">
        <v>12</v>
      </c>
      <c r="BZ95" s="181">
        <v>26</v>
      </c>
      <c r="CA95" s="251">
        <v>16</v>
      </c>
      <c r="CB95" s="181">
        <v>22</v>
      </c>
      <c r="CC95" s="181">
        <v>17</v>
      </c>
      <c r="CD95" s="181">
        <v>38</v>
      </c>
      <c r="CE95" s="181">
        <v>33</v>
      </c>
      <c r="CF95" s="181">
        <v>20</v>
      </c>
      <c r="CG95" s="181">
        <v>20</v>
      </c>
      <c r="CH95" s="181">
        <v>15</v>
      </c>
      <c r="CI95" s="181">
        <v>6</v>
      </c>
      <c r="CJ95" s="181">
        <v>9</v>
      </c>
      <c r="CK95" s="437">
        <v>16</v>
      </c>
      <c r="CL95" s="367">
        <f t="shared" si="25"/>
        <v>0</v>
      </c>
      <c r="CM95" s="367">
        <f t="shared" si="26"/>
        <v>74</v>
      </c>
      <c r="CN95" s="27">
        <f t="shared" si="27"/>
        <v>212</v>
      </c>
      <c r="CO95" s="368">
        <f t="shared" si="12"/>
        <v>186.48648648648648</v>
      </c>
      <c r="CU95" s="234"/>
      <c r="CV95" s="234"/>
      <c r="CW95" s="234"/>
      <c r="CX95" s="234"/>
      <c r="CY95" s="234"/>
      <c r="CZ95" s="234"/>
      <c r="DA95" s="234"/>
      <c r="DB95" s="234"/>
      <c r="DC95" s="234"/>
      <c r="DD95" s="234"/>
      <c r="DE95" s="234"/>
      <c r="DF95" s="234"/>
      <c r="DG95" s="234"/>
      <c r="DH95" s="234"/>
      <c r="DI95" s="234"/>
      <c r="DJ95" s="234"/>
      <c r="DK95" s="234"/>
      <c r="DL95" s="234"/>
    </row>
    <row r="96" spans="1:3394" ht="20.100000000000001" customHeight="1" x14ac:dyDescent="0.25">
      <c r="A96" s="549"/>
      <c r="B96" s="110" t="s">
        <v>150</v>
      </c>
      <c r="C96" s="130" t="s">
        <v>154</v>
      </c>
      <c r="D96" s="178">
        <v>0</v>
      </c>
      <c r="E96" s="179">
        <v>0</v>
      </c>
      <c r="F96" s="179">
        <v>0</v>
      </c>
      <c r="G96" s="179">
        <v>0</v>
      </c>
      <c r="H96" s="179">
        <v>0</v>
      </c>
      <c r="I96" s="179">
        <v>0</v>
      </c>
      <c r="J96" s="179">
        <v>0</v>
      </c>
      <c r="K96" s="179">
        <v>0</v>
      </c>
      <c r="L96" s="179">
        <v>0</v>
      </c>
      <c r="M96" s="179">
        <v>0</v>
      </c>
      <c r="N96" s="179">
        <v>0</v>
      </c>
      <c r="O96" s="179">
        <v>0</v>
      </c>
      <c r="P96" s="368">
        <v>0</v>
      </c>
      <c r="Q96" s="179">
        <v>0</v>
      </c>
      <c r="R96" s="179">
        <v>0</v>
      </c>
      <c r="S96" s="179">
        <v>0</v>
      </c>
      <c r="T96" s="179">
        <v>0</v>
      </c>
      <c r="U96" s="179">
        <v>0</v>
      </c>
      <c r="V96" s="179">
        <v>0</v>
      </c>
      <c r="W96" s="179">
        <v>0</v>
      </c>
      <c r="X96" s="179">
        <v>0</v>
      </c>
      <c r="Y96" s="179">
        <v>0</v>
      </c>
      <c r="Z96" s="179">
        <v>0</v>
      </c>
      <c r="AA96" s="179">
        <v>0</v>
      </c>
      <c r="AB96" s="179">
        <v>0</v>
      </c>
      <c r="AC96" s="398">
        <v>0</v>
      </c>
      <c r="AD96" s="179">
        <v>0</v>
      </c>
      <c r="AE96" s="179">
        <v>0</v>
      </c>
      <c r="AF96" s="179">
        <v>0</v>
      </c>
      <c r="AG96" s="179">
        <v>0</v>
      </c>
      <c r="AH96" s="179">
        <v>0</v>
      </c>
      <c r="AI96" s="179">
        <v>0</v>
      </c>
      <c r="AJ96" s="179">
        <v>0</v>
      </c>
      <c r="AK96" s="179">
        <v>0</v>
      </c>
      <c r="AL96" s="179">
        <v>0</v>
      </c>
      <c r="AM96" s="179">
        <v>0</v>
      </c>
      <c r="AN96" s="179">
        <v>0</v>
      </c>
      <c r="AO96" s="179">
        <v>0</v>
      </c>
      <c r="AP96" s="138">
        <v>0</v>
      </c>
      <c r="AQ96" s="98">
        <v>0</v>
      </c>
      <c r="AR96" s="98">
        <v>0</v>
      </c>
      <c r="AS96" s="98">
        <v>0</v>
      </c>
      <c r="AT96" s="98">
        <v>0</v>
      </c>
      <c r="AU96" s="98">
        <v>0</v>
      </c>
      <c r="AV96" s="98">
        <v>0</v>
      </c>
      <c r="AW96" s="98">
        <v>0</v>
      </c>
      <c r="AX96" s="98">
        <v>0</v>
      </c>
      <c r="AY96" s="98">
        <v>0</v>
      </c>
      <c r="AZ96" s="98">
        <v>0</v>
      </c>
      <c r="BA96" s="98">
        <v>0</v>
      </c>
      <c r="BB96" s="138">
        <v>0</v>
      </c>
      <c r="BC96" s="98">
        <v>0</v>
      </c>
      <c r="BD96" s="98">
        <v>0</v>
      </c>
      <c r="BE96" s="98">
        <v>0</v>
      </c>
      <c r="BF96" s="98">
        <v>0</v>
      </c>
      <c r="BG96" s="98">
        <v>0</v>
      </c>
      <c r="BH96" s="98">
        <v>0</v>
      </c>
      <c r="BI96" s="98">
        <v>0</v>
      </c>
      <c r="BJ96" s="98">
        <v>0</v>
      </c>
      <c r="BK96" s="98">
        <v>0</v>
      </c>
      <c r="BL96" s="98">
        <v>0</v>
      </c>
      <c r="BM96" s="98">
        <v>0</v>
      </c>
      <c r="BN96" s="443">
        <f t="shared" si="38"/>
        <v>0</v>
      </c>
      <c r="BO96" s="98">
        <v>0</v>
      </c>
      <c r="BP96" s="98">
        <v>0</v>
      </c>
      <c r="BQ96" s="98">
        <v>0</v>
      </c>
      <c r="BR96" s="98">
        <v>0</v>
      </c>
      <c r="BS96" s="98">
        <v>0</v>
      </c>
      <c r="BT96" s="98">
        <v>0</v>
      </c>
      <c r="BU96" s="98">
        <v>0</v>
      </c>
      <c r="BV96" s="98">
        <v>0</v>
      </c>
      <c r="BW96" s="98">
        <v>0</v>
      </c>
      <c r="BX96" s="98">
        <v>0</v>
      </c>
      <c r="BY96" s="98">
        <v>0</v>
      </c>
      <c r="BZ96" s="98">
        <v>234</v>
      </c>
      <c r="CA96" s="138">
        <v>225</v>
      </c>
      <c r="CB96" s="98">
        <v>205</v>
      </c>
      <c r="CC96" s="98">
        <v>265</v>
      </c>
      <c r="CD96" s="98">
        <v>245</v>
      </c>
      <c r="CE96" s="98">
        <v>225</v>
      </c>
      <c r="CF96" s="98">
        <v>256</v>
      </c>
      <c r="CG96" s="98">
        <v>247</v>
      </c>
      <c r="CH96" s="98">
        <v>242</v>
      </c>
      <c r="CI96" s="98">
        <v>261</v>
      </c>
      <c r="CJ96" s="98">
        <v>268</v>
      </c>
      <c r="CK96" s="244">
        <v>244</v>
      </c>
      <c r="CL96" s="367">
        <f t="shared" si="25"/>
        <v>0</v>
      </c>
      <c r="CM96" s="367">
        <f t="shared" si="26"/>
        <v>0</v>
      </c>
      <c r="CN96" s="27">
        <f t="shared" si="27"/>
        <v>2683</v>
      </c>
      <c r="CO96" s="368"/>
      <c r="CU96" s="234"/>
      <c r="CV96" s="234"/>
      <c r="CW96" s="234"/>
      <c r="CX96" s="234"/>
      <c r="CY96" s="234"/>
      <c r="CZ96" s="234"/>
      <c r="DA96" s="234"/>
      <c r="DB96" s="234"/>
      <c r="DC96" s="234"/>
      <c r="DD96" s="234"/>
      <c r="DE96" s="234"/>
      <c r="DF96" s="234"/>
      <c r="DG96" s="234"/>
      <c r="DH96" s="234"/>
      <c r="DI96" s="234"/>
      <c r="DJ96" s="234"/>
      <c r="DK96" s="234"/>
      <c r="DL96" s="234"/>
    </row>
    <row r="97" spans="1:116" ht="20.100000000000001" customHeight="1" x14ac:dyDescent="0.25">
      <c r="A97" s="549"/>
      <c r="B97" s="110" t="s">
        <v>148</v>
      </c>
      <c r="C97" s="130" t="s">
        <v>153</v>
      </c>
      <c r="D97" s="178">
        <v>0</v>
      </c>
      <c r="E97" s="179">
        <v>0</v>
      </c>
      <c r="F97" s="179">
        <v>0</v>
      </c>
      <c r="G97" s="179">
        <v>0</v>
      </c>
      <c r="H97" s="179">
        <v>0</v>
      </c>
      <c r="I97" s="179">
        <v>0</v>
      </c>
      <c r="J97" s="179">
        <v>0</v>
      </c>
      <c r="K97" s="179">
        <v>0</v>
      </c>
      <c r="L97" s="179">
        <v>0</v>
      </c>
      <c r="M97" s="179">
        <v>0</v>
      </c>
      <c r="N97" s="179">
        <v>0</v>
      </c>
      <c r="O97" s="179">
        <v>0</v>
      </c>
      <c r="P97" s="368">
        <v>0</v>
      </c>
      <c r="Q97" s="179">
        <v>0</v>
      </c>
      <c r="R97" s="179">
        <v>0</v>
      </c>
      <c r="S97" s="179">
        <v>0</v>
      </c>
      <c r="T97" s="179">
        <v>0</v>
      </c>
      <c r="U97" s="179">
        <v>0</v>
      </c>
      <c r="V97" s="179">
        <v>0</v>
      </c>
      <c r="W97" s="179">
        <v>0</v>
      </c>
      <c r="X97" s="179">
        <v>0</v>
      </c>
      <c r="Y97" s="179">
        <v>0</v>
      </c>
      <c r="Z97" s="179">
        <v>0</v>
      </c>
      <c r="AA97" s="179">
        <v>0</v>
      </c>
      <c r="AB97" s="179">
        <v>0</v>
      </c>
      <c r="AC97" s="398">
        <v>0</v>
      </c>
      <c r="AD97" s="179">
        <v>0</v>
      </c>
      <c r="AE97" s="179">
        <v>0</v>
      </c>
      <c r="AF97" s="179">
        <v>0</v>
      </c>
      <c r="AG97" s="179">
        <v>0</v>
      </c>
      <c r="AH97" s="179">
        <v>0</v>
      </c>
      <c r="AI97" s="179">
        <v>0</v>
      </c>
      <c r="AJ97" s="179">
        <v>0</v>
      </c>
      <c r="AK97" s="179">
        <v>0</v>
      </c>
      <c r="AL97" s="179">
        <v>0</v>
      </c>
      <c r="AM97" s="179">
        <v>0</v>
      </c>
      <c r="AN97" s="179">
        <v>0</v>
      </c>
      <c r="AO97" s="179">
        <v>0</v>
      </c>
      <c r="AP97" s="138">
        <v>0</v>
      </c>
      <c r="AQ97" s="98">
        <v>0</v>
      </c>
      <c r="AR97" s="98">
        <v>0</v>
      </c>
      <c r="AS97" s="98">
        <v>0</v>
      </c>
      <c r="AT97" s="98">
        <v>0</v>
      </c>
      <c r="AU97" s="98">
        <v>0</v>
      </c>
      <c r="AV97" s="98">
        <v>0</v>
      </c>
      <c r="AW97" s="98">
        <v>0</v>
      </c>
      <c r="AX97" s="98">
        <v>0</v>
      </c>
      <c r="AY97" s="98">
        <v>0</v>
      </c>
      <c r="AZ97" s="98">
        <v>0</v>
      </c>
      <c r="BA97" s="98">
        <v>0</v>
      </c>
      <c r="BB97" s="138">
        <v>0</v>
      </c>
      <c r="BC97" s="98">
        <v>0</v>
      </c>
      <c r="BD97" s="98">
        <v>0</v>
      </c>
      <c r="BE97" s="98">
        <v>0</v>
      </c>
      <c r="BF97" s="98">
        <v>0</v>
      </c>
      <c r="BG97" s="98">
        <v>0</v>
      </c>
      <c r="BH97" s="98">
        <v>0</v>
      </c>
      <c r="BI97" s="98">
        <v>0</v>
      </c>
      <c r="BJ97" s="98">
        <v>0</v>
      </c>
      <c r="BK97" s="98">
        <v>0</v>
      </c>
      <c r="BL97" s="98">
        <v>0</v>
      </c>
      <c r="BM97" s="98">
        <v>0</v>
      </c>
      <c r="BN97" s="443">
        <f t="shared" si="38"/>
        <v>0</v>
      </c>
      <c r="BO97" s="98">
        <v>0</v>
      </c>
      <c r="BP97" s="98">
        <v>0</v>
      </c>
      <c r="BQ97" s="98">
        <v>0</v>
      </c>
      <c r="BR97" s="98">
        <v>0</v>
      </c>
      <c r="BS97" s="98">
        <v>0</v>
      </c>
      <c r="BT97" s="98">
        <v>0</v>
      </c>
      <c r="BU97" s="98">
        <v>0</v>
      </c>
      <c r="BV97" s="98">
        <v>0</v>
      </c>
      <c r="BW97" s="98">
        <v>0</v>
      </c>
      <c r="BX97" s="98">
        <v>0</v>
      </c>
      <c r="BY97" s="98">
        <v>0</v>
      </c>
      <c r="BZ97" s="98">
        <v>161</v>
      </c>
      <c r="CA97" s="138">
        <v>155</v>
      </c>
      <c r="CB97" s="98">
        <v>127</v>
      </c>
      <c r="CC97" s="98">
        <v>178</v>
      </c>
      <c r="CD97" s="98">
        <v>148</v>
      </c>
      <c r="CE97" s="98">
        <v>149</v>
      </c>
      <c r="CF97" s="98">
        <v>160</v>
      </c>
      <c r="CG97" s="98">
        <v>160</v>
      </c>
      <c r="CH97" s="98">
        <v>150</v>
      </c>
      <c r="CI97" s="98">
        <v>161</v>
      </c>
      <c r="CJ97" s="98">
        <v>163</v>
      </c>
      <c r="CK97" s="244">
        <v>121</v>
      </c>
      <c r="CL97" s="367">
        <f t="shared" si="25"/>
        <v>0</v>
      </c>
      <c r="CM97" s="367">
        <f t="shared" si="26"/>
        <v>0</v>
      </c>
      <c r="CN97" s="27">
        <f t="shared" si="27"/>
        <v>1672</v>
      </c>
      <c r="CO97" s="368"/>
      <c r="CU97" s="234"/>
      <c r="CV97" s="234"/>
      <c r="CW97" s="234"/>
      <c r="CX97" s="234"/>
      <c r="CY97" s="234"/>
      <c r="CZ97" s="234"/>
      <c r="DA97" s="234"/>
      <c r="DB97" s="234"/>
      <c r="DC97" s="234"/>
      <c r="DD97" s="234"/>
      <c r="DE97" s="234"/>
      <c r="DF97" s="234"/>
      <c r="DG97" s="234"/>
      <c r="DH97" s="234"/>
      <c r="DI97" s="234"/>
      <c r="DJ97" s="234"/>
      <c r="DK97" s="234"/>
      <c r="DL97" s="234"/>
    </row>
    <row r="98" spans="1:116" ht="20.100000000000001" customHeight="1" x14ac:dyDescent="0.25">
      <c r="A98" s="549"/>
      <c r="B98" s="110" t="s">
        <v>151</v>
      </c>
      <c r="C98" s="130" t="s">
        <v>155</v>
      </c>
      <c r="D98" s="178">
        <v>0</v>
      </c>
      <c r="E98" s="179">
        <v>0</v>
      </c>
      <c r="F98" s="179">
        <v>0</v>
      </c>
      <c r="G98" s="179">
        <v>0</v>
      </c>
      <c r="H98" s="179">
        <v>0</v>
      </c>
      <c r="I98" s="179">
        <v>0</v>
      </c>
      <c r="J98" s="179">
        <v>0</v>
      </c>
      <c r="K98" s="179">
        <v>0</v>
      </c>
      <c r="L98" s="179">
        <v>0</v>
      </c>
      <c r="M98" s="179">
        <v>0</v>
      </c>
      <c r="N98" s="179">
        <v>0</v>
      </c>
      <c r="O98" s="179">
        <v>0</v>
      </c>
      <c r="P98" s="368">
        <v>0</v>
      </c>
      <c r="Q98" s="179">
        <v>0</v>
      </c>
      <c r="R98" s="179">
        <v>0</v>
      </c>
      <c r="S98" s="179">
        <v>0</v>
      </c>
      <c r="T98" s="179">
        <v>0</v>
      </c>
      <c r="U98" s="179">
        <v>0</v>
      </c>
      <c r="V98" s="179">
        <v>0</v>
      </c>
      <c r="W98" s="179">
        <v>0</v>
      </c>
      <c r="X98" s="179">
        <v>0</v>
      </c>
      <c r="Y98" s="179">
        <v>0</v>
      </c>
      <c r="Z98" s="179">
        <v>0</v>
      </c>
      <c r="AA98" s="179">
        <v>0</v>
      </c>
      <c r="AB98" s="179">
        <v>0</v>
      </c>
      <c r="AC98" s="398">
        <v>0</v>
      </c>
      <c r="AD98" s="179">
        <v>0</v>
      </c>
      <c r="AE98" s="179">
        <v>0</v>
      </c>
      <c r="AF98" s="179">
        <v>0</v>
      </c>
      <c r="AG98" s="179">
        <v>0</v>
      </c>
      <c r="AH98" s="179">
        <v>0</v>
      </c>
      <c r="AI98" s="179">
        <v>0</v>
      </c>
      <c r="AJ98" s="179">
        <v>0</v>
      </c>
      <c r="AK98" s="179">
        <v>0</v>
      </c>
      <c r="AL98" s="179">
        <v>0</v>
      </c>
      <c r="AM98" s="179">
        <v>0</v>
      </c>
      <c r="AN98" s="179">
        <v>0</v>
      </c>
      <c r="AO98" s="179">
        <v>0</v>
      </c>
      <c r="AP98" s="138">
        <v>0</v>
      </c>
      <c r="AQ98" s="98">
        <v>0</v>
      </c>
      <c r="AR98" s="98">
        <v>0</v>
      </c>
      <c r="AS98" s="98">
        <v>0</v>
      </c>
      <c r="AT98" s="98">
        <v>0</v>
      </c>
      <c r="AU98" s="98">
        <v>0</v>
      </c>
      <c r="AV98" s="98">
        <v>0</v>
      </c>
      <c r="AW98" s="98">
        <v>0</v>
      </c>
      <c r="AX98" s="98">
        <v>0</v>
      </c>
      <c r="AY98" s="98">
        <v>0</v>
      </c>
      <c r="AZ98" s="98">
        <v>0</v>
      </c>
      <c r="BA98" s="98">
        <v>0</v>
      </c>
      <c r="BB98" s="138">
        <v>0</v>
      </c>
      <c r="BC98" s="98">
        <v>0</v>
      </c>
      <c r="BD98" s="98">
        <v>0</v>
      </c>
      <c r="BE98" s="98">
        <v>0</v>
      </c>
      <c r="BF98" s="98">
        <v>0</v>
      </c>
      <c r="BG98" s="98">
        <v>0</v>
      </c>
      <c r="BH98" s="98">
        <v>0</v>
      </c>
      <c r="BI98" s="98">
        <v>0</v>
      </c>
      <c r="BJ98" s="98">
        <v>0</v>
      </c>
      <c r="BK98" s="98">
        <v>0</v>
      </c>
      <c r="BL98" s="98">
        <v>0</v>
      </c>
      <c r="BM98" s="98">
        <v>0</v>
      </c>
      <c r="BN98" s="443">
        <f t="shared" si="38"/>
        <v>0</v>
      </c>
      <c r="BO98" s="98">
        <v>0</v>
      </c>
      <c r="BP98" s="98">
        <v>0</v>
      </c>
      <c r="BQ98" s="98">
        <v>0</v>
      </c>
      <c r="BR98" s="98">
        <v>0</v>
      </c>
      <c r="BS98" s="98">
        <v>0</v>
      </c>
      <c r="BT98" s="98">
        <v>0</v>
      </c>
      <c r="BU98" s="98">
        <v>0</v>
      </c>
      <c r="BV98" s="98">
        <v>0</v>
      </c>
      <c r="BW98" s="98">
        <v>0</v>
      </c>
      <c r="BX98" s="98">
        <v>0</v>
      </c>
      <c r="BY98" s="98">
        <v>0</v>
      </c>
      <c r="BZ98" s="98">
        <v>57</v>
      </c>
      <c r="CA98" s="138">
        <v>41</v>
      </c>
      <c r="CB98" s="98">
        <v>27</v>
      </c>
      <c r="CC98" s="98">
        <v>17</v>
      </c>
      <c r="CD98" s="98">
        <v>23</v>
      </c>
      <c r="CE98" s="98">
        <v>9</v>
      </c>
      <c r="CF98" s="98">
        <v>9</v>
      </c>
      <c r="CG98" s="98">
        <v>7</v>
      </c>
      <c r="CH98" s="98">
        <v>10</v>
      </c>
      <c r="CI98" s="98">
        <v>6</v>
      </c>
      <c r="CJ98" s="98">
        <v>6</v>
      </c>
      <c r="CK98" s="244">
        <v>11</v>
      </c>
      <c r="CL98" s="367">
        <f t="shared" si="25"/>
        <v>0</v>
      </c>
      <c r="CM98" s="367">
        <f t="shared" si="26"/>
        <v>0</v>
      </c>
      <c r="CN98" s="27">
        <f t="shared" si="27"/>
        <v>166</v>
      </c>
      <c r="CO98" s="368"/>
      <c r="CU98" s="234"/>
      <c r="CV98" s="234"/>
      <c r="CW98" s="234"/>
      <c r="CX98" s="234"/>
      <c r="CY98" s="234"/>
      <c r="CZ98" s="234"/>
      <c r="DA98" s="234"/>
      <c r="DB98" s="234"/>
      <c r="DC98" s="234"/>
      <c r="DD98" s="234"/>
      <c r="DE98" s="234"/>
      <c r="DF98" s="234"/>
      <c r="DG98" s="234"/>
      <c r="DH98" s="234"/>
      <c r="DI98" s="234"/>
      <c r="DJ98" s="234"/>
      <c r="DK98" s="234"/>
      <c r="DL98" s="234"/>
    </row>
    <row r="99" spans="1:116" ht="20.100000000000001" customHeight="1" x14ac:dyDescent="0.25">
      <c r="A99" s="549"/>
      <c r="B99" s="110" t="s">
        <v>123</v>
      </c>
      <c r="C99" s="130" t="s">
        <v>125</v>
      </c>
      <c r="D99" s="178">
        <v>0</v>
      </c>
      <c r="E99" s="179">
        <v>0</v>
      </c>
      <c r="F99" s="179">
        <v>0</v>
      </c>
      <c r="G99" s="179">
        <v>0</v>
      </c>
      <c r="H99" s="179">
        <v>0</v>
      </c>
      <c r="I99" s="179">
        <v>0</v>
      </c>
      <c r="J99" s="179">
        <v>0</v>
      </c>
      <c r="K99" s="179">
        <v>0</v>
      </c>
      <c r="L99" s="179">
        <v>0</v>
      </c>
      <c r="M99" s="179">
        <v>0</v>
      </c>
      <c r="N99" s="179">
        <v>0</v>
      </c>
      <c r="O99" s="179">
        <v>0</v>
      </c>
      <c r="P99" s="170">
        <f>SUM(D99:O99)</f>
        <v>0</v>
      </c>
      <c r="Q99" s="180">
        <v>0</v>
      </c>
      <c r="R99" s="180">
        <v>0</v>
      </c>
      <c r="S99" s="180">
        <v>0</v>
      </c>
      <c r="T99" s="180">
        <v>0</v>
      </c>
      <c r="U99" s="180">
        <v>0</v>
      </c>
      <c r="V99" s="180">
        <v>0</v>
      </c>
      <c r="W99" s="180">
        <v>0</v>
      </c>
      <c r="X99" s="180">
        <v>0</v>
      </c>
      <c r="Y99" s="180">
        <v>0</v>
      </c>
      <c r="Z99" s="180">
        <v>0</v>
      </c>
      <c r="AA99" s="181">
        <v>0</v>
      </c>
      <c r="AB99" s="181">
        <v>0</v>
      </c>
      <c r="AC99" s="170">
        <f>SUM(Q99:AB99)</f>
        <v>0</v>
      </c>
      <c r="AD99" s="181">
        <v>0</v>
      </c>
      <c r="AE99" s="181">
        <v>0</v>
      </c>
      <c r="AF99" s="181">
        <v>0</v>
      </c>
      <c r="AG99" s="181">
        <v>0</v>
      </c>
      <c r="AH99" s="181">
        <v>0</v>
      </c>
      <c r="AI99" s="181">
        <v>0</v>
      </c>
      <c r="AJ99" s="181">
        <v>0</v>
      </c>
      <c r="AK99" s="181">
        <v>0</v>
      </c>
      <c r="AL99" s="181">
        <v>0</v>
      </c>
      <c r="AM99" s="181">
        <v>0</v>
      </c>
      <c r="AN99" s="181">
        <v>0</v>
      </c>
      <c r="AO99" s="181">
        <v>0</v>
      </c>
      <c r="AP99" s="251">
        <v>0</v>
      </c>
      <c r="AQ99" s="181">
        <v>0</v>
      </c>
      <c r="AR99" s="181">
        <v>0</v>
      </c>
      <c r="AS99" s="181">
        <v>0</v>
      </c>
      <c r="AT99" s="181">
        <v>0</v>
      </c>
      <c r="AU99" s="181">
        <v>0</v>
      </c>
      <c r="AV99" s="181">
        <v>0</v>
      </c>
      <c r="AW99" s="181">
        <v>0</v>
      </c>
      <c r="AX99" s="181">
        <v>0</v>
      </c>
      <c r="AY99" s="181">
        <v>0</v>
      </c>
      <c r="AZ99" s="181">
        <v>0</v>
      </c>
      <c r="BA99" s="181">
        <v>0</v>
      </c>
      <c r="BB99" s="251">
        <v>0</v>
      </c>
      <c r="BC99" s="181">
        <v>0</v>
      </c>
      <c r="BD99" s="181">
        <v>0</v>
      </c>
      <c r="BE99" s="181">
        <v>0</v>
      </c>
      <c r="BF99" s="181">
        <v>0</v>
      </c>
      <c r="BG99" s="181">
        <v>0</v>
      </c>
      <c r="BH99" s="181">
        <v>0</v>
      </c>
      <c r="BI99" s="181">
        <v>0</v>
      </c>
      <c r="BJ99" s="181">
        <v>0</v>
      </c>
      <c r="BK99" s="181">
        <v>0</v>
      </c>
      <c r="BL99" s="181">
        <v>0</v>
      </c>
      <c r="BM99" s="181">
        <v>0</v>
      </c>
      <c r="BN99" s="443">
        <f t="shared" si="38"/>
        <v>0</v>
      </c>
      <c r="BO99" s="181">
        <v>0</v>
      </c>
      <c r="BP99" s="181">
        <v>0</v>
      </c>
      <c r="BQ99" s="181">
        <v>0</v>
      </c>
      <c r="BR99" s="181">
        <v>0</v>
      </c>
      <c r="BS99" s="181">
        <v>0</v>
      </c>
      <c r="BT99" s="181">
        <v>0</v>
      </c>
      <c r="BU99" s="181">
        <v>0</v>
      </c>
      <c r="BV99" s="181">
        <v>0</v>
      </c>
      <c r="BW99" s="181">
        <v>0</v>
      </c>
      <c r="BX99" s="181">
        <v>0</v>
      </c>
      <c r="BY99" s="181">
        <v>0</v>
      </c>
      <c r="BZ99" s="181">
        <v>0</v>
      </c>
      <c r="CA99" s="251">
        <v>0</v>
      </c>
      <c r="CB99" s="181">
        <v>0</v>
      </c>
      <c r="CC99" s="181">
        <v>0</v>
      </c>
      <c r="CD99" s="181">
        <v>0</v>
      </c>
      <c r="CE99" s="181">
        <v>0</v>
      </c>
      <c r="CF99" s="181">
        <v>0</v>
      </c>
      <c r="CG99" s="181">
        <v>0</v>
      </c>
      <c r="CH99" s="181">
        <v>0</v>
      </c>
      <c r="CI99" s="181">
        <v>0</v>
      </c>
      <c r="CJ99" s="181">
        <v>0</v>
      </c>
      <c r="CK99" s="437"/>
      <c r="CL99" s="367">
        <f t="shared" si="25"/>
        <v>0</v>
      </c>
      <c r="CM99" s="367">
        <f t="shared" si="26"/>
        <v>0</v>
      </c>
      <c r="CN99" s="27">
        <f t="shared" si="27"/>
        <v>0</v>
      </c>
      <c r="CO99" s="368"/>
      <c r="CU99" s="234"/>
      <c r="CV99" s="234"/>
      <c r="CW99" s="234"/>
      <c r="CX99" s="234"/>
      <c r="CY99" s="234"/>
      <c r="CZ99" s="234"/>
      <c r="DA99" s="234"/>
      <c r="DB99" s="234"/>
      <c r="DC99" s="234"/>
      <c r="DD99" s="234"/>
      <c r="DE99" s="234"/>
      <c r="DF99" s="234"/>
      <c r="DG99" s="234"/>
      <c r="DH99" s="234"/>
      <c r="DI99" s="234"/>
      <c r="DJ99" s="234"/>
      <c r="DK99" s="234"/>
      <c r="DL99" s="234"/>
    </row>
    <row r="100" spans="1:116" ht="19.5" customHeight="1" x14ac:dyDescent="0.25">
      <c r="A100" s="549"/>
      <c r="B100" s="173" t="s">
        <v>17</v>
      </c>
      <c r="C100" s="174" t="s">
        <v>18</v>
      </c>
      <c r="D100" s="178">
        <v>217</v>
      </c>
      <c r="E100" s="179">
        <v>201</v>
      </c>
      <c r="F100" s="179">
        <v>256</v>
      </c>
      <c r="G100" s="179">
        <v>235</v>
      </c>
      <c r="H100" s="179">
        <v>218</v>
      </c>
      <c r="I100" s="179">
        <v>246</v>
      </c>
      <c r="J100" s="179">
        <v>245</v>
      </c>
      <c r="K100" s="179">
        <v>227</v>
      </c>
      <c r="L100" s="179">
        <v>257</v>
      </c>
      <c r="M100" s="179">
        <v>262</v>
      </c>
      <c r="N100" s="179">
        <v>237</v>
      </c>
      <c r="O100" s="179">
        <v>260</v>
      </c>
      <c r="P100" s="170">
        <f>SUM(D100:O100)</f>
        <v>2861</v>
      </c>
      <c r="Q100" s="180">
        <v>219</v>
      </c>
      <c r="R100" s="180">
        <v>223</v>
      </c>
      <c r="S100" s="180">
        <v>287</v>
      </c>
      <c r="T100" s="180">
        <v>251</v>
      </c>
      <c r="U100" s="180">
        <v>256</v>
      </c>
      <c r="V100" s="180">
        <v>258</v>
      </c>
      <c r="W100" s="180">
        <v>274</v>
      </c>
      <c r="X100" s="180">
        <v>257</v>
      </c>
      <c r="Y100" s="180">
        <v>274</v>
      </c>
      <c r="Z100" s="180">
        <v>268</v>
      </c>
      <c r="AA100" s="181">
        <v>276</v>
      </c>
      <c r="AB100" s="181">
        <v>292</v>
      </c>
      <c r="AC100" s="170">
        <f>SUM(Q100:AB100)</f>
        <v>3135</v>
      </c>
      <c r="AD100" s="181">
        <v>268</v>
      </c>
      <c r="AE100" s="181">
        <v>241</v>
      </c>
      <c r="AF100" s="181">
        <v>273</v>
      </c>
      <c r="AG100" s="181">
        <v>283</v>
      </c>
      <c r="AH100" s="181">
        <v>284</v>
      </c>
      <c r="AI100" s="181">
        <v>280</v>
      </c>
      <c r="AJ100" s="181">
        <v>298</v>
      </c>
      <c r="AK100" s="181">
        <v>413</v>
      </c>
      <c r="AL100" s="181">
        <v>421</v>
      </c>
      <c r="AM100" s="181">
        <v>401</v>
      </c>
      <c r="AN100" s="181">
        <v>403</v>
      </c>
      <c r="AO100" s="181">
        <v>414</v>
      </c>
      <c r="AP100" s="138">
        <v>372</v>
      </c>
      <c r="AQ100" s="98">
        <v>348</v>
      </c>
      <c r="AR100" s="98">
        <v>422</v>
      </c>
      <c r="AS100" s="98">
        <v>408</v>
      </c>
      <c r="AT100" s="98">
        <v>486</v>
      </c>
      <c r="AU100" s="98">
        <v>425</v>
      </c>
      <c r="AV100" s="98">
        <v>486</v>
      </c>
      <c r="AW100" s="98">
        <v>497</v>
      </c>
      <c r="AX100" s="98">
        <v>429</v>
      </c>
      <c r="AY100" s="98">
        <v>558</v>
      </c>
      <c r="AZ100" s="98">
        <v>494</v>
      </c>
      <c r="BA100" s="98">
        <v>453</v>
      </c>
      <c r="BB100" s="138">
        <v>477</v>
      </c>
      <c r="BC100" s="98">
        <v>459</v>
      </c>
      <c r="BD100" s="98">
        <v>482</v>
      </c>
      <c r="BE100" s="98">
        <v>553</v>
      </c>
      <c r="BF100" s="98">
        <v>482</v>
      </c>
      <c r="BG100" s="98">
        <v>484</v>
      </c>
      <c r="BH100" s="98">
        <v>572</v>
      </c>
      <c r="BI100" s="98">
        <v>534</v>
      </c>
      <c r="BJ100" s="98">
        <v>535</v>
      </c>
      <c r="BK100" s="98">
        <v>569</v>
      </c>
      <c r="BL100" s="98">
        <v>532</v>
      </c>
      <c r="BM100" s="98">
        <v>532</v>
      </c>
      <c r="BN100" s="443">
        <f t="shared" si="38"/>
        <v>6211</v>
      </c>
      <c r="BO100" s="98">
        <v>511</v>
      </c>
      <c r="BP100" s="98">
        <v>512</v>
      </c>
      <c r="BQ100" s="98">
        <v>516</v>
      </c>
      <c r="BR100" s="98">
        <v>524</v>
      </c>
      <c r="BS100" s="98">
        <v>567</v>
      </c>
      <c r="BT100" s="98">
        <v>542</v>
      </c>
      <c r="BU100" s="98">
        <v>587</v>
      </c>
      <c r="BV100" s="98">
        <v>538</v>
      </c>
      <c r="BW100" s="98">
        <v>575</v>
      </c>
      <c r="BX100" s="98">
        <v>556</v>
      </c>
      <c r="BY100" s="98">
        <v>443</v>
      </c>
      <c r="BZ100" s="98">
        <v>523</v>
      </c>
      <c r="CA100" s="138">
        <v>473</v>
      </c>
      <c r="CB100" s="98">
        <v>403</v>
      </c>
      <c r="CC100" s="98">
        <v>486</v>
      </c>
      <c r="CD100" s="98">
        <v>505</v>
      </c>
      <c r="CE100" s="98">
        <v>440</v>
      </c>
      <c r="CF100" s="98">
        <v>453</v>
      </c>
      <c r="CG100" s="98">
        <v>505</v>
      </c>
      <c r="CH100" s="98">
        <v>429</v>
      </c>
      <c r="CI100" s="98">
        <v>473</v>
      </c>
      <c r="CJ100" s="98">
        <v>482</v>
      </c>
      <c r="CK100" s="244">
        <v>453</v>
      </c>
      <c r="CL100" s="367">
        <f t="shared" si="25"/>
        <v>5679</v>
      </c>
      <c r="CM100" s="367">
        <f t="shared" si="26"/>
        <v>5871</v>
      </c>
      <c r="CN100" s="27">
        <f t="shared" si="27"/>
        <v>5102</v>
      </c>
      <c r="CO100" s="368">
        <f t="shared" si="12"/>
        <v>-13.098279679781976</v>
      </c>
      <c r="CU100" s="234"/>
      <c r="CV100" s="234"/>
      <c r="CW100" s="234"/>
      <c r="CX100" s="234"/>
      <c r="CY100" s="234"/>
      <c r="CZ100" s="234"/>
      <c r="DA100" s="234"/>
      <c r="DB100" s="234"/>
      <c r="DC100" s="234"/>
      <c r="DD100" s="234"/>
      <c r="DE100" s="234"/>
      <c r="DF100" s="234"/>
      <c r="DG100" s="234"/>
      <c r="DH100" s="234"/>
      <c r="DI100" s="234"/>
      <c r="DJ100" s="234"/>
      <c r="DK100" s="234"/>
      <c r="DL100" s="234"/>
    </row>
    <row r="101" spans="1:116" ht="20.100000000000001" customHeight="1" x14ac:dyDescent="0.25">
      <c r="A101" s="549"/>
      <c r="B101" s="110" t="s">
        <v>167</v>
      </c>
      <c r="C101" s="130" t="s">
        <v>168</v>
      </c>
      <c r="D101" s="178">
        <v>0</v>
      </c>
      <c r="E101" s="179">
        <v>0</v>
      </c>
      <c r="F101" s="179">
        <v>0</v>
      </c>
      <c r="G101" s="179">
        <v>0</v>
      </c>
      <c r="H101" s="179">
        <v>0</v>
      </c>
      <c r="I101" s="179">
        <v>0</v>
      </c>
      <c r="J101" s="179">
        <v>0</v>
      </c>
      <c r="K101" s="179">
        <v>0</v>
      </c>
      <c r="L101" s="179">
        <v>0</v>
      </c>
      <c r="M101" s="179">
        <v>0</v>
      </c>
      <c r="N101" s="179">
        <v>0</v>
      </c>
      <c r="O101" s="179">
        <v>0</v>
      </c>
      <c r="P101" s="368">
        <v>0</v>
      </c>
      <c r="Q101" s="179">
        <v>0</v>
      </c>
      <c r="R101" s="179">
        <v>0</v>
      </c>
      <c r="S101" s="179">
        <v>0</v>
      </c>
      <c r="T101" s="179">
        <v>0</v>
      </c>
      <c r="U101" s="179">
        <v>0</v>
      </c>
      <c r="V101" s="179">
        <v>0</v>
      </c>
      <c r="W101" s="179">
        <v>0</v>
      </c>
      <c r="X101" s="179">
        <v>0</v>
      </c>
      <c r="Y101" s="179">
        <v>0</v>
      </c>
      <c r="Z101" s="179">
        <v>0</v>
      </c>
      <c r="AA101" s="179">
        <v>0</v>
      </c>
      <c r="AB101" s="179">
        <v>0</v>
      </c>
      <c r="AC101" s="398">
        <v>0</v>
      </c>
      <c r="AD101" s="179">
        <v>0</v>
      </c>
      <c r="AE101" s="179">
        <v>0</v>
      </c>
      <c r="AF101" s="179">
        <v>0</v>
      </c>
      <c r="AG101" s="179">
        <v>0</v>
      </c>
      <c r="AH101" s="179">
        <v>0</v>
      </c>
      <c r="AI101" s="179">
        <v>0</v>
      </c>
      <c r="AJ101" s="179">
        <v>0</v>
      </c>
      <c r="AK101" s="179">
        <v>0</v>
      </c>
      <c r="AL101" s="179">
        <v>0</v>
      </c>
      <c r="AM101" s="179">
        <v>0</v>
      </c>
      <c r="AN101" s="179">
        <v>0</v>
      </c>
      <c r="AO101" s="179">
        <v>0</v>
      </c>
      <c r="AP101" s="138">
        <v>0</v>
      </c>
      <c r="AQ101" s="98">
        <v>0</v>
      </c>
      <c r="AR101" s="98">
        <v>0</v>
      </c>
      <c r="AS101" s="98">
        <v>0</v>
      </c>
      <c r="AT101" s="98">
        <v>0</v>
      </c>
      <c r="AU101" s="98">
        <v>0</v>
      </c>
      <c r="AV101" s="98">
        <v>0</v>
      </c>
      <c r="AW101" s="98">
        <v>0</v>
      </c>
      <c r="AX101" s="98">
        <v>0</v>
      </c>
      <c r="AY101" s="98">
        <v>0</v>
      </c>
      <c r="AZ101" s="98">
        <v>0</v>
      </c>
      <c r="BA101" s="98">
        <v>0</v>
      </c>
      <c r="BB101" s="138">
        <v>0</v>
      </c>
      <c r="BC101" s="98">
        <v>0</v>
      </c>
      <c r="BD101" s="98">
        <v>0</v>
      </c>
      <c r="BE101" s="98">
        <v>0</v>
      </c>
      <c r="BF101" s="98">
        <v>0</v>
      </c>
      <c r="BG101" s="98">
        <v>0</v>
      </c>
      <c r="BH101" s="98">
        <v>0</v>
      </c>
      <c r="BI101" s="98">
        <v>0</v>
      </c>
      <c r="BJ101" s="98">
        <v>0</v>
      </c>
      <c r="BK101" s="98">
        <v>0</v>
      </c>
      <c r="BL101" s="98">
        <v>0</v>
      </c>
      <c r="BM101" s="98">
        <v>0</v>
      </c>
      <c r="BN101" s="443">
        <f t="shared" si="38"/>
        <v>0</v>
      </c>
      <c r="BO101" s="98">
        <v>0</v>
      </c>
      <c r="BP101" s="98">
        <v>0</v>
      </c>
      <c r="BQ101" s="98">
        <v>0</v>
      </c>
      <c r="BR101" s="98">
        <v>0</v>
      </c>
      <c r="BS101" s="98">
        <v>0</v>
      </c>
      <c r="BT101" s="98">
        <v>0</v>
      </c>
      <c r="BU101" s="98">
        <v>0</v>
      </c>
      <c r="BV101" s="98">
        <v>0</v>
      </c>
      <c r="BW101" s="98">
        <v>0</v>
      </c>
      <c r="BX101" s="98">
        <v>0</v>
      </c>
      <c r="BY101" s="98">
        <v>0</v>
      </c>
      <c r="BZ101" s="98">
        <v>0</v>
      </c>
      <c r="CA101" s="138">
        <v>0</v>
      </c>
      <c r="CB101" s="98">
        <v>2</v>
      </c>
      <c r="CC101" s="98">
        <v>23</v>
      </c>
      <c r="CD101" s="98">
        <v>16</v>
      </c>
      <c r="CE101" s="98">
        <v>21</v>
      </c>
      <c r="CF101" s="98">
        <v>26</v>
      </c>
      <c r="CG101" s="98">
        <v>33</v>
      </c>
      <c r="CH101" s="98">
        <v>25</v>
      </c>
      <c r="CI101" s="98">
        <v>16</v>
      </c>
      <c r="CJ101" s="98">
        <v>25</v>
      </c>
      <c r="CK101" s="244">
        <v>13</v>
      </c>
      <c r="CL101" s="367">
        <f t="shared" si="25"/>
        <v>0</v>
      </c>
      <c r="CM101" s="367">
        <f t="shared" si="26"/>
        <v>0</v>
      </c>
      <c r="CN101" s="27">
        <f t="shared" si="27"/>
        <v>200</v>
      </c>
      <c r="CO101" s="368"/>
      <c r="CU101" s="234"/>
      <c r="CV101" s="234"/>
      <c r="CW101" s="234"/>
      <c r="CX101" s="234"/>
      <c r="CY101" s="234"/>
      <c r="CZ101" s="234"/>
      <c r="DA101" s="234"/>
      <c r="DB101" s="234"/>
      <c r="DC101" s="234"/>
      <c r="DD101" s="234"/>
      <c r="DE101" s="234"/>
      <c r="DF101" s="234"/>
      <c r="DG101" s="234"/>
      <c r="DH101" s="234"/>
      <c r="DI101" s="234"/>
      <c r="DJ101" s="234"/>
      <c r="DK101" s="234"/>
      <c r="DL101" s="234"/>
    </row>
    <row r="102" spans="1:116" ht="20.100000000000001" customHeight="1" x14ac:dyDescent="0.25">
      <c r="A102" s="549"/>
      <c r="B102" s="474" t="s">
        <v>28</v>
      </c>
      <c r="C102" s="475" t="s">
        <v>29</v>
      </c>
      <c r="D102" s="476">
        <v>1</v>
      </c>
      <c r="E102" s="477">
        <v>4</v>
      </c>
      <c r="F102" s="477">
        <v>0</v>
      </c>
      <c r="G102" s="477">
        <v>0</v>
      </c>
      <c r="H102" s="477">
        <v>2</v>
      </c>
      <c r="I102" s="477">
        <v>0</v>
      </c>
      <c r="J102" s="477">
        <v>0</v>
      </c>
      <c r="K102" s="477">
        <v>0</v>
      </c>
      <c r="L102" s="477">
        <v>0</v>
      </c>
      <c r="M102" s="478">
        <v>0</v>
      </c>
      <c r="N102" s="478">
        <v>0</v>
      </c>
      <c r="O102" s="477">
        <v>0</v>
      </c>
      <c r="P102" s="479">
        <f>SUM(D102:O102)</f>
        <v>7</v>
      </c>
      <c r="Q102" s="480">
        <v>0</v>
      </c>
      <c r="R102" s="480">
        <v>0</v>
      </c>
      <c r="S102" s="480">
        <v>0</v>
      </c>
      <c r="T102" s="480">
        <v>0</v>
      </c>
      <c r="U102" s="480">
        <v>0</v>
      </c>
      <c r="V102" s="480">
        <v>0</v>
      </c>
      <c r="W102" s="480">
        <v>0</v>
      </c>
      <c r="X102" s="480">
        <v>0</v>
      </c>
      <c r="Y102" s="480">
        <v>0</v>
      </c>
      <c r="Z102" s="480">
        <v>0</v>
      </c>
      <c r="AA102" s="480">
        <v>0</v>
      </c>
      <c r="AB102" s="481">
        <v>0</v>
      </c>
      <c r="AC102" s="479">
        <f>SUM(Q102:AB102)</f>
        <v>0</v>
      </c>
      <c r="AD102" s="481">
        <v>0</v>
      </c>
      <c r="AE102" s="481">
        <v>0</v>
      </c>
      <c r="AF102" s="481">
        <v>0</v>
      </c>
      <c r="AG102" s="481">
        <v>1</v>
      </c>
      <c r="AH102" s="481">
        <v>2</v>
      </c>
      <c r="AI102" s="481">
        <v>0</v>
      </c>
      <c r="AJ102" s="481">
        <v>0</v>
      </c>
      <c r="AK102" s="481">
        <v>0</v>
      </c>
      <c r="AL102" s="481">
        <v>0</v>
      </c>
      <c r="AM102" s="481">
        <v>0</v>
      </c>
      <c r="AN102" s="481">
        <v>0</v>
      </c>
      <c r="AO102" s="481">
        <v>0</v>
      </c>
      <c r="AP102" s="482">
        <v>0</v>
      </c>
      <c r="AQ102" s="481">
        <v>0</v>
      </c>
      <c r="AR102" s="481">
        <v>0</v>
      </c>
      <c r="AS102" s="481">
        <v>0</v>
      </c>
      <c r="AT102" s="481">
        <v>0</v>
      </c>
      <c r="AU102" s="481">
        <v>0</v>
      </c>
      <c r="AV102" s="481">
        <v>0</v>
      </c>
      <c r="AW102" s="481">
        <v>0</v>
      </c>
      <c r="AX102" s="481">
        <v>0</v>
      </c>
      <c r="AY102" s="481">
        <v>0</v>
      </c>
      <c r="AZ102" s="481">
        <v>0</v>
      </c>
      <c r="BA102" s="481">
        <v>0</v>
      </c>
      <c r="BB102" s="482">
        <v>0</v>
      </c>
      <c r="BC102" s="481">
        <v>0</v>
      </c>
      <c r="BD102" s="481">
        <v>0</v>
      </c>
      <c r="BE102" s="481">
        <v>1</v>
      </c>
      <c r="BF102" s="481">
        <v>0</v>
      </c>
      <c r="BG102" s="481">
        <v>0</v>
      </c>
      <c r="BH102" s="55">
        <v>0</v>
      </c>
      <c r="BI102" s="481">
        <v>0</v>
      </c>
      <c r="BJ102" s="481">
        <v>0</v>
      </c>
      <c r="BK102" s="481">
        <v>0</v>
      </c>
      <c r="BL102" s="481">
        <v>0</v>
      </c>
      <c r="BM102" s="481">
        <v>0</v>
      </c>
      <c r="BN102" s="483">
        <f t="shared" si="38"/>
        <v>1</v>
      </c>
      <c r="BO102" s="481">
        <v>0</v>
      </c>
      <c r="BP102" s="481">
        <v>0</v>
      </c>
      <c r="BQ102" s="481">
        <v>0</v>
      </c>
      <c r="BR102" s="481">
        <v>1</v>
      </c>
      <c r="BS102" s="481">
        <v>1</v>
      </c>
      <c r="BT102" s="481">
        <v>0</v>
      </c>
      <c r="BU102" s="481">
        <v>2</v>
      </c>
      <c r="BV102" s="481">
        <v>1</v>
      </c>
      <c r="BW102" s="481">
        <v>0</v>
      </c>
      <c r="BX102" s="481">
        <v>0</v>
      </c>
      <c r="BY102" s="481">
        <v>0</v>
      </c>
      <c r="BZ102" s="481">
        <v>3</v>
      </c>
      <c r="CA102" s="482">
        <v>1</v>
      </c>
      <c r="CB102" s="481">
        <v>0</v>
      </c>
      <c r="CC102" s="481">
        <v>0</v>
      </c>
      <c r="CD102" s="481">
        <v>0</v>
      </c>
      <c r="CE102" s="481">
        <v>0</v>
      </c>
      <c r="CF102" s="481">
        <v>0</v>
      </c>
      <c r="CG102" s="481">
        <v>1</v>
      </c>
      <c r="CH102" s="481">
        <v>0</v>
      </c>
      <c r="CI102" s="481">
        <v>1</v>
      </c>
      <c r="CJ102" s="481">
        <v>3</v>
      </c>
      <c r="CK102" s="484">
        <v>5</v>
      </c>
      <c r="CL102" s="485">
        <f t="shared" si="25"/>
        <v>1</v>
      </c>
      <c r="CM102" s="485">
        <f t="shared" si="26"/>
        <v>5</v>
      </c>
      <c r="CN102" s="486">
        <f t="shared" si="27"/>
        <v>11</v>
      </c>
      <c r="CO102" s="487">
        <f t="shared" ref="CO102:CO125" si="39">((CN102/CM102)-1)*100</f>
        <v>120.00000000000001</v>
      </c>
      <c r="CU102" s="234"/>
      <c r="CV102" s="234"/>
      <c r="CW102" s="234"/>
      <c r="CX102" s="234"/>
      <c r="CY102" s="234"/>
      <c r="CZ102" s="234"/>
      <c r="DA102" s="234"/>
      <c r="DB102" s="234"/>
      <c r="DC102" s="234"/>
      <c r="DD102" s="234"/>
      <c r="DE102" s="234"/>
      <c r="DF102" s="234"/>
      <c r="DG102" s="234"/>
      <c r="DH102" s="234"/>
      <c r="DI102" s="234"/>
      <c r="DJ102" s="234"/>
      <c r="DK102" s="234"/>
      <c r="DL102" s="234"/>
    </row>
    <row r="103" spans="1:116" ht="20.100000000000001" customHeight="1" x14ac:dyDescent="0.25">
      <c r="A103" s="549"/>
      <c r="B103" s="474" t="s">
        <v>30</v>
      </c>
      <c r="C103" s="475" t="s">
        <v>31</v>
      </c>
      <c r="D103" s="476">
        <v>1</v>
      </c>
      <c r="E103" s="477">
        <v>4</v>
      </c>
      <c r="F103" s="477">
        <v>0</v>
      </c>
      <c r="G103" s="477">
        <v>0</v>
      </c>
      <c r="H103" s="477">
        <v>1</v>
      </c>
      <c r="I103" s="477">
        <v>0</v>
      </c>
      <c r="J103" s="477">
        <v>0</v>
      </c>
      <c r="K103" s="477">
        <v>0</v>
      </c>
      <c r="L103" s="477">
        <v>0</v>
      </c>
      <c r="M103" s="478">
        <v>0</v>
      </c>
      <c r="N103" s="478">
        <v>0</v>
      </c>
      <c r="O103" s="477">
        <v>0</v>
      </c>
      <c r="P103" s="479">
        <f>SUM(D103:O103)</f>
        <v>6</v>
      </c>
      <c r="Q103" s="480">
        <v>0</v>
      </c>
      <c r="R103" s="480">
        <v>0</v>
      </c>
      <c r="S103" s="480">
        <v>0</v>
      </c>
      <c r="T103" s="480">
        <v>0</v>
      </c>
      <c r="U103" s="480">
        <v>0</v>
      </c>
      <c r="V103" s="480">
        <v>0</v>
      </c>
      <c r="W103" s="480">
        <v>0</v>
      </c>
      <c r="X103" s="480">
        <v>0</v>
      </c>
      <c r="Y103" s="480">
        <v>0</v>
      </c>
      <c r="Z103" s="480">
        <v>0</v>
      </c>
      <c r="AA103" s="480">
        <v>0</v>
      </c>
      <c r="AB103" s="481">
        <v>0</v>
      </c>
      <c r="AC103" s="479">
        <f>SUM(Q103:AB103)</f>
        <v>0</v>
      </c>
      <c r="AD103" s="481">
        <v>0</v>
      </c>
      <c r="AE103" s="481">
        <v>0</v>
      </c>
      <c r="AF103" s="481">
        <v>0</v>
      </c>
      <c r="AG103" s="481">
        <v>1</v>
      </c>
      <c r="AH103" s="481">
        <v>2</v>
      </c>
      <c r="AI103" s="481">
        <v>0</v>
      </c>
      <c r="AJ103" s="481">
        <v>0</v>
      </c>
      <c r="AK103" s="481">
        <v>0</v>
      </c>
      <c r="AL103" s="481">
        <v>0</v>
      </c>
      <c r="AM103" s="481">
        <v>0</v>
      </c>
      <c r="AN103" s="481">
        <v>0</v>
      </c>
      <c r="AO103" s="481">
        <v>0</v>
      </c>
      <c r="AP103" s="482">
        <v>0</v>
      </c>
      <c r="AQ103" s="481">
        <v>0</v>
      </c>
      <c r="AR103" s="481">
        <v>0</v>
      </c>
      <c r="AS103" s="481">
        <v>0</v>
      </c>
      <c r="AT103" s="481">
        <v>0</v>
      </c>
      <c r="AU103" s="481">
        <v>0</v>
      </c>
      <c r="AV103" s="481">
        <v>0</v>
      </c>
      <c r="AW103" s="481">
        <v>0</v>
      </c>
      <c r="AX103" s="481">
        <v>0</v>
      </c>
      <c r="AY103" s="481">
        <v>0</v>
      </c>
      <c r="AZ103" s="481">
        <v>0</v>
      </c>
      <c r="BA103" s="481">
        <v>0</v>
      </c>
      <c r="BB103" s="482">
        <v>0</v>
      </c>
      <c r="BC103" s="481">
        <v>0</v>
      </c>
      <c r="BD103" s="481">
        <v>0</v>
      </c>
      <c r="BE103" s="481">
        <v>0</v>
      </c>
      <c r="BF103" s="481">
        <v>0</v>
      </c>
      <c r="BG103" s="481">
        <v>0</v>
      </c>
      <c r="BH103" s="55">
        <v>0</v>
      </c>
      <c r="BI103" s="481">
        <v>0</v>
      </c>
      <c r="BJ103" s="481">
        <v>0</v>
      </c>
      <c r="BK103" s="481">
        <v>0</v>
      </c>
      <c r="BL103" s="481">
        <v>0</v>
      </c>
      <c r="BM103" s="481">
        <v>0</v>
      </c>
      <c r="BN103" s="483">
        <f t="shared" si="38"/>
        <v>0</v>
      </c>
      <c r="BO103" s="481">
        <v>0</v>
      </c>
      <c r="BP103" s="481">
        <v>0</v>
      </c>
      <c r="BQ103" s="481">
        <v>0</v>
      </c>
      <c r="BR103" s="481">
        <v>0</v>
      </c>
      <c r="BS103" s="481">
        <v>0</v>
      </c>
      <c r="BT103" s="481">
        <v>0</v>
      </c>
      <c r="BU103" s="481">
        <v>0</v>
      </c>
      <c r="BV103" s="481">
        <v>0</v>
      </c>
      <c r="BW103" s="481">
        <v>0</v>
      </c>
      <c r="BX103" s="481">
        <v>0</v>
      </c>
      <c r="BY103" s="481">
        <v>0</v>
      </c>
      <c r="BZ103" s="481">
        <v>0</v>
      </c>
      <c r="CA103" s="482">
        <v>0</v>
      </c>
      <c r="CB103" s="481">
        <v>0</v>
      </c>
      <c r="CC103" s="481">
        <v>0</v>
      </c>
      <c r="CD103" s="481">
        <v>0</v>
      </c>
      <c r="CE103" s="481">
        <v>0</v>
      </c>
      <c r="CF103" s="481">
        <v>0</v>
      </c>
      <c r="CG103" s="481">
        <v>0</v>
      </c>
      <c r="CH103" s="481">
        <v>0</v>
      </c>
      <c r="CI103" s="481">
        <v>0</v>
      </c>
      <c r="CJ103" s="481">
        <v>0</v>
      </c>
      <c r="CK103" s="484"/>
      <c r="CL103" s="485">
        <f t="shared" si="25"/>
        <v>0</v>
      </c>
      <c r="CM103" s="485">
        <f t="shared" si="26"/>
        <v>0</v>
      </c>
      <c r="CN103" s="486">
        <f t="shared" si="27"/>
        <v>0</v>
      </c>
      <c r="CO103" s="487"/>
      <c r="CU103" s="234"/>
      <c r="CV103" s="234"/>
      <c r="CW103" s="234"/>
      <c r="CX103" s="234"/>
      <c r="CY103" s="234"/>
      <c r="CZ103" s="234"/>
      <c r="DA103" s="234"/>
      <c r="DB103" s="234"/>
      <c r="DC103" s="234"/>
      <c r="DD103" s="234"/>
      <c r="DE103" s="234"/>
      <c r="DF103" s="234"/>
      <c r="DG103" s="234"/>
      <c r="DH103" s="234"/>
      <c r="DI103" s="234"/>
      <c r="DJ103" s="234"/>
      <c r="DK103" s="234"/>
      <c r="DL103" s="234"/>
    </row>
    <row r="104" spans="1:116" ht="20.100000000000001" customHeight="1" x14ac:dyDescent="0.25">
      <c r="A104" s="549"/>
      <c r="B104" s="474" t="s">
        <v>136</v>
      </c>
      <c r="C104" s="475" t="s">
        <v>137</v>
      </c>
      <c r="D104" s="476">
        <v>0</v>
      </c>
      <c r="E104" s="477">
        <v>0</v>
      </c>
      <c r="F104" s="477">
        <v>0</v>
      </c>
      <c r="G104" s="477">
        <v>0</v>
      </c>
      <c r="H104" s="477">
        <v>1</v>
      </c>
      <c r="I104" s="477">
        <v>0</v>
      </c>
      <c r="J104" s="477">
        <v>0</v>
      </c>
      <c r="K104" s="477">
        <v>0</v>
      </c>
      <c r="L104" s="477">
        <v>0</v>
      </c>
      <c r="M104" s="478">
        <v>0</v>
      </c>
      <c r="N104" s="478">
        <v>0</v>
      </c>
      <c r="O104" s="477">
        <v>0</v>
      </c>
      <c r="P104" s="479">
        <f>SUM(D104:O104)</f>
        <v>1</v>
      </c>
      <c r="Q104" s="480">
        <v>0</v>
      </c>
      <c r="R104" s="480">
        <v>0</v>
      </c>
      <c r="S104" s="480">
        <v>0</v>
      </c>
      <c r="T104" s="480">
        <v>0</v>
      </c>
      <c r="U104" s="480">
        <v>0</v>
      </c>
      <c r="V104" s="480">
        <v>0</v>
      </c>
      <c r="W104" s="480">
        <v>0</v>
      </c>
      <c r="X104" s="480">
        <v>0</v>
      </c>
      <c r="Y104" s="480">
        <v>0</v>
      </c>
      <c r="Z104" s="480">
        <v>0</v>
      </c>
      <c r="AA104" s="480">
        <v>0</v>
      </c>
      <c r="AB104" s="481">
        <v>0</v>
      </c>
      <c r="AC104" s="479">
        <f>SUM(Q104:AB104)</f>
        <v>0</v>
      </c>
      <c r="AD104" s="481">
        <v>0</v>
      </c>
      <c r="AE104" s="481">
        <v>0</v>
      </c>
      <c r="AF104" s="481">
        <v>0</v>
      </c>
      <c r="AG104" s="481">
        <v>0</v>
      </c>
      <c r="AH104" s="481">
        <v>0</v>
      </c>
      <c r="AI104" s="481">
        <v>0</v>
      </c>
      <c r="AJ104" s="481">
        <v>0</v>
      </c>
      <c r="AK104" s="481">
        <v>0</v>
      </c>
      <c r="AL104" s="481">
        <v>0</v>
      </c>
      <c r="AM104" s="481">
        <v>0</v>
      </c>
      <c r="AN104" s="481">
        <v>0</v>
      </c>
      <c r="AO104" s="481">
        <v>0</v>
      </c>
      <c r="AP104" s="482">
        <v>0</v>
      </c>
      <c r="AQ104" s="481">
        <v>0</v>
      </c>
      <c r="AR104" s="481">
        <v>0</v>
      </c>
      <c r="AS104" s="481">
        <v>0</v>
      </c>
      <c r="AT104" s="481">
        <v>0</v>
      </c>
      <c r="AU104" s="481">
        <v>0</v>
      </c>
      <c r="AV104" s="481">
        <v>0</v>
      </c>
      <c r="AW104" s="481">
        <v>0</v>
      </c>
      <c r="AX104" s="481">
        <v>0</v>
      </c>
      <c r="AY104" s="481">
        <v>0</v>
      </c>
      <c r="AZ104" s="481">
        <v>0</v>
      </c>
      <c r="BA104" s="481">
        <v>0</v>
      </c>
      <c r="BB104" s="482">
        <v>0</v>
      </c>
      <c r="BC104" s="481">
        <v>0</v>
      </c>
      <c r="BD104" s="481">
        <v>0</v>
      </c>
      <c r="BE104" s="481">
        <v>1</v>
      </c>
      <c r="BF104" s="481">
        <v>0</v>
      </c>
      <c r="BG104" s="481">
        <v>0</v>
      </c>
      <c r="BH104" s="55">
        <v>0</v>
      </c>
      <c r="BI104" s="481">
        <v>0</v>
      </c>
      <c r="BJ104" s="481">
        <v>0</v>
      </c>
      <c r="BK104" s="481">
        <v>0</v>
      </c>
      <c r="BL104" s="481">
        <v>0</v>
      </c>
      <c r="BM104" s="481">
        <v>0</v>
      </c>
      <c r="BN104" s="483">
        <f t="shared" si="38"/>
        <v>1</v>
      </c>
      <c r="BO104" s="481">
        <v>0</v>
      </c>
      <c r="BP104" s="481">
        <v>0</v>
      </c>
      <c r="BQ104" s="481">
        <v>0</v>
      </c>
      <c r="BR104" s="481">
        <v>1</v>
      </c>
      <c r="BS104" s="481">
        <v>1</v>
      </c>
      <c r="BT104" s="481">
        <v>0</v>
      </c>
      <c r="BU104" s="481">
        <v>2</v>
      </c>
      <c r="BV104" s="481">
        <v>1</v>
      </c>
      <c r="BW104" s="481">
        <v>0</v>
      </c>
      <c r="BX104" s="481">
        <v>0</v>
      </c>
      <c r="BY104" s="481">
        <v>0</v>
      </c>
      <c r="BZ104" s="481">
        <v>4</v>
      </c>
      <c r="CA104" s="482">
        <v>0</v>
      </c>
      <c r="CB104" s="481">
        <v>0</v>
      </c>
      <c r="CC104" s="481">
        <v>0</v>
      </c>
      <c r="CD104" s="481">
        <v>0</v>
      </c>
      <c r="CE104" s="481">
        <v>0</v>
      </c>
      <c r="CF104" s="481">
        <v>0</v>
      </c>
      <c r="CG104" s="481">
        <v>1</v>
      </c>
      <c r="CH104" s="481">
        <v>0</v>
      </c>
      <c r="CI104" s="481">
        <v>1</v>
      </c>
      <c r="CJ104" s="481">
        <v>4</v>
      </c>
      <c r="CK104" s="484">
        <v>4</v>
      </c>
      <c r="CL104" s="485">
        <f t="shared" si="25"/>
        <v>1</v>
      </c>
      <c r="CM104" s="485">
        <f t="shared" si="26"/>
        <v>5</v>
      </c>
      <c r="CN104" s="486">
        <f t="shared" si="27"/>
        <v>10</v>
      </c>
      <c r="CO104" s="487">
        <f t="shared" si="39"/>
        <v>100</v>
      </c>
      <c r="CU104" s="234"/>
      <c r="CV104" s="234"/>
      <c r="CW104" s="234"/>
      <c r="CX104" s="234"/>
      <c r="CY104" s="234"/>
      <c r="CZ104" s="234"/>
      <c r="DA104" s="234"/>
      <c r="DB104" s="234"/>
      <c r="DC104" s="234"/>
      <c r="DD104" s="234"/>
      <c r="DE104" s="234"/>
      <c r="DF104" s="234"/>
      <c r="DG104" s="234"/>
      <c r="DH104" s="234"/>
      <c r="DI104" s="234"/>
      <c r="DJ104" s="234"/>
      <c r="DK104" s="234"/>
      <c r="DL104" s="234"/>
    </row>
    <row r="105" spans="1:116" ht="20.100000000000001" customHeight="1" x14ac:dyDescent="0.25">
      <c r="A105" s="549"/>
      <c r="B105" s="173" t="s">
        <v>32</v>
      </c>
      <c r="C105" s="130" t="s">
        <v>133</v>
      </c>
      <c r="D105" s="178">
        <v>337</v>
      </c>
      <c r="E105" s="179">
        <v>211</v>
      </c>
      <c r="F105" s="179">
        <v>243</v>
      </c>
      <c r="G105" s="179">
        <v>224</v>
      </c>
      <c r="H105" s="179">
        <v>245</v>
      </c>
      <c r="I105" s="179">
        <v>252</v>
      </c>
      <c r="J105" s="179">
        <v>240</v>
      </c>
      <c r="K105" s="179">
        <v>188</v>
      </c>
      <c r="L105" s="179">
        <v>204</v>
      </c>
      <c r="M105" s="182">
        <v>213</v>
      </c>
      <c r="N105" s="182">
        <v>215</v>
      </c>
      <c r="O105" s="179">
        <v>352</v>
      </c>
      <c r="P105" s="170">
        <f>SUM(D105:O105)</f>
        <v>2924</v>
      </c>
      <c r="Q105" s="180">
        <v>201</v>
      </c>
      <c r="R105" s="180">
        <v>204</v>
      </c>
      <c r="S105" s="180">
        <v>292</v>
      </c>
      <c r="T105" s="180">
        <v>295</v>
      </c>
      <c r="U105" s="180">
        <v>426</v>
      </c>
      <c r="V105" s="180">
        <v>419</v>
      </c>
      <c r="W105" s="180">
        <v>314</v>
      </c>
      <c r="X105" s="180">
        <v>391</v>
      </c>
      <c r="Y105" s="180">
        <v>426</v>
      </c>
      <c r="Z105" s="180">
        <v>337</v>
      </c>
      <c r="AA105" s="181">
        <v>327</v>
      </c>
      <c r="AB105" s="181">
        <v>488</v>
      </c>
      <c r="AC105" s="170">
        <f>SUM(Q105:AB105)</f>
        <v>4120</v>
      </c>
      <c r="AD105" s="181">
        <v>347</v>
      </c>
      <c r="AE105" s="181">
        <v>348</v>
      </c>
      <c r="AF105" s="181">
        <v>397</v>
      </c>
      <c r="AG105" s="181">
        <v>494</v>
      </c>
      <c r="AH105" s="181">
        <v>485</v>
      </c>
      <c r="AI105" s="181">
        <v>495</v>
      </c>
      <c r="AJ105" s="181">
        <v>479</v>
      </c>
      <c r="AK105" s="181">
        <v>380</v>
      </c>
      <c r="AL105" s="181">
        <v>386</v>
      </c>
      <c r="AM105" s="243">
        <v>401</v>
      </c>
      <c r="AN105" s="243">
        <v>445</v>
      </c>
      <c r="AO105" s="243">
        <v>489</v>
      </c>
      <c r="AP105" s="138">
        <v>471</v>
      </c>
      <c r="AQ105" s="98">
        <v>660</v>
      </c>
      <c r="AR105" s="98">
        <v>762</v>
      </c>
      <c r="AS105" s="98">
        <v>690</v>
      </c>
      <c r="AT105" s="98">
        <v>872</v>
      </c>
      <c r="AU105" s="98">
        <v>713</v>
      </c>
      <c r="AV105" s="98">
        <v>899</v>
      </c>
      <c r="AW105" s="98">
        <v>817</v>
      </c>
      <c r="AX105" s="98">
        <v>856</v>
      </c>
      <c r="AY105" s="98">
        <v>1038</v>
      </c>
      <c r="AZ105" s="98">
        <v>932</v>
      </c>
      <c r="BA105" s="98">
        <v>1018</v>
      </c>
      <c r="BB105" s="138">
        <v>924</v>
      </c>
      <c r="BC105" s="98">
        <v>931</v>
      </c>
      <c r="BD105" s="98">
        <v>1123</v>
      </c>
      <c r="BE105" s="98">
        <v>1294</v>
      </c>
      <c r="BF105" s="98">
        <v>1524</v>
      </c>
      <c r="BG105" s="98">
        <v>1280</v>
      </c>
      <c r="BH105" s="98">
        <v>1702</v>
      </c>
      <c r="BI105" s="98">
        <v>1464</v>
      </c>
      <c r="BJ105" s="98">
        <v>1553</v>
      </c>
      <c r="BK105" s="98">
        <v>1770</v>
      </c>
      <c r="BL105" s="98">
        <v>1810</v>
      </c>
      <c r="BM105" s="98">
        <v>2059</v>
      </c>
      <c r="BN105" s="443">
        <f t="shared" si="38"/>
        <v>17434</v>
      </c>
      <c r="BO105" s="98">
        <v>1752</v>
      </c>
      <c r="BP105" s="98">
        <v>1745</v>
      </c>
      <c r="BQ105" s="98">
        <v>1836</v>
      </c>
      <c r="BR105" s="98">
        <v>1821</v>
      </c>
      <c r="BS105" s="98">
        <v>1971</v>
      </c>
      <c r="BT105" s="98">
        <v>1705</v>
      </c>
      <c r="BU105" s="98">
        <v>1946</v>
      </c>
      <c r="BV105" s="98">
        <v>1813</v>
      </c>
      <c r="BW105" s="98">
        <v>1478</v>
      </c>
      <c r="BX105" s="98">
        <v>1160</v>
      </c>
      <c r="BY105" s="98">
        <v>1012</v>
      </c>
      <c r="BZ105" s="98">
        <v>1328</v>
      </c>
      <c r="CA105" s="138">
        <v>1184</v>
      </c>
      <c r="CB105" s="98">
        <v>1028</v>
      </c>
      <c r="CC105" s="98">
        <v>1203</v>
      </c>
      <c r="CD105" s="98">
        <v>1151</v>
      </c>
      <c r="CE105" s="98">
        <v>1100</v>
      </c>
      <c r="CF105" s="98">
        <v>1176</v>
      </c>
      <c r="CG105" s="98">
        <v>1250</v>
      </c>
      <c r="CH105" s="98">
        <v>1101</v>
      </c>
      <c r="CI105" s="98">
        <v>1197</v>
      </c>
      <c r="CJ105" s="98">
        <v>1192</v>
      </c>
      <c r="CK105" s="244">
        <v>1041</v>
      </c>
      <c r="CL105" s="367">
        <f t="shared" si="25"/>
        <v>15375</v>
      </c>
      <c r="CM105" s="367">
        <f t="shared" si="26"/>
        <v>18239</v>
      </c>
      <c r="CN105" s="27">
        <f t="shared" si="27"/>
        <v>12623</v>
      </c>
      <c r="CO105" s="368">
        <f t="shared" si="39"/>
        <v>-30.791161796151101</v>
      </c>
      <c r="CU105" s="234"/>
      <c r="CV105" s="234"/>
      <c r="CW105" s="234"/>
      <c r="CX105" s="234"/>
      <c r="CY105" s="234"/>
      <c r="CZ105" s="234"/>
      <c r="DA105" s="234"/>
      <c r="DB105" s="234"/>
      <c r="DC105" s="234"/>
      <c r="DD105" s="234"/>
      <c r="DE105" s="234"/>
      <c r="DF105" s="234"/>
      <c r="DG105" s="234"/>
      <c r="DH105" s="234"/>
      <c r="DI105" s="234"/>
      <c r="DJ105" s="234"/>
      <c r="DK105" s="234"/>
      <c r="DL105" s="234"/>
    </row>
    <row r="106" spans="1:116" ht="20.100000000000001" customHeight="1" x14ac:dyDescent="0.25">
      <c r="A106" s="549"/>
      <c r="B106" s="173" t="s">
        <v>103</v>
      </c>
      <c r="C106" s="130" t="s">
        <v>104</v>
      </c>
      <c r="D106" s="178">
        <v>0</v>
      </c>
      <c r="E106" s="179">
        <v>0</v>
      </c>
      <c r="F106" s="179">
        <v>0</v>
      </c>
      <c r="G106" s="179">
        <v>0</v>
      </c>
      <c r="H106" s="179">
        <v>0</v>
      </c>
      <c r="I106" s="179">
        <v>0</v>
      </c>
      <c r="J106" s="179">
        <v>0</v>
      </c>
      <c r="K106" s="179">
        <v>0</v>
      </c>
      <c r="L106" s="179">
        <v>0</v>
      </c>
      <c r="M106" s="179">
        <v>0</v>
      </c>
      <c r="N106" s="179">
        <v>0</v>
      </c>
      <c r="O106" s="179">
        <v>0</v>
      </c>
      <c r="P106" s="368">
        <v>0</v>
      </c>
      <c r="Q106" s="179">
        <v>0</v>
      </c>
      <c r="R106" s="179">
        <v>0</v>
      </c>
      <c r="S106" s="179">
        <v>0</v>
      </c>
      <c r="T106" s="179">
        <v>0</v>
      </c>
      <c r="U106" s="179">
        <v>0</v>
      </c>
      <c r="V106" s="179">
        <v>0</v>
      </c>
      <c r="W106" s="179">
        <v>0</v>
      </c>
      <c r="X106" s="179">
        <v>0</v>
      </c>
      <c r="Y106" s="179">
        <v>0</v>
      </c>
      <c r="Z106" s="179">
        <v>0</v>
      </c>
      <c r="AA106" s="179">
        <v>0</v>
      </c>
      <c r="AB106" s="179">
        <v>0</v>
      </c>
      <c r="AC106" s="398">
        <v>0</v>
      </c>
      <c r="AD106" s="179">
        <v>0</v>
      </c>
      <c r="AE106" s="179">
        <v>0</v>
      </c>
      <c r="AF106" s="179">
        <v>0</v>
      </c>
      <c r="AG106" s="179">
        <v>0</v>
      </c>
      <c r="AH106" s="179">
        <v>0</v>
      </c>
      <c r="AI106" s="179">
        <v>0</v>
      </c>
      <c r="AJ106" s="179">
        <v>0</v>
      </c>
      <c r="AK106" s="179">
        <v>0</v>
      </c>
      <c r="AL106" s="179">
        <v>0</v>
      </c>
      <c r="AM106" s="179">
        <v>0</v>
      </c>
      <c r="AN106" s="179">
        <v>0</v>
      </c>
      <c r="AO106" s="396">
        <v>0</v>
      </c>
      <c r="AP106" s="138">
        <v>0</v>
      </c>
      <c r="AQ106" s="98">
        <v>0</v>
      </c>
      <c r="AR106" s="98">
        <v>0</v>
      </c>
      <c r="AS106" s="98">
        <v>0</v>
      </c>
      <c r="AT106" s="98">
        <v>0</v>
      </c>
      <c r="AU106" s="98">
        <v>0</v>
      </c>
      <c r="AV106" s="98">
        <v>0</v>
      </c>
      <c r="AW106" s="98">
        <v>0</v>
      </c>
      <c r="AX106" s="98">
        <v>0</v>
      </c>
      <c r="AY106" s="98">
        <v>0</v>
      </c>
      <c r="AZ106" s="98">
        <v>0</v>
      </c>
      <c r="BA106" s="98">
        <v>0</v>
      </c>
      <c r="BB106" s="138">
        <v>0</v>
      </c>
      <c r="BC106" s="98">
        <v>0</v>
      </c>
      <c r="BD106" s="98">
        <v>0</v>
      </c>
      <c r="BE106" s="98">
        <v>0</v>
      </c>
      <c r="BF106" s="98">
        <v>2</v>
      </c>
      <c r="BG106" s="98">
        <v>0</v>
      </c>
      <c r="BH106" s="98">
        <v>3</v>
      </c>
      <c r="BI106" s="98">
        <v>3</v>
      </c>
      <c r="BJ106" s="98">
        <v>3</v>
      </c>
      <c r="BK106" s="98">
        <v>0</v>
      </c>
      <c r="BL106" s="98">
        <v>1</v>
      </c>
      <c r="BM106" s="98">
        <v>1</v>
      </c>
      <c r="BN106" s="443">
        <f t="shared" si="38"/>
        <v>13</v>
      </c>
      <c r="BO106" s="98">
        <v>1</v>
      </c>
      <c r="BP106" s="98">
        <v>0</v>
      </c>
      <c r="BQ106" s="98">
        <v>2</v>
      </c>
      <c r="BR106" s="98">
        <v>0</v>
      </c>
      <c r="BS106" s="98">
        <v>1</v>
      </c>
      <c r="BT106" s="98">
        <v>1</v>
      </c>
      <c r="BU106" s="98">
        <v>2</v>
      </c>
      <c r="BV106" s="98">
        <v>0</v>
      </c>
      <c r="BW106" s="98">
        <v>0</v>
      </c>
      <c r="BX106" s="98">
        <v>0</v>
      </c>
      <c r="BY106" s="98">
        <v>0</v>
      </c>
      <c r="BZ106" s="98">
        <v>0</v>
      </c>
      <c r="CA106" s="138">
        <v>0</v>
      </c>
      <c r="CB106" s="98">
        <v>0</v>
      </c>
      <c r="CC106" s="98">
        <v>0</v>
      </c>
      <c r="CD106" s="98">
        <v>0</v>
      </c>
      <c r="CE106" s="98">
        <v>0</v>
      </c>
      <c r="CF106" s="98">
        <v>0</v>
      </c>
      <c r="CG106" s="98">
        <v>0</v>
      </c>
      <c r="CH106" s="98">
        <v>1</v>
      </c>
      <c r="CI106" s="98">
        <v>0</v>
      </c>
      <c r="CJ106" s="98">
        <v>0</v>
      </c>
      <c r="CK106" s="244">
        <v>1</v>
      </c>
      <c r="CL106" s="367">
        <f t="shared" si="25"/>
        <v>12</v>
      </c>
      <c r="CM106" s="367">
        <f t="shared" si="26"/>
        <v>7</v>
      </c>
      <c r="CN106" s="27">
        <f t="shared" si="27"/>
        <v>2</v>
      </c>
      <c r="CO106" s="368">
        <f t="shared" si="39"/>
        <v>-71.428571428571431</v>
      </c>
      <c r="CU106" s="234"/>
      <c r="CV106" s="234"/>
      <c r="CW106" s="234"/>
      <c r="CX106" s="234"/>
      <c r="CY106" s="234"/>
      <c r="CZ106" s="234"/>
      <c r="DA106" s="234"/>
      <c r="DB106" s="234"/>
      <c r="DC106" s="234"/>
      <c r="DD106" s="234"/>
      <c r="DE106" s="234"/>
      <c r="DF106" s="234"/>
      <c r="DG106" s="234"/>
      <c r="DH106" s="234"/>
      <c r="DI106" s="234"/>
      <c r="DJ106" s="234"/>
      <c r="DK106" s="234"/>
      <c r="DL106" s="234"/>
    </row>
    <row r="107" spans="1:116" ht="20.100000000000001" customHeight="1" x14ac:dyDescent="0.25">
      <c r="A107" s="549"/>
      <c r="B107" s="110" t="s">
        <v>126</v>
      </c>
      <c r="C107" s="130" t="s">
        <v>129</v>
      </c>
      <c r="D107" s="178">
        <v>0</v>
      </c>
      <c r="E107" s="179">
        <v>0</v>
      </c>
      <c r="F107" s="179">
        <v>0</v>
      </c>
      <c r="G107" s="179">
        <v>0</v>
      </c>
      <c r="H107" s="179">
        <v>0</v>
      </c>
      <c r="I107" s="179">
        <v>0</v>
      </c>
      <c r="J107" s="179">
        <v>0</v>
      </c>
      <c r="K107" s="179">
        <v>0</v>
      </c>
      <c r="L107" s="179">
        <v>0</v>
      </c>
      <c r="M107" s="179">
        <v>0</v>
      </c>
      <c r="N107" s="179">
        <v>0</v>
      </c>
      <c r="O107" s="179">
        <v>0</v>
      </c>
      <c r="P107" s="368">
        <v>0</v>
      </c>
      <c r="Q107" s="179">
        <v>0</v>
      </c>
      <c r="R107" s="179">
        <v>0</v>
      </c>
      <c r="S107" s="179">
        <v>0</v>
      </c>
      <c r="T107" s="179">
        <v>0</v>
      </c>
      <c r="U107" s="179">
        <v>0</v>
      </c>
      <c r="V107" s="179">
        <v>0</v>
      </c>
      <c r="W107" s="179">
        <v>0</v>
      </c>
      <c r="X107" s="179">
        <v>0</v>
      </c>
      <c r="Y107" s="179">
        <v>0</v>
      </c>
      <c r="Z107" s="179">
        <v>0</v>
      </c>
      <c r="AA107" s="179">
        <v>0</v>
      </c>
      <c r="AB107" s="179">
        <v>0</v>
      </c>
      <c r="AC107" s="398">
        <v>0</v>
      </c>
      <c r="AD107" s="179">
        <v>0</v>
      </c>
      <c r="AE107" s="179">
        <v>0</v>
      </c>
      <c r="AF107" s="179">
        <v>0</v>
      </c>
      <c r="AG107" s="179">
        <v>0</v>
      </c>
      <c r="AH107" s="179">
        <v>0</v>
      </c>
      <c r="AI107" s="179">
        <v>0</v>
      </c>
      <c r="AJ107" s="179">
        <v>0</v>
      </c>
      <c r="AK107" s="179">
        <v>0</v>
      </c>
      <c r="AL107" s="179">
        <v>0</v>
      </c>
      <c r="AM107" s="179">
        <v>0</v>
      </c>
      <c r="AN107" s="179">
        <v>0</v>
      </c>
      <c r="AO107" s="396">
        <v>0</v>
      </c>
      <c r="AP107" s="138">
        <v>0</v>
      </c>
      <c r="AQ107" s="98">
        <v>0</v>
      </c>
      <c r="AR107" s="98">
        <v>0</v>
      </c>
      <c r="AS107" s="98">
        <v>0</v>
      </c>
      <c r="AT107" s="98">
        <v>0</v>
      </c>
      <c r="AU107" s="98">
        <v>0</v>
      </c>
      <c r="AV107" s="98">
        <v>0</v>
      </c>
      <c r="AW107" s="98">
        <v>0</v>
      </c>
      <c r="AX107" s="98">
        <v>0</v>
      </c>
      <c r="AY107" s="98">
        <v>0</v>
      </c>
      <c r="AZ107" s="98">
        <v>0</v>
      </c>
      <c r="BA107" s="98">
        <v>0</v>
      </c>
      <c r="BB107" s="138">
        <v>0</v>
      </c>
      <c r="BC107" s="98">
        <v>0</v>
      </c>
      <c r="BD107" s="98">
        <v>0</v>
      </c>
      <c r="BE107" s="98">
        <v>0</v>
      </c>
      <c r="BF107" s="98">
        <v>0</v>
      </c>
      <c r="BG107" s="98">
        <v>0</v>
      </c>
      <c r="BH107" s="98">
        <v>0</v>
      </c>
      <c r="BI107" s="98">
        <v>0</v>
      </c>
      <c r="BJ107" s="98">
        <v>0</v>
      </c>
      <c r="BK107" s="98">
        <v>0</v>
      </c>
      <c r="BL107" s="98">
        <v>0</v>
      </c>
      <c r="BM107" s="98">
        <v>0</v>
      </c>
      <c r="BN107" s="443">
        <f t="shared" si="38"/>
        <v>0</v>
      </c>
      <c r="BO107" s="98">
        <v>0</v>
      </c>
      <c r="BP107" s="98">
        <v>0</v>
      </c>
      <c r="BQ107" s="98">
        <v>0</v>
      </c>
      <c r="BR107" s="98">
        <v>0</v>
      </c>
      <c r="BS107" s="98">
        <v>0</v>
      </c>
      <c r="BT107" s="98">
        <v>0</v>
      </c>
      <c r="BU107" s="98">
        <v>0</v>
      </c>
      <c r="BV107" s="98">
        <v>0</v>
      </c>
      <c r="BW107" s="98">
        <v>35</v>
      </c>
      <c r="BX107" s="98">
        <v>65</v>
      </c>
      <c r="BY107" s="98">
        <v>52</v>
      </c>
      <c r="BZ107" s="98">
        <v>66</v>
      </c>
      <c r="CA107" s="138">
        <v>33</v>
      </c>
      <c r="CB107" s="98">
        <v>43</v>
      </c>
      <c r="CC107" s="98">
        <v>63</v>
      </c>
      <c r="CD107" s="98">
        <v>45</v>
      </c>
      <c r="CE107" s="98">
        <v>41</v>
      </c>
      <c r="CF107" s="98">
        <v>43</v>
      </c>
      <c r="CG107" s="98">
        <v>63</v>
      </c>
      <c r="CH107" s="98">
        <v>63</v>
      </c>
      <c r="CI107" s="98">
        <v>63</v>
      </c>
      <c r="CJ107" s="98">
        <v>70</v>
      </c>
      <c r="CK107" s="244">
        <v>76</v>
      </c>
      <c r="CL107" s="367">
        <f t="shared" si="25"/>
        <v>0</v>
      </c>
      <c r="CM107" s="367">
        <f t="shared" si="26"/>
        <v>152</v>
      </c>
      <c r="CN107" s="27">
        <f t="shared" si="27"/>
        <v>603</v>
      </c>
      <c r="CO107" s="368">
        <f t="shared" si="39"/>
        <v>296.71052631578948</v>
      </c>
      <c r="CU107" s="234"/>
      <c r="CV107" s="234"/>
      <c r="CW107" s="234"/>
      <c r="CX107" s="234"/>
      <c r="CY107" s="234"/>
      <c r="CZ107" s="234"/>
      <c r="DA107" s="234"/>
      <c r="DB107" s="234"/>
      <c r="DC107" s="234"/>
      <c r="DD107" s="234"/>
      <c r="DE107" s="234"/>
      <c r="DF107" s="234"/>
      <c r="DG107" s="234"/>
      <c r="DH107" s="234"/>
      <c r="DI107" s="234"/>
      <c r="DJ107" s="234"/>
      <c r="DK107" s="234"/>
      <c r="DL107" s="234"/>
    </row>
    <row r="108" spans="1:116" ht="20.100000000000001" customHeight="1" x14ac:dyDescent="0.25">
      <c r="A108" s="549"/>
      <c r="B108" s="110" t="s">
        <v>127</v>
      </c>
      <c r="C108" s="130" t="s">
        <v>188</v>
      </c>
      <c r="D108" s="178">
        <v>0</v>
      </c>
      <c r="E108" s="179">
        <v>0</v>
      </c>
      <c r="F108" s="179">
        <v>0</v>
      </c>
      <c r="G108" s="179">
        <v>0</v>
      </c>
      <c r="H108" s="179">
        <v>0</v>
      </c>
      <c r="I108" s="179">
        <v>0</v>
      </c>
      <c r="J108" s="179">
        <v>0</v>
      </c>
      <c r="K108" s="179">
        <v>0</v>
      </c>
      <c r="L108" s="179">
        <v>0</v>
      </c>
      <c r="M108" s="179">
        <v>0</v>
      </c>
      <c r="N108" s="179">
        <v>0</v>
      </c>
      <c r="O108" s="179">
        <v>0</v>
      </c>
      <c r="P108" s="368">
        <v>0</v>
      </c>
      <c r="Q108" s="179">
        <v>0</v>
      </c>
      <c r="R108" s="179">
        <v>0</v>
      </c>
      <c r="S108" s="179">
        <v>0</v>
      </c>
      <c r="T108" s="179">
        <v>0</v>
      </c>
      <c r="U108" s="179">
        <v>0</v>
      </c>
      <c r="V108" s="179">
        <v>0</v>
      </c>
      <c r="W108" s="179">
        <v>0</v>
      </c>
      <c r="X108" s="179">
        <v>0</v>
      </c>
      <c r="Y108" s="179">
        <v>0</v>
      </c>
      <c r="Z108" s="179">
        <v>0</v>
      </c>
      <c r="AA108" s="179">
        <v>0</v>
      </c>
      <c r="AB108" s="179">
        <v>0</v>
      </c>
      <c r="AC108" s="398">
        <v>0</v>
      </c>
      <c r="AD108" s="179">
        <v>0</v>
      </c>
      <c r="AE108" s="179">
        <v>0</v>
      </c>
      <c r="AF108" s="179">
        <v>0</v>
      </c>
      <c r="AG108" s="179">
        <v>0</v>
      </c>
      <c r="AH108" s="179">
        <v>0</v>
      </c>
      <c r="AI108" s="179">
        <v>0</v>
      </c>
      <c r="AJ108" s="179">
        <v>0</v>
      </c>
      <c r="AK108" s="179">
        <v>0</v>
      </c>
      <c r="AL108" s="179">
        <v>0</v>
      </c>
      <c r="AM108" s="179">
        <v>0</v>
      </c>
      <c r="AN108" s="179">
        <v>0</v>
      </c>
      <c r="AO108" s="396">
        <v>0</v>
      </c>
      <c r="AP108" s="138">
        <v>0</v>
      </c>
      <c r="AQ108" s="98">
        <v>0</v>
      </c>
      <c r="AR108" s="98">
        <v>0</v>
      </c>
      <c r="AS108" s="98">
        <v>0</v>
      </c>
      <c r="AT108" s="98">
        <v>0</v>
      </c>
      <c r="AU108" s="98">
        <v>0</v>
      </c>
      <c r="AV108" s="98">
        <v>0</v>
      </c>
      <c r="AW108" s="98">
        <v>0</v>
      </c>
      <c r="AX108" s="98">
        <v>0</v>
      </c>
      <c r="AY108" s="98">
        <v>0</v>
      </c>
      <c r="AZ108" s="98">
        <v>0</v>
      </c>
      <c r="BA108" s="98">
        <v>0</v>
      </c>
      <c r="BB108" s="138">
        <v>0</v>
      </c>
      <c r="BC108" s="98">
        <v>0</v>
      </c>
      <c r="BD108" s="98">
        <v>0</v>
      </c>
      <c r="BE108" s="98">
        <v>0</v>
      </c>
      <c r="BF108" s="98">
        <v>0</v>
      </c>
      <c r="BG108" s="98">
        <v>0</v>
      </c>
      <c r="BH108" s="98">
        <v>0</v>
      </c>
      <c r="BI108" s="98">
        <v>0</v>
      </c>
      <c r="BJ108" s="98">
        <v>0</v>
      </c>
      <c r="BK108" s="98">
        <v>0</v>
      </c>
      <c r="BL108" s="98">
        <v>0</v>
      </c>
      <c r="BM108" s="98">
        <v>0</v>
      </c>
      <c r="BN108" s="443">
        <f t="shared" si="38"/>
        <v>0</v>
      </c>
      <c r="BO108" s="98">
        <v>0</v>
      </c>
      <c r="BP108" s="98">
        <v>0</v>
      </c>
      <c r="BQ108" s="98">
        <v>0</v>
      </c>
      <c r="BR108" s="98">
        <v>0</v>
      </c>
      <c r="BS108" s="98">
        <v>0</v>
      </c>
      <c r="BT108" s="98">
        <v>0</v>
      </c>
      <c r="BU108" s="98">
        <v>0</v>
      </c>
      <c r="BV108" s="98">
        <v>0</v>
      </c>
      <c r="BW108" s="98">
        <v>1087</v>
      </c>
      <c r="BX108" s="98">
        <v>1961</v>
      </c>
      <c r="BY108" s="98">
        <v>1639</v>
      </c>
      <c r="BZ108" s="98">
        <v>2159</v>
      </c>
      <c r="CA108" s="138">
        <v>1690</v>
      </c>
      <c r="CB108" s="98">
        <v>1652</v>
      </c>
      <c r="CC108" s="98">
        <v>1934</v>
      </c>
      <c r="CD108" s="98">
        <v>2032</v>
      </c>
      <c r="CE108" s="98">
        <v>1930</v>
      </c>
      <c r="CF108" s="98">
        <v>2167</v>
      </c>
      <c r="CG108" s="98">
        <v>2560</v>
      </c>
      <c r="CH108" s="98">
        <v>2412</v>
      </c>
      <c r="CI108" s="98">
        <v>2393</v>
      </c>
      <c r="CJ108" s="98">
        <v>2779</v>
      </c>
      <c r="CK108" s="244">
        <v>2670</v>
      </c>
      <c r="CL108" s="367">
        <f t="shared" si="25"/>
        <v>0</v>
      </c>
      <c r="CM108" s="367">
        <f t="shared" si="26"/>
        <v>4687</v>
      </c>
      <c r="CN108" s="27">
        <f t="shared" si="27"/>
        <v>24219</v>
      </c>
      <c r="CO108" s="368">
        <f t="shared" si="39"/>
        <v>416.72711755920631</v>
      </c>
      <c r="CU108" s="234"/>
      <c r="CV108" s="234"/>
      <c r="CW108" s="234"/>
      <c r="CX108" s="234"/>
      <c r="CY108" s="234"/>
      <c r="CZ108" s="234"/>
      <c r="DA108" s="234"/>
      <c r="DB108" s="234"/>
      <c r="DC108" s="234"/>
      <c r="DD108" s="234"/>
      <c r="DE108" s="234"/>
      <c r="DF108" s="234"/>
      <c r="DG108" s="234"/>
      <c r="DH108" s="234"/>
      <c r="DI108" s="234"/>
      <c r="DJ108" s="234"/>
      <c r="DK108" s="234"/>
      <c r="DL108" s="234"/>
    </row>
    <row r="109" spans="1:116" ht="20.100000000000001" customHeight="1" x14ac:dyDescent="0.25">
      <c r="A109" s="549"/>
      <c r="B109" s="110" t="s">
        <v>128</v>
      </c>
      <c r="C109" s="130" t="s">
        <v>130</v>
      </c>
      <c r="D109" s="178">
        <v>0</v>
      </c>
      <c r="E109" s="179">
        <v>0</v>
      </c>
      <c r="F109" s="179">
        <v>0</v>
      </c>
      <c r="G109" s="179">
        <v>0</v>
      </c>
      <c r="H109" s="179">
        <v>0</v>
      </c>
      <c r="I109" s="179">
        <v>0</v>
      </c>
      <c r="J109" s="179">
        <v>0</v>
      </c>
      <c r="K109" s="179">
        <v>0</v>
      </c>
      <c r="L109" s="179">
        <v>0</v>
      </c>
      <c r="M109" s="179">
        <v>0</v>
      </c>
      <c r="N109" s="179">
        <v>0</v>
      </c>
      <c r="O109" s="179">
        <v>0</v>
      </c>
      <c r="P109" s="368">
        <v>0</v>
      </c>
      <c r="Q109" s="179">
        <v>0</v>
      </c>
      <c r="R109" s="179">
        <v>0</v>
      </c>
      <c r="S109" s="179">
        <v>0</v>
      </c>
      <c r="T109" s="179">
        <v>0</v>
      </c>
      <c r="U109" s="179">
        <v>0</v>
      </c>
      <c r="V109" s="179">
        <v>0</v>
      </c>
      <c r="W109" s="179">
        <v>0</v>
      </c>
      <c r="X109" s="179">
        <v>0</v>
      </c>
      <c r="Y109" s="179">
        <v>0</v>
      </c>
      <c r="Z109" s="179">
        <v>0</v>
      </c>
      <c r="AA109" s="179">
        <v>0</v>
      </c>
      <c r="AB109" s="179">
        <v>0</v>
      </c>
      <c r="AC109" s="398">
        <v>0</v>
      </c>
      <c r="AD109" s="179">
        <v>0</v>
      </c>
      <c r="AE109" s="179">
        <v>0</v>
      </c>
      <c r="AF109" s="179">
        <v>0</v>
      </c>
      <c r="AG109" s="179">
        <v>0</v>
      </c>
      <c r="AH109" s="179">
        <v>0</v>
      </c>
      <c r="AI109" s="179">
        <v>0</v>
      </c>
      <c r="AJ109" s="179">
        <v>0</v>
      </c>
      <c r="AK109" s="179">
        <v>0</v>
      </c>
      <c r="AL109" s="179">
        <v>0</v>
      </c>
      <c r="AM109" s="179">
        <v>0</v>
      </c>
      <c r="AN109" s="179">
        <v>0</v>
      </c>
      <c r="AO109" s="396">
        <v>0</v>
      </c>
      <c r="AP109" s="138">
        <v>0</v>
      </c>
      <c r="AQ109" s="98">
        <v>0</v>
      </c>
      <c r="AR109" s="98">
        <v>0</v>
      </c>
      <c r="AS109" s="98">
        <v>0</v>
      </c>
      <c r="AT109" s="98">
        <v>0</v>
      </c>
      <c r="AU109" s="98">
        <v>0</v>
      </c>
      <c r="AV109" s="98">
        <v>0</v>
      </c>
      <c r="AW109" s="98">
        <v>0</v>
      </c>
      <c r="AX109" s="98">
        <v>0</v>
      </c>
      <c r="AY109" s="98">
        <v>0</v>
      </c>
      <c r="AZ109" s="98">
        <v>0</v>
      </c>
      <c r="BA109" s="98">
        <v>0</v>
      </c>
      <c r="BB109" s="138">
        <v>0</v>
      </c>
      <c r="BC109" s="98">
        <v>0</v>
      </c>
      <c r="BD109" s="98">
        <v>0</v>
      </c>
      <c r="BE109" s="98">
        <v>0</v>
      </c>
      <c r="BF109" s="98">
        <v>0</v>
      </c>
      <c r="BG109" s="98">
        <v>0</v>
      </c>
      <c r="BH109" s="98">
        <v>0</v>
      </c>
      <c r="BI109" s="98">
        <v>0</v>
      </c>
      <c r="BJ109" s="98">
        <v>0</v>
      </c>
      <c r="BK109" s="98">
        <v>0</v>
      </c>
      <c r="BL109" s="98">
        <v>0</v>
      </c>
      <c r="BM109" s="98">
        <v>0</v>
      </c>
      <c r="BN109" s="443">
        <f t="shared" si="38"/>
        <v>0</v>
      </c>
      <c r="BO109" s="98">
        <v>0</v>
      </c>
      <c r="BP109" s="98">
        <v>0</v>
      </c>
      <c r="BQ109" s="98">
        <v>0</v>
      </c>
      <c r="BR109" s="98">
        <v>0</v>
      </c>
      <c r="BS109" s="98">
        <v>0</v>
      </c>
      <c r="BT109" s="98">
        <v>0</v>
      </c>
      <c r="BU109" s="98">
        <v>0</v>
      </c>
      <c r="BV109" s="98">
        <v>0</v>
      </c>
      <c r="BW109" s="98">
        <v>36</v>
      </c>
      <c r="BX109" s="98">
        <v>103</v>
      </c>
      <c r="BY109" s="98">
        <v>111</v>
      </c>
      <c r="BZ109" s="98">
        <v>80</v>
      </c>
      <c r="CA109" s="138">
        <v>54</v>
      </c>
      <c r="CB109" s="98">
        <v>63</v>
      </c>
      <c r="CC109" s="98">
        <v>57</v>
      </c>
      <c r="CD109" s="98">
        <v>67</v>
      </c>
      <c r="CE109" s="98">
        <v>101</v>
      </c>
      <c r="CF109" s="98">
        <v>76</v>
      </c>
      <c r="CG109" s="98">
        <v>77</v>
      </c>
      <c r="CH109" s="98">
        <v>54</v>
      </c>
      <c r="CI109" s="98">
        <v>35</v>
      </c>
      <c r="CJ109" s="98">
        <v>55</v>
      </c>
      <c r="CK109" s="244">
        <v>61</v>
      </c>
      <c r="CL109" s="367">
        <f t="shared" si="25"/>
        <v>0</v>
      </c>
      <c r="CM109" s="367">
        <f t="shared" si="26"/>
        <v>250</v>
      </c>
      <c r="CN109" s="27">
        <f t="shared" si="27"/>
        <v>700</v>
      </c>
      <c r="CO109" s="368">
        <f t="shared" si="39"/>
        <v>179.99999999999997</v>
      </c>
      <c r="CU109" s="234"/>
      <c r="CV109" s="234"/>
      <c r="CW109" s="234"/>
      <c r="CX109" s="234"/>
      <c r="CY109" s="234"/>
      <c r="CZ109" s="234"/>
      <c r="DA109" s="234"/>
      <c r="DB109" s="234"/>
      <c r="DC109" s="234"/>
      <c r="DD109" s="234"/>
      <c r="DE109" s="234"/>
      <c r="DF109" s="234"/>
      <c r="DG109" s="234"/>
      <c r="DH109" s="234"/>
      <c r="DI109" s="234"/>
      <c r="DJ109" s="234"/>
      <c r="DK109" s="234"/>
      <c r="DL109" s="234"/>
    </row>
    <row r="110" spans="1:116" ht="20.100000000000001" customHeight="1" x14ac:dyDescent="0.25">
      <c r="A110" s="549"/>
      <c r="B110" s="110" t="s">
        <v>182</v>
      </c>
      <c r="C110" s="130" t="s">
        <v>184</v>
      </c>
      <c r="D110" s="178">
        <v>0</v>
      </c>
      <c r="E110" s="179">
        <v>0</v>
      </c>
      <c r="F110" s="179">
        <v>0</v>
      </c>
      <c r="G110" s="179">
        <v>0</v>
      </c>
      <c r="H110" s="179">
        <v>0</v>
      </c>
      <c r="I110" s="179">
        <v>0</v>
      </c>
      <c r="J110" s="179">
        <v>0</v>
      </c>
      <c r="K110" s="179">
        <v>0</v>
      </c>
      <c r="L110" s="179">
        <v>0</v>
      </c>
      <c r="M110" s="179">
        <v>0</v>
      </c>
      <c r="N110" s="179">
        <v>0</v>
      </c>
      <c r="O110" s="179"/>
      <c r="P110" s="368">
        <v>0</v>
      </c>
      <c r="Q110" s="179">
        <v>0</v>
      </c>
      <c r="R110" s="179">
        <v>0</v>
      </c>
      <c r="S110" s="179">
        <v>0</v>
      </c>
      <c r="T110" s="179">
        <v>0</v>
      </c>
      <c r="U110" s="179">
        <v>0</v>
      </c>
      <c r="V110" s="179">
        <v>0</v>
      </c>
      <c r="W110" s="179">
        <v>0</v>
      </c>
      <c r="X110" s="179">
        <v>0</v>
      </c>
      <c r="Y110" s="179">
        <v>0</v>
      </c>
      <c r="Z110" s="179">
        <v>0</v>
      </c>
      <c r="AA110" s="179">
        <v>0</v>
      </c>
      <c r="AB110" s="179">
        <v>0</v>
      </c>
      <c r="AC110" s="398">
        <v>0</v>
      </c>
      <c r="AD110" s="179">
        <v>0</v>
      </c>
      <c r="AE110" s="179">
        <v>0</v>
      </c>
      <c r="AF110" s="179">
        <v>0</v>
      </c>
      <c r="AG110" s="179">
        <v>0</v>
      </c>
      <c r="AH110" s="179">
        <v>0</v>
      </c>
      <c r="AI110" s="179">
        <v>0</v>
      </c>
      <c r="AJ110" s="179">
        <v>0</v>
      </c>
      <c r="AK110" s="179">
        <v>0</v>
      </c>
      <c r="AL110" s="179">
        <v>0</v>
      </c>
      <c r="AM110" s="179">
        <v>0</v>
      </c>
      <c r="AN110" s="179">
        <v>0</v>
      </c>
      <c r="AO110" s="396">
        <v>0</v>
      </c>
      <c r="AP110" s="138">
        <v>0</v>
      </c>
      <c r="AQ110" s="98">
        <v>0</v>
      </c>
      <c r="AR110" s="98">
        <v>0</v>
      </c>
      <c r="AS110" s="98">
        <v>0</v>
      </c>
      <c r="AT110" s="98">
        <v>0</v>
      </c>
      <c r="AU110" s="98">
        <v>0</v>
      </c>
      <c r="AV110" s="98">
        <v>0</v>
      </c>
      <c r="AW110" s="98">
        <v>0</v>
      </c>
      <c r="AX110" s="98">
        <v>0</v>
      </c>
      <c r="AY110" s="98">
        <v>0</v>
      </c>
      <c r="AZ110" s="98">
        <v>0</v>
      </c>
      <c r="BA110" s="98">
        <v>0</v>
      </c>
      <c r="BB110" s="138">
        <v>0</v>
      </c>
      <c r="BC110" s="98">
        <v>0</v>
      </c>
      <c r="BD110" s="98">
        <v>0</v>
      </c>
      <c r="BE110" s="98">
        <v>0</v>
      </c>
      <c r="BF110" s="98">
        <v>0</v>
      </c>
      <c r="BG110" s="98">
        <v>0</v>
      </c>
      <c r="BH110" s="98">
        <v>0</v>
      </c>
      <c r="BI110" s="98">
        <v>0</v>
      </c>
      <c r="BJ110" s="98">
        <v>0</v>
      </c>
      <c r="BK110" s="98">
        <v>0</v>
      </c>
      <c r="BL110" s="98">
        <v>0</v>
      </c>
      <c r="BM110" s="98">
        <v>0</v>
      </c>
      <c r="BN110" s="443">
        <f t="shared" si="38"/>
        <v>0</v>
      </c>
      <c r="BO110" s="98">
        <v>0</v>
      </c>
      <c r="BP110" s="98">
        <v>0</v>
      </c>
      <c r="BQ110" s="98">
        <v>0</v>
      </c>
      <c r="BR110" s="98">
        <v>0</v>
      </c>
      <c r="BS110" s="98">
        <v>0</v>
      </c>
      <c r="BT110" s="98">
        <v>0</v>
      </c>
      <c r="BU110" s="98">
        <v>0</v>
      </c>
      <c r="BV110" s="98">
        <v>0</v>
      </c>
      <c r="BW110" s="98">
        <v>0</v>
      </c>
      <c r="BX110" s="98">
        <v>0</v>
      </c>
      <c r="BY110" s="98">
        <v>0</v>
      </c>
      <c r="BZ110" s="98">
        <v>0</v>
      </c>
      <c r="CA110" s="138">
        <v>0</v>
      </c>
      <c r="CB110" s="98">
        <v>0</v>
      </c>
      <c r="CC110" s="98">
        <v>0</v>
      </c>
      <c r="CD110" s="98">
        <v>0</v>
      </c>
      <c r="CE110" s="98">
        <v>0</v>
      </c>
      <c r="CF110" s="98">
        <v>46</v>
      </c>
      <c r="CG110" s="98">
        <v>82</v>
      </c>
      <c r="CH110" s="98">
        <v>71</v>
      </c>
      <c r="CI110" s="98">
        <v>78</v>
      </c>
      <c r="CJ110" s="98">
        <v>79</v>
      </c>
      <c r="CK110" s="244">
        <v>62</v>
      </c>
      <c r="CL110" s="367">
        <f t="shared" si="25"/>
        <v>0</v>
      </c>
      <c r="CM110" s="367">
        <f t="shared" si="26"/>
        <v>0</v>
      </c>
      <c r="CN110" s="27">
        <f t="shared" si="27"/>
        <v>418</v>
      </c>
      <c r="CO110" s="368"/>
      <c r="CU110" s="234"/>
      <c r="CV110" s="234"/>
      <c r="CW110" s="234"/>
      <c r="CX110" s="234"/>
      <c r="CY110" s="234"/>
      <c r="CZ110" s="234"/>
      <c r="DA110" s="234"/>
      <c r="DB110" s="234"/>
      <c r="DC110" s="234"/>
      <c r="DD110" s="234"/>
      <c r="DE110" s="234"/>
      <c r="DF110" s="234"/>
      <c r="DG110" s="234"/>
      <c r="DH110" s="234"/>
      <c r="DI110" s="234"/>
      <c r="DJ110" s="234"/>
      <c r="DK110" s="234"/>
      <c r="DL110" s="234"/>
    </row>
    <row r="111" spans="1:116" ht="20.100000000000001" customHeight="1" x14ac:dyDescent="0.25">
      <c r="A111" s="549"/>
      <c r="B111" s="110" t="s">
        <v>183</v>
      </c>
      <c r="C111" s="130" t="s">
        <v>185</v>
      </c>
      <c r="D111" s="178">
        <v>0</v>
      </c>
      <c r="E111" s="179">
        <v>0</v>
      </c>
      <c r="F111" s="179">
        <v>0</v>
      </c>
      <c r="G111" s="179">
        <v>0</v>
      </c>
      <c r="H111" s="179">
        <v>0</v>
      </c>
      <c r="I111" s="179">
        <v>0</v>
      </c>
      <c r="J111" s="179">
        <v>0</v>
      </c>
      <c r="K111" s="179">
        <v>0</v>
      </c>
      <c r="L111" s="179">
        <v>0</v>
      </c>
      <c r="M111" s="179">
        <v>0</v>
      </c>
      <c r="N111" s="179">
        <v>0</v>
      </c>
      <c r="O111" s="179">
        <v>0</v>
      </c>
      <c r="P111" s="368">
        <v>0</v>
      </c>
      <c r="Q111" s="179">
        <v>0</v>
      </c>
      <c r="R111" s="179">
        <v>0</v>
      </c>
      <c r="S111" s="179">
        <v>0</v>
      </c>
      <c r="T111" s="179">
        <v>0</v>
      </c>
      <c r="U111" s="179">
        <v>0</v>
      </c>
      <c r="V111" s="179">
        <v>0</v>
      </c>
      <c r="W111" s="179">
        <v>0</v>
      </c>
      <c r="X111" s="179">
        <v>0</v>
      </c>
      <c r="Y111" s="179">
        <v>0</v>
      </c>
      <c r="Z111" s="179">
        <v>0</v>
      </c>
      <c r="AA111" s="179">
        <v>0</v>
      </c>
      <c r="AB111" s="179">
        <v>0</v>
      </c>
      <c r="AC111" s="398">
        <v>0</v>
      </c>
      <c r="AD111" s="179">
        <v>0</v>
      </c>
      <c r="AE111" s="179">
        <v>0</v>
      </c>
      <c r="AF111" s="179">
        <v>0</v>
      </c>
      <c r="AG111" s="179">
        <v>0</v>
      </c>
      <c r="AH111" s="179">
        <v>0</v>
      </c>
      <c r="AI111" s="179">
        <v>0</v>
      </c>
      <c r="AJ111" s="179">
        <v>0</v>
      </c>
      <c r="AK111" s="179">
        <v>0</v>
      </c>
      <c r="AL111" s="179">
        <v>0</v>
      </c>
      <c r="AM111" s="179">
        <v>0</v>
      </c>
      <c r="AN111" s="179">
        <v>0</v>
      </c>
      <c r="AO111" s="396">
        <v>0</v>
      </c>
      <c r="AP111" s="138">
        <v>0</v>
      </c>
      <c r="AQ111" s="98">
        <v>0</v>
      </c>
      <c r="AR111" s="98">
        <v>0</v>
      </c>
      <c r="AS111" s="98">
        <v>0</v>
      </c>
      <c r="AT111" s="98">
        <v>0</v>
      </c>
      <c r="AU111" s="98">
        <v>0</v>
      </c>
      <c r="AV111" s="98">
        <v>0</v>
      </c>
      <c r="AW111" s="98">
        <v>0</v>
      </c>
      <c r="AX111" s="98">
        <v>0</v>
      </c>
      <c r="AY111" s="98">
        <v>0</v>
      </c>
      <c r="AZ111" s="98">
        <v>0</v>
      </c>
      <c r="BA111" s="98">
        <v>0</v>
      </c>
      <c r="BB111" s="138">
        <v>0</v>
      </c>
      <c r="BC111" s="98">
        <v>0</v>
      </c>
      <c r="BD111" s="98">
        <v>0</v>
      </c>
      <c r="BE111" s="98">
        <v>0</v>
      </c>
      <c r="BF111" s="98">
        <v>0</v>
      </c>
      <c r="BG111" s="98">
        <v>0</v>
      </c>
      <c r="BH111" s="98">
        <v>0</v>
      </c>
      <c r="BI111" s="98">
        <v>0</v>
      </c>
      <c r="BJ111" s="98">
        <v>0</v>
      </c>
      <c r="BK111" s="98">
        <v>0</v>
      </c>
      <c r="BL111" s="98">
        <v>0</v>
      </c>
      <c r="BM111" s="98">
        <v>0</v>
      </c>
      <c r="BN111" s="443">
        <f t="shared" si="38"/>
        <v>0</v>
      </c>
      <c r="BO111" s="98">
        <v>0</v>
      </c>
      <c r="BP111" s="98">
        <v>0</v>
      </c>
      <c r="BQ111" s="98">
        <v>0</v>
      </c>
      <c r="BR111" s="98">
        <v>0</v>
      </c>
      <c r="BS111" s="98">
        <v>0</v>
      </c>
      <c r="BT111" s="98">
        <v>0</v>
      </c>
      <c r="BU111" s="98">
        <v>0</v>
      </c>
      <c r="BV111" s="98">
        <v>0</v>
      </c>
      <c r="BW111" s="98">
        <v>0</v>
      </c>
      <c r="BX111" s="98">
        <v>0</v>
      </c>
      <c r="BY111" s="98">
        <v>0</v>
      </c>
      <c r="BZ111" s="98">
        <v>0</v>
      </c>
      <c r="CA111" s="138">
        <v>0</v>
      </c>
      <c r="CB111" s="98">
        <v>0</v>
      </c>
      <c r="CC111" s="98">
        <v>0</v>
      </c>
      <c r="CD111" s="98">
        <v>0</v>
      </c>
      <c r="CE111" s="98">
        <v>0</v>
      </c>
      <c r="CF111" s="98">
        <v>26</v>
      </c>
      <c r="CG111" s="98">
        <v>52</v>
      </c>
      <c r="CH111" s="98">
        <v>49</v>
      </c>
      <c r="CI111" s="98">
        <v>48</v>
      </c>
      <c r="CJ111" s="98">
        <v>46</v>
      </c>
      <c r="CK111" s="244">
        <v>58</v>
      </c>
      <c r="CL111" s="367">
        <f t="shared" si="25"/>
        <v>0</v>
      </c>
      <c r="CM111" s="367">
        <f t="shared" si="26"/>
        <v>0</v>
      </c>
      <c r="CN111" s="27">
        <f t="shared" si="27"/>
        <v>279</v>
      </c>
      <c r="CO111" s="368"/>
      <c r="CU111" s="234"/>
      <c r="CV111" s="234"/>
      <c r="CW111" s="234"/>
      <c r="CX111" s="234"/>
      <c r="CY111" s="234"/>
      <c r="CZ111" s="234"/>
      <c r="DA111" s="234"/>
      <c r="DB111" s="234"/>
      <c r="DC111" s="234"/>
      <c r="DD111" s="234"/>
      <c r="DE111" s="234"/>
      <c r="DF111" s="234"/>
      <c r="DG111" s="234"/>
      <c r="DH111" s="234"/>
      <c r="DI111" s="234"/>
      <c r="DJ111" s="234"/>
      <c r="DK111" s="234"/>
      <c r="DL111" s="234"/>
    </row>
    <row r="112" spans="1:116" ht="20.100000000000001" customHeight="1" x14ac:dyDescent="0.25">
      <c r="A112" s="549"/>
      <c r="B112" s="110" t="s">
        <v>194</v>
      </c>
      <c r="C112" s="130" t="s">
        <v>195</v>
      </c>
      <c r="D112" s="178"/>
      <c r="E112" s="179"/>
      <c r="F112" s="179"/>
      <c r="G112" s="179"/>
      <c r="H112" s="179"/>
      <c r="I112" s="179"/>
      <c r="J112" s="179"/>
      <c r="K112" s="179"/>
      <c r="L112" s="179"/>
      <c r="M112" s="179"/>
      <c r="N112" s="179"/>
      <c r="O112" s="179"/>
      <c r="P112" s="368"/>
      <c r="Q112" s="179"/>
      <c r="R112" s="179"/>
      <c r="S112" s="179"/>
      <c r="T112" s="179"/>
      <c r="U112" s="179"/>
      <c r="V112" s="179"/>
      <c r="W112" s="179"/>
      <c r="X112" s="179"/>
      <c r="Y112" s="179"/>
      <c r="Z112" s="179"/>
      <c r="AA112" s="179"/>
      <c r="AB112" s="179"/>
      <c r="AC112" s="398"/>
      <c r="AD112" s="179"/>
      <c r="AE112" s="179"/>
      <c r="AF112" s="179"/>
      <c r="AG112" s="179"/>
      <c r="AH112" s="179"/>
      <c r="AI112" s="179"/>
      <c r="AJ112" s="179"/>
      <c r="AK112" s="179"/>
      <c r="AL112" s="179"/>
      <c r="AM112" s="179"/>
      <c r="AN112" s="179"/>
      <c r="AO112" s="396"/>
      <c r="AP112" s="138"/>
      <c r="AQ112" s="98"/>
      <c r="AR112" s="98"/>
      <c r="AS112" s="98"/>
      <c r="AT112" s="98"/>
      <c r="AU112" s="98"/>
      <c r="AV112" s="98"/>
      <c r="AW112" s="98"/>
      <c r="AX112" s="98"/>
      <c r="AY112" s="98"/>
      <c r="AZ112" s="98"/>
      <c r="BA112" s="98"/>
      <c r="BB112" s="138"/>
      <c r="BC112" s="98"/>
      <c r="BD112" s="98"/>
      <c r="BE112" s="98"/>
      <c r="BF112" s="98"/>
      <c r="BG112" s="98"/>
      <c r="BH112" s="98"/>
      <c r="BI112" s="98"/>
      <c r="BJ112" s="98"/>
      <c r="BK112" s="98"/>
      <c r="BL112" s="98"/>
      <c r="BM112" s="98"/>
      <c r="BN112" s="443">
        <f t="shared" si="38"/>
        <v>0</v>
      </c>
      <c r="BO112" s="98">
        <v>0</v>
      </c>
      <c r="BP112" s="98">
        <v>0</v>
      </c>
      <c r="BQ112" s="98">
        <v>0</v>
      </c>
      <c r="BR112" s="98">
        <v>0</v>
      </c>
      <c r="BS112" s="98">
        <v>0</v>
      </c>
      <c r="BT112" s="98">
        <v>0</v>
      </c>
      <c r="BU112" s="98">
        <v>0</v>
      </c>
      <c r="BV112" s="98">
        <v>0</v>
      </c>
      <c r="BW112" s="98">
        <v>0</v>
      </c>
      <c r="BX112" s="98">
        <v>0</v>
      </c>
      <c r="BY112" s="98">
        <v>0</v>
      </c>
      <c r="BZ112" s="98">
        <v>0</v>
      </c>
      <c r="CA112" s="138">
        <v>0</v>
      </c>
      <c r="CB112" s="98">
        <v>0</v>
      </c>
      <c r="CC112" s="98">
        <v>0</v>
      </c>
      <c r="CD112" s="98">
        <v>0</v>
      </c>
      <c r="CE112" s="98">
        <v>0</v>
      </c>
      <c r="CF112" s="98">
        <v>0</v>
      </c>
      <c r="CG112" s="98">
        <v>0</v>
      </c>
      <c r="CH112" s="98">
        <v>0</v>
      </c>
      <c r="CI112" s="98">
        <v>1</v>
      </c>
      <c r="CJ112" s="98">
        <v>1</v>
      </c>
      <c r="CK112" s="244">
        <v>3</v>
      </c>
      <c r="CL112" s="367">
        <f t="shared" si="25"/>
        <v>0</v>
      </c>
      <c r="CM112" s="367">
        <f t="shared" si="26"/>
        <v>0</v>
      </c>
      <c r="CN112" s="27">
        <f t="shared" si="27"/>
        <v>5</v>
      </c>
      <c r="CO112" s="368"/>
      <c r="CU112" s="234"/>
      <c r="CV112" s="234"/>
      <c r="CW112" s="234"/>
      <c r="CX112" s="234"/>
      <c r="CY112" s="234"/>
      <c r="CZ112" s="234"/>
      <c r="DA112" s="234"/>
      <c r="DB112" s="234"/>
      <c r="DC112" s="234"/>
      <c r="DD112" s="234"/>
      <c r="DE112" s="234"/>
      <c r="DF112" s="234"/>
      <c r="DG112" s="234"/>
      <c r="DH112" s="234"/>
      <c r="DI112" s="234"/>
      <c r="DJ112" s="234"/>
      <c r="DK112" s="234"/>
      <c r="DL112" s="234"/>
    </row>
    <row r="113" spans="1:3394" ht="20.100000000000001" customHeight="1" x14ac:dyDescent="0.25">
      <c r="A113" s="549"/>
      <c r="B113" s="173" t="s">
        <v>21</v>
      </c>
      <c r="C113" s="174" t="s">
        <v>22</v>
      </c>
      <c r="D113" s="178">
        <v>612</v>
      </c>
      <c r="E113" s="179">
        <v>429</v>
      </c>
      <c r="F113" s="179">
        <v>517</v>
      </c>
      <c r="G113" s="179">
        <v>434</v>
      </c>
      <c r="H113" s="179">
        <v>407</v>
      </c>
      <c r="I113" s="179">
        <v>458</v>
      </c>
      <c r="J113" s="179">
        <v>454</v>
      </c>
      <c r="K113" s="179">
        <v>412</v>
      </c>
      <c r="L113" s="179">
        <v>441</v>
      </c>
      <c r="M113" s="179">
        <v>429</v>
      </c>
      <c r="N113" s="179">
        <v>387</v>
      </c>
      <c r="O113" s="179">
        <v>386</v>
      </c>
      <c r="P113" s="170">
        <f>SUM(D113:O113)</f>
        <v>5366</v>
      </c>
      <c r="Q113" s="180">
        <v>476</v>
      </c>
      <c r="R113" s="180">
        <v>380</v>
      </c>
      <c r="S113" s="180">
        <v>452</v>
      </c>
      <c r="T113" s="180">
        <v>365</v>
      </c>
      <c r="U113" s="180">
        <v>339</v>
      </c>
      <c r="V113" s="180">
        <v>376</v>
      </c>
      <c r="W113" s="180">
        <v>312</v>
      </c>
      <c r="X113" s="180">
        <v>342</v>
      </c>
      <c r="Y113" s="180">
        <v>352</v>
      </c>
      <c r="Z113" s="180">
        <v>354</v>
      </c>
      <c r="AA113" s="181">
        <v>321</v>
      </c>
      <c r="AB113" s="181">
        <v>210</v>
      </c>
      <c r="AC113" s="170">
        <f>SUM(Q113:AB113)</f>
        <v>4279</v>
      </c>
      <c r="AD113" s="181">
        <v>389</v>
      </c>
      <c r="AE113" s="181">
        <v>323</v>
      </c>
      <c r="AF113" s="181">
        <v>366</v>
      </c>
      <c r="AG113" s="181">
        <v>281</v>
      </c>
      <c r="AH113" s="181">
        <v>305</v>
      </c>
      <c r="AI113" s="181">
        <v>300</v>
      </c>
      <c r="AJ113" s="181">
        <v>281</v>
      </c>
      <c r="AK113" s="181">
        <v>306</v>
      </c>
      <c r="AL113" s="181">
        <v>269</v>
      </c>
      <c r="AM113" s="181">
        <v>302</v>
      </c>
      <c r="AN113" s="181">
        <v>292</v>
      </c>
      <c r="AO113" s="437">
        <v>237</v>
      </c>
      <c r="AP113" s="138">
        <v>342</v>
      </c>
      <c r="AQ113" s="98">
        <v>244</v>
      </c>
      <c r="AR113" s="98">
        <v>318</v>
      </c>
      <c r="AS113" s="98">
        <v>249</v>
      </c>
      <c r="AT113" s="98">
        <v>296</v>
      </c>
      <c r="AU113" s="98">
        <v>275</v>
      </c>
      <c r="AV113" s="98">
        <v>323</v>
      </c>
      <c r="AW113" s="98">
        <v>328</v>
      </c>
      <c r="AX113" s="98">
        <v>246</v>
      </c>
      <c r="AY113" s="98">
        <v>293</v>
      </c>
      <c r="AZ113" s="98">
        <v>276</v>
      </c>
      <c r="BA113" s="98">
        <v>249</v>
      </c>
      <c r="BB113" s="138">
        <v>404</v>
      </c>
      <c r="BC113" s="98">
        <v>277</v>
      </c>
      <c r="BD113" s="98">
        <v>274</v>
      </c>
      <c r="BE113" s="98">
        <v>268</v>
      </c>
      <c r="BF113" s="98">
        <v>253</v>
      </c>
      <c r="BG113" s="98">
        <v>328</v>
      </c>
      <c r="BH113" s="98">
        <v>332</v>
      </c>
      <c r="BI113" s="98">
        <v>332</v>
      </c>
      <c r="BJ113" s="98">
        <v>293</v>
      </c>
      <c r="BK113" s="98">
        <v>355</v>
      </c>
      <c r="BL113" s="98">
        <v>323</v>
      </c>
      <c r="BM113" s="98">
        <v>363</v>
      </c>
      <c r="BN113" s="443">
        <f t="shared" ref="BN113:BN135" si="40">SUM(BB113:BM113)</f>
        <v>3802</v>
      </c>
      <c r="BO113" s="98">
        <v>492</v>
      </c>
      <c r="BP113" s="98">
        <v>374</v>
      </c>
      <c r="BQ113" s="98">
        <v>381</v>
      </c>
      <c r="BR113" s="98">
        <v>360</v>
      </c>
      <c r="BS113" s="98">
        <v>355</v>
      </c>
      <c r="BT113" s="98">
        <v>325</v>
      </c>
      <c r="BU113" s="98">
        <v>372</v>
      </c>
      <c r="BV113" s="98">
        <v>347</v>
      </c>
      <c r="BW113" s="98">
        <v>342</v>
      </c>
      <c r="BX113" s="98">
        <v>400</v>
      </c>
      <c r="BY113" s="98">
        <v>338</v>
      </c>
      <c r="BZ113" s="98">
        <v>376</v>
      </c>
      <c r="CA113" s="138">
        <v>514</v>
      </c>
      <c r="CB113" s="98">
        <v>355</v>
      </c>
      <c r="CC113" s="98">
        <v>441</v>
      </c>
      <c r="CD113" s="98">
        <v>432</v>
      </c>
      <c r="CE113" s="98">
        <v>381</v>
      </c>
      <c r="CF113" s="98">
        <v>412</v>
      </c>
      <c r="CG113" s="98">
        <v>373</v>
      </c>
      <c r="CH113" s="98">
        <v>433</v>
      </c>
      <c r="CI113" s="98">
        <v>428</v>
      </c>
      <c r="CJ113" s="98">
        <v>448</v>
      </c>
      <c r="CK113" s="244">
        <v>435</v>
      </c>
      <c r="CL113" s="367">
        <f t="shared" si="25"/>
        <v>3439</v>
      </c>
      <c r="CM113" s="367">
        <f t="shared" si="26"/>
        <v>4086</v>
      </c>
      <c r="CN113" s="27">
        <f t="shared" si="27"/>
        <v>4652</v>
      </c>
      <c r="CO113" s="368">
        <f t="shared" si="39"/>
        <v>13.852178169358776</v>
      </c>
      <c r="CU113" s="234"/>
      <c r="CV113" s="234"/>
      <c r="CW113" s="234"/>
      <c r="CX113" s="234"/>
      <c r="CY113" s="234"/>
      <c r="CZ113" s="234"/>
      <c r="DA113" s="234"/>
      <c r="DB113" s="234"/>
      <c r="DC113" s="234"/>
      <c r="DD113" s="234"/>
      <c r="DE113" s="234"/>
      <c r="DF113" s="234"/>
      <c r="DG113" s="234"/>
      <c r="DH113" s="234"/>
      <c r="DI113" s="234"/>
      <c r="DJ113" s="234"/>
      <c r="DK113" s="234"/>
      <c r="DL113" s="234"/>
    </row>
    <row r="114" spans="1:3394" ht="20.100000000000001" customHeight="1" x14ac:dyDescent="0.25">
      <c r="A114" s="549"/>
      <c r="B114" s="173" t="s">
        <v>23</v>
      </c>
      <c r="C114" s="174" t="s">
        <v>24</v>
      </c>
      <c r="D114" s="178">
        <v>317</v>
      </c>
      <c r="E114" s="179">
        <v>328</v>
      </c>
      <c r="F114" s="179">
        <v>359</v>
      </c>
      <c r="G114" s="179">
        <v>399</v>
      </c>
      <c r="H114" s="179">
        <v>382</v>
      </c>
      <c r="I114" s="179">
        <v>392</v>
      </c>
      <c r="J114" s="179">
        <v>371</v>
      </c>
      <c r="K114" s="179">
        <v>369</v>
      </c>
      <c r="L114" s="179">
        <v>377</v>
      </c>
      <c r="M114" s="179">
        <v>422</v>
      </c>
      <c r="N114" s="179">
        <v>337</v>
      </c>
      <c r="O114" s="179">
        <v>451</v>
      </c>
      <c r="P114" s="170">
        <f>SUM(D114:O114)</f>
        <v>4504</v>
      </c>
      <c r="Q114" s="180">
        <v>236</v>
      </c>
      <c r="R114" s="180">
        <v>293</v>
      </c>
      <c r="S114" s="180">
        <v>334</v>
      </c>
      <c r="T114" s="180">
        <v>343</v>
      </c>
      <c r="U114" s="180">
        <v>335</v>
      </c>
      <c r="V114" s="180">
        <v>288</v>
      </c>
      <c r="W114" s="180">
        <v>300</v>
      </c>
      <c r="X114" s="180">
        <v>305</v>
      </c>
      <c r="Y114" s="180">
        <v>337</v>
      </c>
      <c r="Z114" s="180">
        <v>355</v>
      </c>
      <c r="AA114" s="181">
        <v>315</v>
      </c>
      <c r="AB114" s="181">
        <v>423</v>
      </c>
      <c r="AC114" s="170">
        <f>SUM(Q114:AB114)</f>
        <v>3864</v>
      </c>
      <c r="AD114" s="181">
        <v>243</v>
      </c>
      <c r="AE114" s="181">
        <v>265</v>
      </c>
      <c r="AF114" s="181">
        <v>270</v>
      </c>
      <c r="AG114" s="181">
        <v>312</v>
      </c>
      <c r="AH114" s="181">
        <v>339</v>
      </c>
      <c r="AI114" s="181">
        <v>382</v>
      </c>
      <c r="AJ114" s="181">
        <v>217</v>
      </c>
      <c r="AK114" s="181">
        <v>253</v>
      </c>
      <c r="AL114" s="181">
        <v>259</v>
      </c>
      <c r="AM114" s="181">
        <v>237</v>
      </c>
      <c r="AN114" s="181">
        <v>233</v>
      </c>
      <c r="AO114" s="437">
        <v>311</v>
      </c>
      <c r="AP114" s="138">
        <v>151</v>
      </c>
      <c r="AQ114" s="98">
        <v>161</v>
      </c>
      <c r="AR114" s="98">
        <v>175</v>
      </c>
      <c r="AS114" s="98">
        <v>184</v>
      </c>
      <c r="AT114" s="98">
        <v>253</v>
      </c>
      <c r="AU114" s="98">
        <v>205</v>
      </c>
      <c r="AV114" s="98">
        <v>245</v>
      </c>
      <c r="AW114" s="98">
        <v>234</v>
      </c>
      <c r="AX114" s="98">
        <v>237</v>
      </c>
      <c r="AY114" s="98">
        <v>239</v>
      </c>
      <c r="AZ114" s="98">
        <v>215</v>
      </c>
      <c r="BA114" s="98">
        <v>254</v>
      </c>
      <c r="BB114" s="138">
        <v>166</v>
      </c>
      <c r="BC114" s="98">
        <v>156</v>
      </c>
      <c r="BD114" s="98">
        <v>172</v>
      </c>
      <c r="BE114" s="98">
        <v>210</v>
      </c>
      <c r="BF114" s="98">
        <v>213</v>
      </c>
      <c r="BG114" s="98">
        <v>217</v>
      </c>
      <c r="BH114" s="98">
        <v>261</v>
      </c>
      <c r="BI114" s="98">
        <v>224</v>
      </c>
      <c r="BJ114" s="98">
        <v>228</v>
      </c>
      <c r="BK114" s="98">
        <v>271</v>
      </c>
      <c r="BL114" s="98">
        <v>230</v>
      </c>
      <c r="BM114" s="98">
        <v>318</v>
      </c>
      <c r="BN114" s="443">
        <f t="shared" si="40"/>
        <v>2666</v>
      </c>
      <c r="BO114" s="98">
        <v>172</v>
      </c>
      <c r="BP114" s="98">
        <v>186</v>
      </c>
      <c r="BQ114" s="98">
        <v>177</v>
      </c>
      <c r="BR114" s="98">
        <v>217</v>
      </c>
      <c r="BS114" s="98">
        <v>221</v>
      </c>
      <c r="BT114" s="98">
        <v>238</v>
      </c>
      <c r="BU114" s="98">
        <v>233</v>
      </c>
      <c r="BV114" s="98">
        <v>206</v>
      </c>
      <c r="BW114" s="98">
        <v>253</v>
      </c>
      <c r="BX114" s="98">
        <v>239</v>
      </c>
      <c r="BY114" s="98">
        <v>207</v>
      </c>
      <c r="BZ114" s="98">
        <v>328</v>
      </c>
      <c r="CA114" s="138">
        <v>167</v>
      </c>
      <c r="CB114" s="98">
        <v>135</v>
      </c>
      <c r="CC114" s="98">
        <v>193</v>
      </c>
      <c r="CD114" s="98">
        <v>204</v>
      </c>
      <c r="CE114" s="98">
        <v>236</v>
      </c>
      <c r="CF114" s="98">
        <v>229</v>
      </c>
      <c r="CG114" s="98">
        <v>215</v>
      </c>
      <c r="CH114" s="98">
        <v>223</v>
      </c>
      <c r="CI114" s="98">
        <v>247</v>
      </c>
      <c r="CJ114" s="98">
        <v>290</v>
      </c>
      <c r="CK114" s="244">
        <v>233</v>
      </c>
      <c r="CL114" s="367">
        <f t="shared" si="25"/>
        <v>2348</v>
      </c>
      <c r="CM114" s="367">
        <f t="shared" si="26"/>
        <v>2349</v>
      </c>
      <c r="CN114" s="27">
        <f t="shared" si="27"/>
        <v>2372</v>
      </c>
      <c r="CO114" s="368">
        <f t="shared" si="39"/>
        <v>0.97914005959982564</v>
      </c>
      <c r="CU114" s="234"/>
      <c r="CV114" s="234"/>
      <c r="CW114" s="234"/>
      <c r="CX114" s="234"/>
      <c r="CY114" s="234"/>
      <c r="CZ114" s="234"/>
      <c r="DA114" s="234"/>
      <c r="DB114" s="234"/>
      <c r="DC114" s="234"/>
      <c r="DD114" s="234"/>
      <c r="DE114" s="234"/>
      <c r="DF114" s="234"/>
      <c r="DG114" s="234"/>
      <c r="DH114" s="234"/>
      <c r="DI114" s="234"/>
      <c r="DJ114" s="234"/>
      <c r="DK114" s="234"/>
      <c r="DL114" s="234"/>
    </row>
    <row r="115" spans="1:3394" ht="20.100000000000001" customHeight="1" x14ac:dyDescent="0.25">
      <c r="A115" s="549"/>
      <c r="B115" s="173" t="s">
        <v>25</v>
      </c>
      <c r="C115" s="174" t="s">
        <v>63</v>
      </c>
      <c r="D115" s="178">
        <v>316</v>
      </c>
      <c r="E115" s="179">
        <v>326</v>
      </c>
      <c r="F115" s="179">
        <v>358</v>
      </c>
      <c r="G115" s="179">
        <v>398</v>
      </c>
      <c r="H115" s="179">
        <v>373</v>
      </c>
      <c r="I115" s="179">
        <v>389</v>
      </c>
      <c r="J115" s="179">
        <v>370</v>
      </c>
      <c r="K115" s="179">
        <v>368</v>
      </c>
      <c r="L115" s="179">
        <v>375</v>
      </c>
      <c r="M115" s="179">
        <v>419</v>
      </c>
      <c r="N115" s="179">
        <v>335</v>
      </c>
      <c r="O115" s="179">
        <v>445</v>
      </c>
      <c r="P115" s="170">
        <f>SUM(D115:O115)</f>
        <v>4472</v>
      </c>
      <c r="Q115" s="180">
        <v>235</v>
      </c>
      <c r="R115" s="180">
        <v>292</v>
      </c>
      <c r="S115" s="180">
        <v>332</v>
      </c>
      <c r="T115" s="180">
        <v>339</v>
      </c>
      <c r="U115" s="180">
        <v>335</v>
      </c>
      <c r="V115" s="180">
        <v>286</v>
      </c>
      <c r="W115" s="180">
        <v>298</v>
      </c>
      <c r="X115" s="180">
        <v>302</v>
      </c>
      <c r="Y115" s="180">
        <v>331</v>
      </c>
      <c r="Z115" s="180">
        <v>350</v>
      </c>
      <c r="AA115" s="181">
        <v>309</v>
      </c>
      <c r="AB115" s="181">
        <v>413</v>
      </c>
      <c r="AC115" s="170">
        <f>SUM(Q115:AB115)</f>
        <v>3822</v>
      </c>
      <c r="AD115" s="181">
        <v>235</v>
      </c>
      <c r="AE115" s="181">
        <v>263</v>
      </c>
      <c r="AF115" s="181">
        <v>264</v>
      </c>
      <c r="AG115" s="181">
        <v>306</v>
      </c>
      <c r="AH115" s="181">
        <v>333</v>
      </c>
      <c r="AI115" s="181">
        <v>381</v>
      </c>
      <c r="AJ115" s="181">
        <v>215</v>
      </c>
      <c r="AK115" s="181">
        <v>251</v>
      </c>
      <c r="AL115" s="181">
        <v>257</v>
      </c>
      <c r="AM115" s="181">
        <v>235</v>
      </c>
      <c r="AN115" s="181">
        <v>232</v>
      </c>
      <c r="AO115" s="437">
        <v>305</v>
      </c>
      <c r="AP115" s="138">
        <v>151</v>
      </c>
      <c r="AQ115" s="98">
        <v>159</v>
      </c>
      <c r="AR115" s="98">
        <v>174</v>
      </c>
      <c r="AS115" s="98">
        <v>182</v>
      </c>
      <c r="AT115" s="98">
        <v>253</v>
      </c>
      <c r="AU115" s="98">
        <v>204</v>
      </c>
      <c r="AV115" s="98">
        <v>241</v>
      </c>
      <c r="AW115" s="98">
        <v>234</v>
      </c>
      <c r="AX115" s="98">
        <v>237</v>
      </c>
      <c r="AY115" s="98">
        <v>239</v>
      </c>
      <c r="AZ115" s="98">
        <v>213</v>
      </c>
      <c r="BA115" s="98">
        <v>253</v>
      </c>
      <c r="BB115" s="138">
        <v>165</v>
      </c>
      <c r="BC115" s="98">
        <v>154</v>
      </c>
      <c r="BD115" s="98">
        <v>172</v>
      </c>
      <c r="BE115" s="98">
        <v>209</v>
      </c>
      <c r="BF115" s="98">
        <v>210</v>
      </c>
      <c r="BG115" s="98">
        <v>212</v>
      </c>
      <c r="BH115" s="98">
        <v>256</v>
      </c>
      <c r="BI115" s="98">
        <v>220</v>
      </c>
      <c r="BJ115" s="98">
        <v>227</v>
      </c>
      <c r="BK115" s="98">
        <v>271</v>
      </c>
      <c r="BL115" s="98">
        <v>226</v>
      </c>
      <c r="BM115" s="98">
        <v>311</v>
      </c>
      <c r="BN115" s="443">
        <f t="shared" si="40"/>
        <v>2633</v>
      </c>
      <c r="BO115" s="98">
        <v>171</v>
      </c>
      <c r="BP115" s="98">
        <v>185</v>
      </c>
      <c r="BQ115" s="98">
        <v>176</v>
      </c>
      <c r="BR115" s="98">
        <v>212</v>
      </c>
      <c r="BS115" s="98">
        <v>220</v>
      </c>
      <c r="BT115" s="98">
        <v>238</v>
      </c>
      <c r="BU115" s="98">
        <v>232</v>
      </c>
      <c r="BV115" s="98">
        <v>206</v>
      </c>
      <c r="BW115" s="98">
        <v>249</v>
      </c>
      <c r="BX115" s="98">
        <v>250</v>
      </c>
      <c r="BY115" s="98">
        <v>206</v>
      </c>
      <c r="BZ115" s="98">
        <v>322</v>
      </c>
      <c r="CA115" s="138">
        <v>164</v>
      </c>
      <c r="CB115" s="98">
        <v>135</v>
      </c>
      <c r="CC115" s="98">
        <v>190</v>
      </c>
      <c r="CD115" s="98">
        <v>204</v>
      </c>
      <c r="CE115" s="98">
        <v>235</v>
      </c>
      <c r="CF115" s="98">
        <v>226</v>
      </c>
      <c r="CG115" s="98">
        <v>213</v>
      </c>
      <c r="CH115" s="98">
        <v>222</v>
      </c>
      <c r="CI115" s="98">
        <v>245</v>
      </c>
      <c r="CJ115" s="98">
        <v>288</v>
      </c>
      <c r="CK115" s="244">
        <v>230</v>
      </c>
      <c r="CL115" s="367">
        <f t="shared" si="25"/>
        <v>2322</v>
      </c>
      <c r="CM115" s="367">
        <f t="shared" si="26"/>
        <v>2345</v>
      </c>
      <c r="CN115" s="27">
        <f t="shared" si="27"/>
        <v>2352</v>
      </c>
      <c r="CO115" s="368">
        <f t="shared" si="39"/>
        <v>0.29850746268655914</v>
      </c>
      <c r="CU115" s="234"/>
      <c r="CV115" s="234"/>
      <c r="CW115" s="234"/>
      <c r="CX115" s="234"/>
      <c r="CY115" s="234"/>
      <c r="CZ115" s="234"/>
      <c r="DA115" s="234"/>
      <c r="DB115" s="234"/>
      <c r="DC115" s="234"/>
      <c r="DD115" s="234"/>
      <c r="DE115" s="234"/>
      <c r="DF115" s="234"/>
      <c r="DG115" s="234"/>
      <c r="DH115" s="234"/>
      <c r="DI115" s="234"/>
      <c r="DJ115" s="234"/>
      <c r="DK115" s="234"/>
      <c r="DL115" s="234"/>
    </row>
    <row r="116" spans="1:3394" ht="20.100000000000001" customHeight="1" x14ac:dyDescent="0.25">
      <c r="A116" s="549"/>
      <c r="B116" s="173" t="s">
        <v>42</v>
      </c>
      <c r="C116" s="174" t="s">
        <v>27</v>
      </c>
      <c r="D116" s="178">
        <v>0</v>
      </c>
      <c r="E116" s="179">
        <v>0</v>
      </c>
      <c r="F116" s="179">
        <v>0</v>
      </c>
      <c r="G116" s="179">
        <v>0</v>
      </c>
      <c r="H116" s="179">
        <v>0</v>
      </c>
      <c r="I116" s="179">
        <v>0</v>
      </c>
      <c r="J116" s="179">
        <v>0</v>
      </c>
      <c r="K116" s="179">
        <v>0</v>
      </c>
      <c r="L116" s="179">
        <v>0</v>
      </c>
      <c r="M116" s="179">
        <v>0</v>
      </c>
      <c r="N116" s="179">
        <v>0</v>
      </c>
      <c r="O116" s="179">
        <v>0</v>
      </c>
      <c r="P116" s="170">
        <f>SUM(D116:O116)</f>
        <v>0</v>
      </c>
      <c r="Q116" s="180">
        <v>0</v>
      </c>
      <c r="R116" s="180">
        <v>0</v>
      </c>
      <c r="S116" s="180">
        <v>0</v>
      </c>
      <c r="T116" s="180">
        <v>0</v>
      </c>
      <c r="U116" s="180">
        <v>3</v>
      </c>
      <c r="V116" s="180">
        <v>2</v>
      </c>
      <c r="W116" s="180">
        <v>2</v>
      </c>
      <c r="X116" s="180">
        <v>3</v>
      </c>
      <c r="Y116" s="180">
        <v>6</v>
      </c>
      <c r="Z116" s="180">
        <v>5</v>
      </c>
      <c r="AA116" s="181">
        <v>6</v>
      </c>
      <c r="AB116" s="181">
        <v>10</v>
      </c>
      <c r="AC116" s="170">
        <f>SUM(Q116:AB116)</f>
        <v>37</v>
      </c>
      <c r="AD116" s="181">
        <v>8</v>
      </c>
      <c r="AE116" s="181">
        <v>2</v>
      </c>
      <c r="AF116" s="181">
        <v>6</v>
      </c>
      <c r="AG116" s="181">
        <v>6</v>
      </c>
      <c r="AH116" s="181">
        <v>6</v>
      </c>
      <c r="AI116" s="181">
        <v>1</v>
      </c>
      <c r="AJ116" s="181">
        <v>2</v>
      </c>
      <c r="AK116" s="181">
        <v>2</v>
      </c>
      <c r="AL116" s="181">
        <v>2</v>
      </c>
      <c r="AM116" s="181">
        <v>2</v>
      </c>
      <c r="AN116" s="181">
        <v>1</v>
      </c>
      <c r="AO116" s="437">
        <v>6</v>
      </c>
      <c r="AP116" s="138">
        <v>0</v>
      </c>
      <c r="AQ116" s="98">
        <v>2</v>
      </c>
      <c r="AR116" s="98">
        <v>1</v>
      </c>
      <c r="AS116" s="98">
        <v>2</v>
      </c>
      <c r="AT116" s="98">
        <v>0</v>
      </c>
      <c r="AU116" s="98">
        <v>1</v>
      </c>
      <c r="AV116" s="98">
        <v>4</v>
      </c>
      <c r="AW116" s="98">
        <v>0</v>
      </c>
      <c r="AX116" s="98">
        <v>0</v>
      </c>
      <c r="AY116" s="98">
        <v>0</v>
      </c>
      <c r="AZ116" s="98">
        <v>2</v>
      </c>
      <c r="BA116" s="98">
        <v>1</v>
      </c>
      <c r="BB116" s="138">
        <v>1</v>
      </c>
      <c r="BC116" s="98">
        <v>2</v>
      </c>
      <c r="BD116" s="98">
        <v>0</v>
      </c>
      <c r="BE116" s="98">
        <v>1</v>
      </c>
      <c r="BF116" s="98">
        <v>3</v>
      </c>
      <c r="BG116" s="98">
        <v>5</v>
      </c>
      <c r="BH116" s="98">
        <v>5</v>
      </c>
      <c r="BI116" s="98">
        <v>4</v>
      </c>
      <c r="BJ116" s="98">
        <v>1</v>
      </c>
      <c r="BK116" s="98">
        <v>0</v>
      </c>
      <c r="BL116" s="98">
        <v>4</v>
      </c>
      <c r="BM116" s="98">
        <v>7</v>
      </c>
      <c r="BN116" s="443">
        <f t="shared" si="40"/>
        <v>33</v>
      </c>
      <c r="BO116" s="98">
        <v>1</v>
      </c>
      <c r="BP116" s="98">
        <v>1</v>
      </c>
      <c r="BQ116" s="98">
        <v>1</v>
      </c>
      <c r="BR116" s="98">
        <v>5</v>
      </c>
      <c r="BS116" s="98">
        <v>1</v>
      </c>
      <c r="BT116" s="98">
        <v>0</v>
      </c>
      <c r="BU116" s="98">
        <v>1</v>
      </c>
      <c r="BV116" s="98">
        <v>0</v>
      </c>
      <c r="BW116" s="98">
        <v>4</v>
      </c>
      <c r="BX116" s="98">
        <v>0</v>
      </c>
      <c r="BY116" s="98">
        <v>1</v>
      </c>
      <c r="BZ116" s="98">
        <v>6</v>
      </c>
      <c r="CA116" s="138">
        <v>3</v>
      </c>
      <c r="CB116" s="98">
        <v>0</v>
      </c>
      <c r="CC116" s="98">
        <v>3</v>
      </c>
      <c r="CD116" s="98">
        <v>0</v>
      </c>
      <c r="CE116" s="98">
        <v>1</v>
      </c>
      <c r="CF116" s="98">
        <v>3</v>
      </c>
      <c r="CG116" s="98">
        <v>2</v>
      </c>
      <c r="CH116" s="98">
        <v>1</v>
      </c>
      <c r="CI116" s="98">
        <v>2</v>
      </c>
      <c r="CJ116" s="98">
        <v>2</v>
      </c>
      <c r="CK116" s="244">
        <v>3</v>
      </c>
      <c r="CL116" s="367">
        <f t="shared" ref="CL116:CL147" si="41">SUM($BB116:$BL116)</f>
        <v>26</v>
      </c>
      <c r="CM116" s="367">
        <f t="shared" ref="CM116:CM147" si="42">SUM($BO116:$BY116)</f>
        <v>15</v>
      </c>
      <c r="CN116" s="27">
        <f t="shared" ref="CN116:CN147" si="43">SUM($CA116:$CK116)</f>
        <v>20</v>
      </c>
      <c r="CO116" s="368">
        <f t="shared" si="39"/>
        <v>33.333333333333329</v>
      </c>
      <c r="CU116" s="234"/>
      <c r="CV116" s="234"/>
      <c r="CW116" s="234"/>
      <c r="CX116" s="234"/>
      <c r="CY116" s="234"/>
      <c r="CZ116" s="234"/>
      <c r="DA116" s="234"/>
      <c r="DB116" s="234"/>
      <c r="DC116" s="234"/>
      <c r="DD116" s="234"/>
      <c r="DE116" s="234"/>
      <c r="DF116" s="234"/>
      <c r="DG116" s="234"/>
      <c r="DH116" s="234"/>
      <c r="DI116" s="234"/>
      <c r="DJ116" s="234"/>
      <c r="DK116" s="234"/>
      <c r="DL116" s="234"/>
    </row>
    <row r="117" spans="1:3394" ht="20.100000000000001" customHeight="1" x14ac:dyDescent="0.25">
      <c r="A117" s="549"/>
      <c r="B117" s="110" t="s">
        <v>149</v>
      </c>
      <c r="C117" s="130" t="s">
        <v>156</v>
      </c>
      <c r="D117" s="178">
        <v>0</v>
      </c>
      <c r="E117" s="179">
        <v>0</v>
      </c>
      <c r="F117" s="179">
        <v>0</v>
      </c>
      <c r="G117" s="179">
        <v>0</v>
      </c>
      <c r="H117" s="179">
        <v>0</v>
      </c>
      <c r="I117" s="179">
        <v>0</v>
      </c>
      <c r="J117" s="179">
        <v>0</v>
      </c>
      <c r="K117" s="179">
        <v>0</v>
      </c>
      <c r="L117" s="179">
        <v>0</v>
      </c>
      <c r="M117" s="179">
        <v>0</v>
      </c>
      <c r="N117" s="179">
        <v>0</v>
      </c>
      <c r="O117" s="179">
        <v>0</v>
      </c>
      <c r="P117" s="368">
        <v>0</v>
      </c>
      <c r="Q117" s="179">
        <v>0</v>
      </c>
      <c r="R117" s="179">
        <v>0</v>
      </c>
      <c r="S117" s="179">
        <v>0</v>
      </c>
      <c r="T117" s="179">
        <v>0</v>
      </c>
      <c r="U117" s="179">
        <v>0</v>
      </c>
      <c r="V117" s="179">
        <v>0</v>
      </c>
      <c r="W117" s="179">
        <v>0</v>
      </c>
      <c r="X117" s="179">
        <v>0</v>
      </c>
      <c r="Y117" s="179">
        <v>0</v>
      </c>
      <c r="Z117" s="179">
        <v>0</v>
      </c>
      <c r="AA117" s="179">
        <v>0</v>
      </c>
      <c r="AB117" s="179">
        <v>0</v>
      </c>
      <c r="AC117" s="398">
        <v>0</v>
      </c>
      <c r="AD117" s="179">
        <v>0</v>
      </c>
      <c r="AE117" s="179">
        <v>0</v>
      </c>
      <c r="AF117" s="179">
        <v>0</v>
      </c>
      <c r="AG117" s="179">
        <v>0</v>
      </c>
      <c r="AH117" s="179">
        <v>0</v>
      </c>
      <c r="AI117" s="179">
        <v>0</v>
      </c>
      <c r="AJ117" s="179">
        <v>0</v>
      </c>
      <c r="AK117" s="179">
        <v>0</v>
      </c>
      <c r="AL117" s="179">
        <v>0</v>
      </c>
      <c r="AM117" s="179">
        <v>0</v>
      </c>
      <c r="AN117" s="179">
        <v>0</v>
      </c>
      <c r="AO117" s="396">
        <v>0</v>
      </c>
      <c r="AP117" s="138">
        <v>0</v>
      </c>
      <c r="AQ117" s="98">
        <v>0</v>
      </c>
      <c r="AR117" s="98">
        <v>0</v>
      </c>
      <c r="AS117" s="98">
        <v>0</v>
      </c>
      <c r="AT117" s="98">
        <v>0</v>
      </c>
      <c r="AU117" s="98">
        <v>0</v>
      </c>
      <c r="AV117" s="98">
        <v>0</v>
      </c>
      <c r="AW117" s="98">
        <v>0</v>
      </c>
      <c r="AX117" s="98">
        <v>0</v>
      </c>
      <c r="AY117" s="98">
        <v>0</v>
      </c>
      <c r="AZ117" s="98">
        <v>0</v>
      </c>
      <c r="BA117" s="98">
        <v>0</v>
      </c>
      <c r="BB117" s="138">
        <v>0</v>
      </c>
      <c r="BC117" s="98">
        <v>0</v>
      </c>
      <c r="BD117" s="98">
        <v>0</v>
      </c>
      <c r="BE117" s="98">
        <v>0</v>
      </c>
      <c r="BF117" s="98">
        <v>0</v>
      </c>
      <c r="BG117" s="98">
        <v>0</v>
      </c>
      <c r="BH117" s="98">
        <v>0</v>
      </c>
      <c r="BI117" s="98">
        <v>0</v>
      </c>
      <c r="BJ117" s="98">
        <v>0</v>
      </c>
      <c r="BK117" s="98">
        <v>0</v>
      </c>
      <c r="BL117" s="98">
        <v>0</v>
      </c>
      <c r="BM117" s="98">
        <v>0</v>
      </c>
      <c r="BN117" s="443">
        <f t="shared" si="40"/>
        <v>0</v>
      </c>
      <c r="BO117" s="98">
        <v>0</v>
      </c>
      <c r="BP117" s="98">
        <v>0</v>
      </c>
      <c r="BQ117" s="98">
        <v>0</v>
      </c>
      <c r="BR117" s="98">
        <v>0</v>
      </c>
      <c r="BS117" s="98">
        <v>0</v>
      </c>
      <c r="BT117" s="98">
        <v>0</v>
      </c>
      <c r="BU117" s="98">
        <v>0</v>
      </c>
      <c r="BV117" s="98">
        <v>0</v>
      </c>
      <c r="BW117" s="98">
        <v>0</v>
      </c>
      <c r="BX117" s="98">
        <v>0</v>
      </c>
      <c r="BY117" s="98">
        <v>0</v>
      </c>
      <c r="BZ117" s="98">
        <v>15</v>
      </c>
      <c r="CA117" s="138">
        <v>3</v>
      </c>
      <c r="CB117" s="98">
        <v>3</v>
      </c>
      <c r="CC117" s="98">
        <v>4</v>
      </c>
      <c r="CD117" s="98">
        <v>4</v>
      </c>
      <c r="CE117" s="98">
        <v>1</v>
      </c>
      <c r="CF117" s="98">
        <v>3</v>
      </c>
      <c r="CG117" s="98">
        <v>5</v>
      </c>
      <c r="CH117" s="98">
        <v>5</v>
      </c>
      <c r="CI117" s="98">
        <v>1</v>
      </c>
      <c r="CJ117" s="98">
        <v>2</v>
      </c>
      <c r="CK117" s="244">
        <v>3</v>
      </c>
      <c r="CL117" s="367">
        <f t="shared" si="41"/>
        <v>0</v>
      </c>
      <c r="CM117" s="367">
        <f t="shared" si="42"/>
        <v>0</v>
      </c>
      <c r="CN117" s="27">
        <f t="shared" si="43"/>
        <v>34</v>
      </c>
      <c r="CO117" s="368"/>
      <c r="CU117" s="234"/>
      <c r="CV117" s="234"/>
      <c r="CW117" s="234"/>
      <c r="CX117" s="234"/>
      <c r="CY117" s="234"/>
      <c r="CZ117" s="234"/>
      <c r="DA117" s="234"/>
      <c r="DB117" s="234"/>
      <c r="DC117" s="234"/>
      <c r="DD117" s="234"/>
      <c r="DE117" s="234"/>
      <c r="DF117" s="234"/>
      <c r="DG117" s="234"/>
      <c r="DH117" s="234"/>
      <c r="DI117" s="234"/>
      <c r="DJ117" s="234"/>
      <c r="DK117" s="234"/>
      <c r="DL117" s="234"/>
    </row>
    <row r="118" spans="1:3394" ht="20.100000000000001" customHeight="1" x14ac:dyDescent="0.25">
      <c r="A118" s="549"/>
      <c r="B118" s="110" t="s">
        <v>189</v>
      </c>
      <c r="C118" s="130" t="s">
        <v>190</v>
      </c>
      <c r="D118" s="178">
        <v>0</v>
      </c>
      <c r="E118" s="179">
        <v>0</v>
      </c>
      <c r="F118" s="179">
        <v>0</v>
      </c>
      <c r="G118" s="179">
        <v>0</v>
      </c>
      <c r="H118" s="179">
        <v>0</v>
      </c>
      <c r="I118" s="179">
        <v>0</v>
      </c>
      <c r="J118" s="179">
        <v>0</v>
      </c>
      <c r="K118" s="179">
        <v>0</v>
      </c>
      <c r="L118" s="179">
        <v>0</v>
      </c>
      <c r="M118" s="179">
        <v>0</v>
      </c>
      <c r="N118" s="179">
        <v>0</v>
      </c>
      <c r="O118" s="179">
        <v>0</v>
      </c>
      <c r="P118" s="368">
        <v>0</v>
      </c>
      <c r="Q118" s="179">
        <v>0</v>
      </c>
      <c r="R118" s="179">
        <v>0</v>
      </c>
      <c r="S118" s="179">
        <v>0</v>
      </c>
      <c r="T118" s="179">
        <v>0</v>
      </c>
      <c r="U118" s="179">
        <v>0</v>
      </c>
      <c r="V118" s="179">
        <v>0</v>
      </c>
      <c r="W118" s="179">
        <v>0</v>
      </c>
      <c r="X118" s="179">
        <v>0</v>
      </c>
      <c r="Y118" s="179">
        <v>0</v>
      </c>
      <c r="Z118" s="179">
        <v>0</v>
      </c>
      <c r="AA118" s="179">
        <v>0</v>
      </c>
      <c r="AB118" s="179">
        <v>0</v>
      </c>
      <c r="AC118" s="398">
        <v>0</v>
      </c>
      <c r="AD118" s="179">
        <v>0</v>
      </c>
      <c r="AE118" s="179">
        <v>0</v>
      </c>
      <c r="AF118" s="179">
        <v>0</v>
      </c>
      <c r="AG118" s="179">
        <v>0</v>
      </c>
      <c r="AH118" s="179">
        <v>0</v>
      </c>
      <c r="AI118" s="179">
        <v>0</v>
      </c>
      <c r="AJ118" s="179">
        <v>0</v>
      </c>
      <c r="AK118" s="179">
        <v>0</v>
      </c>
      <c r="AL118" s="179">
        <v>0</v>
      </c>
      <c r="AM118" s="179">
        <v>0</v>
      </c>
      <c r="AN118" s="179">
        <v>0</v>
      </c>
      <c r="AO118" s="396">
        <v>0</v>
      </c>
      <c r="AP118" s="138">
        <v>0</v>
      </c>
      <c r="AQ118" s="98">
        <v>0</v>
      </c>
      <c r="AR118" s="98">
        <v>0</v>
      </c>
      <c r="AS118" s="98">
        <v>0</v>
      </c>
      <c r="AT118" s="98">
        <v>0</v>
      </c>
      <c r="AU118" s="98">
        <v>0</v>
      </c>
      <c r="AV118" s="98">
        <v>0</v>
      </c>
      <c r="AW118" s="98">
        <v>0</v>
      </c>
      <c r="AX118" s="98">
        <v>0</v>
      </c>
      <c r="AY118" s="98">
        <v>0</v>
      </c>
      <c r="AZ118" s="98">
        <v>0</v>
      </c>
      <c r="BA118" s="98">
        <v>0</v>
      </c>
      <c r="BB118" s="138">
        <v>0</v>
      </c>
      <c r="BC118" s="98">
        <v>0</v>
      </c>
      <c r="BD118" s="98">
        <v>0</v>
      </c>
      <c r="BE118" s="98">
        <v>0</v>
      </c>
      <c r="BF118" s="98">
        <v>0</v>
      </c>
      <c r="BG118" s="98">
        <v>0</v>
      </c>
      <c r="BH118" s="98">
        <v>0</v>
      </c>
      <c r="BI118" s="98">
        <v>0</v>
      </c>
      <c r="BJ118" s="98">
        <v>0</v>
      </c>
      <c r="BK118" s="98">
        <v>0</v>
      </c>
      <c r="BL118" s="98">
        <v>0</v>
      </c>
      <c r="BM118" s="98">
        <v>0</v>
      </c>
      <c r="BN118" s="443">
        <f t="shared" si="40"/>
        <v>0</v>
      </c>
      <c r="BO118" s="98">
        <v>0</v>
      </c>
      <c r="BP118" s="98">
        <v>0</v>
      </c>
      <c r="BQ118" s="98">
        <v>0</v>
      </c>
      <c r="BR118" s="98">
        <v>0</v>
      </c>
      <c r="BS118" s="98">
        <v>0</v>
      </c>
      <c r="BT118" s="98">
        <v>0</v>
      </c>
      <c r="BU118" s="98">
        <v>0</v>
      </c>
      <c r="BV118" s="98">
        <v>0</v>
      </c>
      <c r="BW118" s="98">
        <v>0</v>
      </c>
      <c r="BX118" s="98">
        <v>0</v>
      </c>
      <c r="BY118" s="98">
        <v>0</v>
      </c>
      <c r="BZ118" s="98">
        <v>0</v>
      </c>
      <c r="CA118" s="138">
        <v>0</v>
      </c>
      <c r="CB118" s="98">
        <v>0</v>
      </c>
      <c r="CC118" s="98">
        <v>0</v>
      </c>
      <c r="CD118" s="98">
        <v>0</v>
      </c>
      <c r="CE118" s="98">
        <v>0</v>
      </c>
      <c r="CF118" s="98">
        <v>0</v>
      </c>
      <c r="CG118" s="98">
        <v>2</v>
      </c>
      <c r="CH118" s="98">
        <v>0</v>
      </c>
      <c r="CI118" s="98">
        <v>1</v>
      </c>
      <c r="CJ118" s="98">
        <v>1</v>
      </c>
      <c r="CK118" s="244"/>
      <c r="CL118" s="367">
        <f t="shared" si="41"/>
        <v>0</v>
      </c>
      <c r="CM118" s="367">
        <f t="shared" si="42"/>
        <v>0</v>
      </c>
      <c r="CN118" s="27">
        <f t="shared" si="43"/>
        <v>4</v>
      </c>
      <c r="CO118" s="368"/>
      <c r="CU118" s="234"/>
      <c r="CV118" s="234"/>
      <c r="CW118" s="234"/>
      <c r="CX118" s="234"/>
      <c r="CY118" s="234"/>
      <c r="CZ118" s="234"/>
      <c r="DA118" s="234"/>
      <c r="DB118" s="234"/>
      <c r="DC118" s="234"/>
      <c r="DD118" s="234"/>
      <c r="DE118" s="234"/>
      <c r="DF118" s="234"/>
      <c r="DG118" s="234"/>
      <c r="DH118" s="234"/>
      <c r="DI118" s="234"/>
      <c r="DJ118" s="234"/>
      <c r="DK118" s="234"/>
      <c r="DL118" s="234"/>
    </row>
    <row r="119" spans="1:3394" ht="20.100000000000001" customHeight="1" x14ac:dyDescent="0.25">
      <c r="A119" s="549"/>
      <c r="B119" s="110" t="s">
        <v>86</v>
      </c>
      <c r="C119" s="130" t="s">
        <v>87</v>
      </c>
      <c r="D119" s="178">
        <v>0</v>
      </c>
      <c r="E119" s="179">
        <v>0</v>
      </c>
      <c r="F119" s="179">
        <v>0</v>
      </c>
      <c r="G119" s="179">
        <v>0</v>
      </c>
      <c r="H119" s="179">
        <v>0</v>
      </c>
      <c r="I119" s="179">
        <v>0</v>
      </c>
      <c r="J119" s="179">
        <v>0</v>
      </c>
      <c r="K119" s="179">
        <v>0</v>
      </c>
      <c r="L119" s="179">
        <v>0</v>
      </c>
      <c r="M119" s="179">
        <v>0</v>
      </c>
      <c r="N119" s="179">
        <v>0</v>
      </c>
      <c r="O119" s="179">
        <v>0</v>
      </c>
      <c r="P119" s="368">
        <v>0</v>
      </c>
      <c r="Q119" s="179">
        <v>0</v>
      </c>
      <c r="R119" s="179">
        <v>0</v>
      </c>
      <c r="S119" s="179">
        <v>0</v>
      </c>
      <c r="T119" s="179">
        <v>0</v>
      </c>
      <c r="U119" s="179">
        <v>0</v>
      </c>
      <c r="V119" s="179">
        <v>0</v>
      </c>
      <c r="W119" s="179">
        <v>0</v>
      </c>
      <c r="X119" s="179">
        <v>0</v>
      </c>
      <c r="Y119" s="179">
        <v>0</v>
      </c>
      <c r="Z119" s="179">
        <v>0</v>
      </c>
      <c r="AA119" s="179">
        <v>0</v>
      </c>
      <c r="AB119" s="179">
        <v>0</v>
      </c>
      <c r="AC119" s="398">
        <v>0</v>
      </c>
      <c r="AD119" s="179">
        <v>0</v>
      </c>
      <c r="AE119" s="179">
        <v>0</v>
      </c>
      <c r="AF119" s="179">
        <v>0</v>
      </c>
      <c r="AG119" s="179">
        <v>0</v>
      </c>
      <c r="AH119" s="179">
        <v>0</v>
      </c>
      <c r="AI119" s="179">
        <v>0</v>
      </c>
      <c r="AJ119" s="179">
        <v>0</v>
      </c>
      <c r="AK119" s="179">
        <v>0</v>
      </c>
      <c r="AL119" s="179">
        <v>0</v>
      </c>
      <c r="AM119" s="179">
        <v>0</v>
      </c>
      <c r="AN119" s="179">
        <v>0</v>
      </c>
      <c r="AO119" s="396">
        <v>0</v>
      </c>
      <c r="AP119" s="138">
        <v>0</v>
      </c>
      <c r="AQ119" s="98">
        <v>0</v>
      </c>
      <c r="AR119" s="98">
        <v>0</v>
      </c>
      <c r="AS119" s="98">
        <v>0</v>
      </c>
      <c r="AT119" s="98">
        <v>0</v>
      </c>
      <c r="AU119" s="98">
        <v>0</v>
      </c>
      <c r="AV119" s="98">
        <v>0</v>
      </c>
      <c r="AW119" s="98">
        <v>21</v>
      </c>
      <c r="AX119" s="98">
        <v>20</v>
      </c>
      <c r="AY119" s="98">
        <v>23</v>
      </c>
      <c r="AZ119" s="98">
        <v>20</v>
      </c>
      <c r="BA119" s="98">
        <v>21</v>
      </c>
      <c r="BB119" s="138">
        <v>21</v>
      </c>
      <c r="BC119" s="98">
        <v>18</v>
      </c>
      <c r="BD119" s="98">
        <v>22</v>
      </c>
      <c r="BE119" s="98">
        <v>22</v>
      </c>
      <c r="BF119" s="98">
        <v>22</v>
      </c>
      <c r="BG119" s="98">
        <v>19</v>
      </c>
      <c r="BH119" s="98">
        <v>23</v>
      </c>
      <c r="BI119" s="98">
        <v>21</v>
      </c>
      <c r="BJ119" s="98">
        <v>24</v>
      </c>
      <c r="BK119" s="98">
        <v>21</v>
      </c>
      <c r="BL119" s="98">
        <v>20</v>
      </c>
      <c r="BM119" s="98">
        <v>19</v>
      </c>
      <c r="BN119" s="443">
        <f t="shared" si="40"/>
        <v>252</v>
      </c>
      <c r="BO119" s="98">
        <v>22</v>
      </c>
      <c r="BP119" s="98">
        <v>19</v>
      </c>
      <c r="BQ119" s="98">
        <v>20</v>
      </c>
      <c r="BR119" s="98">
        <v>19</v>
      </c>
      <c r="BS119" s="98">
        <v>13</v>
      </c>
      <c r="BT119" s="98">
        <v>8</v>
      </c>
      <c r="BU119" s="98">
        <v>16</v>
      </c>
      <c r="BV119" s="98">
        <v>13</v>
      </c>
      <c r="BW119" s="98">
        <v>12</v>
      </c>
      <c r="BX119" s="98">
        <v>12</v>
      </c>
      <c r="BY119" s="98">
        <v>8</v>
      </c>
      <c r="BZ119" s="244">
        <v>8</v>
      </c>
      <c r="CA119" s="138">
        <v>10</v>
      </c>
      <c r="CB119" s="98">
        <v>9</v>
      </c>
      <c r="CC119" s="98">
        <v>11</v>
      </c>
      <c r="CD119" s="98">
        <v>9</v>
      </c>
      <c r="CE119" s="98">
        <v>4</v>
      </c>
      <c r="CF119" s="98">
        <v>11</v>
      </c>
      <c r="CG119" s="98">
        <v>10</v>
      </c>
      <c r="CH119" s="98">
        <v>8</v>
      </c>
      <c r="CI119" s="98">
        <v>16</v>
      </c>
      <c r="CJ119" s="98">
        <v>16</v>
      </c>
      <c r="CK119" s="244">
        <v>9</v>
      </c>
      <c r="CL119" s="367">
        <f t="shared" si="41"/>
        <v>233</v>
      </c>
      <c r="CM119" s="367">
        <f t="shared" si="42"/>
        <v>162</v>
      </c>
      <c r="CN119" s="27">
        <f t="shared" si="43"/>
        <v>113</v>
      </c>
      <c r="CO119" s="368">
        <f t="shared" si="39"/>
        <v>-30.246913580246915</v>
      </c>
      <c r="CU119" s="234"/>
      <c r="CV119" s="234"/>
      <c r="CW119" s="234"/>
      <c r="CX119" s="234"/>
      <c r="CY119" s="234"/>
      <c r="CZ119" s="234"/>
      <c r="DA119" s="234"/>
      <c r="DB119" s="234"/>
      <c r="DC119" s="234"/>
      <c r="DD119" s="234"/>
      <c r="DE119" s="234"/>
      <c r="DF119" s="234"/>
      <c r="DG119" s="234"/>
      <c r="DH119" s="234"/>
      <c r="DI119" s="234"/>
      <c r="DJ119" s="234"/>
      <c r="DK119" s="234"/>
      <c r="DL119" s="234"/>
    </row>
    <row r="120" spans="1:3394" ht="20.100000000000001" customHeight="1" thickBot="1" x14ac:dyDescent="0.3">
      <c r="A120" s="549"/>
      <c r="B120" s="110" t="s">
        <v>152</v>
      </c>
      <c r="C120" s="130" t="s">
        <v>157</v>
      </c>
      <c r="D120" s="183">
        <v>0</v>
      </c>
      <c r="E120" s="184">
        <v>0</v>
      </c>
      <c r="F120" s="184">
        <v>0</v>
      </c>
      <c r="G120" s="184">
        <v>0</v>
      </c>
      <c r="H120" s="184">
        <v>0</v>
      </c>
      <c r="I120" s="184">
        <v>0</v>
      </c>
      <c r="J120" s="184">
        <v>0</v>
      </c>
      <c r="K120" s="184">
        <v>0</v>
      </c>
      <c r="L120" s="184">
        <v>0</v>
      </c>
      <c r="M120" s="184">
        <v>0</v>
      </c>
      <c r="N120" s="184">
        <v>0</v>
      </c>
      <c r="O120" s="184">
        <v>0</v>
      </c>
      <c r="P120" s="369">
        <v>0</v>
      </c>
      <c r="Q120" s="184">
        <v>0</v>
      </c>
      <c r="R120" s="184">
        <v>0</v>
      </c>
      <c r="S120" s="184">
        <v>0</v>
      </c>
      <c r="T120" s="184">
        <v>0</v>
      </c>
      <c r="U120" s="184">
        <v>0</v>
      </c>
      <c r="V120" s="184">
        <v>0</v>
      </c>
      <c r="W120" s="184">
        <v>0</v>
      </c>
      <c r="X120" s="184">
        <v>0</v>
      </c>
      <c r="Y120" s="184">
        <v>0</v>
      </c>
      <c r="Z120" s="184">
        <v>0</v>
      </c>
      <c r="AA120" s="184">
        <v>0</v>
      </c>
      <c r="AB120" s="184">
        <v>0</v>
      </c>
      <c r="AC120" s="399">
        <v>0</v>
      </c>
      <c r="AD120" s="184">
        <v>0</v>
      </c>
      <c r="AE120" s="184">
        <v>0</v>
      </c>
      <c r="AF120" s="184">
        <v>0</v>
      </c>
      <c r="AG120" s="184">
        <v>0</v>
      </c>
      <c r="AH120" s="184">
        <v>0</v>
      </c>
      <c r="AI120" s="184">
        <v>0</v>
      </c>
      <c r="AJ120" s="184">
        <v>0</v>
      </c>
      <c r="AK120" s="184">
        <v>0</v>
      </c>
      <c r="AL120" s="184">
        <v>0</v>
      </c>
      <c r="AM120" s="184">
        <v>0</v>
      </c>
      <c r="AN120" s="184">
        <v>0</v>
      </c>
      <c r="AO120" s="397">
        <v>0</v>
      </c>
      <c r="AP120" s="98">
        <v>0</v>
      </c>
      <c r="AQ120" s="98">
        <v>0</v>
      </c>
      <c r="AR120" s="98">
        <v>0</v>
      </c>
      <c r="AS120" s="98">
        <v>0</v>
      </c>
      <c r="AT120" s="98">
        <v>0</v>
      </c>
      <c r="AU120" s="98">
        <v>0</v>
      </c>
      <c r="AV120" s="98">
        <v>0</v>
      </c>
      <c r="AW120" s="98">
        <v>0</v>
      </c>
      <c r="AX120" s="98">
        <v>0</v>
      </c>
      <c r="AY120" s="98">
        <v>0</v>
      </c>
      <c r="AZ120" s="98">
        <v>0</v>
      </c>
      <c r="BA120" s="98">
        <v>0</v>
      </c>
      <c r="BB120" s="246">
        <v>0</v>
      </c>
      <c r="BC120" s="247">
        <v>0</v>
      </c>
      <c r="BD120" s="247">
        <v>0</v>
      </c>
      <c r="BE120" s="247">
        <v>0</v>
      </c>
      <c r="BF120" s="247">
        <v>0</v>
      </c>
      <c r="BG120" s="247">
        <v>0</v>
      </c>
      <c r="BH120" s="247">
        <v>0</v>
      </c>
      <c r="BI120" s="247">
        <v>0</v>
      </c>
      <c r="BJ120" s="247">
        <v>0</v>
      </c>
      <c r="BK120" s="247">
        <v>0</v>
      </c>
      <c r="BL120" s="247">
        <v>0</v>
      </c>
      <c r="BM120" s="247">
        <v>0</v>
      </c>
      <c r="BN120" s="443">
        <f t="shared" si="40"/>
        <v>0</v>
      </c>
      <c r="BO120" s="247">
        <v>0</v>
      </c>
      <c r="BP120" s="247">
        <v>0</v>
      </c>
      <c r="BQ120" s="247">
        <v>0</v>
      </c>
      <c r="BR120" s="247">
        <v>0</v>
      </c>
      <c r="BS120" s="247">
        <v>0</v>
      </c>
      <c r="BT120" s="247">
        <v>0</v>
      </c>
      <c r="BU120" s="247">
        <v>0</v>
      </c>
      <c r="BV120" s="247">
        <v>0</v>
      </c>
      <c r="BW120" s="247">
        <v>0</v>
      </c>
      <c r="BX120" s="247">
        <v>0</v>
      </c>
      <c r="BY120" s="247">
        <v>0</v>
      </c>
      <c r="BZ120" s="98">
        <v>8</v>
      </c>
      <c r="CA120" s="138">
        <v>14</v>
      </c>
      <c r="CB120" s="98">
        <v>12</v>
      </c>
      <c r="CC120" s="98">
        <v>15</v>
      </c>
      <c r="CD120" s="98">
        <v>121</v>
      </c>
      <c r="CE120" s="98">
        <v>16</v>
      </c>
      <c r="CF120" s="98">
        <v>22</v>
      </c>
      <c r="CG120" s="98">
        <v>29</v>
      </c>
      <c r="CH120" s="98">
        <v>30</v>
      </c>
      <c r="CI120" s="98">
        <v>34</v>
      </c>
      <c r="CJ120" s="247">
        <v>40</v>
      </c>
      <c r="CK120" s="244">
        <v>35</v>
      </c>
      <c r="CL120" s="367">
        <f t="shared" si="41"/>
        <v>0</v>
      </c>
      <c r="CM120" s="367">
        <f t="shared" si="42"/>
        <v>0</v>
      </c>
      <c r="CN120" s="27">
        <f t="shared" si="43"/>
        <v>368</v>
      </c>
      <c r="CO120" s="368"/>
      <c r="CU120" s="234"/>
      <c r="CV120" s="234"/>
      <c r="CW120" s="234"/>
      <c r="CX120" s="234"/>
      <c r="CY120" s="234"/>
      <c r="CZ120" s="234"/>
      <c r="DA120" s="234"/>
      <c r="DB120" s="234"/>
      <c r="DC120" s="234"/>
      <c r="DD120" s="234"/>
      <c r="DE120" s="234"/>
      <c r="DF120" s="234"/>
      <c r="DG120" s="234"/>
      <c r="DH120" s="234"/>
      <c r="DI120" s="234"/>
      <c r="DJ120" s="234"/>
      <c r="DK120" s="234"/>
      <c r="DL120" s="234"/>
    </row>
    <row r="121" spans="1:3394" s="38" customFormat="1" ht="20.100000000000001" customHeight="1" thickBot="1" x14ac:dyDescent="0.35">
      <c r="A121" s="549"/>
      <c r="B121" s="344" t="s">
        <v>72</v>
      </c>
      <c r="C121" s="342"/>
      <c r="D121" s="186">
        <f t="shared" ref="D121:AI121" si="44">SUM(D122:D150)</f>
        <v>1278</v>
      </c>
      <c r="E121" s="169">
        <f t="shared" si="44"/>
        <v>1159</v>
      </c>
      <c r="F121" s="169">
        <f t="shared" si="44"/>
        <v>1363</v>
      </c>
      <c r="G121" s="169">
        <f t="shared" si="44"/>
        <v>1303</v>
      </c>
      <c r="H121" s="169">
        <f t="shared" si="44"/>
        <v>1437</v>
      </c>
      <c r="I121" s="169">
        <f t="shared" si="44"/>
        <v>1427</v>
      </c>
      <c r="J121" s="169">
        <f t="shared" si="44"/>
        <v>1443</v>
      </c>
      <c r="K121" s="169">
        <f t="shared" si="44"/>
        <v>1253</v>
      </c>
      <c r="L121" s="169">
        <f t="shared" si="44"/>
        <v>1317</v>
      </c>
      <c r="M121" s="169">
        <f t="shared" si="44"/>
        <v>1293</v>
      </c>
      <c r="N121" s="169">
        <f t="shared" si="44"/>
        <v>1341</v>
      </c>
      <c r="O121" s="424">
        <f t="shared" si="44"/>
        <v>1452</v>
      </c>
      <c r="P121" s="169">
        <f t="shared" si="44"/>
        <v>16066</v>
      </c>
      <c r="Q121" s="186">
        <f t="shared" si="44"/>
        <v>1123</v>
      </c>
      <c r="R121" s="169">
        <f t="shared" si="44"/>
        <v>1114</v>
      </c>
      <c r="S121" s="169">
        <f t="shared" si="44"/>
        <v>1377</v>
      </c>
      <c r="T121" s="169">
        <f t="shared" si="44"/>
        <v>1365</v>
      </c>
      <c r="U121" s="169">
        <f t="shared" si="44"/>
        <v>1391</v>
      </c>
      <c r="V121" s="169">
        <f t="shared" si="44"/>
        <v>1516</v>
      </c>
      <c r="W121" s="169">
        <f t="shared" si="44"/>
        <v>1344</v>
      </c>
      <c r="X121" s="169">
        <f t="shared" si="44"/>
        <v>1286</v>
      </c>
      <c r="Y121" s="169">
        <f t="shared" si="44"/>
        <v>1294</v>
      </c>
      <c r="Z121" s="169">
        <f t="shared" si="44"/>
        <v>1301</v>
      </c>
      <c r="AA121" s="169">
        <f t="shared" si="44"/>
        <v>1209</v>
      </c>
      <c r="AB121" s="424">
        <f t="shared" si="44"/>
        <v>1570</v>
      </c>
      <c r="AC121" s="169">
        <f t="shared" si="44"/>
        <v>15890</v>
      </c>
      <c r="AD121" s="186">
        <f t="shared" si="44"/>
        <v>1201</v>
      </c>
      <c r="AE121" s="169">
        <f t="shared" si="44"/>
        <v>1159</v>
      </c>
      <c r="AF121" s="169">
        <f t="shared" si="44"/>
        <v>1296</v>
      </c>
      <c r="AG121" s="169">
        <f t="shared" si="44"/>
        <v>1199</v>
      </c>
      <c r="AH121" s="169">
        <f t="shared" si="44"/>
        <v>1384</v>
      </c>
      <c r="AI121" s="169">
        <f t="shared" si="44"/>
        <v>1273</v>
      </c>
      <c r="AJ121" s="169">
        <f t="shared" ref="AJ121:BM121" si="45">SUM(AJ122:AJ150)</f>
        <v>1309</v>
      </c>
      <c r="AK121" s="169">
        <f t="shared" si="45"/>
        <v>1523</v>
      </c>
      <c r="AL121" s="169">
        <f t="shared" si="45"/>
        <v>1448</v>
      </c>
      <c r="AM121" s="169">
        <f t="shared" si="45"/>
        <v>1308</v>
      </c>
      <c r="AN121" s="169">
        <f t="shared" si="45"/>
        <v>1408</v>
      </c>
      <c r="AO121" s="424">
        <f t="shared" si="45"/>
        <v>1496</v>
      </c>
      <c r="AP121" s="169">
        <f t="shared" si="45"/>
        <v>1302</v>
      </c>
      <c r="AQ121" s="169">
        <f t="shared" si="45"/>
        <v>1244</v>
      </c>
      <c r="AR121" s="169">
        <f t="shared" si="45"/>
        <v>1562</v>
      </c>
      <c r="AS121" s="169">
        <f t="shared" si="45"/>
        <v>1473</v>
      </c>
      <c r="AT121" s="169">
        <f t="shared" si="45"/>
        <v>1774</v>
      </c>
      <c r="AU121" s="169">
        <f t="shared" si="45"/>
        <v>1379</v>
      </c>
      <c r="AV121" s="169">
        <f t="shared" si="45"/>
        <v>1455</v>
      </c>
      <c r="AW121" s="169">
        <f t="shared" si="45"/>
        <v>1463</v>
      </c>
      <c r="AX121" s="169">
        <f t="shared" si="45"/>
        <v>1389</v>
      </c>
      <c r="AY121" s="169">
        <f t="shared" si="45"/>
        <v>1506</v>
      </c>
      <c r="AZ121" s="169">
        <f t="shared" si="45"/>
        <v>1319</v>
      </c>
      <c r="BA121" s="169">
        <f t="shared" si="45"/>
        <v>1312</v>
      </c>
      <c r="BB121" s="186">
        <f t="shared" si="45"/>
        <v>1404</v>
      </c>
      <c r="BC121" s="169">
        <f t="shared" si="45"/>
        <v>1231</v>
      </c>
      <c r="BD121" s="169">
        <f t="shared" si="45"/>
        <v>1360</v>
      </c>
      <c r="BE121" s="169">
        <f t="shared" si="45"/>
        <v>1453</v>
      </c>
      <c r="BF121" s="169">
        <f t="shared" si="45"/>
        <v>1409</v>
      </c>
      <c r="BG121" s="169">
        <f t="shared" si="45"/>
        <v>1333</v>
      </c>
      <c r="BH121" s="169">
        <f t="shared" si="45"/>
        <v>1468</v>
      </c>
      <c r="BI121" s="169">
        <f t="shared" si="45"/>
        <v>1513</v>
      </c>
      <c r="BJ121" s="169">
        <f t="shared" si="45"/>
        <v>1469</v>
      </c>
      <c r="BK121" s="169">
        <f t="shared" si="45"/>
        <v>1605</v>
      </c>
      <c r="BL121" s="169">
        <f t="shared" si="45"/>
        <v>1480</v>
      </c>
      <c r="BM121" s="169">
        <f t="shared" si="45"/>
        <v>1459</v>
      </c>
      <c r="BN121" s="171">
        <f t="shared" si="40"/>
        <v>17184</v>
      </c>
      <c r="BO121" s="169">
        <f t="shared" ref="BO121:CK121" si="46">SUM(BO122:BO150)</f>
        <v>1441</v>
      </c>
      <c r="BP121" s="169">
        <f t="shared" si="46"/>
        <v>1370</v>
      </c>
      <c r="BQ121" s="169">
        <f t="shared" si="46"/>
        <v>1413</v>
      </c>
      <c r="BR121" s="169">
        <f t="shared" si="46"/>
        <v>1496</v>
      </c>
      <c r="BS121" s="169">
        <f t="shared" si="46"/>
        <v>1559</v>
      </c>
      <c r="BT121" s="169">
        <f t="shared" si="46"/>
        <v>1442</v>
      </c>
      <c r="BU121" s="169">
        <f t="shared" si="46"/>
        <v>1569</v>
      </c>
      <c r="BV121" s="169">
        <f t="shared" si="46"/>
        <v>1631</v>
      </c>
      <c r="BW121" s="169">
        <f t="shared" si="46"/>
        <v>1660</v>
      </c>
      <c r="BX121" s="169">
        <f t="shared" si="46"/>
        <v>1710</v>
      </c>
      <c r="BY121" s="169">
        <f t="shared" si="46"/>
        <v>1399</v>
      </c>
      <c r="BZ121" s="169">
        <f t="shared" si="46"/>
        <v>1975</v>
      </c>
      <c r="CA121" s="186">
        <f t="shared" si="46"/>
        <v>1741</v>
      </c>
      <c r="CB121" s="169">
        <f t="shared" si="46"/>
        <v>1527</v>
      </c>
      <c r="CC121" s="169">
        <f t="shared" si="46"/>
        <v>1817</v>
      </c>
      <c r="CD121" s="169">
        <f t="shared" si="46"/>
        <v>1883</v>
      </c>
      <c r="CE121" s="169">
        <f t="shared" si="46"/>
        <v>1685</v>
      </c>
      <c r="CF121" s="169">
        <f t="shared" ref="CF121:CG121" si="47">SUM(CF122:CF150)</f>
        <v>1864</v>
      </c>
      <c r="CG121" s="169">
        <f t="shared" si="47"/>
        <v>2134</v>
      </c>
      <c r="CH121" s="169">
        <f t="shared" si="46"/>
        <v>2080</v>
      </c>
      <c r="CI121" s="169">
        <f t="shared" si="46"/>
        <v>2144</v>
      </c>
      <c r="CJ121" s="169">
        <f t="shared" si="46"/>
        <v>2271</v>
      </c>
      <c r="CK121" s="424">
        <f t="shared" si="46"/>
        <v>2080</v>
      </c>
      <c r="CL121" s="172">
        <f t="shared" si="41"/>
        <v>15725</v>
      </c>
      <c r="CM121" s="441">
        <f t="shared" si="42"/>
        <v>16690</v>
      </c>
      <c r="CN121" s="376">
        <f t="shared" si="43"/>
        <v>21226</v>
      </c>
      <c r="CO121" s="177">
        <f t="shared" si="39"/>
        <v>27.177950868783697</v>
      </c>
      <c r="CP121" s="234"/>
      <c r="CQ121" s="234"/>
      <c r="CR121" s="234"/>
      <c r="CS121" s="234"/>
      <c r="CT121" s="234"/>
      <c r="CU121" s="234"/>
      <c r="CV121" s="234"/>
      <c r="CW121" s="234"/>
      <c r="CX121" s="234"/>
      <c r="CY121" s="234"/>
      <c r="CZ121" s="234"/>
      <c r="DA121" s="234"/>
      <c r="DB121" s="234"/>
      <c r="DC121" s="234"/>
      <c r="DD121" s="234"/>
      <c r="DE121" s="234"/>
      <c r="DF121" s="234"/>
      <c r="DG121" s="234"/>
      <c r="DH121" s="234"/>
      <c r="DI121" s="234"/>
      <c r="DJ121" s="234"/>
      <c r="DK121" s="234"/>
      <c r="DL121" s="234"/>
      <c r="DM121" s="10"/>
      <c r="DN121" s="10"/>
      <c r="DO121" s="10"/>
      <c r="DP121" s="10"/>
      <c r="DQ121" s="10"/>
      <c r="DR121" s="10"/>
      <c r="DS121" s="10"/>
      <c r="DT121" s="10"/>
      <c r="DU121" s="10"/>
      <c r="DV121" s="10"/>
      <c r="DW121" s="10"/>
      <c r="DX121" s="10"/>
      <c r="DY121" s="10"/>
      <c r="DZ121" s="10"/>
      <c r="EA121" s="10"/>
      <c r="EB121" s="10"/>
      <c r="EC121" s="10"/>
      <c r="ED121" s="10"/>
      <c r="EE121" s="10"/>
      <c r="EF121" s="10"/>
      <c r="EG121" s="10"/>
      <c r="EH121" s="10"/>
      <c r="EI121" s="10"/>
      <c r="EJ121" s="10"/>
      <c r="EK121" s="10"/>
      <c r="EL121" s="10"/>
      <c r="EM121" s="10"/>
      <c r="EN121" s="10"/>
      <c r="EO121" s="10"/>
      <c r="EP121" s="10"/>
      <c r="EQ121" s="10"/>
      <c r="ER121" s="10"/>
      <c r="ES121" s="10"/>
      <c r="ET121" s="10"/>
      <c r="EU121" s="10"/>
      <c r="EV121" s="10"/>
      <c r="EW121" s="10"/>
      <c r="EX121" s="10"/>
      <c r="EY121" s="10"/>
      <c r="EZ121" s="10"/>
      <c r="FA121" s="10"/>
      <c r="FB121" s="10"/>
      <c r="FC121" s="10"/>
      <c r="FD121" s="10"/>
      <c r="FE121" s="10"/>
      <c r="FF121" s="10"/>
      <c r="FG121" s="10"/>
      <c r="FH121" s="10"/>
      <c r="FI121" s="10"/>
      <c r="FJ121" s="10"/>
      <c r="FK121" s="10"/>
      <c r="FL121" s="10"/>
      <c r="FM121" s="10"/>
      <c r="FN121" s="10"/>
      <c r="FO121" s="10"/>
      <c r="FP121" s="10"/>
      <c r="FQ121" s="10"/>
      <c r="FR121" s="10"/>
      <c r="FS121" s="10"/>
      <c r="FT121" s="10"/>
      <c r="FU121" s="10"/>
      <c r="FV121" s="10"/>
      <c r="FW121" s="10"/>
      <c r="FX121" s="10"/>
      <c r="FY121" s="10"/>
      <c r="FZ121" s="10"/>
      <c r="GA121" s="10"/>
      <c r="GB121" s="10"/>
      <c r="GC121" s="10"/>
      <c r="GD121" s="10"/>
      <c r="GE121" s="10"/>
      <c r="GF121" s="10"/>
      <c r="GG121" s="10"/>
      <c r="GH121" s="10"/>
      <c r="GI121" s="10"/>
      <c r="GJ121" s="10"/>
      <c r="GK121" s="10"/>
      <c r="GL121" s="10"/>
      <c r="GM121" s="10"/>
      <c r="GN121" s="10"/>
      <c r="GO121" s="10"/>
      <c r="GP121" s="10"/>
      <c r="GQ121" s="10"/>
      <c r="GR121" s="10"/>
      <c r="GS121" s="10"/>
      <c r="GT121" s="10"/>
      <c r="GU121" s="10"/>
      <c r="GV121" s="10"/>
      <c r="GW121" s="10"/>
      <c r="GX121" s="10"/>
      <c r="GY121" s="10"/>
      <c r="GZ121" s="10"/>
      <c r="HA121" s="10"/>
      <c r="HB121" s="10"/>
      <c r="HC121" s="10"/>
      <c r="HD121" s="10"/>
      <c r="HE121" s="10"/>
      <c r="HF121" s="10"/>
      <c r="HG121" s="10"/>
      <c r="HH121" s="10"/>
      <c r="HI121" s="10"/>
      <c r="HJ121" s="10"/>
      <c r="HK121" s="10"/>
      <c r="HL121" s="10"/>
      <c r="HM121" s="10"/>
      <c r="HN121" s="10"/>
      <c r="HO121" s="10"/>
      <c r="HP121" s="10"/>
      <c r="HQ121" s="10"/>
      <c r="HR121" s="10"/>
      <c r="HS121" s="10"/>
      <c r="HT121" s="10"/>
      <c r="HU121" s="10"/>
      <c r="HV121" s="10"/>
      <c r="HW121" s="10"/>
      <c r="HX121" s="10"/>
      <c r="HY121" s="10"/>
      <c r="HZ121" s="10"/>
      <c r="IA121" s="10"/>
      <c r="IB121" s="10"/>
      <c r="IC121" s="10"/>
      <c r="ID121" s="10"/>
      <c r="IE121" s="10"/>
      <c r="IF121" s="10"/>
      <c r="IG121" s="10"/>
      <c r="IH121" s="10"/>
      <c r="II121" s="10"/>
      <c r="IJ121" s="10"/>
      <c r="IK121" s="10"/>
      <c r="IL121" s="10"/>
      <c r="IM121" s="10"/>
      <c r="IN121" s="10"/>
      <c r="IO121" s="10"/>
      <c r="IP121" s="10"/>
      <c r="IQ121" s="10"/>
      <c r="IR121" s="10"/>
      <c r="IS121" s="10"/>
      <c r="IT121" s="10"/>
      <c r="IU121" s="10"/>
      <c r="IV121" s="10"/>
      <c r="IW121" s="10"/>
      <c r="IX121" s="10"/>
      <c r="IY121" s="10"/>
      <c r="IZ121" s="10"/>
      <c r="JA121" s="10"/>
      <c r="JB121" s="10"/>
      <c r="JC121" s="10"/>
      <c r="JD121" s="10"/>
      <c r="JE121" s="10"/>
      <c r="JF121" s="10"/>
      <c r="JG121" s="10"/>
      <c r="JH121" s="10"/>
      <c r="JI121" s="10"/>
      <c r="JJ121" s="10"/>
      <c r="JK121" s="10"/>
      <c r="JL121" s="10"/>
      <c r="JM121" s="10"/>
      <c r="JN121" s="10"/>
      <c r="JO121" s="10"/>
      <c r="JP121" s="10"/>
      <c r="JQ121" s="10"/>
      <c r="JR121" s="10"/>
      <c r="JS121" s="10"/>
      <c r="JT121" s="10"/>
      <c r="JU121" s="10"/>
      <c r="JV121" s="10"/>
      <c r="JW121" s="10"/>
      <c r="JX121" s="10"/>
      <c r="JY121" s="10"/>
      <c r="JZ121" s="10"/>
      <c r="KA121" s="10"/>
      <c r="KB121" s="10"/>
      <c r="KC121" s="10"/>
      <c r="KD121" s="10"/>
      <c r="KE121" s="10"/>
      <c r="KF121" s="10"/>
      <c r="KG121" s="10"/>
      <c r="KH121" s="10"/>
      <c r="KI121" s="10"/>
      <c r="KJ121" s="10"/>
      <c r="KK121" s="10"/>
      <c r="KL121" s="10"/>
      <c r="KM121" s="10"/>
      <c r="KN121" s="10"/>
      <c r="KO121" s="10"/>
      <c r="KP121" s="10"/>
      <c r="KQ121" s="10"/>
      <c r="KR121" s="10"/>
      <c r="KS121" s="10"/>
      <c r="KT121" s="10"/>
      <c r="KU121" s="10"/>
      <c r="KV121" s="10"/>
      <c r="KW121" s="10"/>
      <c r="KX121" s="10"/>
      <c r="KY121" s="10"/>
      <c r="KZ121" s="10"/>
      <c r="LA121" s="10"/>
      <c r="LB121" s="10"/>
      <c r="LC121" s="10"/>
      <c r="LD121" s="10"/>
      <c r="LE121" s="10"/>
      <c r="LF121" s="10"/>
      <c r="LG121" s="10"/>
      <c r="LH121" s="10"/>
      <c r="LI121" s="10"/>
      <c r="LJ121" s="10"/>
      <c r="LK121" s="10"/>
      <c r="LL121" s="10"/>
      <c r="LM121" s="10"/>
      <c r="LN121" s="10"/>
      <c r="LO121" s="10"/>
      <c r="LP121" s="10"/>
      <c r="LQ121" s="10"/>
      <c r="LR121" s="10"/>
      <c r="LS121" s="10"/>
      <c r="LT121" s="10"/>
      <c r="LU121" s="10"/>
      <c r="LV121" s="10"/>
      <c r="LW121" s="10"/>
      <c r="LX121" s="10"/>
      <c r="LY121" s="10"/>
      <c r="LZ121" s="10"/>
      <c r="MA121" s="10"/>
      <c r="MB121" s="10"/>
      <c r="MC121" s="10"/>
      <c r="MD121" s="10"/>
      <c r="ME121" s="10"/>
      <c r="MF121" s="10"/>
      <c r="MG121" s="10"/>
      <c r="MH121" s="10"/>
      <c r="MI121" s="10"/>
      <c r="MJ121" s="10"/>
      <c r="MK121" s="10"/>
      <c r="ML121" s="10"/>
      <c r="MM121" s="10"/>
      <c r="MN121" s="10"/>
      <c r="MO121" s="10"/>
      <c r="MP121" s="10"/>
      <c r="MQ121" s="10"/>
      <c r="MR121" s="10"/>
      <c r="MS121" s="10"/>
      <c r="MT121" s="10"/>
      <c r="MU121" s="10"/>
      <c r="MV121" s="10"/>
      <c r="MW121" s="10"/>
      <c r="MX121" s="10"/>
      <c r="MY121" s="10"/>
      <c r="MZ121" s="10"/>
      <c r="NA121" s="10"/>
      <c r="NB121" s="10"/>
      <c r="NC121" s="10"/>
      <c r="ND121" s="10"/>
      <c r="NE121" s="10"/>
      <c r="NF121" s="10"/>
      <c r="NG121" s="10"/>
      <c r="NH121" s="10"/>
      <c r="NI121" s="10"/>
      <c r="NJ121" s="10"/>
      <c r="NK121" s="10"/>
      <c r="NL121" s="10"/>
      <c r="NM121" s="10"/>
      <c r="NN121" s="10"/>
      <c r="NO121" s="10"/>
      <c r="NP121" s="10"/>
      <c r="NQ121" s="10"/>
      <c r="NR121" s="10"/>
      <c r="NS121" s="10"/>
      <c r="NT121" s="10"/>
      <c r="NU121" s="10"/>
      <c r="NV121" s="10"/>
      <c r="NW121" s="10"/>
      <c r="NX121" s="10"/>
      <c r="NY121" s="10"/>
      <c r="NZ121" s="10"/>
      <c r="OA121" s="10"/>
      <c r="OB121" s="10"/>
      <c r="OC121" s="10"/>
      <c r="OD121" s="10"/>
      <c r="OE121" s="10"/>
      <c r="OF121" s="10"/>
      <c r="OG121" s="10"/>
      <c r="OH121" s="10"/>
      <c r="OI121" s="10"/>
      <c r="OJ121" s="10"/>
      <c r="OK121" s="10"/>
      <c r="OL121" s="10"/>
      <c r="OM121" s="10"/>
      <c r="ON121" s="10"/>
      <c r="OO121" s="10"/>
      <c r="OP121" s="10"/>
      <c r="OQ121" s="10"/>
      <c r="OR121" s="10"/>
      <c r="OS121" s="10"/>
      <c r="OT121" s="10"/>
      <c r="OU121" s="10"/>
      <c r="OV121" s="10"/>
      <c r="OW121" s="10"/>
      <c r="OX121" s="10"/>
      <c r="OY121" s="10"/>
      <c r="OZ121" s="10"/>
      <c r="PA121" s="10"/>
      <c r="PB121" s="10"/>
      <c r="PC121" s="10"/>
      <c r="PD121" s="10"/>
      <c r="PE121" s="10"/>
      <c r="PF121" s="10"/>
      <c r="PG121" s="10"/>
      <c r="PH121" s="10"/>
      <c r="PI121" s="10"/>
      <c r="PJ121" s="10"/>
      <c r="PK121" s="10"/>
      <c r="PL121" s="10"/>
      <c r="PM121" s="10"/>
      <c r="PN121" s="10"/>
      <c r="PO121" s="10"/>
      <c r="PP121" s="10"/>
      <c r="PQ121" s="10"/>
      <c r="PR121" s="10"/>
      <c r="PS121" s="10"/>
      <c r="PT121" s="10"/>
      <c r="PU121" s="10"/>
      <c r="PV121" s="10"/>
      <c r="PW121" s="10"/>
      <c r="PX121" s="10"/>
      <c r="PY121" s="10"/>
      <c r="PZ121" s="10"/>
      <c r="QA121" s="10"/>
      <c r="QB121" s="10"/>
      <c r="QC121" s="10"/>
      <c r="QD121" s="10"/>
      <c r="QE121" s="10"/>
      <c r="QF121" s="10"/>
      <c r="QG121" s="10"/>
      <c r="QH121" s="10"/>
      <c r="QI121" s="10"/>
      <c r="QJ121" s="10"/>
      <c r="QK121" s="10"/>
      <c r="QL121" s="10"/>
      <c r="QM121" s="10"/>
      <c r="QN121" s="10"/>
      <c r="QO121" s="10"/>
      <c r="QP121" s="10"/>
      <c r="QQ121" s="10"/>
      <c r="QR121" s="10"/>
      <c r="QS121" s="10"/>
      <c r="QT121" s="10"/>
      <c r="QU121" s="10"/>
      <c r="QV121" s="10"/>
      <c r="QW121" s="10"/>
      <c r="QX121" s="10"/>
      <c r="QY121" s="10"/>
      <c r="QZ121" s="10"/>
      <c r="RA121" s="10"/>
      <c r="RB121" s="10"/>
      <c r="RC121" s="10"/>
      <c r="RD121" s="10"/>
      <c r="RE121" s="10"/>
      <c r="RF121" s="10"/>
      <c r="RG121" s="10"/>
      <c r="RH121" s="10"/>
      <c r="RI121" s="10"/>
      <c r="RJ121" s="10"/>
      <c r="RK121" s="10"/>
      <c r="RL121" s="10"/>
      <c r="RM121" s="10"/>
      <c r="RN121" s="10"/>
      <c r="RO121" s="10"/>
      <c r="RP121" s="10"/>
      <c r="RQ121" s="10"/>
      <c r="RR121" s="10"/>
      <c r="RS121" s="10"/>
      <c r="RT121" s="10"/>
      <c r="RU121" s="10"/>
      <c r="RV121" s="10"/>
      <c r="RW121" s="10"/>
      <c r="RX121" s="10"/>
      <c r="RY121" s="10"/>
      <c r="RZ121" s="10"/>
      <c r="SA121" s="10"/>
      <c r="SB121" s="10"/>
      <c r="SC121" s="10"/>
      <c r="SD121" s="10"/>
      <c r="SE121" s="10"/>
      <c r="SF121" s="10"/>
      <c r="SG121" s="10"/>
      <c r="SH121" s="10"/>
      <c r="SI121" s="10"/>
      <c r="SJ121" s="10"/>
      <c r="SK121" s="10"/>
      <c r="SL121" s="10"/>
      <c r="SM121" s="10"/>
      <c r="SN121" s="10"/>
      <c r="SO121" s="10"/>
      <c r="SP121" s="10"/>
      <c r="SQ121" s="10"/>
      <c r="SR121" s="10"/>
      <c r="SS121" s="10"/>
      <c r="ST121" s="10"/>
      <c r="SU121" s="10"/>
      <c r="SV121" s="10"/>
      <c r="SW121" s="10"/>
      <c r="SX121" s="10"/>
      <c r="SY121" s="10"/>
      <c r="SZ121" s="10"/>
      <c r="TA121" s="10"/>
      <c r="TB121" s="10"/>
      <c r="TC121" s="10"/>
      <c r="TD121" s="10"/>
      <c r="TE121" s="10"/>
      <c r="TF121" s="10"/>
      <c r="TG121" s="10"/>
      <c r="TH121" s="10"/>
      <c r="TI121" s="10"/>
      <c r="TJ121" s="10"/>
      <c r="TK121" s="10"/>
      <c r="TL121" s="10"/>
      <c r="TM121" s="10"/>
      <c r="TN121" s="10"/>
      <c r="TO121" s="10"/>
      <c r="TP121" s="10"/>
      <c r="TQ121" s="10"/>
      <c r="TR121" s="10"/>
      <c r="TS121" s="10"/>
      <c r="TT121" s="10"/>
      <c r="TU121" s="10"/>
      <c r="TV121" s="10"/>
      <c r="TW121" s="10"/>
      <c r="TX121" s="10"/>
      <c r="TY121" s="10"/>
      <c r="TZ121" s="10"/>
      <c r="UA121" s="10"/>
      <c r="UB121" s="10"/>
      <c r="UC121" s="10"/>
      <c r="UD121" s="10"/>
      <c r="UE121" s="10"/>
      <c r="UF121" s="10"/>
      <c r="UG121" s="10"/>
      <c r="UH121" s="10"/>
      <c r="UI121" s="10"/>
      <c r="UJ121" s="10"/>
      <c r="UK121" s="10"/>
      <c r="UL121" s="10"/>
      <c r="UM121" s="10"/>
      <c r="UN121" s="10"/>
      <c r="UO121" s="10"/>
      <c r="UP121" s="10"/>
      <c r="UQ121" s="10"/>
      <c r="UR121" s="10"/>
      <c r="US121" s="10"/>
      <c r="UT121" s="10"/>
      <c r="UU121" s="10"/>
      <c r="UV121" s="10"/>
      <c r="UW121" s="10"/>
      <c r="UX121" s="10"/>
      <c r="UY121" s="10"/>
      <c r="UZ121" s="10"/>
      <c r="VA121" s="10"/>
      <c r="VB121" s="10"/>
      <c r="VC121" s="10"/>
      <c r="VD121" s="10"/>
      <c r="VE121" s="10"/>
      <c r="VF121" s="10"/>
      <c r="VG121" s="10"/>
      <c r="VH121" s="10"/>
      <c r="VI121" s="10"/>
      <c r="VJ121" s="10"/>
      <c r="VK121" s="10"/>
      <c r="VL121" s="10"/>
      <c r="VM121" s="10"/>
      <c r="VN121" s="10"/>
      <c r="VO121" s="10"/>
      <c r="VP121" s="10"/>
      <c r="VQ121" s="10"/>
      <c r="VR121" s="10"/>
      <c r="VS121" s="10"/>
      <c r="VT121" s="10"/>
      <c r="VU121" s="10"/>
      <c r="VV121" s="10"/>
      <c r="VW121" s="10"/>
      <c r="VX121" s="10"/>
      <c r="VY121" s="10"/>
      <c r="VZ121" s="10"/>
      <c r="WA121" s="10"/>
      <c r="WB121" s="10"/>
      <c r="WC121" s="10"/>
      <c r="WD121" s="10"/>
      <c r="WE121" s="10"/>
      <c r="WF121" s="10"/>
      <c r="WG121" s="10"/>
      <c r="WH121" s="10"/>
      <c r="WI121" s="10"/>
      <c r="WJ121" s="10"/>
      <c r="WK121" s="10"/>
      <c r="WL121" s="10"/>
      <c r="WM121" s="10"/>
      <c r="WN121" s="10"/>
      <c r="WO121" s="10"/>
      <c r="WP121" s="10"/>
      <c r="WQ121" s="10"/>
      <c r="WR121" s="10"/>
      <c r="WS121" s="10"/>
      <c r="WT121" s="10"/>
      <c r="WU121" s="10"/>
      <c r="WV121" s="10"/>
      <c r="WW121" s="10"/>
      <c r="WX121" s="10"/>
      <c r="WY121" s="10"/>
      <c r="WZ121" s="10"/>
      <c r="XA121" s="10"/>
      <c r="XB121" s="10"/>
      <c r="XC121" s="10"/>
      <c r="XD121" s="10"/>
      <c r="XE121" s="10"/>
      <c r="XF121" s="10"/>
      <c r="XG121" s="10"/>
      <c r="XH121" s="10"/>
      <c r="XI121" s="10"/>
      <c r="XJ121" s="10"/>
      <c r="XK121" s="10"/>
      <c r="XL121" s="10"/>
      <c r="XM121" s="10"/>
      <c r="XN121" s="10"/>
      <c r="XO121" s="10"/>
      <c r="XP121" s="10"/>
      <c r="XQ121" s="10"/>
      <c r="XR121" s="10"/>
      <c r="XS121" s="10"/>
      <c r="XT121" s="10"/>
      <c r="XU121" s="10"/>
      <c r="XV121" s="10"/>
      <c r="XW121" s="10"/>
      <c r="XX121" s="10"/>
      <c r="XY121" s="10"/>
      <c r="XZ121" s="10"/>
      <c r="YA121" s="10"/>
      <c r="YB121" s="10"/>
      <c r="YC121" s="10"/>
      <c r="YD121" s="10"/>
      <c r="YE121" s="10"/>
      <c r="YF121" s="10"/>
      <c r="YG121" s="10"/>
      <c r="YH121" s="10"/>
      <c r="YI121" s="10"/>
      <c r="YJ121" s="10"/>
      <c r="YK121" s="10"/>
      <c r="YL121" s="10"/>
      <c r="YM121" s="10"/>
      <c r="YN121" s="10"/>
      <c r="YO121" s="10"/>
      <c r="YP121" s="10"/>
      <c r="YQ121" s="10"/>
      <c r="YR121" s="10"/>
      <c r="YS121" s="10"/>
      <c r="YT121" s="10"/>
      <c r="YU121" s="10"/>
      <c r="YV121" s="10"/>
      <c r="YW121" s="10"/>
      <c r="YX121" s="10"/>
      <c r="YY121" s="10"/>
      <c r="YZ121" s="10"/>
      <c r="ZA121" s="10"/>
      <c r="ZB121" s="10"/>
      <c r="ZC121" s="10"/>
      <c r="ZD121" s="10"/>
      <c r="ZE121" s="10"/>
      <c r="ZF121" s="10"/>
      <c r="ZG121" s="10"/>
      <c r="ZH121" s="10"/>
      <c r="ZI121" s="10"/>
      <c r="ZJ121" s="10"/>
      <c r="ZK121" s="10"/>
      <c r="ZL121" s="10"/>
      <c r="ZM121" s="10"/>
      <c r="ZN121" s="10"/>
      <c r="ZO121" s="10"/>
      <c r="ZP121" s="10"/>
      <c r="ZQ121" s="10"/>
      <c r="ZR121" s="10"/>
      <c r="ZS121" s="10"/>
      <c r="ZT121" s="10"/>
      <c r="ZU121" s="10"/>
      <c r="ZV121" s="10"/>
      <c r="ZW121" s="10"/>
      <c r="ZX121" s="10"/>
      <c r="ZY121" s="10"/>
      <c r="ZZ121" s="10"/>
      <c r="AAA121" s="10"/>
      <c r="AAB121" s="10"/>
      <c r="AAC121" s="10"/>
      <c r="AAD121" s="10"/>
      <c r="AAE121" s="10"/>
      <c r="AAF121" s="10"/>
      <c r="AAG121" s="10"/>
      <c r="AAH121" s="10"/>
      <c r="AAI121" s="10"/>
      <c r="AAJ121" s="10"/>
      <c r="AAK121" s="10"/>
      <c r="AAL121" s="10"/>
      <c r="AAM121" s="10"/>
      <c r="AAN121" s="10"/>
      <c r="AAO121" s="10"/>
      <c r="AAP121" s="10"/>
      <c r="AAQ121" s="10"/>
      <c r="AAR121" s="10"/>
      <c r="AAS121" s="10"/>
      <c r="AAT121" s="10"/>
      <c r="AAU121" s="10"/>
      <c r="AAV121" s="10"/>
      <c r="AAW121" s="10"/>
      <c r="AAX121" s="10"/>
      <c r="AAY121" s="10"/>
      <c r="AAZ121" s="10"/>
      <c r="ABA121" s="10"/>
      <c r="ABB121" s="10"/>
      <c r="ABC121" s="10"/>
      <c r="ABD121" s="10"/>
      <c r="ABE121" s="10"/>
      <c r="ABF121" s="10"/>
      <c r="ABG121" s="10"/>
      <c r="ABH121" s="10"/>
      <c r="ABI121" s="10"/>
      <c r="ABJ121" s="10"/>
      <c r="ABK121" s="10"/>
      <c r="ABL121" s="10"/>
      <c r="ABM121" s="10"/>
      <c r="ABN121" s="10"/>
      <c r="ABO121" s="10"/>
      <c r="ABP121" s="10"/>
      <c r="ABQ121" s="10"/>
      <c r="ABR121" s="10"/>
      <c r="ABS121" s="10"/>
      <c r="ABT121" s="10"/>
      <c r="ABU121" s="10"/>
      <c r="ABV121" s="10"/>
      <c r="ABW121" s="10"/>
      <c r="ABX121" s="10"/>
      <c r="ABY121" s="10"/>
      <c r="ABZ121" s="10"/>
      <c r="ACA121" s="10"/>
      <c r="ACB121" s="10"/>
      <c r="ACC121" s="10"/>
      <c r="ACD121" s="10"/>
      <c r="ACE121" s="10"/>
      <c r="ACF121" s="10"/>
      <c r="ACG121" s="10"/>
      <c r="ACH121" s="10"/>
      <c r="ACI121" s="10"/>
      <c r="ACJ121" s="10"/>
      <c r="ACK121" s="10"/>
      <c r="ACL121" s="10"/>
      <c r="ACM121" s="10"/>
      <c r="ACN121" s="10"/>
      <c r="ACO121" s="10"/>
      <c r="ACP121" s="10"/>
      <c r="ACQ121" s="10"/>
      <c r="ACR121" s="10"/>
      <c r="ACS121" s="10"/>
      <c r="ACT121" s="10"/>
      <c r="ACU121" s="10"/>
      <c r="ACV121" s="10"/>
      <c r="ACW121" s="10"/>
      <c r="ACX121" s="10"/>
      <c r="ACY121" s="10"/>
      <c r="ACZ121" s="10"/>
      <c r="ADA121" s="10"/>
      <c r="ADB121" s="10"/>
      <c r="ADC121" s="10"/>
      <c r="ADD121" s="10"/>
      <c r="ADE121" s="10"/>
      <c r="ADF121" s="10"/>
      <c r="ADG121" s="10"/>
      <c r="ADH121" s="10"/>
      <c r="ADI121" s="10"/>
      <c r="ADJ121" s="10"/>
      <c r="ADK121" s="10"/>
      <c r="ADL121" s="10"/>
      <c r="ADM121" s="10"/>
      <c r="ADN121" s="10"/>
      <c r="ADO121" s="10"/>
      <c r="ADP121" s="10"/>
      <c r="ADQ121" s="10"/>
      <c r="ADR121" s="10"/>
      <c r="ADS121" s="10"/>
      <c r="ADT121" s="10"/>
      <c r="ADU121" s="10"/>
      <c r="ADV121" s="10"/>
      <c r="ADW121" s="10"/>
      <c r="ADX121" s="10"/>
      <c r="ADY121" s="10"/>
      <c r="ADZ121" s="10"/>
      <c r="AEA121" s="10"/>
      <c r="AEB121" s="10"/>
      <c r="AEC121" s="10"/>
      <c r="AED121" s="10"/>
      <c r="AEE121" s="10"/>
      <c r="AEF121" s="10"/>
      <c r="AEG121" s="10"/>
      <c r="AEH121" s="10"/>
      <c r="AEI121" s="10"/>
      <c r="AEJ121" s="10"/>
      <c r="AEK121" s="10"/>
      <c r="AEL121" s="10"/>
      <c r="AEM121" s="10"/>
      <c r="AEN121" s="10"/>
      <c r="AEO121" s="10"/>
      <c r="AEP121" s="10"/>
      <c r="AEQ121" s="10"/>
      <c r="AER121" s="10"/>
      <c r="AES121" s="10"/>
      <c r="AET121" s="10"/>
      <c r="AEU121" s="10"/>
      <c r="AEV121" s="10"/>
      <c r="AEW121" s="10"/>
      <c r="AEX121" s="10"/>
      <c r="AEY121" s="10"/>
      <c r="AEZ121" s="10"/>
      <c r="AFA121" s="10"/>
      <c r="AFB121" s="10"/>
      <c r="AFC121" s="10"/>
      <c r="AFD121" s="10"/>
      <c r="AFE121" s="10"/>
      <c r="AFF121" s="10"/>
      <c r="AFG121" s="10"/>
      <c r="AFH121" s="10"/>
      <c r="AFI121" s="10"/>
      <c r="AFJ121" s="10"/>
      <c r="AFK121" s="10"/>
      <c r="AFL121" s="10"/>
      <c r="AFM121" s="10"/>
      <c r="AFN121" s="10"/>
      <c r="AFO121" s="10"/>
      <c r="AFP121" s="10"/>
      <c r="AFQ121" s="10"/>
      <c r="AFR121" s="10"/>
      <c r="AFS121" s="10"/>
      <c r="AFT121" s="10"/>
      <c r="AFU121" s="10"/>
      <c r="AFV121" s="10"/>
      <c r="AFW121" s="10"/>
      <c r="AFX121" s="10"/>
      <c r="AFY121" s="10"/>
      <c r="AFZ121" s="10"/>
      <c r="AGA121" s="10"/>
      <c r="AGB121" s="10"/>
      <c r="AGC121" s="10"/>
      <c r="AGD121" s="10"/>
      <c r="AGE121" s="10"/>
      <c r="AGF121" s="10"/>
      <c r="AGG121" s="10"/>
      <c r="AGH121" s="10"/>
      <c r="AGI121" s="10"/>
      <c r="AGJ121" s="10"/>
      <c r="AGK121" s="10"/>
      <c r="AGL121" s="10"/>
      <c r="AGM121" s="10"/>
      <c r="AGN121" s="10"/>
      <c r="AGO121" s="10"/>
      <c r="AGP121" s="10"/>
      <c r="AGQ121" s="10"/>
      <c r="AGR121" s="10"/>
      <c r="AGS121" s="10"/>
      <c r="AGT121" s="10"/>
      <c r="AGU121" s="10"/>
      <c r="AGV121" s="10"/>
      <c r="AGW121" s="10"/>
      <c r="AGX121" s="10"/>
      <c r="AGY121" s="10"/>
      <c r="AGZ121" s="10"/>
      <c r="AHA121" s="10"/>
      <c r="AHB121" s="10"/>
      <c r="AHC121" s="10"/>
      <c r="AHD121" s="10"/>
      <c r="AHE121" s="10"/>
      <c r="AHF121" s="10"/>
      <c r="AHG121" s="10"/>
      <c r="AHH121" s="10"/>
      <c r="AHI121" s="10"/>
      <c r="AHJ121" s="10"/>
      <c r="AHK121" s="10"/>
      <c r="AHL121" s="10"/>
      <c r="AHM121" s="10"/>
      <c r="AHN121" s="10"/>
      <c r="AHO121" s="10"/>
      <c r="AHP121" s="10"/>
      <c r="AHQ121" s="10"/>
      <c r="AHR121" s="10"/>
      <c r="AHS121" s="10"/>
      <c r="AHT121" s="10"/>
      <c r="AHU121" s="10"/>
      <c r="AHV121" s="10"/>
      <c r="AHW121" s="10"/>
      <c r="AHX121" s="10"/>
      <c r="AHY121" s="10"/>
      <c r="AHZ121" s="10"/>
      <c r="AIA121" s="10"/>
      <c r="AIB121" s="10"/>
      <c r="AIC121" s="10"/>
      <c r="AID121" s="10"/>
      <c r="AIE121" s="10"/>
      <c r="AIF121" s="10"/>
      <c r="AIG121" s="10"/>
      <c r="AIH121" s="10"/>
      <c r="AII121" s="10"/>
      <c r="AIJ121" s="10"/>
      <c r="AIK121" s="10"/>
      <c r="AIL121" s="10"/>
      <c r="AIM121" s="10"/>
      <c r="AIN121" s="10"/>
      <c r="AIO121" s="10"/>
      <c r="AIP121" s="10"/>
      <c r="AIQ121" s="10"/>
      <c r="AIR121" s="10"/>
      <c r="AIS121" s="10"/>
      <c r="AIT121" s="10"/>
      <c r="AIU121" s="10"/>
      <c r="AIV121" s="10"/>
      <c r="AIW121" s="10"/>
      <c r="AIX121" s="10"/>
      <c r="AIY121" s="10"/>
      <c r="AIZ121" s="10"/>
      <c r="AJA121" s="10"/>
      <c r="AJB121" s="10"/>
      <c r="AJC121" s="10"/>
      <c r="AJD121" s="10"/>
      <c r="AJE121" s="10"/>
      <c r="AJF121" s="10"/>
      <c r="AJG121" s="10"/>
      <c r="AJH121" s="10"/>
      <c r="AJI121" s="10"/>
      <c r="AJJ121" s="10"/>
      <c r="AJK121" s="10"/>
      <c r="AJL121" s="10"/>
      <c r="AJM121" s="10"/>
      <c r="AJN121" s="10"/>
      <c r="AJO121" s="10"/>
      <c r="AJP121" s="10"/>
      <c r="AJQ121" s="10"/>
      <c r="AJR121" s="10"/>
      <c r="AJS121" s="10"/>
      <c r="AJT121" s="10"/>
      <c r="AJU121" s="10"/>
      <c r="AJV121" s="10"/>
      <c r="AJW121" s="10"/>
      <c r="AJX121" s="10"/>
      <c r="AJY121" s="10"/>
      <c r="AJZ121" s="10"/>
      <c r="AKA121" s="10"/>
      <c r="AKB121" s="10"/>
      <c r="AKC121" s="10"/>
      <c r="AKD121" s="10"/>
      <c r="AKE121" s="10"/>
      <c r="AKF121" s="10"/>
      <c r="AKG121" s="10"/>
      <c r="AKH121" s="10"/>
      <c r="AKI121" s="10"/>
      <c r="AKJ121" s="10"/>
      <c r="AKK121" s="10"/>
      <c r="AKL121" s="10"/>
      <c r="AKM121" s="10"/>
      <c r="AKN121" s="10"/>
      <c r="AKO121" s="10"/>
      <c r="AKP121" s="10"/>
      <c r="AKQ121" s="10"/>
      <c r="AKR121" s="10"/>
      <c r="AKS121" s="10"/>
      <c r="AKT121" s="10"/>
      <c r="AKU121" s="10"/>
      <c r="AKV121" s="10"/>
      <c r="AKW121" s="10"/>
      <c r="AKX121" s="10"/>
      <c r="AKY121" s="10"/>
      <c r="AKZ121" s="10"/>
      <c r="ALA121" s="10"/>
      <c r="ALB121" s="10"/>
      <c r="ALC121" s="10"/>
      <c r="ALD121" s="10"/>
      <c r="ALE121" s="10"/>
      <c r="ALF121" s="10"/>
      <c r="ALG121" s="10"/>
      <c r="ALH121" s="10"/>
      <c r="ALI121" s="10"/>
      <c r="ALJ121" s="10"/>
      <c r="ALK121" s="10"/>
      <c r="ALL121" s="10"/>
      <c r="ALM121" s="10"/>
      <c r="ALN121" s="10"/>
      <c r="ALO121" s="10"/>
      <c r="ALP121" s="10"/>
      <c r="ALQ121" s="10"/>
      <c r="ALR121" s="10"/>
      <c r="ALS121" s="10"/>
      <c r="ALT121" s="10"/>
      <c r="ALU121" s="10"/>
      <c r="ALV121" s="10"/>
      <c r="ALW121" s="10"/>
      <c r="ALX121" s="10"/>
      <c r="ALY121" s="10"/>
      <c r="ALZ121" s="10"/>
      <c r="AMA121" s="10"/>
      <c r="AMB121" s="10"/>
      <c r="AMC121" s="10"/>
      <c r="AMD121" s="10"/>
      <c r="AME121" s="10"/>
      <c r="AMF121" s="10"/>
      <c r="AMG121" s="10"/>
      <c r="AMH121" s="10"/>
      <c r="AMI121" s="10"/>
      <c r="AMJ121" s="10"/>
      <c r="AMK121" s="10"/>
      <c r="AML121" s="10"/>
      <c r="AMM121" s="10"/>
      <c r="AMN121" s="10"/>
      <c r="AMO121" s="10"/>
      <c r="AMP121" s="10"/>
      <c r="AMQ121" s="10"/>
      <c r="AMR121" s="10"/>
      <c r="AMS121" s="10"/>
      <c r="AMT121" s="10"/>
      <c r="AMU121" s="10"/>
      <c r="AMV121" s="10"/>
      <c r="AMW121" s="10"/>
      <c r="AMX121" s="10"/>
      <c r="AMY121" s="10"/>
      <c r="AMZ121" s="10"/>
      <c r="ANA121" s="10"/>
      <c r="ANB121" s="10"/>
      <c r="ANC121" s="10"/>
      <c r="AND121" s="10"/>
      <c r="ANE121" s="10"/>
      <c r="ANF121" s="10"/>
      <c r="ANG121" s="10"/>
      <c r="ANH121" s="10"/>
      <c r="ANI121" s="10"/>
      <c r="ANJ121" s="10"/>
      <c r="ANK121" s="10"/>
      <c r="ANL121" s="10"/>
      <c r="ANM121" s="10"/>
      <c r="ANN121" s="10"/>
      <c r="ANO121" s="10"/>
      <c r="ANP121" s="10"/>
      <c r="ANQ121" s="10"/>
      <c r="ANR121" s="10"/>
      <c r="ANS121" s="10"/>
      <c r="ANT121" s="10"/>
      <c r="ANU121" s="10"/>
      <c r="ANV121" s="10"/>
      <c r="ANW121" s="10"/>
      <c r="ANX121" s="10"/>
      <c r="ANY121" s="10"/>
      <c r="ANZ121" s="10"/>
      <c r="AOA121" s="10"/>
      <c r="AOB121" s="10"/>
      <c r="AOC121" s="10"/>
      <c r="AOD121" s="10"/>
      <c r="AOE121" s="10"/>
      <c r="AOF121" s="10"/>
      <c r="AOG121" s="10"/>
      <c r="AOH121" s="10"/>
      <c r="AOI121" s="10"/>
      <c r="AOJ121" s="10"/>
      <c r="AOK121" s="10"/>
      <c r="AOL121" s="10"/>
      <c r="AOM121" s="10"/>
      <c r="AON121" s="10"/>
      <c r="AOO121" s="10"/>
      <c r="AOP121" s="10"/>
      <c r="AOQ121" s="10"/>
      <c r="AOR121" s="10"/>
      <c r="AOS121" s="10"/>
      <c r="AOT121" s="10"/>
      <c r="AOU121" s="10"/>
      <c r="AOV121" s="10"/>
      <c r="AOW121" s="10"/>
      <c r="AOX121" s="10"/>
      <c r="AOY121" s="10"/>
      <c r="AOZ121" s="10"/>
      <c r="APA121" s="10"/>
      <c r="APB121" s="10"/>
      <c r="APC121" s="10"/>
      <c r="APD121" s="10"/>
      <c r="APE121" s="10"/>
      <c r="APF121" s="10"/>
      <c r="APG121" s="10"/>
      <c r="APH121" s="10"/>
      <c r="API121" s="10"/>
      <c r="APJ121" s="10"/>
      <c r="APK121" s="10"/>
      <c r="APL121" s="10"/>
      <c r="APM121" s="10"/>
      <c r="APN121" s="10"/>
      <c r="APO121" s="10"/>
      <c r="APP121" s="10"/>
      <c r="APQ121" s="10"/>
      <c r="APR121" s="10"/>
      <c r="APS121" s="10"/>
      <c r="APT121" s="10"/>
      <c r="APU121" s="10"/>
      <c r="APV121" s="10"/>
      <c r="APW121" s="10"/>
      <c r="APX121" s="10"/>
      <c r="APY121" s="10"/>
      <c r="APZ121" s="10"/>
      <c r="AQA121" s="10"/>
      <c r="AQB121" s="10"/>
      <c r="AQC121" s="10"/>
      <c r="AQD121" s="10"/>
      <c r="AQE121" s="10"/>
      <c r="AQF121" s="10"/>
      <c r="AQG121" s="10"/>
      <c r="AQH121" s="10"/>
      <c r="AQI121" s="10"/>
      <c r="AQJ121" s="10"/>
      <c r="AQK121" s="10"/>
      <c r="AQL121" s="10"/>
      <c r="AQM121" s="10"/>
      <c r="AQN121" s="10"/>
      <c r="AQO121" s="10"/>
      <c r="AQP121" s="10"/>
      <c r="AQQ121" s="10"/>
      <c r="AQR121" s="10"/>
      <c r="AQS121" s="10"/>
      <c r="AQT121" s="10"/>
      <c r="AQU121" s="10"/>
      <c r="AQV121" s="10"/>
      <c r="AQW121" s="10"/>
      <c r="AQX121" s="10"/>
      <c r="AQY121" s="10"/>
      <c r="AQZ121" s="10"/>
      <c r="ARA121" s="10"/>
      <c r="ARB121" s="10"/>
      <c r="ARC121" s="10"/>
      <c r="ARD121" s="10"/>
      <c r="ARE121" s="10"/>
      <c r="ARF121" s="10"/>
      <c r="ARG121" s="10"/>
      <c r="ARH121" s="10"/>
      <c r="ARI121" s="10"/>
      <c r="ARJ121" s="10"/>
      <c r="ARK121" s="10"/>
      <c r="ARL121" s="10"/>
      <c r="ARM121" s="10"/>
      <c r="ARN121" s="10"/>
      <c r="ARO121" s="10"/>
      <c r="ARP121" s="10"/>
      <c r="ARQ121" s="10"/>
      <c r="ARR121" s="10"/>
      <c r="ARS121" s="10"/>
      <c r="ART121" s="10"/>
      <c r="ARU121" s="10"/>
      <c r="ARV121" s="10"/>
      <c r="ARW121" s="10"/>
      <c r="ARX121" s="10"/>
      <c r="ARY121" s="10"/>
      <c r="ARZ121" s="10"/>
      <c r="ASA121" s="10"/>
      <c r="ASB121" s="10"/>
      <c r="ASC121" s="10"/>
      <c r="ASD121" s="10"/>
      <c r="ASE121" s="10"/>
      <c r="ASF121" s="10"/>
      <c r="ASG121" s="10"/>
      <c r="ASH121" s="10"/>
      <c r="ASI121" s="10"/>
      <c r="ASJ121" s="10"/>
      <c r="ASK121" s="10"/>
      <c r="ASL121" s="10"/>
      <c r="ASM121" s="10"/>
      <c r="ASN121" s="10"/>
      <c r="ASO121" s="10"/>
      <c r="ASP121" s="10"/>
      <c r="ASQ121" s="10"/>
      <c r="ASR121" s="10"/>
      <c r="ASS121" s="10"/>
      <c r="AST121" s="10"/>
      <c r="ASU121" s="10"/>
      <c r="ASV121" s="10"/>
      <c r="ASW121" s="10"/>
      <c r="ASX121" s="10"/>
      <c r="ASY121" s="10"/>
      <c r="ASZ121" s="10"/>
      <c r="ATA121" s="10"/>
      <c r="ATB121" s="10"/>
      <c r="ATC121" s="10"/>
      <c r="ATD121" s="10"/>
      <c r="ATE121" s="10"/>
      <c r="ATF121" s="10"/>
      <c r="ATG121" s="10"/>
      <c r="ATH121" s="10"/>
      <c r="ATI121" s="10"/>
      <c r="ATJ121" s="10"/>
      <c r="ATK121" s="10"/>
      <c r="ATL121" s="10"/>
      <c r="ATM121" s="10"/>
      <c r="ATN121" s="10"/>
      <c r="ATO121" s="10"/>
      <c r="ATP121" s="10"/>
      <c r="ATQ121" s="10"/>
      <c r="ATR121" s="10"/>
      <c r="ATS121" s="10"/>
      <c r="ATT121" s="10"/>
      <c r="ATU121" s="10"/>
      <c r="ATV121" s="10"/>
      <c r="ATW121" s="10"/>
      <c r="ATX121" s="10"/>
      <c r="ATY121" s="10"/>
      <c r="ATZ121" s="10"/>
      <c r="AUA121" s="10"/>
      <c r="AUB121" s="10"/>
      <c r="AUC121" s="10"/>
      <c r="AUD121" s="10"/>
      <c r="AUE121" s="10"/>
      <c r="AUF121" s="10"/>
      <c r="AUG121" s="10"/>
      <c r="AUH121" s="10"/>
      <c r="AUI121" s="10"/>
      <c r="AUJ121" s="10"/>
      <c r="AUK121" s="10"/>
      <c r="AUL121" s="10"/>
      <c r="AUM121" s="10"/>
      <c r="AUN121" s="10"/>
      <c r="AUO121" s="10"/>
      <c r="AUP121" s="10"/>
      <c r="AUQ121" s="10"/>
      <c r="AUR121" s="10"/>
      <c r="AUS121" s="10"/>
      <c r="AUT121" s="10"/>
      <c r="AUU121" s="10"/>
      <c r="AUV121" s="10"/>
      <c r="AUW121" s="10"/>
      <c r="AUX121" s="10"/>
      <c r="AUY121" s="10"/>
      <c r="AUZ121" s="10"/>
      <c r="AVA121" s="10"/>
      <c r="AVB121" s="10"/>
      <c r="AVC121" s="10"/>
      <c r="AVD121" s="10"/>
      <c r="AVE121" s="10"/>
      <c r="AVF121" s="10"/>
      <c r="AVG121" s="10"/>
      <c r="AVH121" s="10"/>
      <c r="AVI121" s="10"/>
      <c r="AVJ121" s="10"/>
      <c r="AVK121" s="10"/>
      <c r="AVL121" s="10"/>
      <c r="AVM121" s="10"/>
      <c r="AVN121" s="10"/>
      <c r="AVO121" s="10"/>
      <c r="AVP121" s="10"/>
      <c r="AVQ121" s="10"/>
      <c r="AVR121" s="10"/>
      <c r="AVS121" s="10"/>
      <c r="AVT121" s="10"/>
      <c r="AVU121" s="10"/>
      <c r="AVV121" s="10"/>
      <c r="AVW121" s="10"/>
      <c r="AVX121" s="10"/>
      <c r="AVY121" s="10"/>
      <c r="AVZ121" s="10"/>
      <c r="AWA121" s="10"/>
      <c r="AWB121" s="10"/>
      <c r="AWC121" s="10"/>
      <c r="AWD121" s="10"/>
      <c r="AWE121" s="10"/>
      <c r="AWF121" s="10"/>
      <c r="AWG121" s="10"/>
      <c r="AWH121" s="10"/>
      <c r="AWI121" s="10"/>
      <c r="AWJ121" s="10"/>
      <c r="AWK121" s="10"/>
      <c r="AWL121" s="10"/>
      <c r="AWM121" s="10"/>
      <c r="AWN121" s="10"/>
      <c r="AWO121" s="10"/>
      <c r="AWP121" s="10"/>
      <c r="AWQ121" s="10"/>
      <c r="AWR121" s="10"/>
      <c r="AWS121" s="10"/>
      <c r="AWT121" s="10"/>
      <c r="AWU121" s="10"/>
      <c r="AWV121" s="10"/>
      <c r="AWW121" s="10"/>
      <c r="AWX121" s="10"/>
      <c r="AWY121" s="10"/>
      <c r="AWZ121" s="10"/>
      <c r="AXA121" s="10"/>
      <c r="AXB121" s="10"/>
      <c r="AXC121" s="10"/>
      <c r="AXD121" s="10"/>
      <c r="AXE121" s="10"/>
      <c r="AXF121" s="10"/>
      <c r="AXG121" s="10"/>
      <c r="AXH121" s="10"/>
      <c r="AXI121" s="10"/>
      <c r="AXJ121" s="10"/>
      <c r="AXK121" s="10"/>
      <c r="AXL121" s="10"/>
      <c r="AXM121" s="10"/>
      <c r="AXN121" s="10"/>
      <c r="AXO121" s="10"/>
      <c r="AXP121" s="10"/>
      <c r="AXQ121" s="10"/>
      <c r="AXR121" s="10"/>
      <c r="AXS121" s="10"/>
      <c r="AXT121" s="10"/>
      <c r="AXU121" s="10"/>
      <c r="AXV121" s="10"/>
      <c r="AXW121" s="10"/>
      <c r="AXX121" s="10"/>
      <c r="AXY121" s="10"/>
      <c r="AXZ121" s="10"/>
      <c r="AYA121" s="10"/>
      <c r="AYB121" s="10"/>
      <c r="AYC121" s="10"/>
      <c r="AYD121" s="10"/>
      <c r="AYE121" s="10"/>
      <c r="AYF121" s="10"/>
      <c r="AYG121" s="10"/>
      <c r="AYH121" s="10"/>
      <c r="AYI121" s="10"/>
      <c r="AYJ121" s="10"/>
      <c r="AYK121" s="10"/>
      <c r="AYL121" s="10"/>
      <c r="AYM121" s="10"/>
      <c r="AYN121" s="10"/>
      <c r="AYO121" s="10"/>
      <c r="AYP121" s="10"/>
      <c r="AYQ121" s="10"/>
      <c r="AYR121" s="10"/>
      <c r="AYS121" s="10"/>
      <c r="AYT121" s="10"/>
      <c r="AYU121" s="10"/>
      <c r="AYV121" s="10"/>
      <c r="AYW121" s="10"/>
      <c r="AYX121" s="10"/>
      <c r="AYY121" s="10"/>
      <c r="AYZ121" s="10"/>
      <c r="AZA121" s="10"/>
      <c r="AZB121" s="10"/>
      <c r="AZC121" s="10"/>
      <c r="AZD121" s="10"/>
      <c r="AZE121" s="10"/>
      <c r="AZF121" s="10"/>
      <c r="AZG121" s="10"/>
      <c r="AZH121" s="10"/>
      <c r="AZI121" s="10"/>
      <c r="AZJ121" s="10"/>
      <c r="AZK121" s="10"/>
      <c r="AZL121" s="10"/>
      <c r="AZM121" s="10"/>
      <c r="AZN121" s="10"/>
      <c r="AZO121" s="10"/>
      <c r="AZP121" s="10"/>
      <c r="AZQ121" s="10"/>
      <c r="AZR121" s="10"/>
      <c r="AZS121" s="10"/>
      <c r="AZT121" s="10"/>
      <c r="AZU121" s="10"/>
      <c r="AZV121" s="10"/>
      <c r="AZW121" s="10"/>
      <c r="AZX121" s="10"/>
      <c r="AZY121" s="10"/>
      <c r="AZZ121" s="10"/>
      <c r="BAA121" s="10"/>
      <c r="BAB121" s="10"/>
      <c r="BAC121" s="10"/>
      <c r="BAD121" s="10"/>
      <c r="BAE121" s="10"/>
      <c r="BAF121" s="10"/>
      <c r="BAG121" s="10"/>
      <c r="BAH121" s="10"/>
      <c r="BAI121" s="10"/>
      <c r="BAJ121" s="10"/>
      <c r="BAK121" s="10"/>
      <c r="BAL121" s="10"/>
      <c r="BAM121" s="10"/>
      <c r="BAN121" s="10"/>
      <c r="BAO121" s="10"/>
      <c r="BAP121" s="10"/>
      <c r="BAQ121" s="10"/>
      <c r="BAR121" s="10"/>
      <c r="BAS121" s="10"/>
      <c r="BAT121" s="10"/>
      <c r="BAU121" s="10"/>
      <c r="BAV121" s="10"/>
      <c r="BAW121" s="10"/>
      <c r="BAX121" s="10"/>
      <c r="BAY121" s="10"/>
      <c r="BAZ121" s="10"/>
      <c r="BBA121" s="10"/>
      <c r="BBB121" s="10"/>
      <c r="BBC121" s="10"/>
      <c r="BBD121" s="10"/>
      <c r="BBE121" s="10"/>
      <c r="BBF121" s="10"/>
      <c r="BBG121" s="10"/>
      <c r="BBH121" s="10"/>
      <c r="BBI121" s="10"/>
      <c r="BBJ121" s="10"/>
      <c r="BBK121" s="10"/>
      <c r="BBL121" s="10"/>
      <c r="BBM121" s="10"/>
      <c r="BBN121" s="10"/>
      <c r="BBO121" s="10"/>
      <c r="BBP121" s="10"/>
      <c r="BBQ121" s="10"/>
      <c r="BBR121" s="10"/>
      <c r="BBS121" s="10"/>
      <c r="BBT121" s="10"/>
      <c r="BBU121" s="10"/>
      <c r="BBV121" s="10"/>
      <c r="BBW121" s="10"/>
      <c r="BBX121" s="10"/>
      <c r="BBY121" s="10"/>
      <c r="BBZ121" s="10"/>
      <c r="BCA121" s="10"/>
      <c r="BCB121" s="10"/>
      <c r="BCC121" s="10"/>
      <c r="BCD121" s="10"/>
      <c r="BCE121" s="10"/>
      <c r="BCF121" s="10"/>
      <c r="BCG121" s="10"/>
      <c r="BCH121" s="10"/>
      <c r="BCI121" s="10"/>
      <c r="BCJ121" s="10"/>
      <c r="BCK121" s="10"/>
      <c r="BCL121" s="10"/>
      <c r="BCM121" s="10"/>
      <c r="BCN121" s="10"/>
      <c r="BCO121" s="10"/>
      <c r="BCP121" s="10"/>
      <c r="BCQ121" s="10"/>
      <c r="BCR121" s="10"/>
      <c r="BCS121" s="10"/>
      <c r="BCT121" s="10"/>
      <c r="BCU121" s="10"/>
      <c r="BCV121" s="10"/>
      <c r="BCW121" s="10"/>
      <c r="BCX121" s="10"/>
      <c r="BCY121" s="10"/>
      <c r="BCZ121" s="10"/>
      <c r="BDA121" s="10"/>
      <c r="BDB121" s="10"/>
      <c r="BDC121" s="10"/>
      <c r="BDD121" s="10"/>
      <c r="BDE121" s="10"/>
      <c r="BDF121" s="10"/>
      <c r="BDG121" s="10"/>
      <c r="BDH121" s="10"/>
      <c r="BDI121" s="10"/>
      <c r="BDJ121" s="10"/>
      <c r="BDK121" s="10"/>
      <c r="BDL121" s="10"/>
      <c r="BDM121" s="10"/>
      <c r="BDN121" s="10"/>
      <c r="BDO121" s="10"/>
      <c r="BDP121" s="10"/>
      <c r="BDQ121" s="10"/>
      <c r="BDR121" s="10"/>
      <c r="BDS121" s="10"/>
      <c r="BDT121" s="10"/>
      <c r="BDU121" s="10"/>
      <c r="BDV121" s="10"/>
      <c r="BDW121" s="10"/>
      <c r="BDX121" s="10"/>
      <c r="BDY121" s="10"/>
      <c r="BDZ121" s="10"/>
      <c r="BEA121" s="10"/>
      <c r="BEB121" s="10"/>
      <c r="BEC121" s="10"/>
      <c r="BED121" s="10"/>
      <c r="BEE121" s="10"/>
      <c r="BEF121" s="10"/>
      <c r="BEG121" s="10"/>
      <c r="BEH121" s="10"/>
      <c r="BEI121" s="10"/>
      <c r="BEJ121" s="10"/>
      <c r="BEK121" s="10"/>
      <c r="BEL121" s="10"/>
      <c r="BEM121" s="10"/>
      <c r="BEN121" s="10"/>
      <c r="BEO121" s="10"/>
      <c r="BEP121" s="10"/>
      <c r="BEQ121" s="10"/>
      <c r="BER121" s="10"/>
      <c r="BES121" s="10"/>
      <c r="BET121" s="10"/>
      <c r="BEU121" s="10"/>
      <c r="BEV121" s="10"/>
      <c r="BEW121" s="10"/>
      <c r="BEX121" s="10"/>
      <c r="BEY121" s="10"/>
      <c r="BEZ121" s="10"/>
      <c r="BFA121" s="10"/>
      <c r="BFB121" s="10"/>
      <c r="BFC121" s="10"/>
      <c r="BFD121" s="10"/>
      <c r="BFE121" s="10"/>
      <c r="BFF121" s="10"/>
      <c r="BFG121" s="10"/>
      <c r="BFH121" s="10"/>
      <c r="BFI121" s="10"/>
      <c r="BFJ121" s="10"/>
      <c r="BFK121" s="10"/>
      <c r="BFL121" s="10"/>
      <c r="BFM121" s="10"/>
      <c r="BFN121" s="10"/>
      <c r="BFO121" s="10"/>
      <c r="BFP121" s="10"/>
      <c r="BFQ121" s="10"/>
      <c r="BFR121" s="10"/>
      <c r="BFS121" s="10"/>
      <c r="BFT121" s="10"/>
      <c r="BFU121" s="10"/>
      <c r="BFV121" s="10"/>
      <c r="BFW121" s="10"/>
      <c r="BFX121" s="10"/>
      <c r="BFY121" s="10"/>
      <c r="BFZ121" s="10"/>
      <c r="BGA121" s="10"/>
      <c r="BGB121" s="10"/>
      <c r="BGC121" s="10"/>
      <c r="BGD121" s="10"/>
      <c r="BGE121" s="10"/>
      <c r="BGF121" s="10"/>
      <c r="BGG121" s="10"/>
      <c r="BGH121" s="10"/>
      <c r="BGI121" s="10"/>
      <c r="BGJ121" s="10"/>
      <c r="BGK121" s="10"/>
      <c r="BGL121" s="10"/>
      <c r="BGM121" s="10"/>
      <c r="BGN121" s="10"/>
      <c r="BGO121" s="10"/>
      <c r="BGP121" s="10"/>
      <c r="BGQ121" s="10"/>
      <c r="BGR121" s="10"/>
      <c r="BGS121" s="10"/>
      <c r="BGT121" s="10"/>
      <c r="BGU121" s="10"/>
      <c r="BGV121" s="10"/>
      <c r="BGW121" s="10"/>
      <c r="BGX121" s="10"/>
      <c r="BGY121" s="10"/>
      <c r="BGZ121" s="10"/>
      <c r="BHA121" s="10"/>
      <c r="BHB121" s="10"/>
      <c r="BHC121" s="10"/>
      <c r="BHD121" s="10"/>
      <c r="BHE121" s="10"/>
      <c r="BHF121" s="10"/>
      <c r="BHG121" s="10"/>
      <c r="BHH121" s="10"/>
      <c r="BHI121" s="10"/>
      <c r="BHJ121" s="10"/>
      <c r="BHK121" s="10"/>
      <c r="BHL121" s="10"/>
      <c r="BHM121" s="10"/>
      <c r="BHN121" s="10"/>
      <c r="BHO121" s="10"/>
      <c r="BHP121" s="10"/>
      <c r="BHQ121" s="10"/>
      <c r="BHR121" s="10"/>
      <c r="BHS121" s="10"/>
      <c r="BHT121" s="10"/>
      <c r="BHU121" s="10"/>
      <c r="BHV121" s="10"/>
      <c r="BHW121" s="10"/>
      <c r="BHX121" s="10"/>
      <c r="BHY121" s="10"/>
      <c r="BHZ121" s="10"/>
      <c r="BIA121" s="10"/>
      <c r="BIB121" s="10"/>
      <c r="BIC121" s="10"/>
      <c r="BID121" s="10"/>
      <c r="BIE121" s="10"/>
      <c r="BIF121" s="10"/>
      <c r="BIG121" s="10"/>
      <c r="BIH121" s="10"/>
      <c r="BII121" s="10"/>
      <c r="BIJ121" s="10"/>
      <c r="BIK121" s="10"/>
      <c r="BIL121" s="10"/>
      <c r="BIM121" s="10"/>
      <c r="BIN121" s="10"/>
      <c r="BIO121" s="10"/>
      <c r="BIP121" s="10"/>
      <c r="BIQ121" s="10"/>
      <c r="BIR121" s="10"/>
      <c r="BIS121" s="10"/>
      <c r="BIT121" s="10"/>
      <c r="BIU121" s="10"/>
      <c r="BIV121" s="10"/>
      <c r="BIW121" s="10"/>
      <c r="BIX121" s="10"/>
      <c r="BIY121" s="10"/>
      <c r="BIZ121" s="10"/>
      <c r="BJA121" s="10"/>
      <c r="BJB121" s="10"/>
      <c r="BJC121" s="10"/>
      <c r="BJD121" s="10"/>
      <c r="BJE121" s="10"/>
      <c r="BJF121" s="10"/>
      <c r="BJG121" s="10"/>
      <c r="BJH121" s="10"/>
      <c r="BJI121" s="10"/>
      <c r="BJJ121" s="10"/>
      <c r="BJK121" s="10"/>
      <c r="BJL121" s="10"/>
      <c r="BJM121" s="10"/>
      <c r="BJN121" s="10"/>
      <c r="BJO121" s="10"/>
      <c r="BJP121" s="10"/>
      <c r="BJQ121" s="10"/>
      <c r="BJR121" s="10"/>
      <c r="BJS121" s="10"/>
      <c r="BJT121" s="10"/>
      <c r="BJU121" s="10"/>
      <c r="BJV121" s="10"/>
      <c r="BJW121" s="10"/>
      <c r="BJX121" s="10"/>
      <c r="BJY121" s="10"/>
      <c r="BJZ121" s="10"/>
      <c r="BKA121" s="10"/>
      <c r="BKB121" s="10"/>
      <c r="BKC121" s="10"/>
      <c r="BKD121" s="10"/>
      <c r="BKE121" s="10"/>
      <c r="BKF121" s="10"/>
      <c r="BKG121" s="10"/>
      <c r="BKH121" s="10"/>
      <c r="BKI121" s="10"/>
      <c r="BKJ121" s="10"/>
      <c r="BKK121" s="10"/>
      <c r="BKL121" s="10"/>
      <c r="BKM121" s="10"/>
      <c r="BKN121" s="10"/>
      <c r="BKO121" s="10"/>
      <c r="BKP121" s="10"/>
      <c r="BKQ121" s="10"/>
      <c r="BKR121" s="10"/>
      <c r="BKS121" s="10"/>
      <c r="BKT121" s="10"/>
      <c r="BKU121" s="10"/>
      <c r="BKV121" s="10"/>
      <c r="BKW121" s="10"/>
      <c r="BKX121" s="10"/>
      <c r="BKY121" s="10"/>
      <c r="BKZ121" s="10"/>
      <c r="BLA121" s="10"/>
      <c r="BLB121" s="10"/>
      <c r="BLC121" s="10"/>
      <c r="BLD121" s="10"/>
      <c r="BLE121" s="10"/>
      <c r="BLF121" s="10"/>
      <c r="BLG121" s="10"/>
      <c r="BLH121" s="10"/>
      <c r="BLI121" s="10"/>
      <c r="BLJ121" s="10"/>
      <c r="BLK121" s="10"/>
      <c r="BLL121" s="10"/>
      <c r="BLM121" s="10"/>
      <c r="BLN121" s="10"/>
      <c r="BLO121" s="10"/>
      <c r="BLP121" s="10"/>
      <c r="BLQ121" s="10"/>
      <c r="BLR121" s="10"/>
      <c r="BLS121" s="10"/>
      <c r="BLT121" s="10"/>
      <c r="BLU121" s="10"/>
      <c r="BLV121" s="10"/>
      <c r="BLW121" s="10"/>
      <c r="BLX121" s="10"/>
      <c r="BLY121" s="10"/>
      <c r="BLZ121" s="10"/>
      <c r="BMA121" s="10"/>
      <c r="BMB121" s="10"/>
      <c r="BMC121" s="10"/>
      <c r="BMD121" s="10"/>
      <c r="BME121" s="10"/>
      <c r="BMF121" s="10"/>
      <c r="BMG121" s="10"/>
      <c r="BMH121" s="10"/>
      <c r="BMI121" s="10"/>
      <c r="BMJ121" s="10"/>
      <c r="BMK121" s="10"/>
      <c r="BML121" s="10"/>
      <c r="BMM121" s="10"/>
      <c r="BMN121" s="10"/>
      <c r="BMO121" s="10"/>
      <c r="BMP121" s="10"/>
      <c r="BMQ121" s="10"/>
      <c r="BMR121" s="10"/>
      <c r="BMS121" s="10"/>
      <c r="BMT121" s="10"/>
      <c r="BMU121" s="10"/>
      <c r="BMV121" s="10"/>
      <c r="BMW121" s="10"/>
      <c r="BMX121" s="10"/>
      <c r="BMY121" s="10"/>
      <c r="BMZ121" s="10"/>
      <c r="BNA121" s="10"/>
      <c r="BNB121" s="10"/>
      <c r="BNC121" s="10"/>
      <c r="BND121" s="10"/>
      <c r="BNE121" s="10"/>
      <c r="BNF121" s="10"/>
      <c r="BNG121" s="10"/>
      <c r="BNH121" s="10"/>
      <c r="BNI121" s="10"/>
      <c r="BNJ121" s="10"/>
      <c r="BNK121" s="10"/>
      <c r="BNL121" s="10"/>
      <c r="BNM121" s="10"/>
      <c r="BNN121" s="10"/>
      <c r="BNO121" s="10"/>
      <c r="BNP121" s="10"/>
      <c r="BNQ121" s="10"/>
      <c r="BNR121" s="10"/>
      <c r="BNS121" s="10"/>
      <c r="BNT121" s="10"/>
      <c r="BNU121" s="10"/>
      <c r="BNV121" s="10"/>
      <c r="BNW121" s="10"/>
      <c r="BNX121" s="10"/>
      <c r="BNY121" s="10"/>
      <c r="BNZ121" s="10"/>
      <c r="BOA121" s="10"/>
      <c r="BOB121" s="10"/>
      <c r="BOC121" s="10"/>
      <c r="BOD121" s="10"/>
      <c r="BOE121" s="10"/>
      <c r="BOF121" s="10"/>
      <c r="BOG121" s="10"/>
      <c r="BOH121" s="10"/>
      <c r="BOI121" s="10"/>
      <c r="BOJ121" s="10"/>
      <c r="BOK121" s="10"/>
      <c r="BOL121" s="10"/>
      <c r="BOM121" s="10"/>
      <c r="BON121" s="10"/>
      <c r="BOO121" s="10"/>
      <c r="BOP121" s="10"/>
      <c r="BOQ121" s="10"/>
      <c r="BOR121" s="10"/>
      <c r="BOS121" s="10"/>
      <c r="BOT121" s="10"/>
      <c r="BOU121" s="10"/>
      <c r="BOV121" s="10"/>
      <c r="BOW121" s="10"/>
      <c r="BOX121" s="10"/>
      <c r="BOY121" s="10"/>
      <c r="BOZ121" s="10"/>
      <c r="BPA121" s="10"/>
      <c r="BPB121" s="10"/>
      <c r="BPC121" s="10"/>
      <c r="BPD121" s="10"/>
      <c r="BPE121" s="10"/>
      <c r="BPF121" s="10"/>
      <c r="BPG121" s="10"/>
      <c r="BPH121" s="10"/>
      <c r="BPI121" s="10"/>
      <c r="BPJ121" s="10"/>
      <c r="BPK121" s="10"/>
      <c r="BPL121" s="10"/>
      <c r="BPM121" s="10"/>
      <c r="BPN121" s="10"/>
      <c r="BPO121" s="10"/>
      <c r="BPP121" s="10"/>
      <c r="BPQ121" s="10"/>
      <c r="BPR121" s="10"/>
      <c r="BPS121" s="10"/>
      <c r="BPT121" s="10"/>
      <c r="BPU121" s="10"/>
      <c r="BPV121" s="10"/>
      <c r="BPW121" s="10"/>
      <c r="BPX121" s="10"/>
      <c r="BPY121" s="10"/>
      <c r="BPZ121" s="10"/>
      <c r="BQA121" s="10"/>
      <c r="BQB121" s="10"/>
      <c r="BQC121" s="10"/>
      <c r="BQD121" s="10"/>
      <c r="BQE121" s="10"/>
      <c r="BQF121" s="10"/>
      <c r="BQG121" s="10"/>
      <c r="BQH121" s="10"/>
      <c r="BQI121" s="10"/>
      <c r="BQJ121" s="10"/>
      <c r="BQK121" s="10"/>
      <c r="BQL121" s="10"/>
      <c r="BQM121" s="10"/>
      <c r="BQN121" s="10"/>
      <c r="BQO121" s="10"/>
      <c r="BQP121" s="10"/>
      <c r="BQQ121" s="10"/>
      <c r="BQR121" s="10"/>
      <c r="BQS121" s="10"/>
      <c r="BQT121" s="10"/>
      <c r="BQU121" s="10"/>
      <c r="BQV121" s="10"/>
      <c r="BQW121" s="10"/>
      <c r="BQX121" s="10"/>
      <c r="BQY121" s="10"/>
      <c r="BQZ121" s="10"/>
      <c r="BRA121" s="10"/>
      <c r="BRB121" s="10"/>
      <c r="BRC121" s="10"/>
      <c r="BRD121" s="10"/>
      <c r="BRE121" s="10"/>
      <c r="BRF121" s="10"/>
      <c r="BRG121" s="10"/>
      <c r="BRH121" s="10"/>
      <c r="BRI121" s="10"/>
      <c r="BRJ121" s="10"/>
      <c r="BRK121" s="10"/>
      <c r="BRL121" s="10"/>
      <c r="BRM121" s="10"/>
      <c r="BRN121" s="10"/>
      <c r="BRO121" s="10"/>
      <c r="BRP121" s="10"/>
      <c r="BRQ121" s="10"/>
      <c r="BRR121" s="10"/>
      <c r="BRS121" s="10"/>
      <c r="BRT121" s="10"/>
      <c r="BRU121" s="10"/>
      <c r="BRV121" s="10"/>
      <c r="BRW121" s="10"/>
      <c r="BRX121" s="10"/>
      <c r="BRY121" s="10"/>
      <c r="BRZ121" s="10"/>
      <c r="BSA121" s="10"/>
      <c r="BSB121" s="10"/>
      <c r="BSC121" s="10"/>
      <c r="BSD121" s="10"/>
      <c r="BSE121" s="10"/>
      <c r="BSF121" s="10"/>
      <c r="BSG121" s="10"/>
      <c r="BSH121" s="10"/>
      <c r="BSI121" s="10"/>
      <c r="BSJ121" s="10"/>
      <c r="BSK121" s="10"/>
      <c r="BSL121" s="10"/>
      <c r="BSM121" s="10"/>
      <c r="BSN121" s="10"/>
      <c r="BSO121" s="10"/>
      <c r="BSP121" s="10"/>
      <c r="BSQ121" s="10"/>
      <c r="BSR121" s="10"/>
      <c r="BSS121" s="10"/>
      <c r="BST121" s="10"/>
      <c r="BSU121" s="10"/>
      <c r="BSV121" s="10"/>
      <c r="BSW121" s="10"/>
      <c r="BSX121" s="10"/>
      <c r="BSY121" s="10"/>
      <c r="BSZ121" s="10"/>
      <c r="BTA121" s="10"/>
      <c r="BTB121" s="10"/>
      <c r="BTC121" s="10"/>
      <c r="BTD121" s="10"/>
      <c r="BTE121" s="10"/>
      <c r="BTF121" s="10"/>
      <c r="BTG121" s="10"/>
      <c r="BTH121" s="10"/>
      <c r="BTI121" s="10"/>
      <c r="BTJ121" s="10"/>
      <c r="BTK121" s="10"/>
      <c r="BTL121" s="10"/>
      <c r="BTM121" s="10"/>
      <c r="BTN121" s="10"/>
      <c r="BTO121" s="10"/>
      <c r="BTP121" s="10"/>
      <c r="BTQ121" s="10"/>
      <c r="BTR121" s="10"/>
      <c r="BTS121" s="10"/>
      <c r="BTT121" s="10"/>
      <c r="BTU121" s="10"/>
      <c r="BTV121" s="10"/>
      <c r="BTW121" s="10"/>
      <c r="BTX121" s="10"/>
      <c r="BTY121" s="10"/>
      <c r="BTZ121" s="10"/>
      <c r="BUA121" s="10"/>
      <c r="BUB121" s="10"/>
      <c r="BUC121" s="10"/>
      <c r="BUD121" s="10"/>
      <c r="BUE121" s="10"/>
      <c r="BUF121" s="10"/>
      <c r="BUG121" s="10"/>
      <c r="BUH121" s="10"/>
      <c r="BUI121" s="10"/>
      <c r="BUJ121" s="10"/>
      <c r="BUK121" s="10"/>
      <c r="BUL121" s="10"/>
      <c r="BUM121" s="10"/>
      <c r="BUN121" s="10"/>
      <c r="BUO121" s="10"/>
      <c r="BUP121" s="10"/>
      <c r="BUQ121" s="10"/>
      <c r="BUR121" s="10"/>
      <c r="BUS121" s="10"/>
      <c r="BUT121" s="10"/>
      <c r="BUU121" s="10"/>
      <c r="BUV121" s="10"/>
      <c r="BUW121" s="10"/>
      <c r="BUX121" s="10"/>
      <c r="BUY121" s="10"/>
      <c r="BUZ121" s="10"/>
      <c r="BVA121" s="10"/>
      <c r="BVB121" s="10"/>
      <c r="BVC121" s="10"/>
      <c r="BVD121" s="10"/>
      <c r="BVE121" s="10"/>
      <c r="BVF121" s="10"/>
      <c r="BVG121" s="10"/>
      <c r="BVH121" s="10"/>
      <c r="BVI121" s="10"/>
      <c r="BVJ121" s="10"/>
      <c r="BVK121" s="10"/>
      <c r="BVL121" s="10"/>
      <c r="BVM121" s="10"/>
      <c r="BVN121" s="10"/>
      <c r="BVO121" s="10"/>
      <c r="BVP121" s="10"/>
      <c r="BVQ121" s="10"/>
      <c r="BVR121" s="10"/>
      <c r="BVS121" s="10"/>
      <c r="BVT121" s="10"/>
      <c r="BVU121" s="10"/>
      <c r="BVV121" s="10"/>
      <c r="BVW121" s="10"/>
      <c r="BVX121" s="10"/>
      <c r="BVY121" s="10"/>
      <c r="BVZ121" s="10"/>
      <c r="BWA121" s="10"/>
      <c r="BWB121" s="10"/>
      <c r="BWC121" s="10"/>
      <c r="BWD121" s="10"/>
      <c r="BWE121" s="10"/>
      <c r="BWF121" s="10"/>
      <c r="BWG121" s="10"/>
      <c r="BWH121" s="10"/>
      <c r="BWI121" s="10"/>
      <c r="BWJ121" s="10"/>
      <c r="BWK121" s="10"/>
      <c r="BWL121" s="10"/>
      <c r="BWM121" s="10"/>
      <c r="BWN121" s="10"/>
      <c r="BWO121" s="10"/>
      <c r="BWP121" s="10"/>
      <c r="BWQ121" s="10"/>
      <c r="BWR121" s="10"/>
      <c r="BWS121" s="10"/>
      <c r="BWT121" s="10"/>
      <c r="BWU121" s="10"/>
      <c r="BWV121" s="10"/>
      <c r="BWW121" s="10"/>
      <c r="BWX121" s="10"/>
      <c r="BWY121" s="10"/>
      <c r="BWZ121" s="10"/>
      <c r="BXA121" s="10"/>
      <c r="BXB121" s="10"/>
      <c r="BXC121" s="10"/>
      <c r="BXD121" s="10"/>
      <c r="BXE121" s="10"/>
      <c r="BXF121" s="10"/>
      <c r="BXG121" s="10"/>
      <c r="BXH121" s="10"/>
      <c r="BXI121" s="10"/>
      <c r="BXJ121" s="10"/>
      <c r="BXK121" s="10"/>
      <c r="BXL121" s="10"/>
      <c r="BXM121" s="10"/>
      <c r="BXN121" s="10"/>
      <c r="BXO121" s="10"/>
      <c r="BXP121" s="10"/>
      <c r="BXQ121" s="10"/>
      <c r="BXR121" s="10"/>
      <c r="BXS121" s="10"/>
      <c r="BXT121" s="10"/>
      <c r="BXU121" s="10"/>
      <c r="BXV121" s="10"/>
      <c r="BXW121" s="10"/>
      <c r="BXX121" s="10"/>
      <c r="BXY121" s="10"/>
      <c r="BXZ121" s="10"/>
      <c r="BYA121" s="10"/>
      <c r="BYB121" s="10"/>
      <c r="BYC121" s="10"/>
      <c r="BYD121" s="10"/>
      <c r="BYE121" s="10"/>
      <c r="BYF121" s="10"/>
      <c r="BYG121" s="10"/>
      <c r="BYH121" s="10"/>
      <c r="BYI121" s="10"/>
      <c r="BYJ121" s="10"/>
      <c r="BYK121" s="10"/>
      <c r="BYL121" s="10"/>
      <c r="BYM121" s="10"/>
      <c r="BYN121" s="10"/>
      <c r="BYO121" s="10"/>
      <c r="BYP121" s="10"/>
      <c r="BYQ121" s="10"/>
      <c r="BYR121" s="10"/>
      <c r="BYS121" s="10"/>
      <c r="BYT121" s="10"/>
      <c r="BYU121" s="10"/>
      <c r="BYV121" s="10"/>
      <c r="BYW121" s="10"/>
      <c r="BYX121" s="10"/>
      <c r="BYY121" s="10"/>
      <c r="BYZ121" s="10"/>
      <c r="BZA121" s="10"/>
      <c r="BZB121" s="10"/>
      <c r="BZC121" s="10"/>
      <c r="BZD121" s="10"/>
      <c r="BZE121" s="10"/>
      <c r="BZF121" s="10"/>
      <c r="BZG121" s="10"/>
      <c r="BZH121" s="10"/>
      <c r="BZI121" s="10"/>
      <c r="BZJ121" s="10"/>
      <c r="BZK121" s="10"/>
      <c r="BZL121" s="10"/>
      <c r="BZM121" s="10"/>
      <c r="BZN121" s="10"/>
      <c r="BZO121" s="10"/>
      <c r="BZP121" s="10"/>
      <c r="BZQ121" s="10"/>
      <c r="BZR121" s="10"/>
      <c r="BZS121" s="10"/>
      <c r="BZT121" s="10"/>
      <c r="BZU121" s="10"/>
      <c r="BZV121" s="10"/>
      <c r="BZW121" s="10"/>
      <c r="BZX121" s="10"/>
      <c r="BZY121" s="10"/>
      <c r="BZZ121" s="10"/>
      <c r="CAA121" s="10"/>
      <c r="CAB121" s="10"/>
      <c r="CAC121" s="10"/>
      <c r="CAD121" s="10"/>
      <c r="CAE121" s="10"/>
      <c r="CAF121" s="10"/>
      <c r="CAG121" s="10"/>
      <c r="CAH121" s="10"/>
      <c r="CAI121" s="10"/>
      <c r="CAJ121" s="10"/>
      <c r="CAK121" s="10"/>
      <c r="CAL121" s="10"/>
      <c r="CAM121" s="10"/>
      <c r="CAN121" s="10"/>
      <c r="CAO121" s="10"/>
      <c r="CAP121" s="10"/>
      <c r="CAQ121" s="10"/>
      <c r="CAR121" s="10"/>
      <c r="CAS121" s="10"/>
      <c r="CAT121" s="10"/>
      <c r="CAU121" s="10"/>
      <c r="CAV121" s="10"/>
      <c r="CAW121" s="10"/>
      <c r="CAX121" s="10"/>
      <c r="CAY121" s="10"/>
      <c r="CAZ121" s="10"/>
      <c r="CBA121" s="10"/>
      <c r="CBB121" s="10"/>
      <c r="CBC121" s="10"/>
      <c r="CBD121" s="10"/>
      <c r="CBE121" s="10"/>
      <c r="CBF121" s="10"/>
      <c r="CBG121" s="10"/>
      <c r="CBH121" s="10"/>
      <c r="CBI121" s="10"/>
      <c r="CBJ121" s="10"/>
      <c r="CBK121" s="10"/>
      <c r="CBL121" s="10"/>
      <c r="CBM121" s="10"/>
      <c r="CBN121" s="10"/>
      <c r="CBO121" s="10"/>
      <c r="CBP121" s="10"/>
      <c r="CBQ121" s="10"/>
      <c r="CBR121" s="10"/>
      <c r="CBS121" s="10"/>
      <c r="CBT121" s="10"/>
      <c r="CBU121" s="10"/>
      <c r="CBV121" s="10"/>
      <c r="CBW121" s="10"/>
      <c r="CBX121" s="10"/>
      <c r="CBY121" s="10"/>
      <c r="CBZ121" s="10"/>
      <c r="CCA121" s="10"/>
      <c r="CCB121" s="10"/>
      <c r="CCC121" s="10"/>
      <c r="CCD121" s="10"/>
      <c r="CCE121" s="10"/>
      <c r="CCF121" s="10"/>
      <c r="CCG121" s="10"/>
      <c r="CCH121" s="10"/>
      <c r="CCI121" s="10"/>
      <c r="CCJ121" s="10"/>
      <c r="CCK121" s="10"/>
      <c r="CCL121" s="10"/>
      <c r="CCM121" s="10"/>
      <c r="CCN121" s="10"/>
      <c r="CCO121" s="10"/>
      <c r="CCP121" s="10"/>
      <c r="CCQ121" s="10"/>
      <c r="CCR121" s="10"/>
      <c r="CCS121" s="10"/>
      <c r="CCT121" s="10"/>
      <c r="CCU121" s="10"/>
      <c r="CCV121" s="10"/>
      <c r="CCW121" s="10"/>
      <c r="CCX121" s="10"/>
      <c r="CCY121" s="10"/>
      <c r="CCZ121" s="10"/>
      <c r="CDA121" s="10"/>
      <c r="CDB121" s="10"/>
      <c r="CDC121" s="10"/>
      <c r="CDD121" s="10"/>
      <c r="CDE121" s="10"/>
      <c r="CDF121" s="10"/>
      <c r="CDG121" s="10"/>
      <c r="CDH121" s="10"/>
      <c r="CDI121" s="10"/>
      <c r="CDJ121" s="10"/>
      <c r="CDK121" s="10"/>
      <c r="CDL121" s="10"/>
      <c r="CDM121" s="10"/>
      <c r="CDN121" s="10"/>
      <c r="CDO121" s="10"/>
      <c r="CDP121" s="10"/>
      <c r="CDQ121" s="10"/>
      <c r="CDR121" s="10"/>
      <c r="CDS121" s="10"/>
      <c r="CDT121" s="10"/>
      <c r="CDU121" s="10"/>
      <c r="CDV121" s="10"/>
      <c r="CDW121" s="10"/>
      <c r="CDX121" s="10"/>
      <c r="CDY121" s="10"/>
      <c r="CDZ121" s="10"/>
      <c r="CEA121" s="10"/>
      <c r="CEB121" s="10"/>
      <c r="CEC121" s="10"/>
      <c r="CED121" s="10"/>
      <c r="CEE121" s="10"/>
      <c r="CEF121" s="10"/>
      <c r="CEG121" s="10"/>
      <c r="CEH121" s="10"/>
      <c r="CEI121" s="10"/>
      <c r="CEJ121" s="10"/>
      <c r="CEK121" s="10"/>
      <c r="CEL121" s="10"/>
      <c r="CEM121" s="10"/>
      <c r="CEN121" s="10"/>
      <c r="CEO121" s="10"/>
      <c r="CEP121" s="10"/>
      <c r="CEQ121" s="10"/>
      <c r="CER121" s="10"/>
      <c r="CES121" s="10"/>
      <c r="CET121" s="10"/>
      <c r="CEU121" s="10"/>
      <c r="CEV121" s="10"/>
      <c r="CEW121" s="10"/>
      <c r="CEX121" s="10"/>
      <c r="CEY121" s="10"/>
      <c r="CEZ121" s="10"/>
      <c r="CFA121" s="10"/>
      <c r="CFB121" s="10"/>
      <c r="CFC121" s="10"/>
      <c r="CFD121" s="10"/>
      <c r="CFE121" s="10"/>
      <c r="CFF121" s="10"/>
      <c r="CFG121" s="10"/>
      <c r="CFH121" s="10"/>
      <c r="CFI121" s="10"/>
      <c r="CFJ121" s="10"/>
      <c r="CFK121" s="10"/>
      <c r="CFL121" s="10"/>
      <c r="CFM121" s="10"/>
      <c r="CFN121" s="10"/>
      <c r="CFO121" s="10"/>
      <c r="CFP121" s="10"/>
      <c r="CFQ121" s="10"/>
      <c r="CFR121" s="10"/>
      <c r="CFS121" s="10"/>
      <c r="CFT121" s="10"/>
      <c r="CFU121" s="10"/>
      <c r="CFV121" s="10"/>
      <c r="CFW121" s="10"/>
      <c r="CFX121" s="10"/>
      <c r="CFY121" s="10"/>
      <c r="CFZ121" s="10"/>
      <c r="CGA121" s="10"/>
      <c r="CGB121" s="10"/>
      <c r="CGC121" s="10"/>
      <c r="CGD121" s="10"/>
      <c r="CGE121" s="10"/>
      <c r="CGF121" s="10"/>
      <c r="CGG121" s="10"/>
      <c r="CGH121" s="10"/>
      <c r="CGI121" s="10"/>
      <c r="CGJ121" s="10"/>
      <c r="CGK121" s="10"/>
      <c r="CGL121" s="10"/>
      <c r="CGM121" s="10"/>
      <c r="CGN121" s="10"/>
      <c r="CGO121" s="10"/>
      <c r="CGP121" s="10"/>
      <c r="CGQ121" s="10"/>
      <c r="CGR121" s="10"/>
      <c r="CGS121" s="10"/>
      <c r="CGT121" s="10"/>
      <c r="CGU121" s="10"/>
      <c r="CGV121" s="10"/>
      <c r="CGW121" s="10"/>
      <c r="CGX121" s="10"/>
      <c r="CGY121" s="10"/>
      <c r="CGZ121" s="10"/>
      <c r="CHA121" s="10"/>
      <c r="CHB121" s="10"/>
      <c r="CHC121" s="10"/>
      <c r="CHD121" s="10"/>
      <c r="CHE121" s="10"/>
      <c r="CHF121" s="10"/>
      <c r="CHG121" s="10"/>
      <c r="CHH121" s="10"/>
      <c r="CHI121" s="10"/>
      <c r="CHJ121" s="10"/>
      <c r="CHK121" s="10"/>
      <c r="CHL121" s="10"/>
      <c r="CHM121" s="10"/>
      <c r="CHN121" s="10"/>
      <c r="CHO121" s="10"/>
      <c r="CHP121" s="10"/>
      <c r="CHQ121" s="10"/>
      <c r="CHR121" s="10"/>
      <c r="CHS121" s="10"/>
      <c r="CHT121" s="10"/>
      <c r="CHU121" s="10"/>
      <c r="CHV121" s="10"/>
      <c r="CHW121" s="10"/>
      <c r="CHX121" s="10"/>
      <c r="CHY121" s="10"/>
      <c r="CHZ121" s="10"/>
      <c r="CIA121" s="10"/>
      <c r="CIB121" s="10"/>
      <c r="CIC121" s="10"/>
      <c r="CID121" s="10"/>
      <c r="CIE121" s="10"/>
      <c r="CIF121" s="10"/>
      <c r="CIG121" s="10"/>
      <c r="CIH121" s="10"/>
      <c r="CII121" s="10"/>
      <c r="CIJ121" s="10"/>
      <c r="CIK121" s="10"/>
      <c r="CIL121" s="10"/>
      <c r="CIM121" s="10"/>
      <c r="CIN121" s="10"/>
      <c r="CIO121" s="10"/>
      <c r="CIP121" s="10"/>
      <c r="CIQ121" s="10"/>
      <c r="CIR121" s="10"/>
      <c r="CIS121" s="10"/>
      <c r="CIT121" s="10"/>
      <c r="CIU121" s="10"/>
      <c r="CIV121" s="10"/>
      <c r="CIW121" s="10"/>
      <c r="CIX121" s="10"/>
      <c r="CIY121" s="10"/>
      <c r="CIZ121" s="10"/>
      <c r="CJA121" s="10"/>
      <c r="CJB121" s="10"/>
      <c r="CJC121" s="10"/>
      <c r="CJD121" s="10"/>
      <c r="CJE121" s="10"/>
      <c r="CJF121" s="10"/>
      <c r="CJG121" s="10"/>
      <c r="CJH121" s="10"/>
      <c r="CJI121" s="10"/>
      <c r="CJJ121" s="10"/>
      <c r="CJK121" s="10"/>
      <c r="CJL121" s="10"/>
      <c r="CJM121" s="10"/>
      <c r="CJN121" s="10"/>
      <c r="CJO121" s="10"/>
      <c r="CJP121" s="10"/>
      <c r="CJQ121" s="10"/>
      <c r="CJR121" s="10"/>
      <c r="CJS121" s="10"/>
      <c r="CJT121" s="10"/>
      <c r="CJU121" s="10"/>
      <c r="CJV121" s="10"/>
      <c r="CJW121" s="10"/>
      <c r="CJX121" s="10"/>
      <c r="CJY121" s="10"/>
      <c r="CJZ121" s="10"/>
      <c r="CKA121" s="10"/>
      <c r="CKB121" s="10"/>
      <c r="CKC121" s="10"/>
      <c r="CKD121" s="10"/>
      <c r="CKE121" s="10"/>
      <c r="CKF121" s="10"/>
      <c r="CKG121" s="10"/>
      <c r="CKH121" s="10"/>
      <c r="CKI121" s="10"/>
      <c r="CKJ121" s="10"/>
      <c r="CKK121" s="10"/>
      <c r="CKL121" s="10"/>
      <c r="CKM121" s="10"/>
      <c r="CKN121" s="10"/>
      <c r="CKO121" s="10"/>
      <c r="CKP121" s="10"/>
      <c r="CKQ121" s="10"/>
      <c r="CKR121" s="10"/>
      <c r="CKS121" s="10"/>
      <c r="CKT121" s="10"/>
      <c r="CKU121" s="10"/>
      <c r="CKV121" s="10"/>
      <c r="CKW121" s="10"/>
      <c r="CKX121" s="10"/>
      <c r="CKY121" s="10"/>
      <c r="CKZ121" s="10"/>
      <c r="CLA121" s="10"/>
      <c r="CLB121" s="10"/>
      <c r="CLC121" s="10"/>
      <c r="CLD121" s="10"/>
      <c r="CLE121" s="10"/>
      <c r="CLF121" s="10"/>
      <c r="CLG121" s="10"/>
      <c r="CLH121" s="10"/>
      <c r="CLI121" s="10"/>
      <c r="CLJ121" s="10"/>
      <c r="CLK121" s="10"/>
      <c r="CLL121" s="10"/>
      <c r="CLM121" s="10"/>
      <c r="CLN121" s="10"/>
      <c r="CLO121" s="10"/>
      <c r="CLP121" s="10"/>
      <c r="CLQ121" s="10"/>
      <c r="CLR121" s="10"/>
      <c r="CLS121" s="10"/>
      <c r="CLT121" s="10"/>
      <c r="CLU121" s="10"/>
      <c r="CLV121" s="10"/>
      <c r="CLW121" s="10"/>
      <c r="CLX121" s="10"/>
      <c r="CLY121" s="10"/>
      <c r="CLZ121" s="10"/>
      <c r="CMA121" s="10"/>
      <c r="CMB121" s="10"/>
      <c r="CMC121" s="10"/>
      <c r="CMD121" s="10"/>
      <c r="CME121" s="10"/>
      <c r="CMF121" s="10"/>
      <c r="CMG121" s="10"/>
      <c r="CMH121" s="10"/>
      <c r="CMI121" s="10"/>
      <c r="CMJ121" s="10"/>
      <c r="CMK121" s="10"/>
      <c r="CML121" s="10"/>
      <c r="CMM121" s="10"/>
      <c r="CMN121" s="10"/>
      <c r="CMO121" s="10"/>
      <c r="CMP121" s="10"/>
      <c r="CMQ121" s="10"/>
      <c r="CMR121" s="10"/>
      <c r="CMS121" s="10"/>
      <c r="CMT121" s="10"/>
      <c r="CMU121" s="10"/>
      <c r="CMV121" s="10"/>
      <c r="CMW121" s="10"/>
      <c r="CMX121" s="10"/>
      <c r="CMY121" s="10"/>
      <c r="CMZ121" s="10"/>
      <c r="CNA121" s="10"/>
      <c r="CNB121" s="10"/>
      <c r="CNC121" s="10"/>
      <c r="CND121" s="10"/>
      <c r="CNE121" s="10"/>
      <c r="CNF121" s="10"/>
      <c r="CNG121" s="10"/>
      <c r="CNH121" s="10"/>
      <c r="CNI121" s="10"/>
      <c r="CNJ121" s="10"/>
      <c r="CNK121" s="10"/>
      <c r="CNL121" s="10"/>
      <c r="CNM121" s="10"/>
      <c r="CNN121" s="10"/>
      <c r="CNO121" s="10"/>
      <c r="CNP121" s="10"/>
      <c r="CNQ121" s="10"/>
      <c r="CNR121" s="10"/>
      <c r="CNS121" s="10"/>
      <c r="CNT121" s="10"/>
      <c r="CNU121" s="10"/>
      <c r="CNV121" s="10"/>
      <c r="CNW121" s="10"/>
      <c r="CNX121" s="10"/>
      <c r="CNY121" s="10"/>
      <c r="CNZ121" s="10"/>
      <c r="COA121" s="10"/>
      <c r="COB121" s="10"/>
      <c r="COC121" s="10"/>
      <c r="COD121" s="10"/>
      <c r="COE121" s="10"/>
      <c r="COF121" s="10"/>
      <c r="COG121" s="10"/>
      <c r="COH121" s="10"/>
      <c r="COI121" s="10"/>
      <c r="COJ121" s="10"/>
      <c r="COK121" s="10"/>
      <c r="COL121" s="10"/>
      <c r="COM121" s="10"/>
      <c r="CON121" s="10"/>
      <c r="COO121" s="10"/>
      <c r="COP121" s="10"/>
      <c r="COQ121" s="10"/>
      <c r="COR121" s="10"/>
      <c r="COS121" s="10"/>
      <c r="COT121" s="10"/>
      <c r="COU121" s="10"/>
      <c r="COV121" s="10"/>
      <c r="COW121" s="10"/>
      <c r="COX121" s="10"/>
      <c r="COY121" s="10"/>
      <c r="COZ121" s="10"/>
      <c r="CPA121" s="10"/>
      <c r="CPB121" s="10"/>
      <c r="CPC121" s="10"/>
      <c r="CPD121" s="10"/>
      <c r="CPE121" s="10"/>
      <c r="CPF121" s="10"/>
      <c r="CPG121" s="10"/>
      <c r="CPH121" s="10"/>
      <c r="CPI121" s="10"/>
      <c r="CPJ121" s="10"/>
      <c r="CPK121" s="10"/>
      <c r="CPL121" s="10"/>
      <c r="CPM121" s="10"/>
      <c r="CPN121" s="10"/>
      <c r="CPO121" s="10"/>
      <c r="CPP121" s="10"/>
      <c r="CPQ121" s="10"/>
      <c r="CPR121" s="10"/>
      <c r="CPS121" s="10"/>
      <c r="CPT121" s="10"/>
      <c r="CPU121" s="10"/>
      <c r="CPV121" s="10"/>
      <c r="CPW121" s="10"/>
      <c r="CPX121" s="10"/>
      <c r="CPY121" s="10"/>
      <c r="CPZ121" s="10"/>
      <c r="CQA121" s="10"/>
      <c r="CQB121" s="10"/>
      <c r="CQC121" s="10"/>
      <c r="CQD121" s="10"/>
      <c r="CQE121" s="10"/>
      <c r="CQF121" s="10"/>
      <c r="CQG121" s="10"/>
      <c r="CQH121" s="10"/>
      <c r="CQI121" s="10"/>
      <c r="CQJ121" s="10"/>
      <c r="CQK121" s="10"/>
      <c r="CQL121" s="10"/>
      <c r="CQM121" s="10"/>
      <c r="CQN121" s="10"/>
      <c r="CQO121" s="10"/>
      <c r="CQP121" s="10"/>
      <c r="CQQ121" s="10"/>
      <c r="CQR121" s="10"/>
      <c r="CQS121" s="10"/>
      <c r="CQT121" s="10"/>
      <c r="CQU121" s="10"/>
      <c r="CQV121" s="10"/>
      <c r="CQW121" s="10"/>
      <c r="CQX121" s="10"/>
      <c r="CQY121" s="10"/>
      <c r="CQZ121" s="10"/>
      <c r="CRA121" s="10"/>
      <c r="CRB121" s="10"/>
      <c r="CRC121" s="10"/>
      <c r="CRD121" s="10"/>
      <c r="CRE121" s="10"/>
      <c r="CRF121" s="10"/>
      <c r="CRG121" s="10"/>
      <c r="CRH121" s="10"/>
      <c r="CRI121" s="10"/>
      <c r="CRJ121" s="10"/>
      <c r="CRK121" s="10"/>
      <c r="CRL121" s="10"/>
      <c r="CRM121" s="10"/>
      <c r="CRN121" s="10"/>
      <c r="CRO121" s="10"/>
      <c r="CRP121" s="10"/>
      <c r="CRQ121" s="10"/>
      <c r="CRR121" s="10"/>
      <c r="CRS121" s="10"/>
      <c r="CRT121" s="10"/>
      <c r="CRU121" s="10"/>
      <c r="CRV121" s="10"/>
      <c r="CRW121" s="10"/>
      <c r="CRX121" s="10"/>
      <c r="CRY121" s="10"/>
      <c r="CRZ121" s="10"/>
      <c r="CSA121" s="10"/>
      <c r="CSB121" s="10"/>
      <c r="CSC121" s="10"/>
      <c r="CSD121" s="10"/>
      <c r="CSE121" s="10"/>
      <c r="CSF121" s="10"/>
      <c r="CSG121" s="10"/>
      <c r="CSH121" s="10"/>
      <c r="CSI121" s="10"/>
      <c r="CSJ121" s="10"/>
      <c r="CSK121" s="10"/>
      <c r="CSL121" s="10"/>
      <c r="CSM121" s="10"/>
      <c r="CSN121" s="10"/>
      <c r="CSO121" s="10"/>
      <c r="CSP121" s="10"/>
      <c r="CSQ121" s="10"/>
      <c r="CSR121" s="10"/>
      <c r="CSS121" s="10"/>
      <c r="CST121" s="10"/>
      <c r="CSU121" s="10"/>
      <c r="CSV121" s="10"/>
      <c r="CSW121" s="10"/>
      <c r="CSX121" s="10"/>
      <c r="CSY121" s="10"/>
      <c r="CSZ121" s="10"/>
      <c r="CTA121" s="10"/>
      <c r="CTB121" s="10"/>
      <c r="CTC121" s="10"/>
      <c r="CTD121" s="10"/>
      <c r="CTE121" s="10"/>
      <c r="CTF121" s="10"/>
      <c r="CTG121" s="10"/>
      <c r="CTH121" s="10"/>
      <c r="CTI121" s="10"/>
      <c r="CTJ121" s="10"/>
      <c r="CTK121" s="10"/>
      <c r="CTL121" s="10"/>
      <c r="CTM121" s="10"/>
      <c r="CTN121" s="10"/>
      <c r="CTO121" s="10"/>
      <c r="CTP121" s="10"/>
      <c r="CTQ121" s="10"/>
      <c r="CTR121" s="10"/>
      <c r="CTS121" s="10"/>
      <c r="CTT121" s="10"/>
      <c r="CTU121" s="10"/>
      <c r="CTV121" s="10"/>
      <c r="CTW121" s="10"/>
      <c r="CTX121" s="10"/>
      <c r="CTY121" s="10"/>
      <c r="CTZ121" s="10"/>
      <c r="CUA121" s="10"/>
      <c r="CUB121" s="10"/>
      <c r="CUC121" s="10"/>
      <c r="CUD121" s="10"/>
      <c r="CUE121" s="10"/>
      <c r="CUF121" s="10"/>
      <c r="CUG121" s="10"/>
      <c r="CUH121" s="10"/>
      <c r="CUI121" s="10"/>
      <c r="CUJ121" s="10"/>
      <c r="CUK121" s="10"/>
      <c r="CUL121" s="10"/>
      <c r="CUM121" s="10"/>
      <c r="CUN121" s="10"/>
      <c r="CUO121" s="10"/>
      <c r="CUP121" s="10"/>
      <c r="CUQ121" s="10"/>
      <c r="CUR121" s="10"/>
      <c r="CUS121" s="10"/>
      <c r="CUT121" s="10"/>
      <c r="CUU121" s="10"/>
      <c r="CUV121" s="10"/>
      <c r="CUW121" s="10"/>
      <c r="CUX121" s="10"/>
      <c r="CUY121" s="10"/>
      <c r="CUZ121" s="10"/>
      <c r="CVA121" s="10"/>
      <c r="CVB121" s="10"/>
      <c r="CVC121" s="10"/>
      <c r="CVD121" s="10"/>
      <c r="CVE121" s="10"/>
      <c r="CVF121" s="10"/>
      <c r="CVG121" s="10"/>
      <c r="CVH121" s="10"/>
      <c r="CVI121" s="10"/>
      <c r="CVJ121" s="10"/>
      <c r="CVK121" s="10"/>
      <c r="CVL121" s="10"/>
      <c r="CVM121" s="10"/>
      <c r="CVN121" s="10"/>
      <c r="CVO121" s="10"/>
      <c r="CVP121" s="10"/>
      <c r="CVQ121" s="10"/>
      <c r="CVR121" s="10"/>
      <c r="CVS121" s="10"/>
      <c r="CVT121" s="10"/>
      <c r="CVU121" s="10"/>
      <c r="CVV121" s="10"/>
      <c r="CVW121" s="10"/>
      <c r="CVX121" s="10"/>
      <c r="CVY121" s="10"/>
      <c r="CVZ121" s="10"/>
      <c r="CWA121" s="10"/>
      <c r="CWB121" s="10"/>
      <c r="CWC121" s="10"/>
      <c r="CWD121" s="10"/>
      <c r="CWE121" s="10"/>
      <c r="CWF121" s="10"/>
      <c r="CWG121" s="10"/>
      <c r="CWH121" s="10"/>
      <c r="CWI121" s="10"/>
      <c r="CWJ121" s="10"/>
      <c r="CWK121" s="10"/>
      <c r="CWL121" s="10"/>
      <c r="CWM121" s="10"/>
      <c r="CWN121" s="10"/>
      <c r="CWO121" s="10"/>
      <c r="CWP121" s="10"/>
      <c r="CWQ121" s="10"/>
      <c r="CWR121" s="10"/>
      <c r="CWS121" s="10"/>
      <c r="CWT121" s="10"/>
      <c r="CWU121" s="10"/>
      <c r="CWV121" s="10"/>
      <c r="CWW121" s="10"/>
      <c r="CWX121" s="10"/>
      <c r="CWY121" s="10"/>
      <c r="CWZ121" s="10"/>
      <c r="CXA121" s="10"/>
      <c r="CXB121" s="10"/>
      <c r="CXC121" s="10"/>
      <c r="CXD121" s="10"/>
      <c r="CXE121" s="10"/>
      <c r="CXF121" s="10"/>
      <c r="CXG121" s="10"/>
      <c r="CXH121" s="10"/>
      <c r="CXI121" s="10"/>
      <c r="CXJ121" s="10"/>
      <c r="CXK121" s="10"/>
      <c r="CXL121" s="10"/>
      <c r="CXM121" s="10"/>
      <c r="CXN121" s="10"/>
      <c r="CXO121" s="10"/>
      <c r="CXP121" s="10"/>
      <c r="CXQ121" s="10"/>
      <c r="CXR121" s="10"/>
      <c r="CXS121" s="10"/>
      <c r="CXT121" s="10"/>
      <c r="CXU121" s="10"/>
      <c r="CXV121" s="10"/>
      <c r="CXW121" s="10"/>
      <c r="CXX121" s="10"/>
      <c r="CXY121" s="10"/>
      <c r="CXZ121" s="10"/>
      <c r="CYA121" s="10"/>
      <c r="CYB121" s="10"/>
      <c r="CYC121" s="10"/>
      <c r="CYD121" s="10"/>
      <c r="CYE121" s="10"/>
      <c r="CYF121" s="10"/>
      <c r="CYG121" s="10"/>
      <c r="CYH121" s="10"/>
      <c r="CYI121" s="10"/>
      <c r="CYJ121" s="10"/>
      <c r="CYK121" s="10"/>
      <c r="CYL121" s="10"/>
      <c r="CYM121" s="10"/>
      <c r="CYN121" s="10"/>
      <c r="CYO121" s="10"/>
      <c r="CYP121" s="10"/>
      <c r="CYQ121" s="10"/>
      <c r="CYR121" s="10"/>
      <c r="CYS121" s="10"/>
      <c r="CYT121" s="10"/>
      <c r="CYU121" s="10"/>
      <c r="CYV121" s="10"/>
      <c r="CYW121" s="10"/>
      <c r="CYX121" s="10"/>
      <c r="CYY121" s="10"/>
      <c r="CYZ121" s="10"/>
      <c r="CZA121" s="10"/>
      <c r="CZB121" s="10"/>
      <c r="CZC121" s="10"/>
      <c r="CZD121" s="10"/>
      <c r="CZE121" s="10"/>
      <c r="CZF121" s="10"/>
      <c r="CZG121" s="10"/>
      <c r="CZH121" s="10"/>
      <c r="CZI121" s="10"/>
      <c r="CZJ121" s="10"/>
      <c r="CZK121" s="10"/>
      <c r="CZL121" s="10"/>
      <c r="CZM121" s="10"/>
      <c r="CZN121" s="10"/>
      <c r="CZO121" s="10"/>
      <c r="CZP121" s="10"/>
      <c r="CZQ121" s="10"/>
      <c r="CZR121" s="10"/>
      <c r="CZS121" s="10"/>
      <c r="CZT121" s="10"/>
      <c r="CZU121" s="10"/>
      <c r="CZV121" s="10"/>
      <c r="CZW121" s="10"/>
      <c r="CZX121" s="10"/>
      <c r="CZY121" s="10"/>
      <c r="CZZ121" s="10"/>
      <c r="DAA121" s="10"/>
      <c r="DAB121" s="10"/>
      <c r="DAC121" s="10"/>
      <c r="DAD121" s="10"/>
      <c r="DAE121" s="10"/>
      <c r="DAF121" s="10"/>
      <c r="DAG121" s="10"/>
      <c r="DAH121" s="10"/>
      <c r="DAI121" s="10"/>
      <c r="DAJ121" s="10"/>
      <c r="DAK121" s="10"/>
      <c r="DAL121" s="10"/>
      <c r="DAM121" s="10"/>
      <c r="DAN121" s="10"/>
      <c r="DAO121" s="10"/>
      <c r="DAP121" s="10"/>
      <c r="DAQ121" s="10"/>
      <c r="DAR121" s="10"/>
      <c r="DAS121" s="10"/>
      <c r="DAT121" s="10"/>
      <c r="DAU121" s="10"/>
      <c r="DAV121" s="10"/>
      <c r="DAW121" s="10"/>
      <c r="DAX121" s="10"/>
      <c r="DAY121" s="10"/>
      <c r="DAZ121" s="10"/>
      <c r="DBA121" s="10"/>
      <c r="DBB121" s="10"/>
      <c r="DBC121" s="10"/>
      <c r="DBD121" s="10"/>
      <c r="DBE121" s="10"/>
      <c r="DBF121" s="10"/>
      <c r="DBG121" s="10"/>
      <c r="DBH121" s="10"/>
      <c r="DBI121" s="10"/>
      <c r="DBJ121" s="10"/>
      <c r="DBK121" s="10"/>
      <c r="DBL121" s="10"/>
      <c r="DBM121" s="10"/>
      <c r="DBN121" s="10"/>
      <c r="DBO121" s="10"/>
      <c r="DBP121" s="10"/>
      <c r="DBQ121" s="10"/>
      <c r="DBR121" s="10"/>
      <c r="DBS121" s="10"/>
      <c r="DBT121" s="10"/>
      <c r="DBU121" s="10"/>
      <c r="DBV121" s="10"/>
      <c r="DBW121" s="10"/>
      <c r="DBX121" s="10"/>
      <c r="DBY121" s="10"/>
      <c r="DBZ121" s="10"/>
      <c r="DCA121" s="10"/>
      <c r="DCB121" s="10"/>
      <c r="DCC121" s="10"/>
      <c r="DCD121" s="10"/>
      <c r="DCE121" s="10"/>
      <c r="DCF121" s="10"/>
      <c r="DCG121" s="10"/>
      <c r="DCH121" s="10"/>
      <c r="DCI121" s="10"/>
      <c r="DCJ121" s="10"/>
      <c r="DCK121" s="10"/>
      <c r="DCL121" s="10"/>
      <c r="DCM121" s="10"/>
      <c r="DCN121" s="10"/>
      <c r="DCO121" s="10"/>
      <c r="DCP121" s="10"/>
      <c r="DCQ121" s="10"/>
      <c r="DCR121" s="10"/>
      <c r="DCS121" s="10"/>
      <c r="DCT121" s="10"/>
      <c r="DCU121" s="10"/>
      <c r="DCV121" s="10"/>
      <c r="DCW121" s="10"/>
      <c r="DCX121" s="10"/>
      <c r="DCY121" s="10"/>
      <c r="DCZ121" s="10"/>
      <c r="DDA121" s="10"/>
      <c r="DDB121" s="10"/>
      <c r="DDC121" s="10"/>
      <c r="DDD121" s="10"/>
      <c r="DDE121" s="10"/>
      <c r="DDF121" s="10"/>
      <c r="DDG121" s="10"/>
      <c r="DDH121" s="10"/>
      <c r="DDI121" s="10"/>
      <c r="DDJ121" s="10"/>
      <c r="DDK121" s="10"/>
      <c r="DDL121" s="10"/>
      <c r="DDM121" s="10"/>
      <c r="DDN121" s="10"/>
      <c r="DDO121" s="10"/>
      <c r="DDP121" s="10"/>
      <c r="DDQ121" s="10"/>
      <c r="DDR121" s="10"/>
      <c r="DDS121" s="10"/>
      <c r="DDT121" s="10"/>
      <c r="DDU121" s="10"/>
      <c r="DDV121" s="10"/>
      <c r="DDW121" s="10"/>
      <c r="DDX121" s="10"/>
      <c r="DDY121" s="10"/>
      <c r="DDZ121" s="10"/>
      <c r="DEA121" s="10"/>
      <c r="DEB121" s="10"/>
      <c r="DEC121" s="10"/>
      <c r="DED121" s="10"/>
      <c r="DEE121" s="10"/>
      <c r="DEF121" s="10"/>
      <c r="DEG121" s="10"/>
      <c r="DEH121" s="10"/>
      <c r="DEI121" s="10"/>
      <c r="DEJ121" s="10"/>
      <c r="DEK121" s="10"/>
      <c r="DEL121" s="10"/>
      <c r="DEM121" s="10"/>
      <c r="DEN121" s="10"/>
      <c r="DEO121" s="10"/>
      <c r="DEP121" s="10"/>
      <c r="DEQ121" s="10"/>
      <c r="DER121" s="10"/>
      <c r="DES121" s="10"/>
      <c r="DET121" s="10"/>
      <c r="DEU121" s="10"/>
      <c r="DEV121" s="10"/>
      <c r="DEW121" s="10"/>
      <c r="DEX121" s="10"/>
      <c r="DEY121" s="10"/>
      <c r="DEZ121" s="10"/>
      <c r="DFA121" s="10"/>
      <c r="DFB121" s="10"/>
      <c r="DFC121" s="10"/>
      <c r="DFD121" s="10"/>
      <c r="DFE121" s="10"/>
      <c r="DFF121" s="10"/>
      <c r="DFG121" s="10"/>
      <c r="DFH121" s="10"/>
      <c r="DFI121" s="10"/>
      <c r="DFJ121" s="10"/>
      <c r="DFK121" s="10"/>
      <c r="DFL121" s="10"/>
      <c r="DFM121" s="10"/>
      <c r="DFN121" s="10"/>
      <c r="DFO121" s="10"/>
      <c r="DFP121" s="10"/>
      <c r="DFQ121" s="10"/>
      <c r="DFR121" s="10"/>
      <c r="DFS121" s="10"/>
      <c r="DFT121" s="10"/>
      <c r="DFU121" s="10"/>
      <c r="DFV121" s="10"/>
      <c r="DFW121" s="10"/>
      <c r="DFX121" s="10"/>
      <c r="DFY121" s="10"/>
      <c r="DFZ121" s="10"/>
      <c r="DGA121" s="10"/>
      <c r="DGB121" s="10"/>
      <c r="DGC121" s="10"/>
      <c r="DGD121" s="10"/>
      <c r="DGE121" s="10"/>
      <c r="DGF121" s="10"/>
      <c r="DGG121" s="10"/>
      <c r="DGH121" s="10"/>
      <c r="DGI121" s="10"/>
      <c r="DGJ121" s="10"/>
      <c r="DGK121" s="10"/>
      <c r="DGL121" s="10"/>
      <c r="DGM121" s="10"/>
      <c r="DGN121" s="10"/>
      <c r="DGO121" s="10"/>
      <c r="DGP121" s="10"/>
      <c r="DGQ121" s="10"/>
      <c r="DGR121" s="10"/>
      <c r="DGS121" s="10"/>
      <c r="DGT121" s="10"/>
      <c r="DGU121" s="10"/>
      <c r="DGV121" s="10"/>
      <c r="DGW121" s="10"/>
      <c r="DGX121" s="10"/>
      <c r="DGY121" s="10"/>
      <c r="DGZ121" s="10"/>
      <c r="DHA121" s="10"/>
      <c r="DHB121" s="10"/>
      <c r="DHC121" s="10"/>
      <c r="DHD121" s="10"/>
      <c r="DHE121" s="10"/>
      <c r="DHF121" s="10"/>
      <c r="DHG121" s="10"/>
      <c r="DHH121" s="10"/>
      <c r="DHI121" s="10"/>
      <c r="DHJ121" s="10"/>
      <c r="DHK121" s="10"/>
      <c r="DHL121" s="10"/>
      <c r="DHM121" s="10"/>
      <c r="DHN121" s="10"/>
      <c r="DHO121" s="10"/>
      <c r="DHP121" s="10"/>
      <c r="DHQ121" s="10"/>
      <c r="DHR121" s="10"/>
      <c r="DHS121" s="10"/>
      <c r="DHT121" s="10"/>
      <c r="DHU121" s="10"/>
      <c r="DHV121" s="10"/>
      <c r="DHW121" s="10"/>
      <c r="DHX121" s="10"/>
      <c r="DHY121" s="10"/>
      <c r="DHZ121" s="10"/>
      <c r="DIA121" s="10"/>
      <c r="DIB121" s="10"/>
      <c r="DIC121" s="10"/>
      <c r="DID121" s="10"/>
      <c r="DIE121" s="10"/>
      <c r="DIF121" s="10"/>
      <c r="DIG121" s="10"/>
      <c r="DIH121" s="10"/>
      <c r="DII121" s="10"/>
      <c r="DIJ121" s="10"/>
      <c r="DIK121" s="10"/>
      <c r="DIL121" s="10"/>
      <c r="DIM121" s="10"/>
      <c r="DIN121" s="10"/>
      <c r="DIO121" s="10"/>
      <c r="DIP121" s="10"/>
      <c r="DIQ121" s="10"/>
      <c r="DIR121" s="10"/>
      <c r="DIS121" s="10"/>
      <c r="DIT121" s="10"/>
      <c r="DIU121" s="10"/>
      <c r="DIV121" s="10"/>
      <c r="DIW121" s="10"/>
      <c r="DIX121" s="10"/>
      <c r="DIY121" s="10"/>
      <c r="DIZ121" s="10"/>
      <c r="DJA121" s="10"/>
      <c r="DJB121" s="10"/>
      <c r="DJC121" s="10"/>
      <c r="DJD121" s="10"/>
      <c r="DJE121" s="10"/>
      <c r="DJF121" s="10"/>
      <c r="DJG121" s="10"/>
      <c r="DJH121" s="10"/>
      <c r="DJI121" s="10"/>
      <c r="DJJ121" s="10"/>
      <c r="DJK121" s="10"/>
      <c r="DJL121" s="10"/>
      <c r="DJM121" s="10"/>
      <c r="DJN121" s="10"/>
      <c r="DJO121" s="10"/>
      <c r="DJP121" s="10"/>
      <c r="DJQ121" s="10"/>
      <c r="DJR121" s="10"/>
      <c r="DJS121" s="10"/>
      <c r="DJT121" s="10"/>
      <c r="DJU121" s="10"/>
      <c r="DJV121" s="10"/>
      <c r="DJW121" s="10"/>
      <c r="DJX121" s="10"/>
      <c r="DJY121" s="10"/>
      <c r="DJZ121" s="10"/>
      <c r="DKA121" s="10"/>
      <c r="DKB121" s="10"/>
      <c r="DKC121" s="10"/>
      <c r="DKD121" s="10"/>
      <c r="DKE121" s="10"/>
      <c r="DKF121" s="10"/>
      <c r="DKG121" s="10"/>
      <c r="DKH121" s="10"/>
      <c r="DKI121" s="10"/>
      <c r="DKJ121" s="10"/>
      <c r="DKK121" s="10"/>
      <c r="DKL121" s="10"/>
      <c r="DKM121" s="10"/>
      <c r="DKN121" s="10"/>
      <c r="DKO121" s="10"/>
      <c r="DKP121" s="10"/>
      <c r="DKQ121" s="10"/>
      <c r="DKR121" s="10"/>
      <c r="DKS121" s="10"/>
      <c r="DKT121" s="10"/>
      <c r="DKU121" s="10"/>
      <c r="DKV121" s="10"/>
      <c r="DKW121" s="10"/>
      <c r="DKX121" s="10"/>
      <c r="DKY121" s="10"/>
      <c r="DKZ121" s="10"/>
      <c r="DLA121" s="10"/>
      <c r="DLB121" s="10"/>
      <c r="DLC121" s="10"/>
      <c r="DLD121" s="10"/>
      <c r="DLE121" s="10"/>
      <c r="DLF121" s="10"/>
      <c r="DLG121" s="10"/>
      <c r="DLH121" s="10"/>
      <c r="DLI121" s="10"/>
      <c r="DLJ121" s="10"/>
      <c r="DLK121" s="10"/>
      <c r="DLL121" s="10"/>
      <c r="DLM121" s="10"/>
      <c r="DLN121" s="10"/>
      <c r="DLO121" s="10"/>
      <c r="DLP121" s="10"/>
      <c r="DLQ121" s="10"/>
      <c r="DLR121" s="10"/>
      <c r="DLS121" s="10"/>
      <c r="DLT121" s="10"/>
      <c r="DLU121" s="10"/>
      <c r="DLV121" s="10"/>
      <c r="DLW121" s="10"/>
      <c r="DLX121" s="10"/>
      <c r="DLY121" s="10"/>
      <c r="DLZ121" s="10"/>
      <c r="DMA121" s="10"/>
      <c r="DMB121" s="10"/>
      <c r="DMC121" s="10"/>
      <c r="DMD121" s="10"/>
      <c r="DME121" s="10"/>
      <c r="DMF121" s="10"/>
      <c r="DMG121" s="10"/>
      <c r="DMH121" s="10"/>
      <c r="DMI121" s="10"/>
      <c r="DMJ121" s="10"/>
      <c r="DMK121" s="10"/>
      <c r="DML121" s="10"/>
      <c r="DMM121" s="10"/>
      <c r="DMN121" s="10"/>
      <c r="DMO121" s="10"/>
      <c r="DMP121" s="10"/>
      <c r="DMQ121" s="10"/>
      <c r="DMR121" s="10"/>
      <c r="DMS121" s="10"/>
      <c r="DMT121" s="10"/>
      <c r="DMU121" s="10"/>
      <c r="DMV121" s="10"/>
      <c r="DMW121" s="10"/>
      <c r="DMX121" s="10"/>
      <c r="DMY121" s="10"/>
      <c r="DMZ121" s="10"/>
      <c r="DNA121" s="10"/>
      <c r="DNB121" s="10"/>
      <c r="DNC121" s="10"/>
      <c r="DND121" s="10"/>
      <c r="DNE121" s="10"/>
      <c r="DNF121" s="10"/>
      <c r="DNG121" s="10"/>
      <c r="DNH121" s="10"/>
      <c r="DNI121" s="10"/>
      <c r="DNJ121" s="10"/>
      <c r="DNK121" s="10"/>
      <c r="DNL121" s="10"/>
      <c r="DNM121" s="10"/>
      <c r="DNN121" s="10"/>
      <c r="DNO121" s="10"/>
      <c r="DNP121" s="10"/>
      <c r="DNQ121" s="10"/>
      <c r="DNR121" s="10"/>
      <c r="DNS121" s="10"/>
      <c r="DNT121" s="10"/>
      <c r="DNU121" s="10"/>
      <c r="DNV121" s="10"/>
      <c r="DNW121" s="10"/>
      <c r="DNX121" s="10"/>
      <c r="DNY121" s="10"/>
      <c r="DNZ121" s="10"/>
      <c r="DOA121" s="10"/>
      <c r="DOB121" s="10"/>
      <c r="DOC121" s="10"/>
      <c r="DOD121" s="10"/>
      <c r="DOE121" s="10"/>
      <c r="DOF121" s="10"/>
      <c r="DOG121" s="10"/>
      <c r="DOH121" s="10"/>
      <c r="DOI121" s="10"/>
      <c r="DOJ121" s="10"/>
      <c r="DOK121" s="10"/>
      <c r="DOL121" s="10"/>
      <c r="DOM121" s="10"/>
      <c r="DON121" s="10"/>
      <c r="DOO121" s="10"/>
      <c r="DOP121" s="10"/>
      <c r="DOQ121" s="10"/>
      <c r="DOR121" s="10"/>
      <c r="DOS121" s="10"/>
      <c r="DOT121" s="10"/>
      <c r="DOU121" s="10"/>
      <c r="DOV121" s="10"/>
      <c r="DOW121" s="10"/>
      <c r="DOX121" s="10"/>
      <c r="DOY121" s="10"/>
      <c r="DOZ121" s="10"/>
      <c r="DPA121" s="10"/>
      <c r="DPB121" s="10"/>
      <c r="DPC121" s="10"/>
      <c r="DPD121" s="10"/>
      <c r="DPE121" s="10"/>
      <c r="DPF121" s="10"/>
      <c r="DPG121" s="10"/>
      <c r="DPH121" s="10"/>
      <c r="DPI121" s="10"/>
      <c r="DPJ121" s="10"/>
      <c r="DPK121" s="10"/>
      <c r="DPL121" s="10"/>
      <c r="DPM121" s="10"/>
      <c r="DPN121" s="10"/>
      <c r="DPO121" s="10"/>
      <c r="DPP121" s="10"/>
      <c r="DPQ121" s="10"/>
      <c r="DPR121" s="10"/>
      <c r="DPS121" s="10"/>
      <c r="DPT121" s="10"/>
      <c r="DPU121" s="10"/>
      <c r="DPV121" s="10"/>
      <c r="DPW121" s="10"/>
      <c r="DPX121" s="10"/>
      <c r="DPY121" s="10"/>
      <c r="DPZ121" s="10"/>
      <c r="DQA121" s="10"/>
      <c r="DQB121" s="10"/>
      <c r="DQC121" s="10"/>
      <c r="DQD121" s="10"/>
      <c r="DQE121" s="10"/>
      <c r="DQF121" s="10"/>
      <c r="DQG121" s="10"/>
      <c r="DQH121" s="10"/>
      <c r="DQI121" s="10"/>
      <c r="DQJ121" s="10"/>
      <c r="DQK121" s="10"/>
      <c r="DQL121" s="10"/>
      <c r="DQM121" s="10"/>
      <c r="DQN121" s="10"/>
      <c r="DQO121" s="10"/>
      <c r="DQP121" s="10"/>
      <c r="DQQ121" s="10"/>
      <c r="DQR121" s="10"/>
      <c r="DQS121" s="10"/>
      <c r="DQT121" s="10"/>
      <c r="DQU121" s="10"/>
      <c r="DQV121" s="10"/>
      <c r="DQW121" s="10"/>
      <c r="DQX121" s="10"/>
      <c r="DQY121" s="10"/>
      <c r="DQZ121" s="10"/>
      <c r="DRA121" s="10"/>
      <c r="DRB121" s="10"/>
      <c r="DRC121" s="10"/>
      <c r="DRD121" s="10"/>
      <c r="DRE121" s="10"/>
      <c r="DRF121" s="10"/>
      <c r="DRG121" s="10"/>
      <c r="DRH121" s="10"/>
      <c r="DRI121" s="10"/>
      <c r="DRJ121" s="10"/>
      <c r="DRK121" s="10"/>
      <c r="DRL121" s="10"/>
      <c r="DRM121" s="10"/>
      <c r="DRN121" s="10"/>
      <c r="DRO121" s="10"/>
      <c r="DRP121" s="10"/>
      <c r="DRQ121" s="10"/>
      <c r="DRR121" s="10"/>
      <c r="DRS121" s="10"/>
      <c r="DRT121" s="10"/>
      <c r="DRU121" s="10"/>
      <c r="DRV121" s="10"/>
      <c r="DRW121" s="10"/>
      <c r="DRX121" s="10"/>
      <c r="DRY121" s="10"/>
      <c r="DRZ121" s="10"/>
      <c r="DSA121" s="10"/>
      <c r="DSB121" s="10"/>
      <c r="DSC121" s="10"/>
      <c r="DSD121" s="10"/>
      <c r="DSE121" s="10"/>
      <c r="DSF121" s="10"/>
      <c r="DSG121" s="10"/>
      <c r="DSH121" s="10"/>
      <c r="DSI121" s="10"/>
      <c r="DSJ121" s="10"/>
      <c r="DSK121" s="10"/>
      <c r="DSL121" s="10"/>
      <c r="DSM121" s="10"/>
      <c r="DSN121" s="10"/>
      <c r="DSO121" s="10"/>
      <c r="DSP121" s="10"/>
      <c r="DSQ121" s="10"/>
      <c r="DSR121" s="10"/>
      <c r="DSS121" s="10"/>
      <c r="DST121" s="10"/>
      <c r="DSU121" s="10"/>
      <c r="DSV121" s="10"/>
      <c r="DSW121" s="10"/>
      <c r="DSX121" s="10"/>
      <c r="DSY121" s="10"/>
      <c r="DSZ121" s="10"/>
      <c r="DTA121" s="10"/>
      <c r="DTB121" s="10"/>
      <c r="DTC121" s="10"/>
      <c r="DTD121" s="10"/>
      <c r="DTE121" s="10"/>
      <c r="DTF121" s="10"/>
      <c r="DTG121" s="10"/>
      <c r="DTH121" s="10"/>
      <c r="DTI121" s="10"/>
      <c r="DTJ121" s="10"/>
      <c r="DTK121" s="10"/>
      <c r="DTL121" s="10"/>
      <c r="DTM121" s="10"/>
      <c r="DTN121" s="10"/>
      <c r="DTO121" s="10"/>
      <c r="DTP121" s="10"/>
      <c r="DTQ121" s="10"/>
      <c r="DTR121" s="10"/>
      <c r="DTS121" s="10"/>
      <c r="DTT121" s="10"/>
      <c r="DTU121" s="10"/>
      <c r="DTV121" s="10"/>
      <c r="DTW121" s="10"/>
      <c r="DTX121" s="10"/>
      <c r="DTY121" s="10"/>
      <c r="DTZ121" s="10"/>
      <c r="DUA121" s="10"/>
      <c r="DUB121" s="10"/>
      <c r="DUC121" s="10"/>
      <c r="DUD121" s="10"/>
      <c r="DUE121" s="10"/>
      <c r="DUF121" s="10"/>
      <c r="DUG121" s="10"/>
      <c r="DUH121" s="10"/>
      <c r="DUI121" s="10"/>
      <c r="DUJ121" s="10"/>
      <c r="DUK121" s="10"/>
      <c r="DUL121" s="10"/>
      <c r="DUM121" s="10"/>
      <c r="DUN121" s="10"/>
      <c r="DUO121" s="10"/>
      <c r="DUP121" s="10"/>
      <c r="DUQ121" s="10"/>
      <c r="DUR121" s="10"/>
      <c r="DUS121" s="10"/>
      <c r="DUT121" s="10"/>
      <c r="DUU121" s="10"/>
      <c r="DUV121" s="10"/>
      <c r="DUW121" s="10"/>
      <c r="DUX121" s="10"/>
      <c r="DUY121" s="10"/>
      <c r="DUZ121" s="10"/>
      <c r="DVA121" s="10"/>
      <c r="DVB121" s="10"/>
      <c r="DVC121" s="10"/>
      <c r="DVD121" s="10"/>
      <c r="DVE121" s="10"/>
      <c r="DVF121" s="10"/>
      <c r="DVG121" s="10"/>
      <c r="DVH121" s="10"/>
      <c r="DVI121" s="10"/>
      <c r="DVJ121" s="10"/>
      <c r="DVK121" s="10"/>
      <c r="DVL121" s="10"/>
      <c r="DVM121" s="10"/>
      <c r="DVN121" s="10"/>
      <c r="DVO121" s="10"/>
      <c r="DVP121" s="10"/>
      <c r="DVQ121" s="10"/>
      <c r="DVR121" s="10"/>
      <c r="DVS121" s="10"/>
      <c r="DVT121" s="10"/>
      <c r="DVU121" s="10"/>
      <c r="DVV121" s="10"/>
      <c r="DVW121" s="10"/>
      <c r="DVX121" s="10"/>
      <c r="DVY121" s="10"/>
      <c r="DVZ121" s="10"/>
      <c r="DWA121" s="10"/>
      <c r="DWB121" s="10"/>
      <c r="DWC121" s="10"/>
      <c r="DWD121" s="10"/>
      <c r="DWE121" s="10"/>
      <c r="DWF121" s="10"/>
      <c r="DWG121" s="10"/>
      <c r="DWH121" s="10"/>
      <c r="DWI121" s="10"/>
      <c r="DWJ121" s="10"/>
      <c r="DWK121" s="10"/>
      <c r="DWL121" s="10"/>
      <c r="DWM121" s="10"/>
      <c r="DWN121" s="10"/>
      <c r="DWO121" s="10"/>
      <c r="DWP121" s="10"/>
      <c r="DWQ121" s="10"/>
      <c r="DWR121" s="10"/>
      <c r="DWS121" s="10"/>
      <c r="DWT121" s="10"/>
      <c r="DWU121" s="10"/>
      <c r="DWV121" s="10"/>
      <c r="DWW121" s="10"/>
      <c r="DWX121" s="10"/>
      <c r="DWY121" s="10"/>
      <c r="DWZ121" s="10"/>
      <c r="DXA121" s="10"/>
      <c r="DXB121" s="10"/>
      <c r="DXC121" s="10"/>
      <c r="DXD121" s="10"/>
      <c r="DXE121" s="10"/>
      <c r="DXF121" s="10"/>
      <c r="DXG121" s="10"/>
      <c r="DXH121" s="10"/>
      <c r="DXI121" s="10"/>
      <c r="DXJ121" s="10"/>
      <c r="DXK121" s="10"/>
      <c r="DXL121" s="10"/>
      <c r="DXM121" s="10"/>
      <c r="DXN121" s="10"/>
      <c r="DXO121" s="10"/>
      <c r="DXP121" s="10"/>
      <c r="DXQ121" s="10"/>
      <c r="DXR121" s="10"/>
      <c r="DXS121" s="10"/>
      <c r="DXT121" s="10"/>
      <c r="DXU121" s="10"/>
      <c r="DXV121" s="10"/>
      <c r="DXW121" s="10"/>
      <c r="DXX121" s="10"/>
      <c r="DXY121" s="10"/>
      <c r="DXZ121" s="10"/>
      <c r="DYA121" s="10"/>
      <c r="DYB121" s="10"/>
      <c r="DYC121" s="10"/>
      <c r="DYD121" s="10"/>
      <c r="DYE121" s="10"/>
      <c r="DYF121" s="10"/>
      <c r="DYG121" s="10"/>
      <c r="DYH121" s="10"/>
      <c r="DYI121" s="10"/>
      <c r="DYJ121" s="10"/>
      <c r="DYK121" s="10"/>
      <c r="DYL121" s="10"/>
      <c r="DYM121" s="10"/>
      <c r="DYN121" s="10"/>
      <c r="DYO121" s="10"/>
      <c r="DYP121" s="10"/>
      <c r="DYQ121" s="10"/>
      <c r="DYR121" s="10"/>
      <c r="DYS121" s="10"/>
      <c r="DYT121" s="10"/>
      <c r="DYU121" s="10"/>
      <c r="DYV121" s="10"/>
      <c r="DYW121" s="10"/>
      <c r="DYX121" s="10"/>
      <c r="DYY121" s="10"/>
      <c r="DYZ121" s="10"/>
      <c r="DZA121" s="10"/>
      <c r="DZB121" s="10"/>
      <c r="DZC121" s="10"/>
      <c r="DZD121" s="10"/>
      <c r="DZE121" s="10"/>
      <c r="DZF121" s="10"/>
      <c r="DZG121" s="10"/>
      <c r="DZH121" s="10"/>
      <c r="DZI121" s="10"/>
      <c r="DZJ121" s="10"/>
      <c r="DZK121" s="10"/>
      <c r="DZL121" s="10"/>
      <c r="DZM121" s="10"/>
      <c r="DZN121" s="10"/>
    </row>
    <row r="122" spans="1:3394" ht="20.100000000000001" customHeight="1" x14ac:dyDescent="0.25">
      <c r="A122" s="549"/>
      <c r="B122" s="173" t="s">
        <v>8</v>
      </c>
      <c r="C122" s="129" t="s">
        <v>132</v>
      </c>
      <c r="D122" s="187">
        <v>513</v>
      </c>
      <c r="E122" s="188">
        <v>435</v>
      </c>
      <c r="F122" s="188">
        <v>550</v>
      </c>
      <c r="G122" s="188">
        <v>474</v>
      </c>
      <c r="H122" s="188">
        <v>578</v>
      </c>
      <c r="I122" s="188">
        <v>637</v>
      </c>
      <c r="J122" s="188">
        <v>669</v>
      </c>
      <c r="K122" s="188">
        <v>533</v>
      </c>
      <c r="L122" s="188">
        <v>565</v>
      </c>
      <c r="M122" s="188">
        <v>540</v>
      </c>
      <c r="N122" s="188">
        <v>569</v>
      </c>
      <c r="O122" s="188">
        <v>641</v>
      </c>
      <c r="P122" s="177">
        <v>6704</v>
      </c>
      <c r="Q122" s="189">
        <v>465</v>
      </c>
      <c r="R122" s="189">
        <v>469</v>
      </c>
      <c r="S122" s="189">
        <v>580</v>
      </c>
      <c r="T122" s="189">
        <v>595</v>
      </c>
      <c r="U122" s="189">
        <v>611</v>
      </c>
      <c r="V122" s="189">
        <v>682</v>
      </c>
      <c r="W122" s="189">
        <v>620</v>
      </c>
      <c r="X122" s="189">
        <v>577</v>
      </c>
      <c r="Y122" s="189">
        <v>511</v>
      </c>
      <c r="Z122" s="190">
        <v>552</v>
      </c>
      <c r="AA122" s="190">
        <v>472</v>
      </c>
      <c r="AB122" s="190">
        <v>570</v>
      </c>
      <c r="AC122" s="170">
        <v>6704</v>
      </c>
      <c r="AD122" s="176">
        <v>443</v>
      </c>
      <c r="AE122" s="176">
        <v>440</v>
      </c>
      <c r="AF122" s="176">
        <v>537</v>
      </c>
      <c r="AG122" s="176">
        <v>484</v>
      </c>
      <c r="AH122" s="176">
        <v>542</v>
      </c>
      <c r="AI122" s="176">
        <v>493</v>
      </c>
      <c r="AJ122" s="176">
        <v>423</v>
      </c>
      <c r="AK122" s="176">
        <v>430</v>
      </c>
      <c r="AL122" s="176">
        <v>446</v>
      </c>
      <c r="AM122" s="176">
        <v>398</v>
      </c>
      <c r="AN122" s="176">
        <v>437</v>
      </c>
      <c r="AO122" s="176">
        <v>517</v>
      </c>
      <c r="AP122" s="138">
        <v>385</v>
      </c>
      <c r="AQ122" s="98">
        <v>271</v>
      </c>
      <c r="AR122" s="98">
        <v>366</v>
      </c>
      <c r="AS122" s="98">
        <v>382</v>
      </c>
      <c r="AT122" s="98">
        <v>434</v>
      </c>
      <c r="AU122" s="98">
        <v>337</v>
      </c>
      <c r="AV122" s="98">
        <v>278</v>
      </c>
      <c r="AW122" s="98">
        <v>286</v>
      </c>
      <c r="AX122" s="98">
        <v>258</v>
      </c>
      <c r="AY122" s="98">
        <v>279</v>
      </c>
      <c r="AZ122" s="98">
        <v>215</v>
      </c>
      <c r="BA122" s="98">
        <v>225</v>
      </c>
      <c r="BB122" s="112">
        <v>273</v>
      </c>
      <c r="BC122" s="98">
        <v>222</v>
      </c>
      <c r="BD122" s="98">
        <v>222</v>
      </c>
      <c r="BE122" s="98">
        <v>234</v>
      </c>
      <c r="BF122" s="98">
        <v>176</v>
      </c>
      <c r="BG122" s="98">
        <v>177</v>
      </c>
      <c r="BH122" s="98">
        <v>169</v>
      </c>
      <c r="BI122" s="98">
        <v>218</v>
      </c>
      <c r="BJ122" s="98">
        <v>153</v>
      </c>
      <c r="BK122" s="98">
        <v>180</v>
      </c>
      <c r="BL122" s="98">
        <v>125</v>
      </c>
      <c r="BM122" s="98">
        <v>183</v>
      </c>
      <c r="BN122" s="443">
        <f t="shared" si="40"/>
        <v>2332</v>
      </c>
      <c r="BO122" s="34">
        <v>197</v>
      </c>
      <c r="BP122" s="34">
        <v>200</v>
      </c>
      <c r="BQ122" s="34">
        <v>246</v>
      </c>
      <c r="BR122" s="34">
        <v>235</v>
      </c>
      <c r="BS122" s="34">
        <v>267</v>
      </c>
      <c r="BT122" s="34">
        <v>202</v>
      </c>
      <c r="BU122" s="34">
        <v>188</v>
      </c>
      <c r="BV122" s="34">
        <v>246</v>
      </c>
      <c r="BW122" s="34">
        <v>63</v>
      </c>
      <c r="BX122" s="34">
        <v>45</v>
      </c>
      <c r="BY122" s="34">
        <v>21</v>
      </c>
      <c r="BZ122" s="34">
        <v>21</v>
      </c>
      <c r="CA122" s="138">
        <v>24</v>
      </c>
      <c r="CB122" s="98">
        <v>5</v>
      </c>
      <c r="CC122" s="98">
        <v>0</v>
      </c>
      <c r="CD122" s="98">
        <v>2</v>
      </c>
      <c r="CE122" s="98">
        <v>1</v>
      </c>
      <c r="CF122" s="98">
        <v>1</v>
      </c>
      <c r="CG122" s="98">
        <v>5</v>
      </c>
      <c r="CH122" s="98">
        <v>10</v>
      </c>
      <c r="CI122" s="98">
        <v>3</v>
      </c>
      <c r="CJ122" s="98">
        <v>11</v>
      </c>
      <c r="CK122" s="244">
        <v>5</v>
      </c>
      <c r="CL122" s="365">
        <f t="shared" si="41"/>
        <v>2149</v>
      </c>
      <c r="CM122" s="367">
        <f t="shared" si="42"/>
        <v>1910</v>
      </c>
      <c r="CN122" s="27">
        <f t="shared" si="43"/>
        <v>67</v>
      </c>
      <c r="CO122" s="366">
        <f t="shared" si="39"/>
        <v>-96.492146596858646</v>
      </c>
      <c r="CU122" s="234"/>
      <c r="CV122" s="234"/>
      <c r="CW122" s="234"/>
      <c r="CX122" s="234"/>
      <c r="CY122" s="234"/>
      <c r="CZ122" s="234"/>
      <c r="DA122" s="234"/>
      <c r="DB122" s="234"/>
      <c r="DC122" s="234"/>
      <c r="DD122" s="234"/>
      <c r="DE122" s="234"/>
      <c r="DF122" s="234"/>
      <c r="DG122" s="234"/>
      <c r="DH122" s="234"/>
      <c r="DI122" s="234"/>
      <c r="DJ122" s="234"/>
      <c r="DK122" s="234"/>
      <c r="DL122" s="234"/>
    </row>
    <row r="123" spans="1:3394" ht="20.100000000000001" customHeight="1" x14ac:dyDescent="0.25">
      <c r="A123" s="549"/>
      <c r="B123" s="173" t="s">
        <v>9</v>
      </c>
      <c r="C123" s="174" t="s">
        <v>10</v>
      </c>
      <c r="D123" s="187">
        <v>47</v>
      </c>
      <c r="E123" s="188">
        <v>41</v>
      </c>
      <c r="F123" s="188">
        <v>60</v>
      </c>
      <c r="G123" s="188">
        <v>56</v>
      </c>
      <c r="H123" s="188">
        <v>61</v>
      </c>
      <c r="I123" s="188">
        <v>53</v>
      </c>
      <c r="J123" s="188">
        <v>48</v>
      </c>
      <c r="K123" s="188">
        <v>46</v>
      </c>
      <c r="L123" s="188">
        <v>39</v>
      </c>
      <c r="M123" s="188">
        <v>40</v>
      </c>
      <c r="N123" s="188">
        <v>65</v>
      </c>
      <c r="O123" s="188">
        <v>50</v>
      </c>
      <c r="P123" s="170">
        <v>606</v>
      </c>
      <c r="Q123" s="180">
        <v>36</v>
      </c>
      <c r="R123" s="180">
        <v>31</v>
      </c>
      <c r="S123" s="180">
        <v>49</v>
      </c>
      <c r="T123" s="180">
        <v>35</v>
      </c>
      <c r="U123" s="180">
        <v>38</v>
      </c>
      <c r="V123" s="180">
        <v>48</v>
      </c>
      <c r="W123" s="180">
        <v>34</v>
      </c>
      <c r="X123" s="180">
        <v>28</v>
      </c>
      <c r="Y123" s="180">
        <v>44</v>
      </c>
      <c r="Z123" s="191">
        <v>50</v>
      </c>
      <c r="AA123" s="191">
        <v>45</v>
      </c>
      <c r="AB123" s="191">
        <v>44</v>
      </c>
      <c r="AC123" s="170">
        <v>482</v>
      </c>
      <c r="AD123" s="181">
        <v>46</v>
      </c>
      <c r="AE123" s="181">
        <v>52</v>
      </c>
      <c r="AF123" s="181">
        <v>44</v>
      </c>
      <c r="AG123" s="181">
        <v>32</v>
      </c>
      <c r="AH123" s="181">
        <v>47</v>
      </c>
      <c r="AI123" s="181">
        <v>45</v>
      </c>
      <c r="AJ123" s="181">
        <v>60</v>
      </c>
      <c r="AK123" s="181">
        <v>51</v>
      </c>
      <c r="AL123" s="181">
        <v>55</v>
      </c>
      <c r="AM123" s="241">
        <v>48</v>
      </c>
      <c r="AN123" s="241">
        <v>49</v>
      </c>
      <c r="AO123" s="241">
        <v>59</v>
      </c>
      <c r="AP123" s="138">
        <v>40</v>
      </c>
      <c r="AQ123" s="98">
        <v>40</v>
      </c>
      <c r="AR123" s="98">
        <v>63</v>
      </c>
      <c r="AS123" s="98">
        <v>50</v>
      </c>
      <c r="AT123" s="98">
        <v>71</v>
      </c>
      <c r="AU123" s="98">
        <v>44</v>
      </c>
      <c r="AV123" s="98">
        <v>59</v>
      </c>
      <c r="AW123" s="98">
        <v>57</v>
      </c>
      <c r="AX123" s="98">
        <v>40</v>
      </c>
      <c r="AY123" s="98">
        <v>51</v>
      </c>
      <c r="AZ123" s="98">
        <v>36</v>
      </c>
      <c r="BA123" s="98">
        <v>40</v>
      </c>
      <c r="BB123" s="138">
        <v>39</v>
      </c>
      <c r="BC123" s="98">
        <v>56</v>
      </c>
      <c r="BD123" s="98">
        <v>56</v>
      </c>
      <c r="BE123" s="98">
        <v>45</v>
      </c>
      <c r="BF123" s="98">
        <v>50</v>
      </c>
      <c r="BG123" s="98">
        <v>50</v>
      </c>
      <c r="BH123" s="98">
        <v>50</v>
      </c>
      <c r="BI123" s="98">
        <v>50</v>
      </c>
      <c r="BJ123" s="98">
        <v>62</v>
      </c>
      <c r="BK123" s="98">
        <v>64</v>
      </c>
      <c r="BL123" s="98">
        <v>63</v>
      </c>
      <c r="BM123" s="98">
        <v>55</v>
      </c>
      <c r="BN123" s="443">
        <f t="shared" si="40"/>
        <v>640</v>
      </c>
      <c r="BO123" s="98">
        <v>55</v>
      </c>
      <c r="BP123" s="98">
        <v>54</v>
      </c>
      <c r="BQ123" s="98">
        <v>49</v>
      </c>
      <c r="BR123" s="98">
        <v>53</v>
      </c>
      <c r="BS123" s="98">
        <v>56</v>
      </c>
      <c r="BT123" s="98">
        <v>54</v>
      </c>
      <c r="BU123" s="98">
        <v>66</v>
      </c>
      <c r="BV123" s="98">
        <v>56</v>
      </c>
      <c r="BW123" s="98">
        <v>69</v>
      </c>
      <c r="BX123" s="98">
        <v>75</v>
      </c>
      <c r="BY123" s="98">
        <v>62</v>
      </c>
      <c r="BZ123" s="98">
        <v>66</v>
      </c>
      <c r="CA123" s="138">
        <v>50</v>
      </c>
      <c r="CB123" s="98">
        <v>48</v>
      </c>
      <c r="CC123" s="98">
        <v>53</v>
      </c>
      <c r="CD123" s="98">
        <v>57</v>
      </c>
      <c r="CE123" s="98">
        <v>39</v>
      </c>
      <c r="CF123" s="98">
        <v>68</v>
      </c>
      <c r="CG123" s="98">
        <v>56</v>
      </c>
      <c r="CH123" s="98">
        <v>53</v>
      </c>
      <c r="CI123" s="98">
        <v>56</v>
      </c>
      <c r="CJ123" s="98">
        <v>61</v>
      </c>
      <c r="CK123" s="244">
        <v>55</v>
      </c>
      <c r="CL123" s="367">
        <f t="shared" si="41"/>
        <v>585</v>
      </c>
      <c r="CM123" s="367">
        <f t="shared" si="42"/>
        <v>649</v>
      </c>
      <c r="CN123" s="27">
        <f t="shared" si="43"/>
        <v>596</v>
      </c>
      <c r="CO123" s="368">
        <f t="shared" si="39"/>
        <v>-8.1664098613251195</v>
      </c>
      <c r="CU123" s="234"/>
      <c r="CV123" s="234"/>
      <c r="CW123" s="234"/>
      <c r="CX123" s="234"/>
      <c r="CY123" s="234"/>
      <c r="CZ123" s="234"/>
      <c r="DA123" s="234"/>
      <c r="DB123" s="234"/>
      <c r="DC123" s="234"/>
      <c r="DD123" s="234"/>
      <c r="DE123" s="234"/>
      <c r="DF123" s="234"/>
      <c r="DG123" s="234"/>
      <c r="DH123" s="234"/>
      <c r="DI123" s="234"/>
      <c r="DJ123" s="234"/>
      <c r="DK123" s="234"/>
      <c r="DL123" s="234"/>
    </row>
    <row r="124" spans="1:3394" ht="20.100000000000001" customHeight="1" x14ac:dyDescent="0.25">
      <c r="A124" s="549"/>
      <c r="B124" s="173" t="s">
        <v>11</v>
      </c>
      <c r="C124" s="174" t="s">
        <v>12</v>
      </c>
      <c r="D124" s="187">
        <v>45</v>
      </c>
      <c r="E124" s="188">
        <v>45</v>
      </c>
      <c r="F124" s="188">
        <v>71</v>
      </c>
      <c r="G124" s="188">
        <v>70</v>
      </c>
      <c r="H124" s="188">
        <v>54</v>
      </c>
      <c r="I124" s="188">
        <v>50</v>
      </c>
      <c r="J124" s="188">
        <v>61</v>
      </c>
      <c r="K124" s="188">
        <v>44</v>
      </c>
      <c r="L124" s="188">
        <v>45</v>
      </c>
      <c r="M124" s="188">
        <v>41</v>
      </c>
      <c r="N124" s="188">
        <v>43</v>
      </c>
      <c r="O124" s="188">
        <v>50</v>
      </c>
      <c r="P124" s="170">
        <v>619</v>
      </c>
      <c r="Q124" s="180">
        <v>37</v>
      </c>
      <c r="R124" s="180">
        <v>31</v>
      </c>
      <c r="S124" s="180">
        <v>43</v>
      </c>
      <c r="T124" s="180">
        <v>33</v>
      </c>
      <c r="U124" s="180">
        <v>33</v>
      </c>
      <c r="V124" s="180">
        <v>41</v>
      </c>
      <c r="W124" s="180">
        <v>34</v>
      </c>
      <c r="X124" s="180">
        <v>32</v>
      </c>
      <c r="Y124" s="180">
        <v>35</v>
      </c>
      <c r="Z124" s="191">
        <v>48</v>
      </c>
      <c r="AA124" s="191">
        <v>39</v>
      </c>
      <c r="AB124" s="191">
        <v>51</v>
      </c>
      <c r="AC124" s="170">
        <v>457</v>
      </c>
      <c r="AD124" s="181">
        <v>48</v>
      </c>
      <c r="AE124" s="181">
        <v>45</v>
      </c>
      <c r="AF124" s="181">
        <v>51</v>
      </c>
      <c r="AG124" s="181">
        <v>30</v>
      </c>
      <c r="AH124" s="181">
        <v>48</v>
      </c>
      <c r="AI124" s="181">
        <v>48</v>
      </c>
      <c r="AJ124" s="181">
        <v>58</v>
      </c>
      <c r="AK124" s="181">
        <v>48</v>
      </c>
      <c r="AL124" s="181">
        <v>47</v>
      </c>
      <c r="AM124" s="241">
        <v>57</v>
      </c>
      <c r="AN124" s="241">
        <v>47</v>
      </c>
      <c r="AO124" s="241">
        <v>58</v>
      </c>
      <c r="AP124" s="138">
        <v>41</v>
      </c>
      <c r="AQ124" s="98">
        <v>30</v>
      </c>
      <c r="AR124" s="98">
        <v>60</v>
      </c>
      <c r="AS124" s="98">
        <v>41</v>
      </c>
      <c r="AT124" s="98">
        <v>52</v>
      </c>
      <c r="AU124" s="98">
        <v>43</v>
      </c>
      <c r="AV124" s="98">
        <v>55</v>
      </c>
      <c r="AW124" s="98">
        <v>54</v>
      </c>
      <c r="AX124" s="98">
        <v>44</v>
      </c>
      <c r="AY124" s="98">
        <v>46</v>
      </c>
      <c r="AZ124" s="98">
        <v>38</v>
      </c>
      <c r="BA124" s="98">
        <v>43</v>
      </c>
      <c r="BB124" s="138">
        <v>34</v>
      </c>
      <c r="BC124" s="98">
        <v>28</v>
      </c>
      <c r="BD124" s="98">
        <v>49</v>
      </c>
      <c r="BE124" s="98">
        <v>48</v>
      </c>
      <c r="BF124" s="98">
        <v>59</v>
      </c>
      <c r="BG124" s="98">
        <v>49</v>
      </c>
      <c r="BH124" s="98">
        <v>51</v>
      </c>
      <c r="BI124" s="98">
        <v>53</v>
      </c>
      <c r="BJ124" s="98">
        <v>59</v>
      </c>
      <c r="BK124" s="98">
        <v>63</v>
      </c>
      <c r="BL124" s="98">
        <v>61</v>
      </c>
      <c r="BM124" s="98">
        <v>52</v>
      </c>
      <c r="BN124" s="443">
        <f t="shared" si="40"/>
        <v>606</v>
      </c>
      <c r="BO124" s="98">
        <v>52</v>
      </c>
      <c r="BP124" s="98">
        <v>50</v>
      </c>
      <c r="BQ124" s="98">
        <v>53</v>
      </c>
      <c r="BR124" s="98">
        <v>45</v>
      </c>
      <c r="BS124" s="98">
        <v>58</v>
      </c>
      <c r="BT124" s="98">
        <v>42</v>
      </c>
      <c r="BU124" s="98">
        <v>67</v>
      </c>
      <c r="BV124" s="98">
        <v>50</v>
      </c>
      <c r="BW124" s="98">
        <v>67</v>
      </c>
      <c r="BX124" s="98">
        <v>76</v>
      </c>
      <c r="BY124" s="98">
        <v>64</v>
      </c>
      <c r="BZ124" s="98">
        <v>56</v>
      </c>
      <c r="CA124" s="138">
        <v>51</v>
      </c>
      <c r="CB124" s="98">
        <v>38</v>
      </c>
      <c r="CC124" s="98">
        <v>60</v>
      </c>
      <c r="CD124" s="98">
        <v>55</v>
      </c>
      <c r="CE124" s="98">
        <v>49</v>
      </c>
      <c r="CF124" s="98">
        <v>56</v>
      </c>
      <c r="CG124" s="98">
        <v>63</v>
      </c>
      <c r="CH124" s="98">
        <v>48</v>
      </c>
      <c r="CI124" s="98">
        <v>57</v>
      </c>
      <c r="CJ124" s="98">
        <v>61</v>
      </c>
      <c r="CK124" s="244">
        <v>52</v>
      </c>
      <c r="CL124" s="367">
        <f t="shared" si="41"/>
        <v>554</v>
      </c>
      <c r="CM124" s="367">
        <f t="shared" si="42"/>
        <v>624</v>
      </c>
      <c r="CN124" s="27">
        <f t="shared" si="43"/>
        <v>590</v>
      </c>
      <c r="CO124" s="368">
        <f t="shared" si="39"/>
        <v>-5.4487179487179516</v>
      </c>
      <c r="CU124" s="234"/>
      <c r="CV124" s="234"/>
      <c r="CW124" s="234"/>
      <c r="CX124" s="234"/>
      <c r="CY124" s="234"/>
      <c r="CZ124" s="234"/>
      <c r="DA124" s="234"/>
      <c r="DB124" s="234"/>
      <c r="DC124" s="234"/>
      <c r="DD124" s="234"/>
      <c r="DE124" s="234"/>
      <c r="DF124" s="234"/>
      <c r="DG124" s="234"/>
      <c r="DH124" s="234"/>
      <c r="DI124" s="234"/>
      <c r="DJ124" s="234"/>
      <c r="DK124" s="234"/>
      <c r="DL124" s="234"/>
    </row>
    <row r="125" spans="1:3394" ht="20.100000000000001" customHeight="1" x14ac:dyDescent="0.25">
      <c r="A125" s="549"/>
      <c r="B125" s="173" t="s">
        <v>13</v>
      </c>
      <c r="C125" s="130" t="s">
        <v>134</v>
      </c>
      <c r="D125" s="187">
        <v>1</v>
      </c>
      <c r="E125" s="188">
        <v>1</v>
      </c>
      <c r="F125" s="188">
        <v>1</v>
      </c>
      <c r="G125" s="188">
        <v>1</v>
      </c>
      <c r="H125" s="188">
        <v>2</v>
      </c>
      <c r="I125" s="188">
        <v>2</v>
      </c>
      <c r="J125" s="188">
        <v>1</v>
      </c>
      <c r="K125" s="188">
        <v>2</v>
      </c>
      <c r="L125" s="188">
        <v>1</v>
      </c>
      <c r="M125" s="188">
        <v>1</v>
      </c>
      <c r="N125" s="188">
        <v>1</v>
      </c>
      <c r="O125" s="188">
        <v>1</v>
      </c>
      <c r="P125" s="170">
        <v>15</v>
      </c>
      <c r="Q125" s="180">
        <v>1</v>
      </c>
      <c r="R125" s="180">
        <v>1</v>
      </c>
      <c r="S125" s="180">
        <v>1</v>
      </c>
      <c r="T125" s="180">
        <v>1</v>
      </c>
      <c r="U125" s="180">
        <v>1</v>
      </c>
      <c r="V125" s="180">
        <v>1</v>
      </c>
      <c r="W125" s="180">
        <v>1</v>
      </c>
      <c r="X125" s="180">
        <v>1</v>
      </c>
      <c r="Y125" s="180">
        <v>1</v>
      </c>
      <c r="Z125" s="191">
        <v>1</v>
      </c>
      <c r="AA125" s="191">
        <v>1</v>
      </c>
      <c r="AB125" s="191">
        <v>1</v>
      </c>
      <c r="AC125" s="170">
        <v>12</v>
      </c>
      <c r="AD125" s="181">
        <v>1</v>
      </c>
      <c r="AE125" s="181">
        <v>1</v>
      </c>
      <c r="AF125" s="181">
        <v>1</v>
      </c>
      <c r="AG125" s="181">
        <v>1</v>
      </c>
      <c r="AH125" s="181">
        <v>1</v>
      </c>
      <c r="AI125" s="181">
        <v>1</v>
      </c>
      <c r="AJ125" s="181">
        <v>3</v>
      </c>
      <c r="AK125" s="181">
        <v>1</v>
      </c>
      <c r="AL125" s="181">
        <v>1</v>
      </c>
      <c r="AM125" s="241">
        <v>1</v>
      </c>
      <c r="AN125" s="241">
        <v>1</v>
      </c>
      <c r="AO125" s="241">
        <v>1</v>
      </c>
      <c r="AP125" s="138">
        <v>1</v>
      </c>
      <c r="AQ125" s="98">
        <v>1</v>
      </c>
      <c r="AR125" s="98">
        <v>1</v>
      </c>
      <c r="AS125" s="98">
        <v>1</v>
      </c>
      <c r="AT125" s="98">
        <v>2</v>
      </c>
      <c r="AU125" s="98">
        <v>1</v>
      </c>
      <c r="AV125" s="98">
        <v>1</v>
      </c>
      <c r="AW125" s="98">
        <v>1</v>
      </c>
      <c r="AX125" s="98">
        <v>0</v>
      </c>
      <c r="AY125" s="98">
        <v>2</v>
      </c>
      <c r="AZ125" s="98">
        <v>1</v>
      </c>
      <c r="BA125" s="98">
        <v>1</v>
      </c>
      <c r="BB125" s="138">
        <v>1</v>
      </c>
      <c r="BC125" s="98">
        <v>1</v>
      </c>
      <c r="BD125" s="98">
        <v>1</v>
      </c>
      <c r="BE125" s="98">
        <v>1</v>
      </c>
      <c r="BF125" s="98">
        <v>2</v>
      </c>
      <c r="BG125" s="98">
        <v>1</v>
      </c>
      <c r="BH125" s="98">
        <v>1</v>
      </c>
      <c r="BI125" s="98">
        <v>2</v>
      </c>
      <c r="BJ125" s="98">
        <v>3</v>
      </c>
      <c r="BK125" s="98">
        <v>2</v>
      </c>
      <c r="BL125" s="98">
        <v>1</v>
      </c>
      <c r="BM125" s="98">
        <v>1</v>
      </c>
      <c r="BN125" s="443">
        <f t="shared" si="40"/>
        <v>17</v>
      </c>
      <c r="BO125" s="98">
        <v>1</v>
      </c>
      <c r="BP125" s="98">
        <v>1</v>
      </c>
      <c r="BQ125" s="98">
        <v>1</v>
      </c>
      <c r="BR125" s="98">
        <v>1</v>
      </c>
      <c r="BS125" s="98">
        <v>1</v>
      </c>
      <c r="BT125" s="98">
        <v>1</v>
      </c>
      <c r="BU125" s="98">
        <v>1</v>
      </c>
      <c r="BV125" s="98">
        <v>1</v>
      </c>
      <c r="BW125" s="98">
        <v>0</v>
      </c>
      <c r="BX125" s="98">
        <v>0</v>
      </c>
      <c r="BY125" s="98">
        <v>0</v>
      </c>
      <c r="BZ125" s="98">
        <v>0</v>
      </c>
      <c r="CA125" s="138">
        <v>0</v>
      </c>
      <c r="CB125" s="98">
        <v>0</v>
      </c>
      <c r="CC125" s="98">
        <v>0</v>
      </c>
      <c r="CD125" s="98">
        <v>0</v>
      </c>
      <c r="CE125" s="98">
        <v>0</v>
      </c>
      <c r="CF125" s="98">
        <v>0</v>
      </c>
      <c r="CG125" s="98">
        <v>0</v>
      </c>
      <c r="CH125" s="98">
        <v>0</v>
      </c>
      <c r="CI125" s="98">
        <v>0</v>
      </c>
      <c r="CJ125" s="98">
        <v>0</v>
      </c>
      <c r="CK125" s="244">
        <v>0</v>
      </c>
      <c r="CL125" s="367">
        <f t="shared" si="41"/>
        <v>16</v>
      </c>
      <c r="CM125" s="367">
        <f t="shared" si="42"/>
        <v>8</v>
      </c>
      <c r="CN125" s="27">
        <f t="shared" si="43"/>
        <v>0</v>
      </c>
      <c r="CO125" s="368">
        <f t="shared" si="39"/>
        <v>-100</v>
      </c>
      <c r="CU125" s="234"/>
      <c r="CV125" s="234"/>
      <c r="CW125" s="234"/>
      <c r="CX125" s="234"/>
      <c r="CY125" s="234"/>
      <c r="CZ125" s="234"/>
      <c r="DA125" s="234"/>
      <c r="DB125" s="234"/>
      <c r="DC125" s="234"/>
      <c r="DD125" s="234"/>
      <c r="DE125" s="234"/>
      <c r="DF125" s="234"/>
      <c r="DG125" s="234"/>
      <c r="DH125" s="234"/>
      <c r="DI125" s="234"/>
      <c r="DJ125" s="234"/>
      <c r="DK125" s="234"/>
      <c r="DL125" s="234"/>
    </row>
    <row r="126" spans="1:3394" ht="20.100000000000001" customHeight="1" x14ac:dyDescent="0.25">
      <c r="A126" s="549"/>
      <c r="B126" s="173" t="s">
        <v>14</v>
      </c>
      <c r="C126" s="130" t="s">
        <v>135</v>
      </c>
      <c r="D126" s="187">
        <v>0</v>
      </c>
      <c r="E126" s="188">
        <v>0</v>
      </c>
      <c r="F126" s="188">
        <v>0</v>
      </c>
      <c r="G126" s="188">
        <v>0</v>
      </c>
      <c r="H126" s="188">
        <v>0</v>
      </c>
      <c r="I126" s="188">
        <v>0</v>
      </c>
      <c r="J126" s="188">
        <v>0</v>
      </c>
      <c r="K126" s="188">
        <v>0</v>
      </c>
      <c r="L126" s="188">
        <v>0</v>
      </c>
      <c r="M126" s="188">
        <v>0</v>
      </c>
      <c r="N126" s="188">
        <v>0</v>
      </c>
      <c r="O126" s="188">
        <v>0</v>
      </c>
      <c r="P126" s="170">
        <v>0</v>
      </c>
      <c r="Q126" s="180">
        <v>0</v>
      </c>
      <c r="R126" s="180">
        <v>0</v>
      </c>
      <c r="S126" s="180">
        <v>0</v>
      </c>
      <c r="T126" s="180">
        <v>0</v>
      </c>
      <c r="U126" s="180">
        <v>0</v>
      </c>
      <c r="V126" s="180">
        <v>0</v>
      </c>
      <c r="W126" s="180">
        <v>0</v>
      </c>
      <c r="X126" s="180">
        <v>0</v>
      </c>
      <c r="Y126" s="180">
        <v>0</v>
      </c>
      <c r="Z126" s="191">
        <v>0</v>
      </c>
      <c r="AA126" s="191">
        <v>0</v>
      </c>
      <c r="AB126" s="191">
        <v>0</v>
      </c>
      <c r="AC126" s="170">
        <v>0</v>
      </c>
      <c r="AD126" s="181">
        <v>0</v>
      </c>
      <c r="AE126" s="181">
        <v>0</v>
      </c>
      <c r="AF126" s="181">
        <v>0</v>
      </c>
      <c r="AG126" s="181">
        <v>0</v>
      </c>
      <c r="AH126" s="181">
        <v>0</v>
      </c>
      <c r="AI126" s="181">
        <v>0</v>
      </c>
      <c r="AJ126" s="181">
        <v>0</v>
      </c>
      <c r="AK126" s="181">
        <v>0</v>
      </c>
      <c r="AL126" s="181">
        <v>0</v>
      </c>
      <c r="AM126" s="241">
        <v>0</v>
      </c>
      <c r="AN126" s="241">
        <v>0</v>
      </c>
      <c r="AO126" s="241">
        <v>0</v>
      </c>
      <c r="AP126" s="138">
        <v>0</v>
      </c>
      <c r="AQ126" s="98">
        <v>0</v>
      </c>
      <c r="AR126" s="98">
        <v>0</v>
      </c>
      <c r="AS126" s="98">
        <v>0</v>
      </c>
      <c r="AT126" s="98">
        <v>0</v>
      </c>
      <c r="AU126" s="98">
        <v>0</v>
      </c>
      <c r="AV126" s="98">
        <v>0</v>
      </c>
      <c r="AW126" s="98">
        <v>0</v>
      </c>
      <c r="AX126" s="98">
        <v>0</v>
      </c>
      <c r="AY126" s="98">
        <v>0</v>
      </c>
      <c r="AZ126" s="98">
        <v>0</v>
      </c>
      <c r="BA126" s="98">
        <v>0</v>
      </c>
      <c r="BB126" s="138">
        <v>0</v>
      </c>
      <c r="BC126" s="98">
        <v>0</v>
      </c>
      <c r="BD126" s="98">
        <v>0</v>
      </c>
      <c r="BE126" s="98">
        <v>0</v>
      </c>
      <c r="BF126" s="98">
        <v>0</v>
      </c>
      <c r="BG126" s="98">
        <v>0</v>
      </c>
      <c r="BH126" s="98">
        <v>0</v>
      </c>
      <c r="BI126" s="98">
        <v>0</v>
      </c>
      <c r="BJ126" s="98">
        <v>0</v>
      </c>
      <c r="BK126" s="98">
        <v>0</v>
      </c>
      <c r="BL126" s="98">
        <v>0</v>
      </c>
      <c r="BM126" s="98">
        <v>0</v>
      </c>
      <c r="BN126" s="443">
        <f t="shared" si="40"/>
        <v>0</v>
      </c>
      <c r="BO126" s="98">
        <v>0</v>
      </c>
      <c r="BP126" s="98">
        <v>0</v>
      </c>
      <c r="BQ126" s="98">
        <v>0</v>
      </c>
      <c r="BR126" s="98">
        <v>0</v>
      </c>
      <c r="BS126" s="98">
        <v>0</v>
      </c>
      <c r="BT126" s="98">
        <v>0</v>
      </c>
      <c r="BU126" s="98">
        <v>0</v>
      </c>
      <c r="BV126" s="98">
        <v>0</v>
      </c>
      <c r="BW126" s="98">
        <v>0</v>
      </c>
      <c r="BX126" s="98">
        <v>0</v>
      </c>
      <c r="BY126" s="98">
        <v>0</v>
      </c>
      <c r="BZ126" s="98">
        <v>0</v>
      </c>
      <c r="CA126" s="138">
        <v>0</v>
      </c>
      <c r="CB126" s="98">
        <v>0</v>
      </c>
      <c r="CC126" s="98">
        <v>0</v>
      </c>
      <c r="CD126" s="98">
        <v>0</v>
      </c>
      <c r="CE126" s="98">
        <v>0</v>
      </c>
      <c r="CF126" s="98">
        <v>0</v>
      </c>
      <c r="CG126" s="98">
        <v>0</v>
      </c>
      <c r="CH126" s="98">
        <v>0</v>
      </c>
      <c r="CI126" s="98">
        <v>0</v>
      </c>
      <c r="CJ126" s="98">
        <v>0</v>
      </c>
      <c r="CK126" s="244">
        <v>0</v>
      </c>
      <c r="CL126" s="367">
        <f t="shared" si="41"/>
        <v>0</v>
      </c>
      <c r="CM126" s="367">
        <f t="shared" si="42"/>
        <v>0</v>
      </c>
      <c r="CN126" s="27">
        <f t="shared" si="43"/>
        <v>0</v>
      </c>
      <c r="CO126" s="368"/>
      <c r="CU126" s="234"/>
      <c r="CV126" s="234"/>
      <c r="CW126" s="234"/>
      <c r="CX126" s="234"/>
      <c r="CY126" s="234"/>
      <c r="CZ126" s="234"/>
      <c r="DA126" s="234"/>
      <c r="DB126" s="234"/>
      <c r="DC126" s="234"/>
      <c r="DD126" s="234"/>
      <c r="DE126" s="234"/>
      <c r="DF126" s="234"/>
      <c r="DG126" s="234"/>
      <c r="DH126" s="234"/>
      <c r="DI126" s="234"/>
      <c r="DJ126" s="234"/>
      <c r="DK126" s="234"/>
      <c r="DL126" s="234"/>
    </row>
    <row r="127" spans="1:3394" ht="20.100000000000001" customHeight="1" x14ac:dyDescent="0.25">
      <c r="A127" s="549"/>
      <c r="B127" s="173" t="s">
        <v>15</v>
      </c>
      <c r="C127" s="174" t="s">
        <v>16</v>
      </c>
      <c r="D127" s="187">
        <v>0</v>
      </c>
      <c r="E127" s="188">
        <v>0</v>
      </c>
      <c r="F127" s="188">
        <v>1</v>
      </c>
      <c r="G127" s="188">
        <v>1</v>
      </c>
      <c r="H127" s="188">
        <v>2</v>
      </c>
      <c r="I127" s="188">
        <v>0</v>
      </c>
      <c r="J127" s="188">
        <v>0</v>
      </c>
      <c r="K127" s="188">
        <v>0</v>
      </c>
      <c r="L127" s="188">
        <v>0</v>
      </c>
      <c r="M127" s="188">
        <v>1</v>
      </c>
      <c r="N127" s="188">
        <v>0</v>
      </c>
      <c r="O127" s="188">
        <v>0</v>
      </c>
      <c r="P127" s="170">
        <v>5</v>
      </c>
      <c r="Q127" s="180">
        <v>0</v>
      </c>
      <c r="R127" s="180">
        <v>0</v>
      </c>
      <c r="S127" s="180">
        <v>0</v>
      </c>
      <c r="T127" s="180">
        <v>0</v>
      </c>
      <c r="U127" s="180">
        <v>0</v>
      </c>
      <c r="V127" s="180">
        <v>0</v>
      </c>
      <c r="W127" s="180">
        <v>0</v>
      </c>
      <c r="X127" s="180">
        <v>0</v>
      </c>
      <c r="Y127" s="180">
        <v>0</v>
      </c>
      <c r="Z127" s="191">
        <v>0</v>
      </c>
      <c r="AA127" s="191">
        <v>12</v>
      </c>
      <c r="AB127" s="191">
        <v>148</v>
      </c>
      <c r="AC127" s="170">
        <v>160</v>
      </c>
      <c r="AD127" s="181">
        <v>5</v>
      </c>
      <c r="AE127" s="181">
        <v>2</v>
      </c>
      <c r="AF127" s="181">
        <v>3</v>
      </c>
      <c r="AG127" s="181">
        <v>4</v>
      </c>
      <c r="AH127" s="181">
        <v>18</v>
      </c>
      <c r="AI127" s="181">
        <v>5</v>
      </c>
      <c r="AJ127" s="181">
        <v>24</v>
      </c>
      <c r="AK127" s="181">
        <v>58</v>
      </c>
      <c r="AL127" s="181">
        <v>21</v>
      </c>
      <c r="AM127" s="241">
        <v>5</v>
      </c>
      <c r="AN127" s="241">
        <v>1</v>
      </c>
      <c r="AO127" s="241">
        <v>0</v>
      </c>
      <c r="AP127" s="138">
        <v>0</v>
      </c>
      <c r="AQ127" s="98">
        <v>0</v>
      </c>
      <c r="AR127" s="98">
        <v>0</v>
      </c>
      <c r="AS127" s="98">
        <v>0</v>
      </c>
      <c r="AT127" s="98">
        <v>0</v>
      </c>
      <c r="AU127" s="98">
        <v>0</v>
      </c>
      <c r="AV127" s="98">
        <v>0</v>
      </c>
      <c r="AW127" s="98">
        <v>0</v>
      </c>
      <c r="AX127" s="98">
        <v>0</v>
      </c>
      <c r="AY127" s="98">
        <v>0</v>
      </c>
      <c r="AZ127" s="98">
        <v>0</v>
      </c>
      <c r="BA127" s="98">
        <v>0</v>
      </c>
      <c r="BB127" s="138">
        <v>1</v>
      </c>
      <c r="BC127" s="98">
        <v>4</v>
      </c>
      <c r="BD127" s="98">
        <v>2</v>
      </c>
      <c r="BE127" s="98">
        <v>1</v>
      </c>
      <c r="BF127" s="98">
        <v>0</v>
      </c>
      <c r="BG127" s="98">
        <v>1</v>
      </c>
      <c r="BH127" s="98">
        <v>1</v>
      </c>
      <c r="BI127" s="98">
        <v>0</v>
      </c>
      <c r="BJ127" s="98">
        <v>0</v>
      </c>
      <c r="BK127" s="98">
        <v>2</v>
      </c>
      <c r="BL127" s="98">
        <v>2</v>
      </c>
      <c r="BM127" s="98">
        <v>0</v>
      </c>
      <c r="BN127" s="443">
        <f t="shared" si="40"/>
        <v>14</v>
      </c>
      <c r="BO127" s="98">
        <v>0</v>
      </c>
      <c r="BP127" s="98">
        <v>0</v>
      </c>
      <c r="BQ127" s="98">
        <v>0</v>
      </c>
      <c r="BR127" s="98">
        <v>0</v>
      </c>
      <c r="BS127" s="98">
        <v>0</v>
      </c>
      <c r="BT127" s="98">
        <v>0</v>
      </c>
      <c r="BU127" s="98">
        <v>0</v>
      </c>
      <c r="BV127" s="98">
        <v>0</v>
      </c>
      <c r="BW127" s="98">
        <v>0</v>
      </c>
      <c r="BX127" s="98">
        <v>0</v>
      </c>
      <c r="BY127" s="98">
        <v>0</v>
      </c>
      <c r="BZ127" s="98">
        <v>0</v>
      </c>
      <c r="CA127" s="138">
        <v>0</v>
      </c>
      <c r="CB127" s="98">
        <v>0</v>
      </c>
      <c r="CC127" s="98">
        <v>0</v>
      </c>
      <c r="CD127" s="98">
        <v>0</v>
      </c>
      <c r="CE127" s="98">
        <v>0</v>
      </c>
      <c r="CF127" s="98">
        <v>0</v>
      </c>
      <c r="CG127" s="98">
        <v>0</v>
      </c>
      <c r="CH127" s="98">
        <v>0</v>
      </c>
      <c r="CI127" s="98">
        <v>0</v>
      </c>
      <c r="CJ127" s="98">
        <v>2</v>
      </c>
      <c r="CK127" s="244">
        <v>0</v>
      </c>
      <c r="CL127" s="367">
        <f t="shared" si="41"/>
        <v>14</v>
      </c>
      <c r="CM127" s="367">
        <f t="shared" si="42"/>
        <v>0</v>
      </c>
      <c r="CN127" s="27">
        <f t="shared" si="43"/>
        <v>2</v>
      </c>
      <c r="CO127" s="368"/>
      <c r="CU127" s="234"/>
      <c r="CV127" s="234"/>
      <c r="CW127" s="234"/>
      <c r="CX127" s="234"/>
      <c r="CY127" s="234"/>
      <c r="CZ127" s="234"/>
      <c r="DA127" s="234"/>
      <c r="DB127" s="234"/>
      <c r="DC127" s="234"/>
      <c r="DD127" s="234"/>
      <c r="DE127" s="234"/>
      <c r="DF127" s="234"/>
      <c r="DG127" s="234"/>
      <c r="DH127" s="234"/>
      <c r="DI127" s="234"/>
      <c r="DJ127" s="234"/>
      <c r="DK127" s="234"/>
      <c r="DL127" s="234"/>
    </row>
    <row r="128" spans="1:3394" ht="20.100000000000001" customHeight="1" x14ac:dyDescent="0.25">
      <c r="A128" s="549"/>
      <c r="B128" s="173" t="s">
        <v>19</v>
      </c>
      <c r="C128" s="174" t="s">
        <v>20</v>
      </c>
      <c r="D128" s="187">
        <v>258</v>
      </c>
      <c r="E128" s="188">
        <v>208</v>
      </c>
      <c r="F128" s="188">
        <v>237</v>
      </c>
      <c r="G128" s="188">
        <v>235</v>
      </c>
      <c r="H128" s="188">
        <v>218</v>
      </c>
      <c r="I128" s="188">
        <v>224</v>
      </c>
      <c r="J128" s="188">
        <v>253</v>
      </c>
      <c r="K128" s="188">
        <v>234</v>
      </c>
      <c r="L128" s="188">
        <v>248</v>
      </c>
      <c r="M128" s="188">
        <v>231</v>
      </c>
      <c r="N128" s="188">
        <v>234</v>
      </c>
      <c r="O128" s="188">
        <v>260</v>
      </c>
      <c r="P128" s="170">
        <v>2840</v>
      </c>
      <c r="Q128" s="180">
        <v>214</v>
      </c>
      <c r="R128" s="180">
        <v>207</v>
      </c>
      <c r="S128" s="180">
        <v>263</v>
      </c>
      <c r="T128" s="180">
        <v>254</v>
      </c>
      <c r="U128" s="180">
        <v>246</v>
      </c>
      <c r="V128" s="180">
        <v>226</v>
      </c>
      <c r="W128" s="180">
        <v>238</v>
      </c>
      <c r="X128" s="180">
        <v>238</v>
      </c>
      <c r="Y128" s="180">
        <v>246</v>
      </c>
      <c r="Z128" s="191">
        <v>233</v>
      </c>
      <c r="AA128" s="191">
        <v>238</v>
      </c>
      <c r="AB128" s="191">
        <v>250</v>
      </c>
      <c r="AC128" s="170">
        <v>2853</v>
      </c>
      <c r="AD128" s="181">
        <v>227</v>
      </c>
      <c r="AE128" s="181">
        <v>235</v>
      </c>
      <c r="AF128" s="181">
        <v>237</v>
      </c>
      <c r="AG128" s="181">
        <v>249</v>
      </c>
      <c r="AH128" s="181">
        <v>264</v>
      </c>
      <c r="AI128" s="181">
        <v>254</v>
      </c>
      <c r="AJ128" s="181">
        <v>276</v>
      </c>
      <c r="AK128" s="181">
        <v>409</v>
      </c>
      <c r="AL128" s="181">
        <v>401</v>
      </c>
      <c r="AM128" s="241">
        <v>342</v>
      </c>
      <c r="AN128" s="241">
        <v>385</v>
      </c>
      <c r="AO128" s="241">
        <v>385</v>
      </c>
      <c r="AP128" s="138">
        <v>350</v>
      </c>
      <c r="AQ128" s="98">
        <v>368</v>
      </c>
      <c r="AR128" s="98">
        <v>416</v>
      </c>
      <c r="AS128" s="98">
        <v>364</v>
      </c>
      <c r="AT128" s="98">
        <v>437</v>
      </c>
      <c r="AU128" s="98">
        <v>380</v>
      </c>
      <c r="AV128" s="98">
        <v>409</v>
      </c>
      <c r="AW128" s="98">
        <v>418</v>
      </c>
      <c r="AX128" s="98">
        <v>391</v>
      </c>
      <c r="AY128" s="98">
        <v>462</v>
      </c>
      <c r="AZ128" s="98">
        <v>386</v>
      </c>
      <c r="BA128" s="98">
        <v>416</v>
      </c>
      <c r="BB128" s="138">
        <v>403</v>
      </c>
      <c r="BC128" s="98">
        <v>351</v>
      </c>
      <c r="BD128" s="98">
        <v>379</v>
      </c>
      <c r="BE128" s="98">
        <v>442</v>
      </c>
      <c r="BF128" s="98">
        <v>446</v>
      </c>
      <c r="BG128" s="98">
        <v>403</v>
      </c>
      <c r="BH128" s="98">
        <v>467</v>
      </c>
      <c r="BI128" s="98">
        <v>453</v>
      </c>
      <c r="BJ128" s="98">
        <v>442</v>
      </c>
      <c r="BK128" s="98">
        <v>476</v>
      </c>
      <c r="BL128" s="98">
        <v>448</v>
      </c>
      <c r="BM128" s="98">
        <v>453</v>
      </c>
      <c r="BN128" s="443">
        <f t="shared" si="40"/>
        <v>5163</v>
      </c>
      <c r="BO128" s="98">
        <v>433</v>
      </c>
      <c r="BP128" s="98">
        <v>437</v>
      </c>
      <c r="BQ128" s="98">
        <v>404</v>
      </c>
      <c r="BR128" s="98">
        <v>474</v>
      </c>
      <c r="BS128" s="98">
        <v>448</v>
      </c>
      <c r="BT128" s="98">
        <v>444</v>
      </c>
      <c r="BU128" s="98">
        <v>487</v>
      </c>
      <c r="BV128" s="98">
        <v>451</v>
      </c>
      <c r="BW128" s="98">
        <v>502</v>
      </c>
      <c r="BX128" s="98">
        <v>504</v>
      </c>
      <c r="BY128" s="98">
        <v>412</v>
      </c>
      <c r="BZ128" s="98">
        <v>495</v>
      </c>
      <c r="CA128" s="138">
        <v>412</v>
      </c>
      <c r="CB128" s="98">
        <v>367</v>
      </c>
      <c r="CC128" s="98">
        <v>461</v>
      </c>
      <c r="CD128" s="98">
        <v>480</v>
      </c>
      <c r="CE128" s="98">
        <v>421</v>
      </c>
      <c r="CF128" s="98">
        <v>415</v>
      </c>
      <c r="CG128" s="98">
        <v>483</v>
      </c>
      <c r="CH128" s="98">
        <v>419</v>
      </c>
      <c r="CI128" s="98">
        <v>462</v>
      </c>
      <c r="CJ128" s="98">
        <v>454</v>
      </c>
      <c r="CK128" s="244">
        <v>442</v>
      </c>
      <c r="CL128" s="367">
        <f t="shared" si="41"/>
        <v>4710</v>
      </c>
      <c r="CM128" s="367">
        <f t="shared" si="42"/>
        <v>4996</v>
      </c>
      <c r="CN128" s="27">
        <f t="shared" si="43"/>
        <v>4816</v>
      </c>
      <c r="CO128" s="368">
        <f t="shared" ref="CO128:CO129" si="48">((CN128/CM128)-1)*100</f>
        <v>-3.6028823058446791</v>
      </c>
      <c r="CU128" s="234"/>
      <c r="CV128" s="234"/>
      <c r="CW128" s="234"/>
      <c r="CX128" s="234"/>
      <c r="CY128" s="234"/>
      <c r="CZ128" s="234"/>
      <c r="DA128" s="234"/>
      <c r="DB128" s="234"/>
      <c r="DC128" s="234"/>
      <c r="DD128" s="234"/>
      <c r="DE128" s="234"/>
      <c r="DF128" s="234"/>
      <c r="DG128" s="234"/>
      <c r="DH128" s="234"/>
      <c r="DI128" s="234"/>
      <c r="DJ128" s="234"/>
      <c r="DK128" s="234"/>
      <c r="DL128" s="234"/>
    </row>
    <row r="129" spans="1:116" ht="20.100000000000001" customHeight="1" x14ac:dyDescent="0.25">
      <c r="A129" s="549"/>
      <c r="B129" s="110" t="s">
        <v>26</v>
      </c>
      <c r="C129" s="130" t="s">
        <v>124</v>
      </c>
      <c r="D129" s="187">
        <v>0</v>
      </c>
      <c r="E129" s="188">
        <v>0</v>
      </c>
      <c r="F129" s="188">
        <v>0</v>
      </c>
      <c r="G129" s="188">
        <v>0</v>
      </c>
      <c r="H129" s="188">
        <v>0</v>
      </c>
      <c r="I129" s="188">
        <v>0</v>
      </c>
      <c r="J129" s="188">
        <v>0</v>
      </c>
      <c r="K129" s="188">
        <v>0</v>
      </c>
      <c r="L129" s="188">
        <v>0</v>
      </c>
      <c r="M129" s="188">
        <v>0</v>
      </c>
      <c r="N129" s="188">
        <v>0</v>
      </c>
      <c r="O129" s="188">
        <v>0</v>
      </c>
      <c r="P129" s="170">
        <v>0</v>
      </c>
      <c r="Q129" s="180">
        <v>0</v>
      </c>
      <c r="R129" s="180">
        <v>0</v>
      </c>
      <c r="S129" s="180">
        <v>0</v>
      </c>
      <c r="T129" s="180">
        <v>0</v>
      </c>
      <c r="U129" s="180">
        <v>0</v>
      </c>
      <c r="V129" s="180">
        <v>0</v>
      </c>
      <c r="W129" s="180">
        <v>0</v>
      </c>
      <c r="X129" s="180">
        <v>0</v>
      </c>
      <c r="Y129" s="180">
        <v>0</v>
      </c>
      <c r="Z129" s="191">
        <v>0</v>
      </c>
      <c r="AA129" s="191">
        <v>0</v>
      </c>
      <c r="AB129" s="191">
        <v>0</v>
      </c>
      <c r="AC129" s="170">
        <v>0</v>
      </c>
      <c r="AD129" s="181">
        <v>0</v>
      </c>
      <c r="AE129" s="181">
        <v>0</v>
      </c>
      <c r="AF129" s="181">
        <v>0</v>
      </c>
      <c r="AG129" s="181">
        <v>0</v>
      </c>
      <c r="AH129" s="181">
        <v>0</v>
      </c>
      <c r="AI129" s="181">
        <v>0</v>
      </c>
      <c r="AJ129" s="181">
        <v>0</v>
      </c>
      <c r="AK129" s="181">
        <v>0</v>
      </c>
      <c r="AL129" s="181">
        <v>0</v>
      </c>
      <c r="AM129" s="181">
        <v>0</v>
      </c>
      <c r="AN129" s="181">
        <v>0</v>
      </c>
      <c r="AO129" s="181">
        <v>0</v>
      </c>
      <c r="AP129" s="138">
        <v>0</v>
      </c>
      <c r="AQ129" s="98">
        <v>0</v>
      </c>
      <c r="AR129" s="98">
        <v>0</v>
      </c>
      <c r="AS129" s="98">
        <v>0</v>
      </c>
      <c r="AT129" s="98">
        <v>0</v>
      </c>
      <c r="AU129" s="98">
        <v>0</v>
      </c>
      <c r="AV129" s="98">
        <v>0</v>
      </c>
      <c r="AW129" s="98">
        <v>0</v>
      </c>
      <c r="AX129" s="98">
        <v>0</v>
      </c>
      <c r="AY129" s="98">
        <v>0</v>
      </c>
      <c r="AZ129" s="98">
        <v>0</v>
      </c>
      <c r="BA129" s="98">
        <v>0</v>
      </c>
      <c r="BB129" s="138">
        <v>0</v>
      </c>
      <c r="BC129" s="98">
        <v>0</v>
      </c>
      <c r="BD129" s="98">
        <v>0</v>
      </c>
      <c r="BE129" s="98">
        <v>0</v>
      </c>
      <c r="BF129" s="98">
        <v>0</v>
      </c>
      <c r="BG129" s="98">
        <v>0</v>
      </c>
      <c r="BH129" s="98">
        <v>0</v>
      </c>
      <c r="BI129" s="98">
        <v>0</v>
      </c>
      <c r="BJ129" s="98">
        <v>0</v>
      </c>
      <c r="BK129" s="98">
        <v>0</v>
      </c>
      <c r="BL129" s="98">
        <v>0</v>
      </c>
      <c r="BM129" s="98">
        <v>0</v>
      </c>
      <c r="BN129" s="443">
        <f t="shared" si="40"/>
        <v>0</v>
      </c>
      <c r="BO129" s="98">
        <v>0</v>
      </c>
      <c r="BP129" s="98">
        <v>0</v>
      </c>
      <c r="BQ129" s="98">
        <v>0</v>
      </c>
      <c r="BR129" s="98">
        <v>0</v>
      </c>
      <c r="BS129" s="98">
        <v>0</v>
      </c>
      <c r="BT129" s="98">
        <v>0</v>
      </c>
      <c r="BU129" s="98">
        <v>0</v>
      </c>
      <c r="BV129" s="98">
        <v>0</v>
      </c>
      <c r="BW129" s="98">
        <v>29</v>
      </c>
      <c r="BX129" s="98">
        <v>56</v>
      </c>
      <c r="BY129" s="98">
        <v>28</v>
      </c>
      <c r="BZ129" s="98">
        <v>23</v>
      </c>
      <c r="CA129" s="138">
        <v>34</v>
      </c>
      <c r="CB129" s="98">
        <v>8</v>
      </c>
      <c r="CC129" s="98">
        <v>1</v>
      </c>
      <c r="CD129" s="98">
        <v>2</v>
      </c>
      <c r="CE129" s="98">
        <v>1</v>
      </c>
      <c r="CF129" s="98">
        <v>0</v>
      </c>
      <c r="CG129" s="98">
        <v>3</v>
      </c>
      <c r="CH129" s="98">
        <v>10</v>
      </c>
      <c r="CI129" s="98">
        <v>4</v>
      </c>
      <c r="CJ129" s="98">
        <v>7</v>
      </c>
      <c r="CK129" s="244">
        <v>8</v>
      </c>
      <c r="CL129" s="367">
        <f t="shared" si="41"/>
        <v>0</v>
      </c>
      <c r="CM129" s="367">
        <f t="shared" si="42"/>
        <v>113</v>
      </c>
      <c r="CN129" s="27">
        <f t="shared" si="43"/>
        <v>78</v>
      </c>
      <c r="CO129" s="368">
        <f t="shared" si="48"/>
        <v>-30.973451327433633</v>
      </c>
      <c r="CU129" s="234"/>
      <c r="CV129" s="234"/>
      <c r="CW129" s="234"/>
      <c r="CX129" s="234"/>
      <c r="CY129" s="234"/>
      <c r="CZ129" s="234"/>
      <c r="DA129" s="234"/>
      <c r="DB129" s="234"/>
      <c r="DC129" s="234"/>
      <c r="DD129" s="234"/>
      <c r="DE129" s="234"/>
      <c r="DF129" s="234"/>
      <c r="DG129" s="234"/>
      <c r="DH129" s="234"/>
      <c r="DI129" s="234"/>
      <c r="DJ129" s="234"/>
      <c r="DK129" s="234"/>
      <c r="DL129" s="234"/>
    </row>
    <row r="130" spans="1:116" ht="20.100000000000001" customHeight="1" x14ac:dyDescent="0.25">
      <c r="A130" s="549"/>
      <c r="B130" s="110" t="s">
        <v>150</v>
      </c>
      <c r="C130" s="130" t="s">
        <v>154</v>
      </c>
      <c r="D130" s="187">
        <v>0</v>
      </c>
      <c r="E130" s="188">
        <v>0</v>
      </c>
      <c r="F130" s="188">
        <v>0</v>
      </c>
      <c r="G130" s="188">
        <v>0</v>
      </c>
      <c r="H130" s="188">
        <v>0</v>
      </c>
      <c r="I130" s="188">
        <v>0</v>
      </c>
      <c r="J130" s="188">
        <v>0</v>
      </c>
      <c r="K130" s="188">
        <v>0</v>
      </c>
      <c r="L130" s="188">
        <v>0</v>
      </c>
      <c r="M130" s="188">
        <v>0</v>
      </c>
      <c r="N130" s="188">
        <v>0</v>
      </c>
      <c r="O130" s="188">
        <v>0</v>
      </c>
      <c r="P130" s="170">
        <v>0</v>
      </c>
      <c r="Q130" s="180">
        <v>0</v>
      </c>
      <c r="R130" s="180">
        <v>0</v>
      </c>
      <c r="S130" s="180">
        <v>0</v>
      </c>
      <c r="T130" s="180">
        <v>0</v>
      </c>
      <c r="U130" s="180">
        <v>0</v>
      </c>
      <c r="V130" s="180">
        <v>0</v>
      </c>
      <c r="W130" s="180">
        <v>0</v>
      </c>
      <c r="X130" s="180">
        <v>0</v>
      </c>
      <c r="Y130" s="180">
        <v>0</v>
      </c>
      <c r="Z130" s="191">
        <v>0</v>
      </c>
      <c r="AA130" s="191">
        <v>0</v>
      </c>
      <c r="AB130" s="191">
        <v>0</v>
      </c>
      <c r="AC130" s="170">
        <v>0</v>
      </c>
      <c r="AD130" s="181">
        <v>0</v>
      </c>
      <c r="AE130" s="181">
        <v>0</v>
      </c>
      <c r="AF130" s="181">
        <v>0</v>
      </c>
      <c r="AG130" s="181">
        <v>0</v>
      </c>
      <c r="AH130" s="181">
        <v>0</v>
      </c>
      <c r="AI130" s="181">
        <v>0</v>
      </c>
      <c r="AJ130" s="181">
        <v>0</v>
      </c>
      <c r="AK130" s="181">
        <v>0</v>
      </c>
      <c r="AL130" s="181">
        <v>0</v>
      </c>
      <c r="AM130" s="181">
        <v>0</v>
      </c>
      <c r="AN130" s="181">
        <v>0</v>
      </c>
      <c r="AO130" s="181">
        <v>0</v>
      </c>
      <c r="AP130" s="138">
        <v>0</v>
      </c>
      <c r="AQ130" s="98">
        <v>0</v>
      </c>
      <c r="AR130" s="98">
        <v>0</v>
      </c>
      <c r="AS130" s="98">
        <v>0</v>
      </c>
      <c r="AT130" s="98">
        <v>0</v>
      </c>
      <c r="AU130" s="98">
        <v>0</v>
      </c>
      <c r="AV130" s="98">
        <v>0</v>
      </c>
      <c r="AW130" s="98">
        <v>0</v>
      </c>
      <c r="AX130" s="98">
        <v>0</v>
      </c>
      <c r="AY130" s="98">
        <v>0</v>
      </c>
      <c r="AZ130" s="98">
        <v>0</v>
      </c>
      <c r="BA130" s="98">
        <v>0</v>
      </c>
      <c r="BB130" s="138">
        <v>0</v>
      </c>
      <c r="BC130" s="98">
        <v>0</v>
      </c>
      <c r="BD130" s="98">
        <v>0</v>
      </c>
      <c r="BE130" s="98">
        <v>0</v>
      </c>
      <c r="BF130" s="98">
        <v>0</v>
      </c>
      <c r="BG130" s="98">
        <v>0</v>
      </c>
      <c r="BH130" s="98">
        <v>0</v>
      </c>
      <c r="BI130" s="98">
        <v>0</v>
      </c>
      <c r="BJ130" s="98">
        <v>0</v>
      </c>
      <c r="BK130" s="98">
        <v>0</v>
      </c>
      <c r="BL130" s="98">
        <v>0</v>
      </c>
      <c r="BM130" s="98">
        <v>0</v>
      </c>
      <c r="BN130" s="443">
        <f t="shared" si="40"/>
        <v>0</v>
      </c>
      <c r="BO130" s="98">
        <v>0</v>
      </c>
      <c r="BP130" s="98">
        <v>0</v>
      </c>
      <c r="BQ130" s="98">
        <v>0</v>
      </c>
      <c r="BR130" s="98">
        <v>0</v>
      </c>
      <c r="BS130" s="98">
        <v>0</v>
      </c>
      <c r="BT130" s="98">
        <v>0</v>
      </c>
      <c r="BU130" s="98">
        <v>0</v>
      </c>
      <c r="BV130" s="98">
        <v>0</v>
      </c>
      <c r="BW130" s="98">
        <v>0</v>
      </c>
      <c r="BX130" s="98">
        <v>0</v>
      </c>
      <c r="BY130" s="98">
        <v>0</v>
      </c>
      <c r="BZ130" s="98">
        <v>305</v>
      </c>
      <c r="CA130" s="138">
        <v>301</v>
      </c>
      <c r="CB130" s="98">
        <v>279</v>
      </c>
      <c r="CC130" s="98">
        <v>322</v>
      </c>
      <c r="CD130" s="98">
        <v>289</v>
      </c>
      <c r="CE130" s="98">
        <v>292</v>
      </c>
      <c r="CF130" s="98">
        <v>312</v>
      </c>
      <c r="CG130" s="98">
        <v>340</v>
      </c>
      <c r="CH130" s="98">
        <v>331</v>
      </c>
      <c r="CI130" s="98">
        <v>333</v>
      </c>
      <c r="CJ130" s="98">
        <v>347</v>
      </c>
      <c r="CK130" s="244">
        <v>302</v>
      </c>
      <c r="CL130" s="367">
        <f t="shared" si="41"/>
        <v>0</v>
      </c>
      <c r="CM130" s="367">
        <f t="shared" si="42"/>
        <v>0</v>
      </c>
      <c r="CN130" s="27">
        <f t="shared" si="43"/>
        <v>3448</v>
      </c>
      <c r="CO130" s="368"/>
      <c r="CU130" s="234"/>
      <c r="CV130" s="234"/>
      <c r="CW130" s="234"/>
      <c r="CX130" s="234"/>
      <c r="CY130" s="234"/>
      <c r="CZ130" s="234"/>
      <c r="DA130" s="234"/>
      <c r="DB130" s="234"/>
      <c r="DC130" s="234"/>
      <c r="DD130" s="234"/>
      <c r="DE130" s="234"/>
      <c r="DF130" s="234"/>
      <c r="DG130" s="234"/>
      <c r="DH130" s="234"/>
      <c r="DI130" s="234"/>
      <c r="DJ130" s="234"/>
      <c r="DK130" s="234"/>
      <c r="DL130" s="234"/>
    </row>
    <row r="131" spans="1:116" ht="20.100000000000001" customHeight="1" x14ac:dyDescent="0.25">
      <c r="A131" s="549"/>
      <c r="B131" s="110" t="s">
        <v>148</v>
      </c>
      <c r="C131" s="130" t="s">
        <v>153</v>
      </c>
      <c r="D131" s="187">
        <v>0</v>
      </c>
      <c r="E131" s="188">
        <v>0</v>
      </c>
      <c r="F131" s="188">
        <v>0</v>
      </c>
      <c r="G131" s="188">
        <v>0</v>
      </c>
      <c r="H131" s="188">
        <v>0</v>
      </c>
      <c r="I131" s="188">
        <v>0</v>
      </c>
      <c r="J131" s="188">
        <v>0</v>
      </c>
      <c r="K131" s="188">
        <v>0</v>
      </c>
      <c r="L131" s="188">
        <v>0</v>
      </c>
      <c r="M131" s="188">
        <v>0</v>
      </c>
      <c r="N131" s="188">
        <v>0</v>
      </c>
      <c r="O131" s="188">
        <v>0</v>
      </c>
      <c r="P131" s="170">
        <v>0</v>
      </c>
      <c r="Q131" s="180">
        <v>0</v>
      </c>
      <c r="R131" s="180">
        <v>0</v>
      </c>
      <c r="S131" s="180">
        <v>0</v>
      </c>
      <c r="T131" s="180">
        <v>0</v>
      </c>
      <c r="U131" s="180">
        <v>0</v>
      </c>
      <c r="V131" s="180">
        <v>0</v>
      </c>
      <c r="W131" s="180">
        <v>0</v>
      </c>
      <c r="X131" s="180">
        <v>0</v>
      </c>
      <c r="Y131" s="180">
        <v>0</v>
      </c>
      <c r="Z131" s="191">
        <v>0</v>
      </c>
      <c r="AA131" s="191">
        <v>0</v>
      </c>
      <c r="AB131" s="191">
        <v>0</v>
      </c>
      <c r="AC131" s="170">
        <v>0</v>
      </c>
      <c r="AD131" s="181">
        <v>0</v>
      </c>
      <c r="AE131" s="181">
        <v>0</v>
      </c>
      <c r="AF131" s="181">
        <v>0</v>
      </c>
      <c r="AG131" s="181">
        <v>0</v>
      </c>
      <c r="AH131" s="181">
        <v>0</v>
      </c>
      <c r="AI131" s="181">
        <v>0</v>
      </c>
      <c r="AJ131" s="181">
        <v>0</v>
      </c>
      <c r="AK131" s="181">
        <v>0</v>
      </c>
      <c r="AL131" s="181">
        <v>0</v>
      </c>
      <c r="AM131" s="181">
        <v>0</v>
      </c>
      <c r="AN131" s="181">
        <v>0</v>
      </c>
      <c r="AO131" s="181">
        <v>0</v>
      </c>
      <c r="AP131" s="138">
        <v>0</v>
      </c>
      <c r="AQ131" s="98">
        <v>0</v>
      </c>
      <c r="AR131" s="98">
        <v>0</v>
      </c>
      <c r="AS131" s="98">
        <v>0</v>
      </c>
      <c r="AT131" s="98">
        <v>0</v>
      </c>
      <c r="AU131" s="98">
        <v>0</v>
      </c>
      <c r="AV131" s="98">
        <v>0</v>
      </c>
      <c r="AW131" s="98">
        <v>0</v>
      </c>
      <c r="AX131" s="98">
        <v>0</v>
      </c>
      <c r="AY131" s="98">
        <v>0</v>
      </c>
      <c r="AZ131" s="98">
        <v>0</v>
      </c>
      <c r="BA131" s="98">
        <v>0</v>
      </c>
      <c r="BB131" s="138">
        <v>0</v>
      </c>
      <c r="BC131" s="98">
        <v>0</v>
      </c>
      <c r="BD131" s="98">
        <v>0</v>
      </c>
      <c r="BE131" s="98">
        <v>0</v>
      </c>
      <c r="BF131" s="98">
        <v>0</v>
      </c>
      <c r="BG131" s="98">
        <v>0</v>
      </c>
      <c r="BH131" s="98">
        <v>0</v>
      </c>
      <c r="BI131" s="98">
        <v>0</v>
      </c>
      <c r="BJ131" s="98">
        <v>0</v>
      </c>
      <c r="BK131" s="98">
        <v>0</v>
      </c>
      <c r="BL131" s="98">
        <v>0</v>
      </c>
      <c r="BM131" s="98">
        <v>0</v>
      </c>
      <c r="BN131" s="443">
        <f t="shared" si="40"/>
        <v>0</v>
      </c>
      <c r="BO131" s="98">
        <v>0</v>
      </c>
      <c r="BP131" s="98">
        <v>0</v>
      </c>
      <c r="BQ131" s="98">
        <v>0</v>
      </c>
      <c r="BR131" s="98">
        <v>0</v>
      </c>
      <c r="BS131" s="98">
        <v>0</v>
      </c>
      <c r="BT131" s="98">
        <v>0</v>
      </c>
      <c r="BU131" s="98">
        <v>0</v>
      </c>
      <c r="BV131" s="98">
        <v>0</v>
      </c>
      <c r="BW131" s="98">
        <v>0</v>
      </c>
      <c r="BX131" s="98">
        <v>0</v>
      </c>
      <c r="BY131" s="98">
        <v>0</v>
      </c>
      <c r="BZ131" s="98">
        <v>66</v>
      </c>
      <c r="CA131" s="138">
        <v>59</v>
      </c>
      <c r="CB131" s="98">
        <v>57</v>
      </c>
      <c r="CC131" s="98">
        <v>73</v>
      </c>
      <c r="CD131" s="98">
        <v>65</v>
      </c>
      <c r="CE131" s="98">
        <v>66</v>
      </c>
      <c r="CF131" s="98">
        <v>84</v>
      </c>
      <c r="CG131" s="98">
        <v>82</v>
      </c>
      <c r="CH131" s="98">
        <v>64</v>
      </c>
      <c r="CI131" s="98">
        <v>69</v>
      </c>
      <c r="CJ131" s="98">
        <v>65</v>
      </c>
      <c r="CK131" s="244">
        <v>52</v>
      </c>
      <c r="CL131" s="367">
        <f t="shared" si="41"/>
        <v>0</v>
      </c>
      <c r="CM131" s="367">
        <f t="shared" si="42"/>
        <v>0</v>
      </c>
      <c r="CN131" s="27">
        <f t="shared" si="43"/>
        <v>736</v>
      </c>
      <c r="CO131" s="368"/>
      <c r="CU131" s="234"/>
      <c r="CV131" s="234"/>
      <c r="CW131" s="234"/>
      <c r="CX131" s="234"/>
      <c r="CY131" s="234"/>
      <c r="CZ131" s="234"/>
      <c r="DA131" s="234"/>
      <c r="DB131" s="234"/>
      <c r="DC131" s="234"/>
      <c r="DD131" s="234"/>
      <c r="DE131" s="234"/>
      <c r="DF131" s="234"/>
      <c r="DG131" s="234"/>
      <c r="DH131" s="234"/>
      <c r="DI131" s="234"/>
      <c r="DJ131" s="234"/>
      <c r="DK131" s="234"/>
      <c r="DL131" s="234"/>
    </row>
    <row r="132" spans="1:116" ht="20.100000000000001" customHeight="1" x14ac:dyDescent="0.25">
      <c r="A132" s="549"/>
      <c r="B132" s="110" t="s">
        <v>151</v>
      </c>
      <c r="C132" s="130" t="s">
        <v>155</v>
      </c>
      <c r="D132" s="187">
        <v>0</v>
      </c>
      <c r="E132" s="188">
        <v>0</v>
      </c>
      <c r="F132" s="188">
        <v>0</v>
      </c>
      <c r="G132" s="188">
        <v>0</v>
      </c>
      <c r="H132" s="188">
        <v>0</v>
      </c>
      <c r="I132" s="188">
        <v>0</v>
      </c>
      <c r="J132" s="188">
        <v>0</v>
      </c>
      <c r="K132" s="188">
        <v>0</v>
      </c>
      <c r="L132" s="188">
        <v>0</v>
      </c>
      <c r="M132" s="188">
        <v>0</v>
      </c>
      <c r="N132" s="188">
        <v>0</v>
      </c>
      <c r="O132" s="188">
        <v>0</v>
      </c>
      <c r="P132" s="170">
        <v>0</v>
      </c>
      <c r="Q132" s="180">
        <v>0</v>
      </c>
      <c r="R132" s="180">
        <v>0</v>
      </c>
      <c r="S132" s="180">
        <v>0</v>
      </c>
      <c r="T132" s="180">
        <v>0</v>
      </c>
      <c r="U132" s="180">
        <v>0</v>
      </c>
      <c r="V132" s="180">
        <v>0</v>
      </c>
      <c r="W132" s="180">
        <v>0</v>
      </c>
      <c r="X132" s="180">
        <v>0</v>
      </c>
      <c r="Y132" s="180">
        <v>0</v>
      </c>
      <c r="Z132" s="191">
        <v>0</v>
      </c>
      <c r="AA132" s="191">
        <v>0</v>
      </c>
      <c r="AB132" s="191">
        <v>0</v>
      </c>
      <c r="AC132" s="170">
        <v>0</v>
      </c>
      <c r="AD132" s="181">
        <v>0</v>
      </c>
      <c r="AE132" s="181">
        <v>0</v>
      </c>
      <c r="AF132" s="181">
        <v>0</v>
      </c>
      <c r="AG132" s="181">
        <v>0</v>
      </c>
      <c r="AH132" s="181">
        <v>0</v>
      </c>
      <c r="AI132" s="181">
        <v>0</v>
      </c>
      <c r="AJ132" s="181">
        <v>0</v>
      </c>
      <c r="AK132" s="181">
        <v>0</v>
      </c>
      <c r="AL132" s="181">
        <v>0</v>
      </c>
      <c r="AM132" s="181">
        <v>0</v>
      </c>
      <c r="AN132" s="181">
        <v>0</v>
      </c>
      <c r="AO132" s="181">
        <v>0</v>
      </c>
      <c r="AP132" s="138">
        <v>0</v>
      </c>
      <c r="AQ132" s="98">
        <v>0</v>
      </c>
      <c r="AR132" s="98">
        <v>0</v>
      </c>
      <c r="AS132" s="98">
        <v>0</v>
      </c>
      <c r="AT132" s="98">
        <v>0</v>
      </c>
      <c r="AU132" s="98">
        <v>0</v>
      </c>
      <c r="AV132" s="98">
        <v>0</v>
      </c>
      <c r="AW132" s="98">
        <v>0</v>
      </c>
      <c r="AX132" s="98">
        <v>0</v>
      </c>
      <c r="AY132" s="98">
        <v>0</v>
      </c>
      <c r="AZ132" s="98">
        <v>0</v>
      </c>
      <c r="BA132" s="98">
        <v>0</v>
      </c>
      <c r="BB132" s="138">
        <v>0</v>
      </c>
      <c r="BC132" s="98">
        <v>0</v>
      </c>
      <c r="BD132" s="98">
        <v>0</v>
      </c>
      <c r="BE132" s="98">
        <v>0</v>
      </c>
      <c r="BF132" s="98">
        <v>0</v>
      </c>
      <c r="BG132" s="98">
        <v>0</v>
      </c>
      <c r="BH132" s="98">
        <v>0</v>
      </c>
      <c r="BI132" s="98">
        <v>0</v>
      </c>
      <c r="BJ132" s="98">
        <v>0</v>
      </c>
      <c r="BK132" s="98">
        <v>0</v>
      </c>
      <c r="BL132" s="98">
        <v>0</v>
      </c>
      <c r="BM132" s="98">
        <v>0</v>
      </c>
      <c r="BN132" s="443">
        <f t="shared" si="40"/>
        <v>0</v>
      </c>
      <c r="BO132" s="98">
        <v>0</v>
      </c>
      <c r="BP132" s="98">
        <v>0</v>
      </c>
      <c r="BQ132" s="98">
        <v>0</v>
      </c>
      <c r="BR132" s="98">
        <v>0</v>
      </c>
      <c r="BS132" s="98">
        <v>0</v>
      </c>
      <c r="BT132" s="98">
        <v>0</v>
      </c>
      <c r="BU132" s="98">
        <v>0</v>
      </c>
      <c r="BV132" s="98">
        <v>0</v>
      </c>
      <c r="BW132" s="98">
        <v>0</v>
      </c>
      <c r="BX132" s="98">
        <v>0</v>
      </c>
      <c r="BY132" s="98">
        <v>0</v>
      </c>
      <c r="BZ132" s="98">
        <v>50</v>
      </c>
      <c r="CA132" s="138">
        <v>45</v>
      </c>
      <c r="CB132" s="98">
        <v>33</v>
      </c>
      <c r="CC132" s="98">
        <v>25</v>
      </c>
      <c r="CD132" s="98">
        <v>30</v>
      </c>
      <c r="CE132" s="98">
        <v>27</v>
      </c>
      <c r="CF132" s="98">
        <v>25</v>
      </c>
      <c r="CG132" s="98">
        <v>25</v>
      </c>
      <c r="CH132" s="98">
        <v>28</v>
      </c>
      <c r="CI132" s="98">
        <v>25</v>
      </c>
      <c r="CJ132" s="98">
        <v>27</v>
      </c>
      <c r="CK132" s="244">
        <v>25</v>
      </c>
      <c r="CL132" s="367">
        <f t="shared" si="41"/>
        <v>0</v>
      </c>
      <c r="CM132" s="367">
        <f t="shared" si="42"/>
        <v>0</v>
      </c>
      <c r="CN132" s="27">
        <f t="shared" si="43"/>
        <v>315</v>
      </c>
      <c r="CO132" s="368"/>
      <c r="CU132" s="234"/>
      <c r="CV132" s="234"/>
      <c r="CW132" s="234"/>
      <c r="CX132" s="234"/>
      <c r="CY132" s="234"/>
      <c r="CZ132" s="234"/>
      <c r="DA132" s="234"/>
      <c r="DB132" s="234"/>
      <c r="DC132" s="234"/>
      <c r="DD132" s="234"/>
      <c r="DE132" s="234"/>
      <c r="DF132" s="234"/>
      <c r="DG132" s="234"/>
      <c r="DH132" s="234"/>
      <c r="DI132" s="234"/>
      <c r="DJ132" s="234"/>
      <c r="DK132" s="234"/>
      <c r="DL132" s="234"/>
    </row>
    <row r="133" spans="1:116" ht="20.100000000000001" customHeight="1" x14ac:dyDescent="0.25">
      <c r="A133" s="549"/>
      <c r="B133" s="110" t="s">
        <v>123</v>
      </c>
      <c r="C133" s="130" t="s">
        <v>125</v>
      </c>
      <c r="D133" s="187">
        <v>0</v>
      </c>
      <c r="E133" s="188">
        <v>0</v>
      </c>
      <c r="F133" s="188">
        <v>0</v>
      </c>
      <c r="G133" s="188">
        <v>0</v>
      </c>
      <c r="H133" s="188">
        <v>0</v>
      </c>
      <c r="I133" s="188">
        <v>0</v>
      </c>
      <c r="J133" s="188">
        <v>0</v>
      </c>
      <c r="K133" s="188">
        <v>0</v>
      </c>
      <c r="L133" s="188">
        <v>0</v>
      </c>
      <c r="M133" s="188">
        <v>0</v>
      </c>
      <c r="N133" s="188">
        <v>0</v>
      </c>
      <c r="O133" s="188">
        <v>0</v>
      </c>
      <c r="P133" s="170">
        <v>0</v>
      </c>
      <c r="Q133" s="180">
        <v>0</v>
      </c>
      <c r="R133" s="180">
        <v>0</v>
      </c>
      <c r="S133" s="180">
        <v>0</v>
      </c>
      <c r="T133" s="180">
        <v>0</v>
      </c>
      <c r="U133" s="180">
        <v>0</v>
      </c>
      <c r="V133" s="180">
        <v>0</v>
      </c>
      <c r="W133" s="180">
        <v>0</v>
      </c>
      <c r="X133" s="180">
        <v>0</v>
      </c>
      <c r="Y133" s="180">
        <v>0</v>
      </c>
      <c r="Z133" s="191">
        <v>0</v>
      </c>
      <c r="AA133" s="191">
        <v>0</v>
      </c>
      <c r="AB133" s="191">
        <v>0</v>
      </c>
      <c r="AC133" s="170">
        <v>0</v>
      </c>
      <c r="AD133" s="181">
        <v>0</v>
      </c>
      <c r="AE133" s="181">
        <v>0</v>
      </c>
      <c r="AF133" s="181">
        <v>0</v>
      </c>
      <c r="AG133" s="181">
        <v>0</v>
      </c>
      <c r="AH133" s="181">
        <v>0</v>
      </c>
      <c r="AI133" s="181">
        <v>0</v>
      </c>
      <c r="AJ133" s="181">
        <v>0</v>
      </c>
      <c r="AK133" s="181">
        <v>0</v>
      </c>
      <c r="AL133" s="181">
        <v>0</v>
      </c>
      <c r="AM133" s="181">
        <v>0</v>
      </c>
      <c r="AN133" s="181">
        <v>0</v>
      </c>
      <c r="AO133" s="181">
        <v>0</v>
      </c>
      <c r="AP133" s="138">
        <v>0</v>
      </c>
      <c r="AQ133" s="98">
        <v>0</v>
      </c>
      <c r="AR133" s="98">
        <v>0</v>
      </c>
      <c r="AS133" s="98">
        <v>0</v>
      </c>
      <c r="AT133" s="98">
        <v>0</v>
      </c>
      <c r="AU133" s="98">
        <v>0</v>
      </c>
      <c r="AV133" s="98">
        <v>0</v>
      </c>
      <c r="AW133" s="98">
        <v>0</v>
      </c>
      <c r="AX133" s="98">
        <v>0</v>
      </c>
      <c r="AY133" s="98">
        <v>0</v>
      </c>
      <c r="AZ133" s="98">
        <v>0</v>
      </c>
      <c r="BA133" s="98">
        <v>0</v>
      </c>
      <c r="BB133" s="138">
        <v>0</v>
      </c>
      <c r="BC133" s="98">
        <v>0</v>
      </c>
      <c r="BD133" s="98">
        <v>0</v>
      </c>
      <c r="BE133" s="98">
        <v>0</v>
      </c>
      <c r="BF133" s="98">
        <v>0</v>
      </c>
      <c r="BG133" s="98">
        <v>0</v>
      </c>
      <c r="BH133" s="98">
        <v>0</v>
      </c>
      <c r="BI133" s="98">
        <v>0</v>
      </c>
      <c r="BJ133" s="98">
        <v>0</v>
      </c>
      <c r="BK133" s="98">
        <v>0</v>
      </c>
      <c r="BL133" s="98">
        <v>0</v>
      </c>
      <c r="BM133" s="98">
        <v>0</v>
      </c>
      <c r="BN133" s="443">
        <f t="shared" si="40"/>
        <v>0</v>
      </c>
      <c r="BO133" s="98">
        <v>0</v>
      </c>
      <c r="BP133" s="98">
        <v>0</v>
      </c>
      <c r="BQ133" s="98">
        <v>0</v>
      </c>
      <c r="BR133" s="98">
        <v>0</v>
      </c>
      <c r="BS133" s="98">
        <v>0</v>
      </c>
      <c r="BT133" s="98">
        <v>0</v>
      </c>
      <c r="BU133" s="98">
        <v>0</v>
      </c>
      <c r="BV133" s="98">
        <v>0</v>
      </c>
      <c r="BW133" s="98">
        <v>2</v>
      </c>
      <c r="BX133" s="98">
        <v>1</v>
      </c>
      <c r="BY133" s="98">
        <v>1</v>
      </c>
      <c r="BZ133" s="98">
        <v>2</v>
      </c>
      <c r="CA133" s="138">
        <v>1</v>
      </c>
      <c r="CB133" s="98">
        <v>1</v>
      </c>
      <c r="CC133" s="98">
        <v>1</v>
      </c>
      <c r="CD133" s="98">
        <v>1</v>
      </c>
      <c r="CE133" s="98">
        <v>1</v>
      </c>
      <c r="CF133" s="98">
        <v>1</v>
      </c>
      <c r="CG133" s="98">
        <v>1</v>
      </c>
      <c r="CH133" s="98">
        <v>1</v>
      </c>
      <c r="CI133" s="98">
        <v>2</v>
      </c>
      <c r="CJ133" s="98">
        <v>1</v>
      </c>
      <c r="CK133" s="244">
        <v>1</v>
      </c>
      <c r="CL133" s="367">
        <f t="shared" si="41"/>
        <v>0</v>
      </c>
      <c r="CM133" s="367">
        <f t="shared" si="42"/>
        <v>4</v>
      </c>
      <c r="CN133" s="27">
        <f t="shared" si="43"/>
        <v>12</v>
      </c>
      <c r="CO133" s="368">
        <f t="shared" ref="CO133" si="49">((CN133/CM133)-1)*100</f>
        <v>200</v>
      </c>
      <c r="CU133" s="234"/>
      <c r="CV133" s="234"/>
      <c r="CW133" s="234"/>
      <c r="CX133" s="234"/>
      <c r="CY133" s="234"/>
      <c r="CZ133" s="234"/>
      <c r="DA133" s="234"/>
      <c r="DB133" s="234"/>
      <c r="DC133" s="234"/>
      <c r="DD133" s="234"/>
      <c r="DE133" s="234"/>
      <c r="DF133" s="234"/>
      <c r="DG133" s="234"/>
      <c r="DH133" s="234"/>
      <c r="DI133" s="234"/>
      <c r="DJ133" s="234"/>
      <c r="DK133" s="234"/>
      <c r="DL133" s="234"/>
    </row>
    <row r="134" spans="1:116" ht="20.100000000000001" customHeight="1" x14ac:dyDescent="0.25">
      <c r="A134" s="549"/>
      <c r="B134" s="110" t="s">
        <v>180</v>
      </c>
      <c r="C134" s="130" t="s">
        <v>181</v>
      </c>
      <c r="D134" s="187">
        <v>0</v>
      </c>
      <c r="E134" s="188">
        <v>0</v>
      </c>
      <c r="F134" s="188">
        <v>0</v>
      </c>
      <c r="G134" s="188">
        <v>0</v>
      </c>
      <c r="H134" s="188">
        <v>0</v>
      </c>
      <c r="I134" s="188">
        <v>0</v>
      </c>
      <c r="J134" s="188">
        <v>0</v>
      </c>
      <c r="K134" s="188">
        <v>0</v>
      </c>
      <c r="L134" s="188">
        <v>0</v>
      </c>
      <c r="M134" s="188">
        <v>0</v>
      </c>
      <c r="N134" s="188">
        <v>0</v>
      </c>
      <c r="O134" s="188">
        <v>0</v>
      </c>
      <c r="P134" s="170">
        <v>0</v>
      </c>
      <c r="Q134" s="180">
        <v>0</v>
      </c>
      <c r="R134" s="180">
        <v>0</v>
      </c>
      <c r="S134" s="180">
        <v>0</v>
      </c>
      <c r="T134" s="180">
        <v>0</v>
      </c>
      <c r="U134" s="180">
        <v>0</v>
      </c>
      <c r="V134" s="180">
        <v>0</v>
      </c>
      <c r="W134" s="180">
        <v>0</v>
      </c>
      <c r="X134" s="180">
        <v>0</v>
      </c>
      <c r="Y134" s="180">
        <v>0</v>
      </c>
      <c r="Z134" s="191">
        <v>0</v>
      </c>
      <c r="AA134" s="191">
        <v>0</v>
      </c>
      <c r="AB134" s="191">
        <v>0</v>
      </c>
      <c r="AC134" s="170">
        <v>0</v>
      </c>
      <c r="AD134" s="181">
        <v>0</v>
      </c>
      <c r="AE134" s="181">
        <v>0</v>
      </c>
      <c r="AF134" s="181">
        <v>0</v>
      </c>
      <c r="AG134" s="181">
        <v>0</v>
      </c>
      <c r="AH134" s="181">
        <v>0</v>
      </c>
      <c r="AI134" s="181">
        <v>0</v>
      </c>
      <c r="AJ134" s="181">
        <v>0</v>
      </c>
      <c r="AK134" s="181">
        <v>0</v>
      </c>
      <c r="AL134" s="181">
        <v>0</v>
      </c>
      <c r="AM134" s="181">
        <v>0</v>
      </c>
      <c r="AN134" s="181">
        <v>0</v>
      </c>
      <c r="AO134" s="181">
        <v>0</v>
      </c>
      <c r="AP134" s="138">
        <v>0</v>
      </c>
      <c r="AQ134" s="98">
        <v>0</v>
      </c>
      <c r="AR134" s="98">
        <v>0</v>
      </c>
      <c r="AS134" s="98">
        <v>0</v>
      </c>
      <c r="AT134" s="98">
        <v>0</v>
      </c>
      <c r="AU134" s="98">
        <v>0</v>
      </c>
      <c r="AV134" s="98">
        <v>0</v>
      </c>
      <c r="AW134" s="98">
        <v>0</v>
      </c>
      <c r="AX134" s="98">
        <v>0</v>
      </c>
      <c r="AY134" s="98">
        <v>0</v>
      </c>
      <c r="AZ134" s="98">
        <v>0</v>
      </c>
      <c r="BA134" s="98">
        <v>0</v>
      </c>
      <c r="BB134" s="138">
        <v>0</v>
      </c>
      <c r="BC134" s="98">
        <v>0</v>
      </c>
      <c r="BD134" s="98">
        <v>0</v>
      </c>
      <c r="BE134" s="98">
        <v>0</v>
      </c>
      <c r="BF134" s="98">
        <v>0</v>
      </c>
      <c r="BG134" s="98">
        <v>0</v>
      </c>
      <c r="BH134" s="98">
        <v>0</v>
      </c>
      <c r="BI134" s="98">
        <v>0</v>
      </c>
      <c r="BJ134" s="98">
        <v>0</v>
      </c>
      <c r="BK134" s="98">
        <v>0</v>
      </c>
      <c r="BL134" s="98">
        <v>0</v>
      </c>
      <c r="BM134" s="98">
        <v>0</v>
      </c>
      <c r="BN134" s="443">
        <f t="shared" si="40"/>
        <v>0</v>
      </c>
      <c r="BO134" s="98">
        <v>0</v>
      </c>
      <c r="BP134" s="98">
        <v>0</v>
      </c>
      <c r="BQ134" s="98">
        <v>0</v>
      </c>
      <c r="BR134" s="98">
        <v>0</v>
      </c>
      <c r="BS134" s="98">
        <v>0</v>
      </c>
      <c r="BT134" s="98">
        <v>0</v>
      </c>
      <c r="BU134" s="98">
        <v>0</v>
      </c>
      <c r="BV134" s="98">
        <v>0</v>
      </c>
      <c r="BW134" s="98">
        <v>0</v>
      </c>
      <c r="BX134" s="98">
        <v>0</v>
      </c>
      <c r="BY134" s="98">
        <v>0</v>
      </c>
      <c r="BZ134" s="98">
        <v>0</v>
      </c>
      <c r="CA134" s="138">
        <v>0</v>
      </c>
      <c r="CB134" s="98">
        <v>0</v>
      </c>
      <c r="CC134" s="98">
        <v>1</v>
      </c>
      <c r="CD134" s="98">
        <v>0</v>
      </c>
      <c r="CE134" s="98">
        <v>0</v>
      </c>
      <c r="CF134" s="98">
        <v>0</v>
      </c>
      <c r="CG134" s="98">
        <v>0</v>
      </c>
      <c r="CH134" s="98">
        <v>0</v>
      </c>
      <c r="CI134" s="98">
        <v>0</v>
      </c>
      <c r="CJ134" s="98">
        <v>0</v>
      </c>
      <c r="CK134" s="244">
        <v>0</v>
      </c>
      <c r="CL134" s="367">
        <f t="shared" si="41"/>
        <v>0</v>
      </c>
      <c r="CM134" s="367">
        <f t="shared" si="42"/>
        <v>0</v>
      </c>
      <c r="CN134" s="27">
        <f t="shared" si="43"/>
        <v>1</v>
      </c>
      <c r="CO134" s="368"/>
      <c r="CU134" s="234"/>
      <c r="CV134" s="234"/>
      <c r="CW134" s="234"/>
      <c r="CX134" s="234"/>
      <c r="CY134" s="234"/>
      <c r="CZ134" s="234"/>
      <c r="DA134" s="234"/>
      <c r="DB134" s="234"/>
      <c r="DC134" s="234"/>
      <c r="DD134" s="234"/>
      <c r="DE134" s="234"/>
      <c r="DF134" s="234"/>
      <c r="DG134" s="234"/>
      <c r="DH134" s="234"/>
      <c r="DI134" s="234"/>
      <c r="DJ134" s="234"/>
      <c r="DK134" s="234"/>
      <c r="DL134" s="234"/>
    </row>
    <row r="135" spans="1:116" ht="20.100000000000001" customHeight="1" x14ac:dyDescent="0.25">
      <c r="A135" s="549"/>
      <c r="B135" s="173" t="s">
        <v>17</v>
      </c>
      <c r="C135" s="174" t="s">
        <v>18</v>
      </c>
      <c r="D135" s="187">
        <v>187</v>
      </c>
      <c r="E135" s="188">
        <v>163</v>
      </c>
      <c r="F135" s="188">
        <v>219</v>
      </c>
      <c r="G135" s="188">
        <v>209</v>
      </c>
      <c r="H135" s="188">
        <v>206</v>
      </c>
      <c r="I135" s="188">
        <v>216</v>
      </c>
      <c r="J135" s="188">
        <v>232</v>
      </c>
      <c r="K135" s="188">
        <v>191</v>
      </c>
      <c r="L135" s="188">
        <v>235</v>
      </c>
      <c r="M135" s="188">
        <v>233</v>
      </c>
      <c r="N135" s="188">
        <v>210</v>
      </c>
      <c r="O135" s="188">
        <v>211</v>
      </c>
      <c r="P135" s="170">
        <v>2512</v>
      </c>
      <c r="Q135" s="180">
        <v>197</v>
      </c>
      <c r="R135" s="180">
        <v>190</v>
      </c>
      <c r="S135" s="180">
        <v>238</v>
      </c>
      <c r="T135" s="180">
        <v>200</v>
      </c>
      <c r="U135" s="180">
        <v>215</v>
      </c>
      <c r="V135" s="180">
        <v>205</v>
      </c>
      <c r="W135" s="180">
        <v>226</v>
      </c>
      <c r="X135" s="180">
        <v>220</v>
      </c>
      <c r="Y135" s="180">
        <v>240</v>
      </c>
      <c r="Z135" s="191">
        <v>219</v>
      </c>
      <c r="AA135" s="191">
        <v>224</v>
      </c>
      <c r="AB135" s="191">
        <v>245</v>
      </c>
      <c r="AC135" s="170">
        <v>2619</v>
      </c>
      <c r="AD135" s="181">
        <v>230</v>
      </c>
      <c r="AE135" s="181">
        <v>191</v>
      </c>
      <c r="AF135" s="181">
        <v>212</v>
      </c>
      <c r="AG135" s="181">
        <v>209</v>
      </c>
      <c r="AH135" s="181">
        <v>242</v>
      </c>
      <c r="AI135" s="181">
        <v>226</v>
      </c>
      <c r="AJ135" s="181">
        <v>225</v>
      </c>
      <c r="AK135" s="181">
        <v>325</v>
      </c>
      <c r="AL135" s="181">
        <v>312</v>
      </c>
      <c r="AM135" s="181">
        <v>294</v>
      </c>
      <c r="AN135" s="181">
        <v>288</v>
      </c>
      <c r="AO135" s="181">
        <v>298</v>
      </c>
      <c r="AP135" s="138">
        <v>291</v>
      </c>
      <c r="AQ135" s="98">
        <v>281</v>
      </c>
      <c r="AR135" s="98">
        <v>351</v>
      </c>
      <c r="AS135" s="98">
        <v>292</v>
      </c>
      <c r="AT135" s="98">
        <v>350</v>
      </c>
      <c r="AU135" s="98">
        <v>296</v>
      </c>
      <c r="AV135" s="98">
        <v>335</v>
      </c>
      <c r="AW135" s="98">
        <v>357</v>
      </c>
      <c r="AX135" s="98">
        <v>320</v>
      </c>
      <c r="AY135" s="98">
        <v>355</v>
      </c>
      <c r="AZ135" s="98">
        <v>341</v>
      </c>
      <c r="BA135" s="98">
        <v>304</v>
      </c>
      <c r="BB135" s="138">
        <v>364</v>
      </c>
      <c r="BC135" s="98">
        <v>320</v>
      </c>
      <c r="BD135" s="98">
        <v>379</v>
      </c>
      <c r="BE135" s="98">
        <v>386</v>
      </c>
      <c r="BF135" s="98">
        <v>359</v>
      </c>
      <c r="BG135" s="98">
        <v>359</v>
      </c>
      <c r="BH135" s="98">
        <v>401</v>
      </c>
      <c r="BI135" s="98">
        <v>387</v>
      </c>
      <c r="BJ135" s="98">
        <v>418</v>
      </c>
      <c r="BK135" s="98">
        <v>436</v>
      </c>
      <c r="BL135" s="98">
        <v>396</v>
      </c>
      <c r="BM135" s="98">
        <v>365</v>
      </c>
      <c r="BN135" s="443">
        <f t="shared" si="40"/>
        <v>4570</v>
      </c>
      <c r="BO135" s="98">
        <v>403</v>
      </c>
      <c r="BP135" s="98">
        <v>341</v>
      </c>
      <c r="BQ135" s="98">
        <v>364</v>
      </c>
      <c r="BR135" s="98">
        <v>359</v>
      </c>
      <c r="BS135" s="98">
        <v>385</v>
      </c>
      <c r="BT135" s="98">
        <v>346</v>
      </c>
      <c r="BU135" s="98">
        <v>415</v>
      </c>
      <c r="BV135" s="98">
        <v>435</v>
      </c>
      <c r="BW135" s="98">
        <v>417</v>
      </c>
      <c r="BX135" s="98">
        <v>411</v>
      </c>
      <c r="BY135" s="98">
        <v>372</v>
      </c>
      <c r="BZ135" s="98">
        <v>394</v>
      </c>
      <c r="CA135" s="138">
        <v>349</v>
      </c>
      <c r="CB135" s="98">
        <v>314</v>
      </c>
      <c r="CC135" s="98">
        <v>382</v>
      </c>
      <c r="CD135" s="98">
        <v>350</v>
      </c>
      <c r="CE135" s="98">
        <v>386</v>
      </c>
      <c r="CF135" s="98">
        <v>393</v>
      </c>
      <c r="CG135" s="98">
        <v>404</v>
      </c>
      <c r="CH135" s="98">
        <v>362</v>
      </c>
      <c r="CI135" s="98">
        <v>406</v>
      </c>
      <c r="CJ135" s="98">
        <v>419</v>
      </c>
      <c r="CK135" s="244">
        <v>359</v>
      </c>
      <c r="CL135" s="367">
        <f t="shared" si="41"/>
        <v>4205</v>
      </c>
      <c r="CM135" s="367">
        <f t="shared" si="42"/>
        <v>4248</v>
      </c>
      <c r="CN135" s="27">
        <f t="shared" si="43"/>
        <v>4124</v>
      </c>
      <c r="CO135" s="368">
        <f>((CN135/CM135)-1)*100</f>
        <v>-2.9190207156308823</v>
      </c>
      <c r="CU135" s="234"/>
      <c r="CV135" s="234"/>
      <c r="CW135" s="234"/>
      <c r="CX135" s="234"/>
      <c r="CY135" s="234"/>
      <c r="CZ135" s="234"/>
      <c r="DA135" s="234"/>
      <c r="DB135" s="234"/>
      <c r="DC135" s="234"/>
      <c r="DD135" s="234"/>
      <c r="DE135" s="234"/>
      <c r="DF135" s="234"/>
      <c r="DG135" s="234"/>
      <c r="DH135" s="234"/>
      <c r="DI135" s="234"/>
      <c r="DJ135" s="234"/>
      <c r="DK135" s="234"/>
      <c r="DL135" s="234"/>
    </row>
    <row r="136" spans="1:116" ht="20.100000000000001" customHeight="1" x14ac:dyDescent="0.25">
      <c r="A136" s="549"/>
      <c r="B136" s="110" t="s">
        <v>165</v>
      </c>
      <c r="C136" s="130" t="s">
        <v>166</v>
      </c>
      <c r="D136" s="187">
        <v>0</v>
      </c>
      <c r="E136" s="188">
        <v>0</v>
      </c>
      <c r="F136" s="188">
        <v>0</v>
      </c>
      <c r="G136" s="188">
        <v>0</v>
      </c>
      <c r="H136" s="188">
        <v>0</v>
      </c>
      <c r="I136" s="188">
        <v>0</v>
      </c>
      <c r="J136" s="188">
        <v>0</v>
      </c>
      <c r="K136" s="188">
        <v>0</v>
      </c>
      <c r="L136" s="188">
        <v>0</v>
      </c>
      <c r="M136" s="188">
        <v>0</v>
      </c>
      <c r="N136" s="188">
        <v>0</v>
      </c>
      <c r="O136" s="188">
        <v>0</v>
      </c>
      <c r="P136" s="170">
        <v>0</v>
      </c>
      <c r="Q136" s="180">
        <v>0</v>
      </c>
      <c r="R136" s="180">
        <v>0</v>
      </c>
      <c r="S136" s="180">
        <v>0</v>
      </c>
      <c r="T136" s="180">
        <v>0</v>
      </c>
      <c r="U136" s="180">
        <v>0</v>
      </c>
      <c r="V136" s="180">
        <v>0</v>
      </c>
      <c r="W136" s="180">
        <v>0</v>
      </c>
      <c r="X136" s="180">
        <v>0</v>
      </c>
      <c r="Y136" s="180">
        <v>0</v>
      </c>
      <c r="Z136" s="191">
        <v>0</v>
      </c>
      <c r="AA136" s="191">
        <v>0</v>
      </c>
      <c r="AB136" s="191">
        <v>0</v>
      </c>
      <c r="AC136" s="170">
        <v>0</v>
      </c>
      <c r="AD136" s="181">
        <v>0</v>
      </c>
      <c r="AE136" s="181">
        <v>0</v>
      </c>
      <c r="AF136" s="181">
        <v>0</v>
      </c>
      <c r="AG136" s="181">
        <v>0</v>
      </c>
      <c r="AH136" s="181">
        <v>0</v>
      </c>
      <c r="AI136" s="181">
        <v>0</v>
      </c>
      <c r="AJ136" s="181">
        <v>0</v>
      </c>
      <c r="AK136" s="181">
        <v>0</v>
      </c>
      <c r="AL136" s="181">
        <v>0</v>
      </c>
      <c r="AM136" s="181">
        <v>0</v>
      </c>
      <c r="AN136" s="181">
        <v>0</v>
      </c>
      <c r="AO136" s="181">
        <v>0</v>
      </c>
      <c r="AP136" s="138">
        <v>0</v>
      </c>
      <c r="AQ136" s="98">
        <v>0</v>
      </c>
      <c r="AR136" s="98">
        <v>0</v>
      </c>
      <c r="AS136" s="98">
        <v>0</v>
      </c>
      <c r="AT136" s="98">
        <v>0</v>
      </c>
      <c r="AU136" s="98">
        <v>0</v>
      </c>
      <c r="AV136" s="98">
        <v>0</v>
      </c>
      <c r="AW136" s="98">
        <v>0</v>
      </c>
      <c r="AX136" s="98">
        <v>0</v>
      </c>
      <c r="AY136" s="98">
        <v>0</v>
      </c>
      <c r="AZ136" s="98">
        <v>0</v>
      </c>
      <c r="BA136" s="98">
        <v>0</v>
      </c>
      <c r="BB136" s="138">
        <v>0</v>
      </c>
      <c r="BC136" s="98">
        <v>0</v>
      </c>
      <c r="BD136" s="98">
        <v>0</v>
      </c>
      <c r="BE136" s="98">
        <v>0</v>
      </c>
      <c r="BF136" s="98">
        <v>0</v>
      </c>
      <c r="BG136" s="98">
        <v>0</v>
      </c>
      <c r="BH136" s="98">
        <v>0</v>
      </c>
      <c r="BI136" s="98">
        <v>0</v>
      </c>
      <c r="BJ136" s="98">
        <v>0</v>
      </c>
      <c r="BK136" s="98">
        <v>0</v>
      </c>
      <c r="BL136" s="98">
        <v>0</v>
      </c>
      <c r="BM136" s="98">
        <v>0</v>
      </c>
      <c r="BN136" s="443">
        <v>0</v>
      </c>
      <c r="BO136" s="98">
        <v>0</v>
      </c>
      <c r="BP136" s="98">
        <v>0</v>
      </c>
      <c r="BQ136" s="98">
        <v>0</v>
      </c>
      <c r="BR136" s="98">
        <v>0</v>
      </c>
      <c r="BS136" s="98">
        <v>0</v>
      </c>
      <c r="BT136" s="98">
        <v>0</v>
      </c>
      <c r="BU136" s="98">
        <v>0</v>
      </c>
      <c r="BV136" s="98">
        <v>0</v>
      </c>
      <c r="BW136" s="98">
        <v>0</v>
      </c>
      <c r="BX136" s="98">
        <v>0</v>
      </c>
      <c r="BY136" s="98">
        <v>0</v>
      </c>
      <c r="BZ136" s="98">
        <v>0</v>
      </c>
      <c r="CA136" s="138">
        <v>1</v>
      </c>
      <c r="CB136" s="98">
        <v>3</v>
      </c>
      <c r="CC136" s="98">
        <v>2</v>
      </c>
      <c r="CD136" s="98">
        <v>2</v>
      </c>
      <c r="CE136" s="98">
        <v>1</v>
      </c>
      <c r="CF136" s="98">
        <v>3</v>
      </c>
      <c r="CG136" s="98">
        <v>2</v>
      </c>
      <c r="CH136" s="98">
        <v>3</v>
      </c>
      <c r="CI136" s="98">
        <v>2</v>
      </c>
      <c r="CJ136" s="98">
        <v>0</v>
      </c>
      <c r="CK136" s="244">
        <v>4</v>
      </c>
      <c r="CL136" s="367">
        <f t="shared" si="41"/>
        <v>0</v>
      </c>
      <c r="CM136" s="367">
        <f t="shared" si="42"/>
        <v>0</v>
      </c>
      <c r="CN136" s="27">
        <f t="shared" si="43"/>
        <v>23</v>
      </c>
      <c r="CO136" s="368"/>
      <c r="CU136" s="234"/>
      <c r="CV136" s="234"/>
      <c r="CW136" s="234"/>
      <c r="CX136" s="234"/>
      <c r="CY136" s="234"/>
      <c r="CZ136" s="234"/>
      <c r="DA136" s="234"/>
      <c r="DB136" s="234"/>
      <c r="DC136" s="234"/>
      <c r="DD136" s="234"/>
      <c r="DE136" s="234"/>
      <c r="DF136" s="234"/>
      <c r="DG136" s="234"/>
      <c r="DH136" s="234"/>
      <c r="DI136" s="234"/>
      <c r="DJ136" s="234"/>
      <c r="DK136" s="234"/>
      <c r="DL136" s="234"/>
    </row>
    <row r="137" spans="1:116" ht="20.100000000000001" customHeight="1" x14ac:dyDescent="0.25">
      <c r="A137" s="549"/>
      <c r="B137" s="110" t="s">
        <v>28</v>
      </c>
      <c r="C137" s="130" t="s">
        <v>29</v>
      </c>
      <c r="D137" s="187">
        <v>0</v>
      </c>
      <c r="E137" s="188">
        <v>6</v>
      </c>
      <c r="F137" s="188">
        <v>0</v>
      </c>
      <c r="G137" s="188">
        <v>2</v>
      </c>
      <c r="H137" s="188">
        <v>1</v>
      </c>
      <c r="I137" s="188">
        <v>0</v>
      </c>
      <c r="J137" s="188">
        <v>0</v>
      </c>
      <c r="K137" s="188">
        <v>0</v>
      </c>
      <c r="L137" s="188">
        <v>0</v>
      </c>
      <c r="M137" s="188">
        <v>0</v>
      </c>
      <c r="N137" s="188">
        <v>0</v>
      </c>
      <c r="O137" s="192">
        <v>0</v>
      </c>
      <c r="P137" s="170">
        <v>9</v>
      </c>
      <c r="Q137" s="180">
        <v>0</v>
      </c>
      <c r="R137" s="180">
        <v>0</v>
      </c>
      <c r="S137" s="180">
        <v>0</v>
      </c>
      <c r="T137" s="180">
        <v>0</v>
      </c>
      <c r="U137" s="180">
        <v>2</v>
      </c>
      <c r="V137" s="180">
        <v>4</v>
      </c>
      <c r="W137" s="180">
        <v>0</v>
      </c>
      <c r="X137" s="180">
        <v>0</v>
      </c>
      <c r="Y137" s="180">
        <v>0</v>
      </c>
      <c r="Z137" s="191">
        <v>0</v>
      </c>
      <c r="AA137" s="191">
        <v>0</v>
      </c>
      <c r="AB137" s="191">
        <v>2</v>
      </c>
      <c r="AC137" s="170">
        <v>8</v>
      </c>
      <c r="AD137" s="181">
        <v>2</v>
      </c>
      <c r="AE137" s="181">
        <v>0</v>
      </c>
      <c r="AF137" s="181">
        <v>0</v>
      </c>
      <c r="AG137" s="181">
        <v>0</v>
      </c>
      <c r="AH137" s="181">
        <v>0</v>
      </c>
      <c r="AI137" s="181">
        <v>0</v>
      </c>
      <c r="AJ137" s="181">
        <v>0</v>
      </c>
      <c r="AK137" s="181">
        <v>0</v>
      </c>
      <c r="AL137" s="181">
        <v>0</v>
      </c>
      <c r="AM137" s="181">
        <v>0</v>
      </c>
      <c r="AN137" s="181">
        <v>0</v>
      </c>
      <c r="AO137" s="181">
        <v>0</v>
      </c>
      <c r="AP137" s="138">
        <v>0</v>
      </c>
      <c r="AQ137" s="98">
        <v>0</v>
      </c>
      <c r="AR137" s="98">
        <v>0</v>
      </c>
      <c r="AS137" s="98">
        <v>0</v>
      </c>
      <c r="AT137" s="98">
        <v>0</v>
      </c>
      <c r="AU137" s="98">
        <v>0</v>
      </c>
      <c r="AV137" s="98">
        <v>0</v>
      </c>
      <c r="AW137" s="98">
        <v>0</v>
      </c>
      <c r="AX137" s="98">
        <v>0</v>
      </c>
      <c r="AY137" s="98">
        <v>0</v>
      </c>
      <c r="AZ137" s="98">
        <v>0</v>
      </c>
      <c r="BA137" s="98">
        <v>0</v>
      </c>
      <c r="BB137" s="138">
        <v>0</v>
      </c>
      <c r="BC137" s="98">
        <v>0</v>
      </c>
      <c r="BD137" s="98">
        <v>0</v>
      </c>
      <c r="BE137" s="98">
        <v>0</v>
      </c>
      <c r="BF137" s="98">
        <v>0</v>
      </c>
      <c r="BG137" s="98">
        <v>0</v>
      </c>
      <c r="BH137" s="98">
        <v>0</v>
      </c>
      <c r="BI137" s="98">
        <v>0</v>
      </c>
      <c r="BJ137" s="98">
        <v>0</v>
      </c>
      <c r="BK137" s="98">
        <v>0</v>
      </c>
      <c r="BL137" s="98">
        <v>0</v>
      </c>
      <c r="BM137" s="98">
        <v>0</v>
      </c>
      <c r="BN137" s="443">
        <f t="shared" ref="BN137:BN147" si="50">SUM(BB137:BM137)</f>
        <v>0</v>
      </c>
      <c r="BO137" s="98">
        <v>0</v>
      </c>
      <c r="BP137" s="98">
        <v>0</v>
      </c>
      <c r="BQ137" s="98">
        <v>0</v>
      </c>
      <c r="BR137" s="98">
        <v>1</v>
      </c>
      <c r="BS137" s="98">
        <v>0</v>
      </c>
      <c r="BT137" s="98">
        <v>0</v>
      </c>
      <c r="BU137" s="98">
        <v>1</v>
      </c>
      <c r="BV137" s="98">
        <v>7</v>
      </c>
      <c r="BW137" s="98">
        <v>2</v>
      </c>
      <c r="BX137" s="98">
        <v>0</v>
      </c>
      <c r="BY137" s="98">
        <v>3</v>
      </c>
      <c r="BZ137" s="98">
        <v>0</v>
      </c>
      <c r="CA137" s="138">
        <v>0</v>
      </c>
      <c r="CB137" s="98">
        <v>0</v>
      </c>
      <c r="CC137" s="98">
        <v>0</v>
      </c>
      <c r="CD137" s="98">
        <v>0</v>
      </c>
      <c r="CE137" s="98">
        <v>0</v>
      </c>
      <c r="CF137" s="98">
        <v>2</v>
      </c>
      <c r="CG137" s="98">
        <v>5</v>
      </c>
      <c r="CH137" s="98">
        <v>7</v>
      </c>
      <c r="CI137" s="98">
        <v>8</v>
      </c>
      <c r="CJ137" s="98">
        <v>11</v>
      </c>
      <c r="CK137" s="244">
        <v>10</v>
      </c>
      <c r="CL137" s="367">
        <f t="shared" si="41"/>
        <v>0</v>
      </c>
      <c r="CM137" s="367">
        <f t="shared" si="42"/>
        <v>14</v>
      </c>
      <c r="CN137" s="27">
        <f t="shared" si="43"/>
        <v>43</v>
      </c>
      <c r="CO137" s="368">
        <f>((CN137/CM137)-1)*100</f>
        <v>207.14285714285717</v>
      </c>
      <c r="CU137" s="234"/>
      <c r="CV137" s="234"/>
      <c r="CW137" s="234"/>
      <c r="CX137" s="234"/>
      <c r="CY137" s="234"/>
      <c r="CZ137" s="234"/>
      <c r="DA137" s="234"/>
      <c r="DB137" s="234"/>
      <c r="DC137" s="234"/>
      <c r="DD137" s="234"/>
      <c r="DE137" s="234"/>
      <c r="DF137" s="234"/>
      <c r="DG137" s="234"/>
      <c r="DH137" s="234"/>
      <c r="DI137" s="234"/>
      <c r="DJ137" s="234"/>
      <c r="DK137" s="234"/>
      <c r="DL137" s="234"/>
    </row>
    <row r="138" spans="1:116" ht="20.100000000000001" customHeight="1" x14ac:dyDescent="0.25">
      <c r="A138" s="549"/>
      <c r="B138" s="110" t="s">
        <v>30</v>
      </c>
      <c r="C138" s="130" t="s">
        <v>31</v>
      </c>
      <c r="D138" s="187">
        <v>0</v>
      </c>
      <c r="E138" s="188">
        <v>1</v>
      </c>
      <c r="F138" s="188">
        <v>0</v>
      </c>
      <c r="G138" s="188">
        <v>0</v>
      </c>
      <c r="H138" s="188">
        <v>0</v>
      </c>
      <c r="I138" s="188">
        <v>0</v>
      </c>
      <c r="J138" s="188">
        <v>0</v>
      </c>
      <c r="K138" s="188">
        <v>0</v>
      </c>
      <c r="L138" s="188">
        <v>0</v>
      </c>
      <c r="M138" s="188">
        <v>0</v>
      </c>
      <c r="N138" s="188">
        <v>0</v>
      </c>
      <c r="O138" s="192">
        <v>0</v>
      </c>
      <c r="P138" s="170">
        <v>1</v>
      </c>
      <c r="Q138" s="180">
        <v>0</v>
      </c>
      <c r="R138" s="180">
        <v>0</v>
      </c>
      <c r="S138" s="180">
        <v>0</v>
      </c>
      <c r="T138" s="180">
        <v>0</v>
      </c>
      <c r="U138" s="180">
        <v>2</v>
      </c>
      <c r="V138" s="180">
        <v>0</v>
      </c>
      <c r="W138" s="180">
        <v>0</v>
      </c>
      <c r="X138" s="180">
        <v>0</v>
      </c>
      <c r="Y138" s="180">
        <v>0</v>
      </c>
      <c r="Z138" s="191">
        <v>0</v>
      </c>
      <c r="AA138" s="191">
        <v>0</v>
      </c>
      <c r="AB138" s="191">
        <v>0</v>
      </c>
      <c r="AC138" s="170">
        <v>2</v>
      </c>
      <c r="AD138" s="181">
        <v>0</v>
      </c>
      <c r="AE138" s="181">
        <v>0</v>
      </c>
      <c r="AF138" s="181">
        <v>0</v>
      </c>
      <c r="AG138" s="181">
        <v>0</v>
      </c>
      <c r="AH138" s="181">
        <v>0</v>
      </c>
      <c r="AI138" s="181">
        <v>0</v>
      </c>
      <c r="AJ138" s="181">
        <v>0</v>
      </c>
      <c r="AK138" s="181">
        <v>0</v>
      </c>
      <c r="AL138" s="181">
        <v>0</v>
      </c>
      <c r="AM138" s="181">
        <v>0</v>
      </c>
      <c r="AN138" s="181">
        <v>0</v>
      </c>
      <c r="AO138" s="181">
        <v>0</v>
      </c>
      <c r="AP138" s="138">
        <v>0</v>
      </c>
      <c r="AQ138" s="98">
        <v>0</v>
      </c>
      <c r="AR138" s="98">
        <v>0</v>
      </c>
      <c r="AS138" s="98">
        <v>0</v>
      </c>
      <c r="AT138" s="98">
        <v>0</v>
      </c>
      <c r="AU138" s="98">
        <v>0</v>
      </c>
      <c r="AV138" s="98">
        <v>0</v>
      </c>
      <c r="AW138" s="98">
        <v>0</v>
      </c>
      <c r="AX138" s="98">
        <v>0</v>
      </c>
      <c r="AY138" s="98">
        <v>0</v>
      </c>
      <c r="AZ138" s="98">
        <v>0</v>
      </c>
      <c r="BA138" s="98">
        <v>0</v>
      </c>
      <c r="BB138" s="138">
        <v>0</v>
      </c>
      <c r="BC138" s="98">
        <v>0</v>
      </c>
      <c r="BD138" s="98">
        <v>0</v>
      </c>
      <c r="BE138" s="98">
        <v>0</v>
      </c>
      <c r="BF138" s="98">
        <v>0</v>
      </c>
      <c r="BG138" s="98">
        <v>0</v>
      </c>
      <c r="BH138" s="98">
        <v>0</v>
      </c>
      <c r="BI138" s="98">
        <v>0</v>
      </c>
      <c r="BJ138" s="98">
        <v>0</v>
      </c>
      <c r="BK138" s="98">
        <v>0</v>
      </c>
      <c r="BL138" s="98">
        <v>0</v>
      </c>
      <c r="BM138" s="98">
        <v>0</v>
      </c>
      <c r="BN138" s="443">
        <f t="shared" si="50"/>
        <v>0</v>
      </c>
      <c r="BO138" s="98">
        <v>0</v>
      </c>
      <c r="BP138" s="98">
        <v>0</v>
      </c>
      <c r="BQ138" s="98">
        <v>0</v>
      </c>
      <c r="BR138" s="98">
        <v>0</v>
      </c>
      <c r="BS138" s="98">
        <v>0</v>
      </c>
      <c r="BT138" s="98">
        <v>0</v>
      </c>
      <c r="BU138" s="98">
        <v>0</v>
      </c>
      <c r="BV138" s="98">
        <v>0</v>
      </c>
      <c r="BW138" s="98">
        <v>0</v>
      </c>
      <c r="BX138" s="98">
        <v>0</v>
      </c>
      <c r="BY138" s="98">
        <v>0</v>
      </c>
      <c r="BZ138" s="98">
        <v>0</v>
      </c>
      <c r="CA138" s="138">
        <v>0</v>
      </c>
      <c r="CB138" s="98">
        <v>0</v>
      </c>
      <c r="CC138" s="98">
        <v>0</v>
      </c>
      <c r="CD138" s="98">
        <v>0</v>
      </c>
      <c r="CE138" s="98">
        <v>0</v>
      </c>
      <c r="CF138" s="98">
        <v>0</v>
      </c>
      <c r="CG138" s="98">
        <v>0</v>
      </c>
      <c r="CH138" s="98">
        <v>0</v>
      </c>
      <c r="CI138" s="98">
        <v>0</v>
      </c>
      <c r="CJ138" s="98">
        <v>0</v>
      </c>
      <c r="CK138" s="244">
        <v>0</v>
      </c>
      <c r="CL138" s="367">
        <f t="shared" si="41"/>
        <v>0</v>
      </c>
      <c r="CM138" s="367">
        <f t="shared" si="42"/>
        <v>0</v>
      </c>
      <c r="CN138" s="27">
        <f t="shared" si="43"/>
        <v>0</v>
      </c>
      <c r="CO138" s="368"/>
      <c r="CU138" s="234"/>
      <c r="CV138" s="234"/>
      <c r="CW138" s="234"/>
      <c r="CX138" s="234"/>
      <c r="CY138" s="234"/>
      <c r="CZ138" s="234"/>
      <c r="DA138" s="234"/>
      <c r="DB138" s="234"/>
      <c r="DC138" s="234"/>
      <c r="DD138" s="234"/>
      <c r="DE138" s="234"/>
      <c r="DF138" s="234"/>
      <c r="DG138" s="234"/>
      <c r="DH138" s="234"/>
      <c r="DI138" s="234"/>
      <c r="DJ138" s="234"/>
      <c r="DK138" s="234"/>
      <c r="DL138" s="234"/>
    </row>
    <row r="139" spans="1:116" ht="20.100000000000001" customHeight="1" x14ac:dyDescent="0.25">
      <c r="A139" s="549"/>
      <c r="B139" s="110" t="s">
        <v>136</v>
      </c>
      <c r="C139" s="130" t="s">
        <v>137</v>
      </c>
      <c r="D139" s="187">
        <v>0</v>
      </c>
      <c r="E139" s="188">
        <v>3</v>
      </c>
      <c r="F139" s="188">
        <v>0</v>
      </c>
      <c r="G139" s="188">
        <v>1</v>
      </c>
      <c r="H139" s="188">
        <v>1</v>
      </c>
      <c r="I139" s="188">
        <v>0</v>
      </c>
      <c r="J139" s="188">
        <v>0</v>
      </c>
      <c r="K139" s="188">
        <v>0</v>
      </c>
      <c r="L139" s="188">
        <v>0</v>
      </c>
      <c r="M139" s="188">
        <v>0</v>
      </c>
      <c r="N139" s="188">
        <v>0</v>
      </c>
      <c r="O139" s="192">
        <v>0</v>
      </c>
      <c r="P139" s="170">
        <v>5</v>
      </c>
      <c r="Q139" s="180">
        <v>0</v>
      </c>
      <c r="R139" s="180">
        <v>0</v>
      </c>
      <c r="S139" s="180">
        <v>0</v>
      </c>
      <c r="T139" s="180">
        <v>0</v>
      </c>
      <c r="U139" s="180">
        <v>0</v>
      </c>
      <c r="V139" s="180">
        <v>2</v>
      </c>
      <c r="W139" s="180">
        <v>0</v>
      </c>
      <c r="X139" s="180">
        <v>0</v>
      </c>
      <c r="Y139" s="180">
        <v>0</v>
      </c>
      <c r="Z139" s="191">
        <v>0</v>
      </c>
      <c r="AA139" s="191">
        <v>0</v>
      </c>
      <c r="AB139" s="191">
        <v>2</v>
      </c>
      <c r="AC139" s="170">
        <v>4</v>
      </c>
      <c r="AD139" s="181">
        <v>0</v>
      </c>
      <c r="AE139" s="181">
        <v>0</v>
      </c>
      <c r="AF139" s="181">
        <v>0</v>
      </c>
      <c r="AG139" s="181">
        <v>0</v>
      </c>
      <c r="AH139" s="181">
        <v>0</v>
      </c>
      <c r="AI139" s="181">
        <v>0</v>
      </c>
      <c r="AJ139" s="181">
        <v>0</v>
      </c>
      <c r="AK139" s="181">
        <v>0</v>
      </c>
      <c r="AL139" s="181">
        <v>0</v>
      </c>
      <c r="AM139" s="181">
        <v>0</v>
      </c>
      <c r="AN139" s="181">
        <v>0</v>
      </c>
      <c r="AO139" s="181">
        <v>0</v>
      </c>
      <c r="AP139" s="138">
        <v>0</v>
      </c>
      <c r="AQ139" s="98">
        <v>0</v>
      </c>
      <c r="AR139" s="98">
        <v>0</v>
      </c>
      <c r="AS139" s="98">
        <v>0</v>
      </c>
      <c r="AT139" s="98">
        <v>0</v>
      </c>
      <c r="AU139" s="98">
        <v>0</v>
      </c>
      <c r="AV139" s="98">
        <v>0</v>
      </c>
      <c r="AW139" s="98">
        <v>0</v>
      </c>
      <c r="AX139" s="98">
        <v>0</v>
      </c>
      <c r="AY139" s="98">
        <v>0</v>
      </c>
      <c r="AZ139" s="98">
        <v>0</v>
      </c>
      <c r="BA139" s="98">
        <v>0</v>
      </c>
      <c r="BB139" s="138">
        <v>0</v>
      </c>
      <c r="BC139" s="98">
        <v>0</v>
      </c>
      <c r="BD139" s="98">
        <v>0</v>
      </c>
      <c r="BE139" s="98">
        <v>0</v>
      </c>
      <c r="BF139" s="98">
        <v>0</v>
      </c>
      <c r="BG139" s="98">
        <v>0</v>
      </c>
      <c r="BH139" s="98">
        <v>0</v>
      </c>
      <c r="BI139" s="98">
        <v>0</v>
      </c>
      <c r="BJ139" s="98">
        <v>0</v>
      </c>
      <c r="BK139" s="98">
        <v>0</v>
      </c>
      <c r="BL139" s="98">
        <v>0</v>
      </c>
      <c r="BM139" s="98">
        <v>0</v>
      </c>
      <c r="BN139" s="443">
        <f t="shared" si="50"/>
        <v>0</v>
      </c>
      <c r="BO139" s="98">
        <v>0</v>
      </c>
      <c r="BP139" s="98">
        <v>0</v>
      </c>
      <c r="BQ139" s="98">
        <v>0</v>
      </c>
      <c r="BR139" s="98">
        <v>1</v>
      </c>
      <c r="BS139" s="98">
        <v>0</v>
      </c>
      <c r="BT139" s="98">
        <v>0</v>
      </c>
      <c r="BU139" s="98">
        <v>1</v>
      </c>
      <c r="BV139" s="98">
        <v>7</v>
      </c>
      <c r="BW139" s="98">
        <v>2</v>
      </c>
      <c r="BX139" s="98">
        <v>0</v>
      </c>
      <c r="BY139" s="98">
        <v>3</v>
      </c>
      <c r="BZ139" s="98">
        <v>0</v>
      </c>
      <c r="CA139" s="138">
        <v>0</v>
      </c>
      <c r="CB139" s="98">
        <v>0</v>
      </c>
      <c r="CC139" s="98">
        <v>0</v>
      </c>
      <c r="CD139" s="98">
        <v>0</v>
      </c>
      <c r="CE139" s="98">
        <v>0</v>
      </c>
      <c r="CF139" s="98">
        <v>3</v>
      </c>
      <c r="CG139" s="98">
        <v>5</v>
      </c>
      <c r="CH139" s="98">
        <v>8</v>
      </c>
      <c r="CI139" s="98">
        <v>9</v>
      </c>
      <c r="CJ139" s="98">
        <v>11</v>
      </c>
      <c r="CK139" s="244">
        <v>9</v>
      </c>
      <c r="CL139" s="367">
        <f t="shared" si="41"/>
        <v>0</v>
      </c>
      <c r="CM139" s="367">
        <f t="shared" si="42"/>
        <v>14</v>
      </c>
      <c r="CN139" s="27">
        <f t="shared" si="43"/>
        <v>45</v>
      </c>
      <c r="CO139" s="368">
        <f>((CN139/CM139)-1)*100</f>
        <v>221.42857142857144</v>
      </c>
      <c r="CU139" s="234"/>
      <c r="CV139" s="234"/>
      <c r="CW139" s="234"/>
      <c r="CX139" s="234"/>
      <c r="CY139" s="234"/>
      <c r="CZ139" s="234"/>
      <c r="DA139" s="234"/>
      <c r="DB139" s="234"/>
      <c r="DC139" s="234"/>
      <c r="DD139" s="234"/>
      <c r="DE139" s="234"/>
      <c r="DF139" s="234"/>
      <c r="DG139" s="234"/>
      <c r="DH139" s="234"/>
      <c r="DI139" s="234"/>
      <c r="DJ139" s="234"/>
      <c r="DK139" s="234"/>
      <c r="DL139" s="234"/>
    </row>
    <row r="140" spans="1:116" ht="20.100000000000001" customHeight="1" x14ac:dyDescent="0.25">
      <c r="A140" s="549"/>
      <c r="B140" s="173" t="s">
        <v>32</v>
      </c>
      <c r="C140" s="130" t="s">
        <v>133</v>
      </c>
      <c r="D140" s="187">
        <v>227</v>
      </c>
      <c r="E140" s="188">
        <v>256</v>
      </c>
      <c r="F140" s="188">
        <v>224</v>
      </c>
      <c r="G140" s="188">
        <v>254</v>
      </c>
      <c r="H140" s="188">
        <v>314</v>
      </c>
      <c r="I140" s="188">
        <v>245</v>
      </c>
      <c r="J140" s="188">
        <v>179</v>
      </c>
      <c r="K140" s="188">
        <v>203</v>
      </c>
      <c r="L140" s="188">
        <v>184</v>
      </c>
      <c r="M140" s="188">
        <v>206</v>
      </c>
      <c r="N140" s="188">
        <v>219</v>
      </c>
      <c r="O140" s="188">
        <v>239</v>
      </c>
      <c r="P140" s="170">
        <v>2750</v>
      </c>
      <c r="Q140" s="180">
        <v>173</v>
      </c>
      <c r="R140" s="180">
        <v>185</v>
      </c>
      <c r="S140" s="180">
        <v>203</v>
      </c>
      <c r="T140" s="180">
        <v>247</v>
      </c>
      <c r="U140" s="180">
        <v>243</v>
      </c>
      <c r="V140" s="180">
        <v>307</v>
      </c>
      <c r="W140" s="180">
        <v>191</v>
      </c>
      <c r="X140" s="180">
        <v>190</v>
      </c>
      <c r="Y140" s="180">
        <v>217</v>
      </c>
      <c r="Z140" s="191">
        <v>198</v>
      </c>
      <c r="AA140" s="191">
        <v>178</v>
      </c>
      <c r="AB140" s="191">
        <v>257</v>
      </c>
      <c r="AC140" s="170">
        <v>2589</v>
      </c>
      <c r="AD140" s="181">
        <v>199</v>
      </c>
      <c r="AE140" s="181">
        <v>193</v>
      </c>
      <c r="AF140" s="181">
        <v>211</v>
      </c>
      <c r="AG140" s="181">
        <v>190</v>
      </c>
      <c r="AH140" s="181">
        <v>222</v>
      </c>
      <c r="AI140" s="181">
        <v>201</v>
      </c>
      <c r="AJ140" s="181">
        <v>240</v>
      </c>
      <c r="AK140" s="181">
        <v>201</v>
      </c>
      <c r="AL140" s="181">
        <v>165</v>
      </c>
      <c r="AM140" s="243">
        <v>163</v>
      </c>
      <c r="AN140" s="243">
        <v>200</v>
      </c>
      <c r="AO140" s="243">
        <v>178</v>
      </c>
      <c r="AP140" s="138">
        <v>194</v>
      </c>
      <c r="AQ140" s="98">
        <v>253</v>
      </c>
      <c r="AR140" s="98">
        <v>305</v>
      </c>
      <c r="AS140" s="98">
        <v>343</v>
      </c>
      <c r="AT140" s="98">
        <v>428</v>
      </c>
      <c r="AU140" s="98">
        <v>278</v>
      </c>
      <c r="AV140" s="98">
        <v>318</v>
      </c>
      <c r="AW140" s="98">
        <v>290</v>
      </c>
      <c r="AX140" s="98">
        <v>336</v>
      </c>
      <c r="AY140" s="98">
        <v>311</v>
      </c>
      <c r="AZ140" s="98">
        <v>302</v>
      </c>
      <c r="BA140" s="98">
        <v>283</v>
      </c>
      <c r="BB140" s="138">
        <v>289</v>
      </c>
      <c r="BC140" s="98">
        <v>249</v>
      </c>
      <c r="BD140" s="98">
        <v>272</v>
      </c>
      <c r="BE140" s="98">
        <v>296</v>
      </c>
      <c r="BF140" s="98">
        <v>317</v>
      </c>
      <c r="BG140" s="98">
        <v>293</v>
      </c>
      <c r="BH140" s="98">
        <v>328</v>
      </c>
      <c r="BI140" s="98">
        <v>350</v>
      </c>
      <c r="BJ140" s="98">
        <v>331</v>
      </c>
      <c r="BK140" s="98">
        <v>382</v>
      </c>
      <c r="BL140" s="98">
        <v>384</v>
      </c>
      <c r="BM140" s="98">
        <v>349</v>
      </c>
      <c r="BN140" s="443">
        <f t="shared" si="50"/>
        <v>3840</v>
      </c>
      <c r="BO140" s="98">
        <v>299</v>
      </c>
      <c r="BP140" s="98">
        <v>287</v>
      </c>
      <c r="BQ140" s="98">
        <v>296</v>
      </c>
      <c r="BR140" s="98">
        <v>327</v>
      </c>
      <c r="BS140" s="98">
        <v>344</v>
      </c>
      <c r="BT140" s="98">
        <v>353</v>
      </c>
      <c r="BU140" s="98">
        <v>343</v>
      </c>
      <c r="BV140" s="98">
        <v>378</v>
      </c>
      <c r="BW140" s="98">
        <v>309</v>
      </c>
      <c r="BX140" s="98">
        <v>210</v>
      </c>
      <c r="BY140" s="98">
        <v>160</v>
      </c>
      <c r="BZ140" s="98">
        <v>235</v>
      </c>
      <c r="CA140" s="138">
        <v>197</v>
      </c>
      <c r="CB140" s="98">
        <v>200</v>
      </c>
      <c r="CC140" s="98">
        <v>226</v>
      </c>
      <c r="CD140" s="98">
        <v>223</v>
      </c>
      <c r="CE140" s="98">
        <v>152</v>
      </c>
      <c r="CF140" s="98">
        <v>174</v>
      </c>
      <c r="CG140" s="98">
        <v>175</v>
      </c>
      <c r="CH140" s="98">
        <v>221</v>
      </c>
      <c r="CI140" s="98">
        <v>180</v>
      </c>
      <c r="CJ140" s="98">
        <v>169</v>
      </c>
      <c r="CK140" s="244">
        <v>137</v>
      </c>
      <c r="CL140" s="367">
        <f t="shared" si="41"/>
        <v>3491</v>
      </c>
      <c r="CM140" s="367">
        <f t="shared" si="42"/>
        <v>3306</v>
      </c>
      <c r="CN140" s="27">
        <f t="shared" si="43"/>
        <v>2054</v>
      </c>
      <c r="CO140" s="368">
        <f>((CN140/CM140)-1)*100</f>
        <v>-37.870538415003033</v>
      </c>
      <c r="CU140" s="234"/>
      <c r="CV140" s="234"/>
      <c r="CW140" s="234"/>
      <c r="CX140" s="234"/>
      <c r="CY140" s="234"/>
      <c r="CZ140" s="234"/>
      <c r="DA140" s="234"/>
      <c r="DB140" s="234"/>
      <c r="DC140" s="234"/>
      <c r="DD140" s="234"/>
      <c r="DE140" s="234"/>
      <c r="DF140" s="234"/>
      <c r="DG140" s="234"/>
      <c r="DH140" s="234"/>
      <c r="DI140" s="234"/>
      <c r="DJ140" s="234"/>
      <c r="DK140" s="234"/>
      <c r="DL140" s="234"/>
    </row>
    <row r="141" spans="1:116" ht="20.100000000000001" customHeight="1" x14ac:dyDescent="0.25">
      <c r="A141" s="549"/>
      <c r="B141" s="173" t="s">
        <v>103</v>
      </c>
      <c r="C141" s="130" t="s">
        <v>104</v>
      </c>
      <c r="D141" s="187">
        <v>0</v>
      </c>
      <c r="E141" s="188">
        <v>0</v>
      </c>
      <c r="F141" s="188">
        <v>0</v>
      </c>
      <c r="G141" s="188">
        <v>0</v>
      </c>
      <c r="H141" s="188">
        <v>0</v>
      </c>
      <c r="I141" s="188">
        <v>0</v>
      </c>
      <c r="J141" s="188">
        <v>0</v>
      </c>
      <c r="K141" s="188">
        <v>0</v>
      </c>
      <c r="L141" s="188">
        <v>0</v>
      </c>
      <c r="M141" s="188">
        <v>0</v>
      </c>
      <c r="N141" s="188">
        <v>0</v>
      </c>
      <c r="O141" s="188">
        <v>0</v>
      </c>
      <c r="P141" s="170">
        <v>0</v>
      </c>
      <c r="Q141" s="180">
        <v>0</v>
      </c>
      <c r="R141" s="180">
        <v>0</v>
      </c>
      <c r="S141" s="180">
        <v>0</v>
      </c>
      <c r="T141" s="180">
        <v>0</v>
      </c>
      <c r="U141" s="180">
        <v>0</v>
      </c>
      <c r="V141" s="180">
        <v>0</v>
      </c>
      <c r="W141" s="180">
        <v>0</v>
      </c>
      <c r="X141" s="180">
        <v>0</v>
      </c>
      <c r="Y141" s="180">
        <v>0</v>
      </c>
      <c r="Z141" s="191">
        <v>0</v>
      </c>
      <c r="AA141" s="191">
        <v>0</v>
      </c>
      <c r="AB141" s="191">
        <v>0</v>
      </c>
      <c r="AC141" s="170">
        <v>0</v>
      </c>
      <c r="AD141" s="181">
        <v>0</v>
      </c>
      <c r="AE141" s="181">
        <v>0</v>
      </c>
      <c r="AF141" s="181">
        <v>0</v>
      </c>
      <c r="AG141" s="181">
        <v>0</v>
      </c>
      <c r="AH141" s="181">
        <v>0</v>
      </c>
      <c r="AI141" s="181">
        <v>0</v>
      </c>
      <c r="AJ141" s="181">
        <v>0</v>
      </c>
      <c r="AK141" s="181">
        <v>0</v>
      </c>
      <c r="AL141" s="181">
        <v>0</v>
      </c>
      <c r="AM141" s="181">
        <v>0</v>
      </c>
      <c r="AN141" s="181">
        <v>0</v>
      </c>
      <c r="AO141" s="181">
        <v>0</v>
      </c>
      <c r="AP141" s="138">
        <v>0</v>
      </c>
      <c r="AQ141" s="98">
        <v>0</v>
      </c>
      <c r="AR141" s="98">
        <v>0</v>
      </c>
      <c r="AS141" s="98">
        <v>0</v>
      </c>
      <c r="AT141" s="98">
        <v>0</v>
      </c>
      <c r="AU141" s="98">
        <v>0</v>
      </c>
      <c r="AV141" s="98">
        <v>0</v>
      </c>
      <c r="AW141" s="98">
        <v>0</v>
      </c>
      <c r="AX141" s="98">
        <v>0</v>
      </c>
      <c r="AY141" s="98">
        <v>0</v>
      </c>
      <c r="AZ141" s="98">
        <v>0</v>
      </c>
      <c r="BA141" s="98">
        <v>0</v>
      </c>
      <c r="BB141" s="138">
        <v>0</v>
      </c>
      <c r="BC141" s="98">
        <v>0</v>
      </c>
      <c r="BD141" s="98">
        <v>0</v>
      </c>
      <c r="BE141" s="98">
        <v>0</v>
      </c>
      <c r="BF141" s="98">
        <v>0</v>
      </c>
      <c r="BG141" s="98">
        <v>0</v>
      </c>
      <c r="BH141" s="98">
        <v>0</v>
      </c>
      <c r="BI141" s="98">
        <v>0</v>
      </c>
      <c r="BJ141" s="98">
        <v>1</v>
      </c>
      <c r="BK141" s="98">
        <v>0</v>
      </c>
      <c r="BL141" s="98">
        <v>0</v>
      </c>
      <c r="BM141" s="98">
        <v>1</v>
      </c>
      <c r="BN141" s="443">
        <f t="shared" si="50"/>
        <v>2</v>
      </c>
      <c r="BO141" s="98">
        <v>1</v>
      </c>
      <c r="BP141" s="98">
        <v>0</v>
      </c>
      <c r="BQ141" s="98">
        <v>0</v>
      </c>
      <c r="BR141" s="98">
        <v>0</v>
      </c>
      <c r="BS141" s="98">
        <v>0</v>
      </c>
      <c r="BT141" s="98">
        <v>0</v>
      </c>
      <c r="BU141" s="98">
        <v>0</v>
      </c>
      <c r="BV141" s="98">
        <v>0</v>
      </c>
      <c r="BW141" s="98">
        <v>0</v>
      </c>
      <c r="BX141" s="98">
        <v>0</v>
      </c>
      <c r="BY141" s="98">
        <v>0</v>
      </c>
      <c r="BZ141" s="98">
        <v>0</v>
      </c>
      <c r="CA141" s="138">
        <v>0</v>
      </c>
      <c r="CB141" s="98">
        <v>0</v>
      </c>
      <c r="CC141" s="98">
        <v>0</v>
      </c>
      <c r="CD141" s="98">
        <v>0</v>
      </c>
      <c r="CE141" s="98">
        <v>0</v>
      </c>
      <c r="CF141" s="98">
        <v>0</v>
      </c>
      <c r="CG141" s="98">
        <v>0</v>
      </c>
      <c r="CH141" s="98">
        <v>0</v>
      </c>
      <c r="CI141" s="98">
        <v>0</v>
      </c>
      <c r="CJ141" s="98">
        <v>0</v>
      </c>
      <c r="CK141" s="244">
        <v>0</v>
      </c>
      <c r="CL141" s="367">
        <f t="shared" si="41"/>
        <v>1</v>
      </c>
      <c r="CM141" s="367">
        <f t="shared" si="42"/>
        <v>1</v>
      </c>
      <c r="CN141" s="27">
        <f t="shared" si="43"/>
        <v>0</v>
      </c>
      <c r="CO141" s="368">
        <f>((CN141/CM141)-1)*100</f>
        <v>-100</v>
      </c>
      <c r="CU141" s="234"/>
      <c r="CV141" s="234"/>
      <c r="CW141" s="234"/>
      <c r="CX141" s="234"/>
      <c r="CY141" s="234"/>
      <c r="CZ141" s="234"/>
      <c r="DA141" s="234"/>
      <c r="DB141" s="234"/>
      <c r="DC141" s="234"/>
      <c r="DD141" s="234"/>
      <c r="DE141" s="234"/>
      <c r="DF141" s="234"/>
      <c r="DG141" s="234"/>
      <c r="DH141" s="234"/>
      <c r="DI141" s="234"/>
      <c r="DJ141" s="234"/>
      <c r="DK141" s="234"/>
      <c r="DL141" s="234"/>
    </row>
    <row r="142" spans="1:116" ht="20.100000000000001" customHeight="1" x14ac:dyDescent="0.25">
      <c r="A142" s="549"/>
      <c r="B142" s="110" t="s">
        <v>126</v>
      </c>
      <c r="C142" s="130" t="s">
        <v>129</v>
      </c>
      <c r="D142" s="187">
        <v>0</v>
      </c>
      <c r="E142" s="188">
        <v>0</v>
      </c>
      <c r="F142" s="188">
        <v>0</v>
      </c>
      <c r="G142" s="188">
        <v>0</v>
      </c>
      <c r="H142" s="188">
        <v>0</v>
      </c>
      <c r="I142" s="188">
        <v>0</v>
      </c>
      <c r="J142" s="188">
        <v>0</v>
      </c>
      <c r="K142" s="188">
        <v>0</v>
      </c>
      <c r="L142" s="188">
        <v>0</v>
      </c>
      <c r="M142" s="188">
        <v>0</v>
      </c>
      <c r="N142" s="188">
        <v>0</v>
      </c>
      <c r="O142" s="188">
        <v>0</v>
      </c>
      <c r="P142" s="170">
        <v>0</v>
      </c>
      <c r="Q142" s="180">
        <v>0</v>
      </c>
      <c r="R142" s="180">
        <v>0</v>
      </c>
      <c r="S142" s="180">
        <v>0</v>
      </c>
      <c r="T142" s="180">
        <v>0</v>
      </c>
      <c r="U142" s="180">
        <v>0</v>
      </c>
      <c r="V142" s="180">
        <v>0</v>
      </c>
      <c r="W142" s="180">
        <v>0</v>
      </c>
      <c r="X142" s="180">
        <v>0</v>
      </c>
      <c r="Y142" s="180">
        <v>0</v>
      </c>
      <c r="Z142" s="191">
        <v>0</v>
      </c>
      <c r="AA142" s="191">
        <v>0</v>
      </c>
      <c r="AB142" s="191">
        <v>0</v>
      </c>
      <c r="AC142" s="170">
        <v>0</v>
      </c>
      <c r="AD142" s="181">
        <v>0</v>
      </c>
      <c r="AE142" s="181">
        <v>0</v>
      </c>
      <c r="AF142" s="181">
        <v>0</v>
      </c>
      <c r="AG142" s="181">
        <v>0</v>
      </c>
      <c r="AH142" s="181">
        <v>0</v>
      </c>
      <c r="AI142" s="181">
        <v>0</v>
      </c>
      <c r="AJ142" s="181">
        <v>0</v>
      </c>
      <c r="AK142" s="181">
        <v>0</v>
      </c>
      <c r="AL142" s="181">
        <v>0</v>
      </c>
      <c r="AM142" s="181">
        <v>0</v>
      </c>
      <c r="AN142" s="181">
        <v>0</v>
      </c>
      <c r="AO142" s="181">
        <v>0</v>
      </c>
      <c r="AP142" s="138">
        <v>0</v>
      </c>
      <c r="AQ142" s="98">
        <v>0</v>
      </c>
      <c r="AR142" s="98">
        <v>0</v>
      </c>
      <c r="AS142" s="98">
        <v>0</v>
      </c>
      <c r="AT142" s="98">
        <v>0</v>
      </c>
      <c r="AU142" s="98">
        <v>0</v>
      </c>
      <c r="AV142" s="98">
        <v>0</v>
      </c>
      <c r="AW142" s="98">
        <v>0</v>
      </c>
      <c r="AX142" s="98">
        <v>0</v>
      </c>
      <c r="AY142" s="98">
        <v>0</v>
      </c>
      <c r="AZ142" s="98">
        <v>0</v>
      </c>
      <c r="BA142" s="98">
        <v>0</v>
      </c>
      <c r="BB142" s="138">
        <v>0</v>
      </c>
      <c r="BC142" s="98">
        <v>0</v>
      </c>
      <c r="BD142" s="98">
        <v>0</v>
      </c>
      <c r="BE142" s="98">
        <v>0</v>
      </c>
      <c r="BF142" s="98">
        <v>0</v>
      </c>
      <c r="BG142" s="98">
        <v>0</v>
      </c>
      <c r="BH142" s="98">
        <v>0</v>
      </c>
      <c r="BI142" s="98">
        <v>0</v>
      </c>
      <c r="BJ142" s="98">
        <v>0</v>
      </c>
      <c r="BK142" s="98">
        <v>0</v>
      </c>
      <c r="BL142" s="98">
        <v>0</v>
      </c>
      <c r="BM142" s="98">
        <v>0</v>
      </c>
      <c r="BN142" s="443">
        <f t="shared" si="50"/>
        <v>0</v>
      </c>
      <c r="BO142" s="98">
        <v>0</v>
      </c>
      <c r="BP142" s="98">
        <v>0</v>
      </c>
      <c r="BQ142" s="98">
        <v>0</v>
      </c>
      <c r="BR142" s="98">
        <v>0</v>
      </c>
      <c r="BS142" s="98">
        <v>0</v>
      </c>
      <c r="BT142" s="98">
        <v>0</v>
      </c>
      <c r="BU142" s="98">
        <v>0</v>
      </c>
      <c r="BV142" s="98">
        <v>0</v>
      </c>
      <c r="BW142" s="98">
        <v>1</v>
      </c>
      <c r="BX142" s="98">
        <v>3</v>
      </c>
      <c r="BY142" s="98">
        <v>1</v>
      </c>
      <c r="BZ142" s="98">
        <v>1</v>
      </c>
      <c r="CA142" s="138">
        <v>0</v>
      </c>
      <c r="CB142" s="98">
        <v>0</v>
      </c>
      <c r="CC142" s="98">
        <v>5</v>
      </c>
      <c r="CD142" s="98">
        <v>0</v>
      </c>
      <c r="CE142" s="98">
        <v>5</v>
      </c>
      <c r="CF142" s="98">
        <v>4</v>
      </c>
      <c r="CG142" s="98">
        <v>3</v>
      </c>
      <c r="CH142" s="98">
        <v>17</v>
      </c>
      <c r="CI142" s="98">
        <v>4</v>
      </c>
      <c r="CJ142" s="98">
        <v>6</v>
      </c>
      <c r="CK142" s="244">
        <v>2</v>
      </c>
      <c r="CL142" s="367">
        <f t="shared" si="41"/>
        <v>0</v>
      </c>
      <c r="CM142" s="367">
        <f t="shared" si="42"/>
        <v>5</v>
      </c>
      <c r="CN142" s="27">
        <f t="shared" si="43"/>
        <v>46</v>
      </c>
      <c r="CO142" s="368">
        <f>((CN142/CM142)-1)*100</f>
        <v>819.99999999999989</v>
      </c>
      <c r="CU142" s="234"/>
      <c r="CV142" s="234"/>
      <c r="CW142" s="234"/>
      <c r="CX142" s="234"/>
      <c r="CY142" s="234"/>
      <c r="CZ142" s="234"/>
      <c r="DA142" s="234"/>
      <c r="DB142" s="234"/>
      <c r="DC142" s="234"/>
      <c r="DD142" s="234"/>
      <c r="DE142" s="234"/>
      <c r="DF142" s="234"/>
      <c r="DG142" s="234"/>
      <c r="DH142" s="234"/>
      <c r="DI142" s="234"/>
      <c r="DJ142" s="234"/>
      <c r="DK142" s="234"/>
      <c r="DL142" s="234"/>
    </row>
    <row r="143" spans="1:116" ht="20.100000000000001" customHeight="1" x14ac:dyDescent="0.25">
      <c r="A143" s="549"/>
      <c r="B143" s="110" t="s">
        <v>127</v>
      </c>
      <c r="C143" s="130" t="s">
        <v>188</v>
      </c>
      <c r="D143" s="187">
        <v>0</v>
      </c>
      <c r="E143" s="188">
        <v>0</v>
      </c>
      <c r="F143" s="188">
        <v>0</v>
      </c>
      <c r="G143" s="188">
        <v>0</v>
      </c>
      <c r="H143" s="188">
        <v>0</v>
      </c>
      <c r="I143" s="188">
        <v>0</v>
      </c>
      <c r="J143" s="188">
        <v>0</v>
      </c>
      <c r="K143" s="188">
        <v>0</v>
      </c>
      <c r="L143" s="188">
        <v>0</v>
      </c>
      <c r="M143" s="188">
        <v>0</v>
      </c>
      <c r="N143" s="188">
        <v>0</v>
      </c>
      <c r="O143" s="188">
        <v>0</v>
      </c>
      <c r="P143" s="170">
        <v>0</v>
      </c>
      <c r="Q143" s="180">
        <v>0</v>
      </c>
      <c r="R143" s="180">
        <v>0</v>
      </c>
      <c r="S143" s="180">
        <v>0</v>
      </c>
      <c r="T143" s="180">
        <v>0</v>
      </c>
      <c r="U143" s="180">
        <v>0</v>
      </c>
      <c r="V143" s="180">
        <v>0</v>
      </c>
      <c r="W143" s="180">
        <v>0</v>
      </c>
      <c r="X143" s="180">
        <v>0</v>
      </c>
      <c r="Y143" s="180">
        <v>0</v>
      </c>
      <c r="Z143" s="191">
        <v>0</v>
      </c>
      <c r="AA143" s="191">
        <v>0</v>
      </c>
      <c r="AB143" s="191">
        <v>0</v>
      </c>
      <c r="AC143" s="170">
        <v>0</v>
      </c>
      <c r="AD143" s="181">
        <v>0</v>
      </c>
      <c r="AE143" s="181">
        <v>0</v>
      </c>
      <c r="AF143" s="181">
        <v>0</v>
      </c>
      <c r="AG143" s="181">
        <v>0</v>
      </c>
      <c r="AH143" s="181">
        <v>0</v>
      </c>
      <c r="AI143" s="181">
        <v>0</v>
      </c>
      <c r="AJ143" s="181">
        <v>0</v>
      </c>
      <c r="AK143" s="181">
        <v>0</v>
      </c>
      <c r="AL143" s="181">
        <v>0</v>
      </c>
      <c r="AM143" s="181">
        <v>0</v>
      </c>
      <c r="AN143" s="181">
        <v>0</v>
      </c>
      <c r="AO143" s="181">
        <v>0</v>
      </c>
      <c r="AP143" s="138">
        <v>0</v>
      </c>
      <c r="AQ143" s="98">
        <v>0</v>
      </c>
      <c r="AR143" s="98">
        <v>0</v>
      </c>
      <c r="AS143" s="98">
        <v>0</v>
      </c>
      <c r="AT143" s="98">
        <v>0</v>
      </c>
      <c r="AU143" s="98">
        <v>0</v>
      </c>
      <c r="AV143" s="98">
        <v>0</v>
      </c>
      <c r="AW143" s="98">
        <v>0</v>
      </c>
      <c r="AX143" s="98">
        <v>0</v>
      </c>
      <c r="AY143" s="98">
        <v>0</v>
      </c>
      <c r="AZ143" s="98">
        <v>0</v>
      </c>
      <c r="BA143" s="98">
        <v>0</v>
      </c>
      <c r="BB143" s="138">
        <v>0</v>
      </c>
      <c r="BC143" s="98">
        <v>0</v>
      </c>
      <c r="BD143" s="98">
        <v>0</v>
      </c>
      <c r="BE143" s="98">
        <v>0</v>
      </c>
      <c r="BF143" s="98">
        <v>0</v>
      </c>
      <c r="BG143" s="98">
        <v>0</v>
      </c>
      <c r="BH143" s="98">
        <v>0</v>
      </c>
      <c r="BI143" s="98">
        <v>0</v>
      </c>
      <c r="BJ143" s="98">
        <v>0</v>
      </c>
      <c r="BK143" s="98">
        <v>0</v>
      </c>
      <c r="BL143" s="98">
        <v>0</v>
      </c>
      <c r="BM143" s="98">
        <v>0</v>
      </c>
      <c r="BN143" s="443">
        <f t="shared" si="50"/>
        <v>0</v>
      </c>
      <c r="BO143" s="98">
        <v>0</v>
      </c>
      <c r="BP143" s="98">
        <v>0</v>
      </c>
      <c r="BQ143" s="98">
        <v>0</v>
      </c>
      <c r="BR143" s="98">
        <v>0</v>
      </c>
      <c r="BS143" s="98">
        <v>0</v>
      </c>
      <c r="BT143" s="98">
        <v>0</v>
      </c>
      <c r="BU143" s="98">
        <v>0</v>
      </c>
      <c r="BV143" s="98">
        <v>0</v>
      </c>
      <c r="BW143" s="98">
        <v>189</v>
      </c>
      <c r="BX143" s="98">
        <v>292</v>
      </c>
      <c r="BY143" s="98">
        <v>247</v>
      </c>
      <c r="BZ143" s="98">
        <v>210</v>
      </c>
      <c r="CA143" s="138">
        <v>187</v>
      </c>
      <c r="CB143" s="98">
        <v>148</v>
      </c>
      <c r="CC143" s="98">
        <v>171</v>
      </c>
      <c r="CD143" s="98">
        <v>175</v>
      </c>
      <c r="CE143" s="98">
        <v>200</v>
      </c>
      <c r="CF143" s="98">
        <v>211</v>
      </c>
      <c r="CG143" s="98">
        <v>301</v>
      </c>
      <c r="CH143" s="98">
        <v>324</v>
      </c>
      <c r="CI143" s="98">
        <v>347</v>
      </c>
      <c r="CJ143" s="98">
        <v>428</v>
      </c>
      <c r="CK143" s="244">
        <v>415</v>
      </c>
      <c r="CL143" s="367">
        <f t="shared" si="41"/>
        <v>0</v>
      </c>
      <c r="CM143" s="367">
        <f t="shared" si="42"/>
        <v>728</v>
      </c>
      <c r="CN143" s="27">
        <f t="shared" si="43"/>
        <v>2907</v>
      </c>
      <c r="CO143" s="368">
        <f t="shared" ref="CO143:CO144" si="51">((CN143/CM143)-1)*100</f>
        <v>299.3131868131868</v>
      </c>
      <c r="CU143" s="234"/>
      <c r="CV143" s="234"/>
      <c r="CW143" s="234"/>
      <c r="CX143" s="234"/>
      <c r="CY143" s="234"/>
      <c r="CZ143" s="234"/>
      <c r="DA143" s="234"/>
      <c r="DB143" s="234"/>
      <c r="DC143" s="234"/>
      <c r="DD143" s="234"/>
      <c r="DE143" s="234"/>
      <c r="DF143" s="234"/>
      <c r="DG143" s="234"/>
      <c r="DH143" s="234"/>
      <c r="DI143" s="234"/>
      <c r="DJ143" s="234"/>
      <c r="DK143" s="234"/>
      <c r="DL143" s="234"/>
    </row>
    <row r="144" spans="1:116" ht="20.100000000000001" customHeight="1" x14ac:dyDescent="0.25">
      <c r="A144" s="549"/>
      <c r="B144" s="110" t="s">
        <v>128</v>
      </c>
      <c r="C144" s="130" t="s">
        <v>130</v>
      </c>
      <c r="D144" s="187">
        <v>0</v>
      </c>
      <c r="E144" s="188">
        <v>0</v>
      </c>
      <c r="F144" s="188">
        <v>0</v>
      </c>
      <c r="G144" s="188">
        <v>0</v>
      </c>
      <c r="H144" s="188">
        <v>0</v>
      </c>
      <c r="I144" s="188">
        <v>0</v>
      </c>
      <c r="J144" s="188">
        <v>0</v>
      </c>
      <c r="K144" s="188">
        <v>0</v>
      </c>
      <c r="L144" s="188">
        <v>0</v>
      </c>
      <c r="M144" s="188">
        <v>0</v>
      </c>
      <c r="N144" s="188">
        <v>0</v>
      </c>
      <c r="O144" s="188">
        <v>0</v>
      </c>
      <c r="P144" s="170">
        <v>0</v>
      </c>
      <c r="Q144" s="180">
        <v>0</v>
      </c>
      <c r="R144" s="180">
        <v>0</v>
      </c>
      <c r="S144" s="180">
        <v>0</v>
      </c>
      <c r="T144" s="180">
        <v>0</v>
      </c>
      <c r="U144" s="180">
        <v>0</v>
      </c>
      <c r="V144" s="180">
        <v>0</v>
      </c>
      <c r="W144" s="180">
        <v>0</v>
      </c>
      <c r="X144" s="180">
        <v>0</v>
      </c>
      <c r="Y144" s="180">
        <v>0</v>
      </c>
      <c r="Z144" s="191">
        <v>0</v>
      </c>
      <c r="AA144" s="191">
        <v>0</v>
      </c>
      <c r="AB144" s="191">
        <v>0</v>
      </c>
      <c r="AC144" s="170">
        <v>0</v>
      </c>
      <c r="AD144" s="181">
        <v>0</v>
      </c>
      <c r="AE144" s="181">
        <v>0</v>
      </c>
      <c r="AF144" s="181">
        <v>0</v>
      </c>
      <c r="AG144" s="181">
        <v>0</v>
      </c>
      <c r="AH144" s="181">
        <v>0</v>
      </c>
      <c r="AI144" s="181">
        <v>0</v>
      </c>
      <c r="AJ144" s="181">
        <v>0</v>
      </c>
      <c r="AK144" s="181">
        <v>0</v>
      </c>
      <c r="AL144" s="181">
        <v>0</v>
      </c>
      <c r="AM144" s="181">
        <v>0</v>
      </c>
      <c r="AN144" s="181">
        <v>0</v>
      </c>
      <c r="AO144" s="181">
        <v>0</v>
      </c>
      <c r="AP144" s="138">
        <v>0</v>
      </c>
      <c r="AQ144" s="98">
        <v>0</v>
      </c>
      <c r="AR144" s="98">
        <v>0</v>
      </c>
      <c r="AS144" s="98">
        <v>0</v>
      </c>
      <c r="AT144" s="98">
        <v>0</v>
      </c>
      <c r="AU144" s="98">
        <v>0</v>
      </c>
      <c r="AV144" s="98">
        <v>0</v>
      </c>
      <c r="AW144" s="98">
        <v>0</v>
      </c>
      <c r="AX144" s="98">
        <v>0</v>
      </c>
      <c r="AY144" s="98">
        <v>0</v>
      </c>
      <c r="AZ144" s="98">
        <v>0</v>
      </c>
      <c r="BA144" s="98">
        <v>0</v>
      </c>
      <c r="BB144" s="138">
        <v>0</v>
      </c>
      <c r="BC144" s="98">
        <v>0</v>
      </c>
      <c r="BD144" s="98">
        <v>0</v>
      </c>
      <c r="BE144" s="98">
        <v>0</v>
      </c>
      <c r="BF144" s="98">
        <v>0</v>
      </c>
      <c r="BG144" s="98">
        <v>0</v>
      </c>
      <c r="BH144" s="98">
        <v>0</v>
      </c>
      <c r="BI144" s="98">
        <v>0</v>
      </c>
      <c r="BJ144" s="98">
        <v>0</v>
      </c>
      <c r="BK144" s="98">
        <v>0</v>
      </c>
      <c r="BL144" s="98">
        <v>0</v>
      </c>
      <c r="BM144" s="98">
        <v>0</v>
      </c>
      <c r="BN144" s="443">
        <f t="shared" si="50"/>
        <v>0</v>
      </c>
      <c r="BO144" s="98">
        <v>0</v>
      </c>
      <c r="BP144" s="98">
        <v>0</v>
      </c>
      <c r="BQ144" s="98">
        <v>0</v>
      </c>
      <c r="BR144" s="98">
        <v>0</v>
      </c>
      <c r="BS144" s="98">
        <v>0</v>
      </c>
      <c r="BT144" s="98">
        <v>0</v>
      </c>
      <c r="BU144" s="98">
        <v>0</v>
      </c>
      <c r="BV144" s="98">
        <v>0</v>
      </c>
      <c r="BW144" s="98">
        <v>8</v>
      </c>
      <c r="BX144" s="98">
        <v>37</v>
      </c>
      <c r="BY144" s="98">
        <v>25</v>
      </c>
      <c r="BZ144" s="98">
        <v>21</v>
      </c>
      <c r="CA144" s="138">
        <v>8</v>
      </c>
      <c r="CB144" s="98">
        <v>10</v>
      </c>
      <c r="CC144" s="98">
        <v>11</v>
      </c>
      <c r="CD144" s="98">
        <v>8</v>
      </c>
      <c r="CE144" s="98">
        <v>22</v>
      </c>
      <c r="CF144" s="98">
        <v>11</v>
      </c>
      <c r="CG144" s="98">
        <v>9</v>
      </c>
      <c r="CH144" s="98">
        <v>12</v>
      </c>
      <c r="CI144" s="98">
        <v>14</v>
      </c>
      <c r="CJ144" s="98">
        <v>16</v>
      </c>
      <c r="CK144" s="244">
        <v>10</v>
      </c>
      <c r="CL144" s="367">
        <f t="shared" si="41"/>
        <v>0</v>
      </c>
      <c r="CM144" s="367">
        <f t="shared" si="42"/>
        <v>70</v>
      </c>
      <c r="CN144" s="27">
        <f t="shared" si="43"/>
        <v>131</v>
      </c>
      <c r="CO144" s="368">
        <f t="shared" si="51"/>
        <v>87.142857142857139</v>
      </c>
      <c r="CU144" s="234"/>
      <c r="CV144" s="234"/>
      <c r="CW144" s="234"/>
      <c r="CX144" s="234"/>
      <c r="CY144" s="234"/>
      <c r="CZ144" s="234"/>
      <c r="DA144" s="234"/>
      <c r="DB144" s="234"/>
      <c r="DC144" s="234"/>
      <c r="DD144" s="234"/>
      <c r="DE144" s="234"/>
      <c r="DF144" s="234"/>
      <c r="DG144" s="234"/>
      <c r="DH144" s="234"/>
      <c r="DI144" s="234"/>
      <c r="DJ144" s="234"/>
      <c r="DK144" s="234"/>
      <c r="DL144" s="234"/>
    </row>
    <row r="145" spans="1:116" ht="20.100000000000001" customHeight="1" x14ac:dyDescent="0.25">
      <c r="A145" s="549"/>
      <c r="B145" s="110" t="s">
        <v>182</v>
      </c>
      <c r="C145" s="130" t="s">
        <v>184</v>
      </c>
      <c r="D145" s="187">
        <v>0</v>
      </c>
      <c r="E145" s="188">
        <v>0</v>
      </c>
      <c r="F145" s="188">
        <v>0</v>
      </c>
      <c r="G145" s="188">
        <v>0</v>
      </c>
      <c r="H145" s="188">
        <v>0</v>
      </c>
      <c r="I145" s="188">
        <v>0</v>
      </c>
      <c r="J145" s="188">
        <v>0</v>
      </c>
      <c r="K145" s="188">
        <v>0</v>
      </c>
      <c r="L145" s="188">
        <v>0</v>
      </c>
      <c r="M145" s="188">
        <v>0</v>
      </c>
      <c r="N145" s="188">
        <v>0</v>
      </c>
      <c r="O145" s="188">
        <v>0</v>
      </c>
      <c r="P145" s="170">
        <v>0</v>
      </c>
      <c r="Q145" s="180">
        <v>0</v>
      </c>
      <c r="R145" s="180">
        <v>0</v>
      </c>
      <c r="S145" s="180">
        <v>0</v>
      </c>
      <c r="T145" s="180">
        <v>0</v>
      </c>
      <c r="U145" s="180">
        <v>0</v>
      </c>
      <c r="V145" s="180">
        <v>0</v>
      </c>
      <c r="W145" s="180">
        <v>0</v>
      </c>
      <c r="X145" s="180">
        <v>0</v>
      </c>
      <c r="Y145" s="180">
        <v>0</v>
      </c>
      <c r="Z145" s="191">
        <v>0</v>
      </c>
      <c r="AA145" s="191">
        <v>0</v>
      </c>
      <c r="AB145" s="191">
        <v>0</v>
      </c>
      <c r="AC145" s="170">
        <v>0</v>
      </c>
      <c r="AD145" s="181">
        <v>0</v>
      </c>
      <c r="AE145" s="181">
        <v>0</v>
      </c>
      <c r="AF145" s="181">
        <v>0</v>
      </c>
      <c r="AG145" s="181">
        <v>0</v>
      </c>
      <c r="AH145" s="181">
        <v>0</v>
      </c>
      <c r="AI145" s="181">
        <v>0</v>
      </c>
      <c r="AJ145" s="181">
        <v>0</v>
      </c>
      <c r="AK145" s="181">
        <v>0</v>
      </c>
      <c r="AL145" s="181">
        <v>0</v>
      </c>
      <c r="AM145" s="181">
        <v>0</v>
      </c>
      <c r="AN145" s="181">
        <v>0</v>
      </c>
      <c r="AO145" s="181">
        <v>0</v>
      </c>
      <c r="AP145" s="138">
        <v>0</v>
      </c>
      <c r="AQ145" s="98">
        <v>0</v>
      </c>
      <c r="AR145" s="98">
        <v>0</v>
      </c>
      <c r="AS145" s="98">
        <v>0</v>
      </c>
      <c r="AT145" s="98">
        <v>0</v>
      </c>
      <c r="AU145" s="98">
        <v>0</v>
      </c>
      <c r="AV145" s="98">
        <v>0</v>
      </c>
      <c r="AW145" s="98">
        <v>0</v>
      </c>
      <c r="AX145" s="98">
        <v>0</v>
      </c>
      <c r="AY145" s="98">
        <v>0</v>
      </c>
      <c r="AZ145" s="98">
        <v>0</v>
      </c>
      <c r="BA145" s="98">
        <v>0</v>
      </c>
      <c r="BB145" s="138">
        <v>0</v>
      </c>
      <c r="BC145" s="98">
        <v>0</v>
      </c>
      <c r="BD145" s="98">
        <v>0</v>
      </c>
      <c r="BE145" s="98">
        <v>0</v>
      </c>
      <c r="BF145" s="98">
        <v>0</v>
      </c>
      <c r="BG145" s="98">
        <v>0</v>
      </c>
      <c r="BH145" s="98">
        <v>0</v>
      </c>
      <c r="BI145" s="98">
        <v>0</v>
      </c>
      <c r="BJ145" s="98">
        <v>0</v>
      </c>
      <c r="BK145" s="98">
        <v>0</v>
      </c>
      <c r="BL145" s="98">
        <v>0</v>
      </c>
      <c r="BM145" s="98">
        <v>0</v>
      </c>
      <c r="BN145" s="443">
        <f t="shared" si="50"/>
        <v>0</v>
      </c>
      <c r="BO145" s="98">
        <v>0</v>
      </c>
      <c r="BP145" s="98">
        <v>0</v>
      </c>
      <c r="BQ145" s="98">
        <v>0</v>
      </c>
      <c r="BR145" s="98">
        <v>0</v>
      </c>
      <c r="BS145" s="98">
        <v>0</v>
      </c>
      <c r="BT145" s="98">
        <v>0</v>
      </c>
      <c r="BU145" s="98">
        <v>0</v>
      </c>
      <c r="BV145" s="98">
        <v>0</v>
      </c>
      <c r="BW145" s="98">
        <v>0</v>
      </c>
      <c r="BX145" s="98">
        <v>0</v>
      </c>
      <c r="BY145" s="98">
        <v>0</v>
      </c>
      <c r="BZ145" s="98">
        <v>0</v>
      </c>
      <c r="CA145" s="138">
        <v>0</v>
      </c>
      <c r="CB145" s="98">
        <v>0</v>
      </c>
      <c r="CC145" s="98">
        <v>0</v>
      </c>
      <c r="CD145" s="98">
        <v>0</v>
      </c>
      <c r="CE145" s="98">
        <v>0</v>
      </c>
      <c r="CF145" s="98">
        <v>41</v>
      </c>
      <c r="CG145" s="98">
        <v>75</v>
      </c>
      <c r="CH145" s="98">
        <v>70</v>
      </c>
      <c r="CI145" s="98">
        <v>71</v>
      </c>
      <c r="CJ145" s="98">
        <v>71</v>
      </c>
      <c r="CK145" s="244">
        <v>67</v>
      </c>
      <c r="CL145" s="367">
        <f t="shared" si="41"/>
        <v>0</v>
      </c>
      <c r="CM145" s="367">
        <f t="shared" si="42"/>
        <v>0</v>
      </c>
      <c r="CN145" s="27">
        <f t="shared" si="43"/>
        <v>395</v>
      </c>
      <c r="CO145" s="368"/>
      <c r="CU145" s="234"/>
      <c r="CV145" s="234"/>
      <c r="CW145" s="234"/>
      <c r="CX145" s="234"/>
      <c r="CY145" s="234"/>
      <c r="CZ145" s="234"/>
      <c r="DA145" s="234"/>
      <c r="DB145" s="234"/>
      <c r="DC145" s="234"/>
      <c r="DD145" s="234"/>
      <c r="DE145" s="234"/>
      <c r="DF145" s="234"/>
      <c r="DG145" s="234"/>
      <c r="DH145" s="234"/>
      <c r="DI145" s="234"/>
      <c r="DJ145" s="234"/>
      <c r="DK145" s="234"/>
      <c r="DL145" s="234"/>
    </row>
    <row r="146" spans="1:116" ht="20.100000000000001" customHeight="1" x14ac:dyDescent="0.25">
      <c r="A146" s="549"/>
      <c r="B146" s="110" t="s">
        <v>183</v>
      </c>
      <c r="C146" s="130" t="s">
        <v>185</v>
      </c>
      <c r="D146" s="187">
        <v>0</v>
      </c>
      <c r="E146" s="188">
        <v>0</v>
      </c>
      <c r="F146" s="188">
        <v>0</v>
      </c>
      <c r="G146" s="188">
        <v>0</v>
      </c>
      <c r="H146" s="188">
        <v>0</v>
      </c>
      <c r="I146" s="188">
        <v>0</v>
      </c>
      <c r="J146" s="188">
        <v>0</v>
      </c>
      <c r="K146" s="188">
        <v>0</v>
      </c>
      <c r="L146" s="188">
        <v>0</v>
      </c>
      <c r="M146" s="188">
        <v>0</v>
      </c>
      <c r="N146" s="188">
        <v>0</v>
      </c>
      <c r="O146" s="188">
        <v>0</v>
      </c>
      <c r="P146" s="170">
        <v>0</v>
      </c>
      <c r="Q146" s="180">
        <v>0</v>
      </c>
      <c r="R146" s="180">
        <v>0</v>
      </c>
      <c r="S146" s="180">
        <v>0</v>
      </c>
      <c r="T146" s="180">
        <v>0</v>
      </c>
      <c r="U146" s="180">
        <v>0</v>
      </c>
      <c r="V146" s="180">
        <v>0</v>
      </c>
      <c r="W146" s="180">
        <v>0</v>
      </c>
      <c r="X146" s="180">
        <v>0</v>
      </c>
      <c r="Y146" s="180">
        <v>0</v>
      </c>
      <c r="Z146" s="191">
        <v>0</v>
      </c>
      <c r="AA146" s="191">
        <v>0</v>
      </c>
      <c r="AB146" s="191">
        <v>0</v>
      </c>
      <c r="AC146" s="170">
        <v>0</v>
      </c>
      <c r="AD146" s="181">
        <v>0</v>
      </c>
      <c r="AE146" s="181">
        <v>0</v>
      </c>
      <c r="AF146" s="181">
        <v>0</v>
      </c>
      <c r="AG146" s="181">
        <v>0</v>
      </c>
      <c r="AH146" s="181">
        <v>0</v>
      </c>
      <c r="AI146" s="181">
        <v>0</v>
      </c>
      <c r="AJ146" s="181">
        <v>0</v>
      </c>
      <c r="AK146" s="181">
        <v>0</v>
      </c>
      <c r="AL146" s="181">
        <v>0</v>
      </c>
      <c r="AM146" s="181">
        <v>0</v>
      </c>
      <c r="AN146" s="181">
        <v>0</v>
      </c>
      <c r="AO146" s="181">
        <v>0</v>
      </c>
      <c r="AP146" s="138">
        <v>0</v>
      </c>
      <c r="AQ146" s="98">
        <v>0</v>
      </c>
      <c r="AR146" s="98">
        <v>0</v>
      </c>
      <c r="AS146" s="98">
        <v>0</v>
      </c>
      <c r="AT146" s="98">
        <v>0</v>
      </c>
      <c r="AU146" s="98">
        <v>0</v>
      </c>
      <c r="AV146" s="98">
        <v>0</v>
      </c>
      <c r="AW146" s="98">
        <v>0</v>
      </c>
      <c r="AX146" s="98">
        <v>0</v>
      </c>
      <c r="AY146" s="98">
        <v>0</v>
      </c>
      <c r="AZ146" s="98">
        <v>0</v>
      </c>
      <c r="BA146" s="98">
        <v>0</v>
      </c>
      <c r="BB146" s="138">
        <v>0</v>
      </c>
      <c r="BC146" s="98">
        <v>0</v>
      </c>
      <c r="BD146" s="98">
        <v>0</v>
      </c>
      <c r="BE146" s="98">
        <v>0</v>
      </c>
      <c r="BF146" s="98">
        <v>0</v>
      </c>
      <c r="BG146" s="98">
        <v>0</v>
      </c>
      <c r="BH146" s="98">
        <v>0</v>
      </c>
      <c r="BI146" s="98">
        <v>0</v>
      </c>
      <c r="BJ146" s="98">
        <v>0</v>
      </c>
      <c r="BK146" s="98">
        <v>0</v>
      </c>
      <c r="BL146" s="98">
        <v>0</v>
      </c>
      <c r="BM146" s="98">
        <v>0</v>
      </c>
      <c r="BN146" s="443">
        <f t="shared" si="50"/>
        <v>0</v>
      </c>
      <c r="BO146" s="98">
        <v>0</v>
      </c>
      <c r="BP146" s="98">
        <v>0</v>
      </c>
      <c r="BQ146" s="98">
        <v>0</v>
      </c>
      <c r="BR146" s="98">
        <v>0</v>
      </c>
      <c r="BS146" s="98">
        <v>0</v>
      </c>
      <c r="BT146" s="98">
        <v>0</v>
      </c>
      <c r="BU146" s="98">
        <v>0</v>
      </c>
      <c r="BV146" s="98">
        <v>0</v>
      </c>
      <c r="BW146" s="98">
        <v>0</v>
      </c>
      <c r="BX146" s="98">
        <v>0</v>
      </c>
      <c r="BY146" s="98">
        <v>0</v>
      </c>
      <c r="BZ146" s="98">
        <v>0</v>
      </c>
      <c r="CA146" s="138">
        <v>0</v>
      </c>
      <c r="CB146" s="98">
        <v>0</v>
      </c>
      <c r="CC146" s="98">
        <v>0</v>
      </c>
      <c r="CD146" s="98">
        <v>0</v>
      </c>
      <c r="CE146" s="98">
        <v>0</v>
      </c>
      <c r="CF146" s="98">
        <v>29</v>
      </c>
      <c r="CG146" s="98">
        <v>55</v>
      </c>
      <c r="CH146" s="98">
        <v>50</v>
      </c>
      <c r="CI146" s="98">
        <v>54</v>
      </c>
      <c r="CJ146" s="98">
        <v>54</v>
      </c>
      <c r="CK146" s="244">
        <v>53</v>
      </c>
      <c r="CL146" s="367">
        <f t="shared" si="41"/>
        <v>0</v>
      </c>
      <c r="CM146" s="367">
        <f t="shared" si="42"/>
        <v>0</v>
      </c>
      <c r="CN146" s="27">
        <f t="shared" si="43"/>
        <v>295</v>
      </c>
      <c r="CO146" s="368"/>
      <c r="CU146" s="234"/>
      <c r="CV146" s="234"/>
      <c r="CW146" s="234"/>
      <c r="CX146" s="234"/>
      <c r="CY146" s="234"/>
      <c r="CZ146" s="234"/>
      <c r="DA146" s="234"/>
      <c r="DB146" s="234"/>
      <c r="DC146" s="234"/>
      <c r="DD146" s="234"/>
      <c r="DE146" s="234"/>
      <c r="DF146" s="234"/>
      <c r="DG146" s="234"/>
      <c r="DH146" s="234"/>
      <c r="DI146" s="234"/>
      <c r="DJ146" s="234"/>
      <c r="DK146" s="234"/>
      <c r="DL146" s="234"/>
    </row>
    <row r="147" spans="1:116" ht="20.100000000000001" customHeight="1" x14ac:dyDescent="0.25">
      <c r="A147" s="549"/>
      <c r="B147" s="110" t="s">
        <v>186</v>
      </c>
      <c r="C147" s="130" t="s">
        <v>168</v>
      </c>
      <c r="D147" s="187">
        <v>0</v>
      </c>
      <c r="E147" s="188">
        <v>0</v>
      </c>
      <c r="F147" s="188">
        <v>0</v>
      </c>
      <c r="G147" s="188">
        <v>0</v>
      </c>
      <c r="H147" s="188">
        <v>0</v>
      </c>
      <c r="I147" s="188">
        <v>0</v>
      </c>
      <c r="J147" s="188">
        <v>0</v>
      </c>
      <c r="K147" s="188">
        <v>0</v>
      </c>
      <c r="L147" s="188">
        <v>0</v>
      </c>
      <c r="M147" s="188">
        <v>0</v>
      </c>
      <c r="N147" s="188">
        <v>0</v>
      </c>
      <c r="O147" s="188">
        <v>0</v>
      </c>
      <c r="P147" s="170">
        <v>0</v>
      </c>
      <c r="Q147" s="180">
        <v>0</v>
      </c>
      <c r="R147" s="180">
        <v>0</v>
      </c>
      <c r="S147" s="180">
        <v>0</v>
      </c>
      <c r="T147" s="180">
        <v>0</v>
      </c>
      <c r="U147" s="180">
        <v>0</v>
      </c>
      <c r="V147" s="180">
        <v>0</v>
      </c>
      <c r="W147" s="180">
        <v>0</v>
      </c>
      <c r="X147" s="180">
        <v>0</v>
      </c>
      <c r="Y147" s="180">
        <v>0</v>
      </c>
      <c r="Z147" s="191">
        <v>0</v>
      </c>
      <c r="AA147" s="191">
        <v>0</v>
      </c>
      <c r="AB147" s="191">
        <v>0</v>
      </c>
      <c r="AC147" s="170">
        <v>0</v>
      </c>
      <c r="AD147" s="181">
        <v>0</v>
      </c>
      <c r="AE147" s="181">
        <v>0</v>
      </c>
      <c r="AF147" s="181">
        <v>0</v>
      </c>
      <c r="AG147" s="181">
        <v>0</v>
      </c>
      <c r="AH147" s="181">
        <v>0</v>
      </c>
      <c r="AI147" s="181">
        <v>0</v>
      </c>
      <c r="AJ147" s="181">
        <v>0</v>
      </c>
      <c r="AK147" s="181">
        <v>0</v>
      </c>
      <c r="AL147" s="181">
        <v>0</v>
      </c>
      <c r="AM147" s="181">
        <v>0</v>
      </c>
      <c r="AN147" s="181">
        <v>0</v>
      </c>
      <c r="AO147" s="181">
        <v>0</v>
      </c>
      <c r="AP147" s="138">
        <v>0</v>
      </c>
      <c r="AQ147" s="98">
        <v>0</v>
      </c>
      <c r="AR147" s="98">
        <v>0</v>
      </c>
      <c r="AS147" s="98">
        <v>0</v>
      </c>
      <c r="AT147" s="98">
        <v>0</v>
      </c>
      <c r="AU147" s="98">
        <v>0</v>
      </c>
      <c r="AV147" s="98">
        <v>0</v>
      </c>
      <c r="AW147" s="98">
        <v>0</v>
      </c>
      <c r="AX147" s="98">
        <v>0</v>
      </c>
      <c r="AY147" s="98">
        <v>0</v>
      </c>
      <c r="AZ147" s="98">
        <v>0</v>
      </c>
      <c r="BA147" s="98">
        <v>0</v>
      </c>
      <c r="BB147" s="138">
        <v>0</v>
      </c>
      <c r="BC147" s="98">
        <v>0</v>
      </c>
      <c r="BD147" s="98">
        <v>0</v>
      </c>
      <c r="BE147" s="98">
        <v>0</v>
      </c>
      <c r="BF147" s="98">
        <v>0</v>
      </c>
      <c r="BG147" s="98">
        <v>0</v>
      </c>
      <c r="BH147" s="98">
        <v>0</v>
      </c>
      <c r="BI147" s="98">
        <v>0</v>
      </c>
      <c r="BJ147" s="98">
        <v>0</v>
      </c>
      <c r="BK147" s="98">
        <v>0</v>
      </c>
      <c r="BL147" s="98">
        <v>0</v>
      </c>
      <c r="BM147" s="98">
        <v>0</v>
      </c>
      <c r="BN147" s="443">
        <f t="shared" si="50"/>
        <v>0</v>
      </c>
      <c r="BO147" s="98">
        <v>0</v>
      </c>
      <c r="BP147" s="98">
        <v>0</v>
      </c>
      <c r="BQ147" s="98">
        <v>0</v>
      </c>
      <c r="BR147" s="98">
        <v>0</v>
      </c>
      <c r="BS147" s="98">
        <v>0</v>
      </c>
      <c r="BT147" s="98">
        <v>0</v>
      </c>
      <c r="BU147" s="98">
        <v>0</v>
      </c>
      <c r="BV147" s="98">
        <v>0</v>
      </c>
      <c r="BW147" s="98">
        <v>0</v>
      </c>
      <c r="BX147" s="98">
        <v>0</v>
      </c>
      <c r="BY147" s="98">
        <v>0</v>
      </c>
      <c r="BZ147" s="98">
        <v>0</v>
      </c>
      <c r="CA147" s="138">
        <v>0</v>
      </c>
      <c r="CB147" s="98">
        <v>0</v>
      </c>
      <c r="CC147" s="98">
        <v>0</v>
      </c>
      <c r="CD147" s="98">
        <v>0</v>
      </c>
      <c r="CE147" s="98">
        <v>0</v>
      </c>
      <c r="CF147" s="98">
        <v>1</v>
      </c>
      <c r="CG147" s="98">
        <v>2</v>
      </c>
      <c r="CH147" s="98">
        <v>1</v>
      </c>
      <c r="CI147" s="98">
        <v>3</v>
      </c>
      <c r="CJ147" s="98">
        <v>2</v>
      </c>
      <c r="CK147" s="244">
        <v>2</v>
      </c>
      <c r="CL147" s="367">
        <f t="shared" si="41"/>
        <v>0</v>
      </c>
      <c r="CM147" s="367">
        <f t="shared" si="42"/>
        <v>0</v>
      </c>
      <c r="CN147" s="27">
        <f t="shared" si="43"/>
        <v>11</v>
      </c>
      <c r="CO147" s="368"/>
      <c r="CU147" s="234"/>
      <c r="CV147" s="234"/>
      <c r="CW147" s="234"/>
      <c r="CX147" s="234"/>
      <c r="CY147" s="234"/>
      <c r="CZ147" s="234"/>
      <c r="DA147" s="234"/>
      <c r="DB147" s="234"/>
      <c r="DC147" s="234"/>
      <c r="DD147" s="234"/>
      <c r="DE147" s="234"/>
      <c r="DF147" s="234"/>
      <c r="DG147" s="234"/>
      <c r="DH147" s="234"/>
      <c r="DI147" s="234"/>
      <c r="DJ147" s="234"/>
      <c r="DK147" s="234"/>
      <c r="DL147" s="234"/>
    </row>
    <row r="148" spans="1:116" ht="20.100000000000001" customHeight="1" x14ac:dyDescent="0.25">
      <c r="A148" s="549"/>
      <c r="B148" s="110" t="s">
        <v>149</v>
      </c>
      <c r="C148" s="130" t="s">
        <v>156</v>
      </c>
      <c r="D148" s="187">
        <v>0</v>
      </c>
      <c r="E148" s="188">
        <v>0</v>
      </c>
      <c r="F148" s="188">
        <v>0</v>
      </c>
      <c r="G148" s="188">
        <v>0</v>
      </c>
      <c r="H148" s="188">
        <v>0</v>
      </c>
      <c r="I148" s="188">
        <v>0</v>
      </c>
      <c r="J148" s="188">
        <v>0</v>
      </c>
      <c r="K148" s="188">
        <v>0</v>
      </c>
      <c r="L148" s="188">
        <v>0</v>
      </c>
      <c r="M148" s="188">
        <v>0</v>
      </c>
      <c r="N148" s="188">
        <v>0</v>
      </c>
      <c r="O148" s="188">
        <v>0</v>
      </c>
      <c r="P148" s="170">
        <v>0</v>
      </c>
      <c r="Q148" s="180">
        <v>0</v>
      </c>
      <c r="R148" s="180">
        <v>0</v>
      </c>
      <c r="S148" s="180">
        <v>0</v>
      </c>
      <c r="T148" s="180">
        <v>0</v>
      </c>
      <c r="U148" s="180">
        <v>0</v>
      </c>
      <c r="V148" s="180">
        <v>0</v>
      </c>
      <c r="W148" s="180">
        <v>0</v>
      </c>
      <c r="X148" s="180">
        <v>0</v>
      </c>
      <c r="Y148" s="180">
        <v>0</v>
      </c>
      <c r="Z148" s="191">
        <v>0</v>
      </c>
      <c r="AA148" s="191">
        <v>0</v>
      </c>
      <c r="AB148" s="191">
        <v>0</v>
      </c>
      <c r="AC148" s="170">
        <v>0</v>
      </c>
      <c r="AD148" s="181">
        <v>0</v>
      </c>
      <c r="AE148" s="181">
        <v>0</v>
      </c>
      <c r="AF148" s="181">
        <v>0</v>
      </c>
      <c r="AG148" s="181">
        <v>0</v>
      </c>
      <c r="AH148" s="181">
        <v>0</v>
      </c>
      <c r="AI148" s="181">
        <v>0</v>
      </c>
      <c r="AJ148" s="181">
        <v>0</v>
      </c>
      <c r="AK148" s="181">
        <v>0</v>
      </c>
      <c r="AL148" s="181">
        <v>0</v>
      </c>
      <c r="AM148" s="181">
        <v>0</v>
      </c>
      <c r="AN148" s="181">
        <v>0</v>
      </c>
      <c r="AO148" s="181">
        <v>0</v>
      </c>
      <c r="AP148" s="138">
        <v>0</v>
      </c>
      <c r="AQ148" s="98">
        <v>0</v>
      </c>
      <c r="AR148" s="98">
        <v>0</v>
      </c>
      <c r="AS148" s="98">
        <v>0</v>
      </c>
      <c r="AT148" s="98">
        <v>0</v>
      </c>
      <c r="AU148" s="98">
        <v>0</v>
      </c>
      <c r="AV148" s="98">
        <v>0</v>
      </c>
      <c r="AW148" s="98">
        <v>0</v>
      </c>
      <c r="AX148" s="98">
        <v>0</v>
      </c>
      <c r="AY148" s="98">
        <v>0</v>
      </c>
      <c r="AZ148" s="98">
        <v>0</v>
      </c>
      <c r="BA148" s="98">
        <v>0</v>
      </c>
      <c r="BB148" s="138">
        <v>0</v>
      </c>
      <c r="BC148" s="98">
        <v>0</v>
      </c>
      <c r="BD148" s="98">
        <v>0</v>
      </c>
      <c r="BE148" s="98">
        <v>0</v>
      </c>
      <c r="BF148" s="98">
        <v>0</v>
      </c>
      <c r="BG148" s="98">
        <v>0</v>
      </c>
      <c r="BH148" s="98">
        <v>0</v>
      </c>
      <c r="BI148" s="98">
        <v>0</v>
      </c>
      <c r="BJ148" s="98">
        <v>0</v>
      </c>
      <c r="BK148" s="98">
        <v>0</v>
      </c>
      <c r="BL148" s="98">
        <v>0</v>
      </c>
      <c r="BM148" s="98">
        <v>0</v>
      </c>
      <c r="BN148" s="443">
        <f>SUM(BB148:BM148)</f>
        <v>0</v>
      </c>
      <c r="BO148" s="98">
        <v>0</v>
      </c>
      <c r="BP148" s="98">
        <v>0</v>
      </c>
      <c r="BQ148" s="98">
        <v>0</v>
      </c>
      <c r="BR148" s="98">
        <v>0</v>
      </c>
      <c r="BS148" s="98">
        <v>0</v>
      </c>
      <c r="BT148" s="98">
        <v>0</v>
      </c>
      <c r="BU148" s="98">
        <v>0</v>
      </c>
      <c r="BV148" s="98">
        <v>0</v>
      </c>
      <c r="BW148" s="98">
        <v>0</v>
      </c>
      <c r="BX148" s="98">
        <v>0</v>
      </c>
      <c r="BY148" s="98">
        <v>0</v>
      </c>
      <c r="BZ148" s="98">
        <v>20</v>
      </c>
      <c r="CA148" s="138">
        <v>8</v>
      </c>
      <c r="CB148" s="98">
        <v>2</v>
      </c>
      <c r="CC148" s="98">
        <v>8</v>
      </c>
      <c r="CD148" s="98">
        <v>4</v>
      </c>
      <c r="CE148" s="98">
        <v>3</v>
      </c>
      <c r="CF148" s="98">
        <v>6</v>
      </c>
      <c r="CG148" s="98">
        <v>6</v>
      </c>
      <c r="CH148" s="98">
        <v>2</v>
      </c>
      <c r="CI148" s="98">
        <v>2</v>
      </c>
      <c r="CJ148" s="98">
        <v>5</v>
      </c>
      <c r="CK148" s="244">
        <v>20</v>
      </c>
      <c r="CL148" s="367">
        <f t="shared" ref="CL148:CL154" si="52">SUM($BB148:$BL148)</f>
        <v>0</v>
      </c>
      <c r="CM148" s="367">
        <f t="shared" ref="CM148:CM154" si="53">SUM($BO148:$BY148)</f>
        <v>0</v>
      </c>
      <c r="CN148" s="27">
        <f t="shared" ref="CN148:CN154" si="54">SUM($CA148:$CK148)</f>
        <v>66</v>
      </c>
      <c r="CO148" s="368"/>
      <c r="CU148" s="234"/>
      <c r="CV148" s="234"/>
      <c r="CW148" s="234"/>
      <c r="CX148" s="234"/>
      <c r="CY148" s="234"/>
      <c r="CZ148" s="234"/>
      <c r="DA148" s="234"/>
      <c r="DB148" s="234"/>
      <c r="DC148" s="234"/>
      <c r="DD148" s="234"/>
      <c r="DE148" s="234"/>
      <c r="DF148" s="234"/>
      <c r="DG148" s="234"/>
      <c r="DH148" s="234"/>
      <c r="DI148" s="234"/>
      <c r="DJ148" s="234"/>
      <c r="DK148" s="234"/>
      <c r="DL148" s="234"/>
    </row>
    <row r="149" spans="1:116" ht="20.100000000000001" customHeight="1" x14ac:dyDescent="0.25">
      <c r="A149" s="549"/>
      <c r="B149" s="110" t="s">
        <v>189</v>
      </c>
      <c r="C149" s="130" t="s">
        <v>190</v>
      </c>
      <c r="D149" s="187">
        <v>0</v>
      </c>
      <c r="E149" s="188">
        <v>0</v>
      </c>
      <c r="F149" s="188">
        <v>0</v>
      </c>
      <c r="G149" s="188">
        <v>0</v>
      </c>
      <c r="H149" s="188">
        <v>0</v>
      </c>
      <c r="I149" s="188">
        <v>0</v>
      </c>
      <c r="J149" s="188">
        <v>0</v>
      </c>
      <c r="K149" s="188">
        <v>0</v>
      </c>
      <c r="L149" s="188">
        <v>0</v>
      </c>
      <c r="M149" s="188">
        <v>0</v>
      </c>
      <c r="N149" s="188">
        <v>0</v>
      </c>
      <c r="O149" s="188">
        <v>0</v>
      </c>
      <c r="P149" s="170">
        <v>0</v>
      </c>
      <c r="Q149" s="180">
        <v>0</v>
      </c>
      <c r="R149" s="180">
        <v>0</v>
      </c>
      <c r="S149" s="180">
        <v>0</v>
      </c>
      <c r="T149" s="180">
        <v>0</v>
      </c>
      <c r="U149" s="180">
        <v>0</v>
      </c>
      <c r="V149" s="180">
        <v>0</v>
      </c>
      <c r="W149" s="180">
        <v>0</v>
      </c>
      <c r="X149" s="180">
        <v>0</v>
      </c>
      <c r="Y149" s="180">
        <v>0</v>
      </c>
      <c r="Z149" s="191">
        <v>0</v>
      </c>
      <c r="AA149" s="191">
        <v>0</v>
      </c>
      <c r="AB149" s="191">
        <v>0</v>
      </c>
      <c r="AC149" s="170">
        <v>0</v>
      </c>
      <c r="AD149" s="181">
        <v>0</v>
      </c>
      <c r="AE149" s="181">
        <v>0</v>
      </c>
      <c r="AF149" s="181">
        <v>0</v>
      </c>
      <c r="AG149" s="181">
        <v>0</v>
      </c>
      <c r="AH149" s="181">
        <v>0</v>
      </c>
      <c r="AI149" s="181">
        <v>0</v>
      </c>
      <c r="AJ149" s="181">
        <v>0</v>
      </c>
      <c r="AK149" s="181">
        <v>0</v>
      </c>
      <c r="AL149" s="181">
        <v>0</v>
      </c>
      <c r="AM149" s="181">
        <v>0</v>
      </c>
      <c r="AN149" s="181">
        <v>0</v>
      </c>
      <c r="AO149" s="181">
        <v>0</v>
      </c>
      <c r="AP149" s="138">
        <v>0</v>
      </c>
      <c r="AQ149" s="98">
        <v>0</v>
      </c>
      <c r="AR149" s="98">
        <v>0</v>
      </c>
      <c r="AS149" s="98">
        <v>0</v>
      </c>
      <c r="AT149" s="98">
        <v>0</v>
      </c>
      <c r="AU149" s="98">
        <v>0</v>
      </c>
      <c r="AV149" s="98">
        <v>0</v>
      </c>
      <c r="AW149" s="98">
        <v>0</v>
      </c>
      <c r="AX149" s="98">
        <v>0</v>
      </c>
      <c r="AY149" s="98">
        <v>0</v>
      </c>
      <c r="AZ149" s="98">
        <v>0</v>
      </c>
      <c r="BA149" s="98">
        <v>0</v>
      </c>
      <c r="BB149" s="138">
        <v>0</v>
      </c>
      <c r="BC149" s="98">
        <v>0</v>
      </c>
      <c r="BD149" s="98">
        <v>0</v>
      </c>
      <c r="BE149" s="98">
        <v>0</v>
      </c>
      <c r="BF149" s="98">
        <v>0</v>
      </c>
      <c r="BG149" s="98">
        <v>0</v>
      </c>
      <c r="BH149" s="98">
        <v>0</v>
      </c>
      <c r="BI149" s="98">
        <v>0</v>
      </c>
      <c r="BJ149" s="98">
        <v>0</v>
      </c>
      <c r="BK149" s="98">
        <v>0</v>
      </c>
      <c r="BL149" s="98">
        <v>0</v>
      </c>
      <c r="BM149" s="98">
        <v>0</v>
      </c>
      <c r="BN149" s="443">
        <f>SUM(BB149:BM149)</f>
        <v>0</v>
      </c>
      <c r="BO149" s="98">
        <v>0</v>
      </c>
      <c r="BP149" s="98">
        <v>0</v>
      </c>
      <c r="BQ149" s="98">
        <v>0</v>
      </c>
      <c r="BR149" s="98">
        <v>0</v>
      </c>
      <c r="BS149" s="98">
        <v>0</v>
      </c>
      <c r="BT149" s="98">
        <v>0</v>
      </c>
      <c r="BU149" s="98">
        <v>0</v>
      </c>
      <c r="BV149" s="98">
        <v>0</v>
      </c>
      <c r="BW149" s="98">
        <v>0</v>
      </c>
      <c r="BX149" s="98">
        <v>0</v>
      </c>
      <c r="BY149" s="98">
        <v>0</v>
      </c>
      <c r="BZ149" s="98">
        <v>0</v>
      </c>
      <c r="CA149" s="138">
        <v>0</v>
      </c>
      <c r="CB149" s="98">
        <v>0</v>
      </c>
      <c r="CC149" s="98">
        <v>0</v>
      </c>
      <c r="CD149" s="98">
        <v>0</v>
      </c>
      <c r="CE149" s="98">
        <v>0</v>
      </c>
      <c r="CF149" s="98">
        <v>0</v>
      </c>
      <c r="CG149" s="98">
        <v>2</v>
      </c>
      <c r="CH149" s="98">
        <v>0</v>
      </c>
      <c r="CI149" s="98">
        <v>0</v>
      </c>
      <c r="CJ149" s="98">
        <v>1</v>
      </c>
      <c r="CK149" s="244">
        <v>0</v>
      </c>
      <c r="CL149" s="367">
        <f t="shared" si="52"/>
        <v>0</v>
      </c>
      <c r="CM149" s="367">
        <f t="shared" si="53"/>
        <v>0</v>
      </c>
      <c r="CN149" s="27">
        <f t="shared" si="54"/>
        <v>3</v>
      </c>
      <c r="CO149" s="368"/>
      <c r="CU149" s="234"/>
      <c r="CV149" s="234"/>
      <c r="CW149" s="234"/>
      <c r="CX149" s="234"/>
      <c r="CY149" s="234"/>
      <c r="CZ149" s="234"/>
      <c r="DA149" s="234"/>
      <c r="DB149" s="234"/>
      <c r="DC149" s="234"/>
      <c r="DD149" s="234"/>
      <c r="DE149" s="234"/>
      <c r="DF149" s="234"/>
      <c r="DG149" s="234"/>
      <c r="DH149" s="234"/>
      <c r="DI149" s="234"/>
      <c r="DJ149" s="234"/>
      <c r="DK149" s="234"/>
      <c r="DL149" s="234"/>
    </row>
    <row r="150" spans="1:116" ht="20.100000000000001" customHeight="1" thickBot="1" x14ac:dyDescent="0.3">
      <c r="A150" s="549"/>
      <c r="B150" s="110" t="s">
        <v>152</v>
      </c>
      <c r="C150" s="130" t="s">
        <v>157</v>
      </c>
      <c r="D150" s="187">
        <v>0</v>
      </c>
      <c r="E150" s="188">
        <v>0</v>
      </c>
      <c r="F150" s="188">
        <v>0</v>
      </c>
      <c r="G150" s="188">
        <v>0</v>
      </c>
      <c r="H150" s="188">
        <v>0</v>
      </c>
      <c r="I150" s="188">
        <v>0</v>
      </c>
      <c r="J150" s="188">
        <v>0</v>
      </c>
      <c r="K150" s="188">
        <v>0</v>
      </c>
      <c r="L150" s="188">
        <v>0</v>
      </c>
      <c r="M150" s="188">
        <v>0</v>
      </c>
      <c r="N150" s="188">
        <v>0</v>
      </c>
      <c r="O150" s="188">
        <v>0</v>
      </c>
      <c r="P150" s="185">
        <v>0</v>
      </c>
      <c r="Q150" s="180">
        <v>0</v>
      </c>
      <c r="R150" s="180">
        <v>0</v>
      </c>
      <c r="S150" s="180">
        <v>0</v>
      </c>
      <c r="T150" s="180">
        <v>0</v>
      </c>
      <c r="U150" s="180">
        <v>0</v>
      </c>
      <c r="V150" s="180">
        <v>0</v>
      </c>
      <c r="W150" s="180">
        <v>0</v>
      </c>
      <c r="X150" s="180">
        <v>0</v>
      </c>
      <c r="Y150" s="180">
        <v>0</v>
      </c>
      <c r="Z150" s="191">
        <v>0</v>
      </c>
      <c r="AA150" s="191">
        <v>0</v>
      </c>
      <c r="AB150" s="191">
        <v>0</v>
      </c>
      <c r="AC150" s="185">
        <v>0</v>
      </c>
      <c r="AD150" s="181">
        <v>0</v>
      </c>
      <c r="AE150" s="181">
        <v>0</v>
      </c>
      <c r="AF150" s="181">
        <v>0</v>
      </c>
      <c r="AG150" s="181">
        <v>0</v>
      </c>
      <c r="AH150" s="181">
        <v>0</v>
      </c>
      <c r="AI150" s="181">
        <v>0</v>
      </c>
      <c r="AJ150" s="181">
        <v>0</v>
      </c>
      <c r="AK150" s="181">
        <v>0</v>
      </c>
      <c r="AL150" s="181">
        <v>0</v>
      </c>
      <c r="AM150" s="181">
        <v>0</v>
      </c>
      <c r="AN150" s="181">
        <v>0</v>
      </c>
      <c r="AO150" s="181">
        <v>0</v>
      </c>
      <c r="AP150" s="138">
        <v>0</v>
      </c>
      <c r="AQ150" s="98">
        <v>0</v>
      </c>
      <c r="AR150" s="98">
        <v>0</v>
      </c>
      <c r="AS150" s="98">
        <v>0</v>
      </c>
      <c r="AT150" s="98">
        <v>0</v>
      </c>
      <c r="AU150" s="98">
        <v>0</v>
      </c>
      <c r="AV150" s="98">
        <v>0</v>
      </c>
      <c r="AW150" s="98">
        <v>0</v>
      </c>
      <c r="AX150" s="98">
        <v>0</v>
      </c>
      <c r="AY150" s="98">
        <v>0</v>
      </c>
      <c r="AZ150" s="98">
        <v>0</v>
      </c>
      <c r="BA150" s="98">
        <v>0</v>
      </c>
      <c r="BB150" s="138">
        <v>0</v>
      </c>
      <c r="BC150" s="98">
        <v>0</v>
      </c>
      <c r="BD150" s="98">
        <v>0</v>
      </c>
      <c r="BE150" s="98">
        <v>0</v>
      </c>
      <c r="BF150" s="98">
        <v>0</v>
      </c>
      <c r="BG150" s="98">
        <v>0</v>
      </c>
      <c r="BH150" s="98">
        <v>0</v>
      </c>
      <c r="BI150" s="98">
        <v>0</v>
      </c>
      <c r="BJ150" s="98">
        <v>0</v>
      </c>
      <c r="BK150" s="98">
        <v>0</v>
      </c>
      <c r="BL150" s="98">
        <v>0</v>
      </c>
      <c r="BM150" s="98">
        <v>0</v>
      </c>
      <c r="BN150" s="443">
        <f>SUM(BB150:BM150)</f>
        <v>0</v>
      </c>
      <c r="BO150" s="98">
        <v>0</v>
      </c>
      <c r="BP150" s="98">
        <v>0</v>
      </c>
      <c r="BQ150" s="98">
        <v>0</v>
      </c>
      <c r="BR150" s="98">
        <v>0</v>
      </c>
      <c r="BS150" s="98">
        <v>0</v>
      </c>
      <c r="BT150" s="98">
        <v>0</v>
      </c>
      <c r="BU150" s="98">
        <v>0</v>
      </c>
      <c r="BV150" s="98">
        <v>0</v>
      </c>
      <c r="BW150" s="247">
        <v>0</v>
      </c>
      <c r="BX150" s="98">
        <v>0</v>
      </c>
      <c r="BY150" s="98">
        <v>0</v>
      </c>
      <c r="BZ150" s="98">
        <v>10</v>
      </c>
      <c r="CA150" s="138">
        <v>14</v>
      </c>
      <c r="CB150" s="98">
        <v>14</v>
      </c>
      <c r="CC150" s="98">
        <v>15</v>
      </c>
      <c r="CD150" s="98">
        <v>140</v>
      </c>
      <c r="CE150" s="247">
        <v>19</v>
      </c>
      <c r="CF150" s="247">
        <v>24</v>
      </c>
      <c r="CG150" s="247">
        <v>32</v>
      </c>
      <c r="CH150" s="247">
        <v>39</v>
      </c>
      <c r="CI150" s="247">
        <v>33</v>
      </c>
      <c r="CJ150" s="247">
        <v>42</v>
      </c>
      <c r="CK150" s="248">
        <v>50</v>
      </c>
      <c r="CL150" s="460">
        <f t="shared" si="52"/>
        <v>0</v>
      </c>
      <c r="CM150" s="367">
        <f t="shared" si="53"/>
        <v>0</v>
      </c>
      <c r="CN150" s="27">
        <f t="shared" si="54"/>
        <v>422</v>
      </c>
      <c r="CO150" s="368"/>
      <c r="CU150" s="234"/>
      <c r="CV150" s="234"/>
      <c r="CW150" s="234"/>
      <c r="CX150" s="234"/>
      <c r="CY150" s="234"/>
      <c r="CZ150" s="234"/>
      <c r="DA150" s="234"/>
      <c r="DB150" s="234"/>
      <c r="DC150" s="234"/>
      <c r="DD150" s="234"/>
      <c r="DE150" s="234"/>
      <c r="DF150" s="234"/>
      <c r="DG150" s="234"/>
      <c r="DH150" s="234"/>
      <c r="DI150" s="234"/>
      <c r="DJ150" s="234"/>
      <c r="DK150" s="234"/>
      <c r="DL150" s="234"/>
    </row>
    <row r="151" spans="1:116" ht="20.25" customHeight="1" thickBot="1" x14ac:dyDescent="0.35">
      <c r="A151" s="549"/>
      <c r="B151" s="345" t="s">
        <v>73</v>
      </c>
      <c r="C151" s="278"/>
      <c r="D151" s="193">
        <v>0</v>
      </c>
      <c r="E151" s="194">
        <v>0</v>
      </c>
      <c r="F151" s="194">
        <v>0</v>
      </c>
      <c r="G151" s="194">
        <v>0</v>
      </c>
      <c r="H151" s="194">
        <v>0</v>
      </c>
      <c r="I151" s="194">
        <v>0</v>
      </c>
      <c r="J151" s="194">
        <v>0</v>
      </c>
      <c r="K151" s="194">
        <v>0</v>
      </c>
      <c r="L151" s="194">
        <v>0</v>
      </c>
      <c r="M151" s="194">
        <v>0</v>
      </c>
      <c r="N151" s="194">
        <v>0</v>
      </c>
      <c r="O151" s="194">
        <v>0</v>
      </c>
      <c r="P151" s="185">
        <v>0</v>
      </c>
      <c r="Q151" s="194">
        <v>0</v>
      </c>
      <c r="R151" s="194">
        <v>0</v>
      </c>
      <c r="S151" s="194">
        <v>0</v>
      </c>
      <c r="T151" s="194">
        <v>0</v>
      </c>
      <c r="U151" s="194">
        <v>0</v>
      </c>
      <c r="V151" s="194">
        <v>0</v>
      </c>
      <c r="W151" s="194">
        <v>0</v>
      </c>
      <c r="X151" s="194">
        <v>0</v>
      </c>
      <c r="Y151" s="194">
        <v>0</v>
      </c>
      <c r="Z151" s="194">
        <v>0</v>
      </c>
      <c r="AA151" s="194">
        <v>0</v>
      </c>
      <c r="AB151" s="169">
        <v>2</v>
      </c>
      <c r="AC151" s="171">
        <v>2</v>
      </c>
      <c r="AD151" s="194">
        <v>0</v>
      </c>
      <c r="AE151" s="194">
        <v>3</v>
      </c>
      <c r="AF151" s="194">
        <v>0</v>
      </c>
      <c r="AG151" s="194">
        <v>0</v>
      </c>
      <c r="AH151" s="194">
        <v>0</v>
      </c>
      <c r="AI151" s="194">
        <v>0</v>
      </c>
      <c r="AJ151" s="194">
        <v>0</v>
      </c>
      <c r="AK151" s="194">
        <v>0</v>
      </c>
      <c r="AL151" s="194">
        <v>0</v>
      </c>
      <c r="AM151" s="194">
        <v>0</v>
      </c>
      <c r="AN151" s="194">
        <v>0</v>
      </c>
      <c r="AO151" s="194">
        <v>0</v>
      </c>
      <c r="AP151" s="195">
        <v>0</v>
      </c>
      <c r="AQ151" s="194">
        <v>0</v>
      </c>
      <c r="AR151" s="194">
        <v>0</v>
      </c>
      <c r="AS151" s="194">
        <v>0</v>
      </c>
      <c r="AT151" s="194">
        <v>0</v>
      </c>
      <c r="AU151" s="194">
        <v>0</v>
      </c>
      <c r="AV151" s="194">
        <v>0</v>
      </c>
      <c r="AW151" s="194">
        <v>0</v>
      </c>
      <c r="AX151" s="194">
        <v>0</v>
      </c>
      <c r="AY151" s="194">
        <v>0</v>
      </c>
      <c r="AZ151" s="194">
        <v>0</v>
      </c>
      <c r="BA151" s="194">
        <v>0</v>
      </c>
      <c r="BB151" s="195">
        <v>0</v>
      </c>
      <c r="BC151" s="194">
        <v>0</v>
      </c>
      <c r="BD151" s="194">
        <v>0</v>
      </c>
      <c r="BE151" s="194">
        <v>0</v>
      </c>
      <c r="BF151" s="194">
        <v>0</v>
      </c>
      <c r="BG151" s="194">
        <v>0</v>
      </c>
      <c r="BH151" s="194">
        <v>0</v>
      </c>
      <c r="BI151" s="194">
        <v>0</v>
      </c>
      <c r="BJ151" s="194">
        <v>0</v>
      </c>
      <c r="BK151" s="194">
        <v>0</v>
      </c>
      <c r="BL151" s="194">
        <v>0</v>
      </c>
      <c r="BM151" s="194">
        <v>0</v>
      </c>
      <c r="BN151" s="364">
        <f t="shared" ref="BN151:BN154" si="55">SUM(BB151:BM151)</f>
        <v>0</v>
      </c>
      <c r="BO151" s="194">
        <v>0</v>
      </c>
      <c r="BP151" s="194">
        <v>0</v>
      </c>
      <c r="BQ151" s="194">
        <v>0</v>
      </c>
      <c r="BR151" s="194">
        <v>0</v>
      </c>
      <c r="BS151" s="194">
        <v>0</v>
      </c>
      <c r="BT151" s="194">
        <v>0</v>
      </c>
      <c r="BU151" s="194">
        <v>0</v>
      </c>
      <c r="BV151" s="194">
        <v>0</v>
      </c>
      <c r="BW151" s="194">
        <v>0</v>
      </c>
      <c r="BX151" s="194">
        <v>0</v>
      </c>
      <c r="BY151" s="194">
        <v>0</v>
      </c>
      <c r="BZ151" s="194">
        <v>0</v>
      </c>
      <c r="CA151" s="195">
        <f>+CA152</f>
        <v>0</v>
      </c>
      <c r="CB151" s="194">
        <f>+CB152</f>
        <v>0</v>
      </c>
      <c r="CC151" s="194">
        <f t="shared" ref="CC151:CI151" si="56">+CC152</f>
        <v>0</v>
      </c>
      <c r="CD151" s="194">
        <f t="shared" si="56"/>
        <v>0</v>
      </c>
      <c r="CE151" s="194">
        <f t="shared" si="56"/>
        <v>0</v>
      </c>
      <c r="CF151" s="194">
        <f t="shared" si="56"/>
        <v>0</v>
      </c>
      <c r="CG151" s="194">
        <f t="shared" si="56"/>
        <v>0</v>
      </c>
      <c r="CH151" s="194">
        <f t="shared" si="56"/>
        <v>0</v>
      </c>
      <c r="CI151" s="194">
        <f t="shared" si="56"/>
        <v>0</v>
      </c>
      <c r="CJ151" s="194">
        <f>+CJ152</f>
        <v>0</v>
      </c>
      <c r="CK151" s="370">
        <f>+CK152</f>
        <v>0</v>
      </c>
      <c r="CL151" s="194">
        <f t="shared" si="52"/>
        <v>0</v>
      </c>
      <c r="CM151" s="441">
        <f t="shared" si="53"/>
        <v>0</v>
      </c>
      <c r="CN151" s="376">
        <f t="shared" si="54"/>
        <v>0</v>
      </c>
      <c r="CO151" s="371"/>
      <c r="CU151" s="234"/>
      <c r="CV151" s="234"/>
      <c r="CW151" s="234"/>
      <c r="CX151" s="234"/>
      <c r="CY151" s="234"/>
      <c r="CZ151" s="234"/>
      <c r="DA151" s="234"/>
      <c r="DB151" s="234"/>
      <c r="DC151" s="234"/>
      <c r="DD151" s="234"/>
      <c r="DE151" s="234"/>
      <c r="DF151" s="234"/>
      <c r="DG151" s="234"/>
      <c r="DH151" s="234"/>
      <c r="DI151" s="234"/>
      <c r="DJ151" s="234"/>
      <c r="DK151" s="234"/>
      <c r="DL151" s="234"/>
    </row>
    <row r="152" spans="1:116" ht="20.100000000000001" customHeight="1" thickBot="1" x14ac:dyDescent="0.3">
      <c r="A152" s="549"/>
      <c r="B152" s="196" t="s">
        <v>15</v>
      </c>
      <c r="C152" s="279" t="s">
        <v>16</v>
      </c>
      <c r="D152" s="197">
        <v>0</v>
      </c>
      <c r="E152" s="180">
        <v>0</v>
      </c>
      <c r="F152" s="180">
        <v>0</v>
      </c>
      <c r="G152" s="180">
        <v>0</v>
      </c>
      <c r="H152" s="180">
        <v>0</v>
      </c>
      <c r="I152" s="180">
        <v>0</v>
      </c>
      <c r="J152" s="180">
        <v>0</v>
      </c>
      <c r="K152" s="180">
        <v>0</v>
      </c>
      <c r="L152" s="180">
        <v>0</v>
      </c>
      <c r="M152" s="180">
        <v>0</v>
      </c>
      <c r="N152" s="180">
        <v>0</v>
      </c>
      <c r="O152" s="198">
        <v>0</v>
      </c>
      <c r="P152" s="185">
        <v>0</v>
      </c>
      <c r="Q152" s="199">
        <v>0</v>
      </c>
      <c r="R152" s="199">
        <v>0</v>
      </c>
      <c r="S152" s="199">
        <v>0</v>
      </c>
      <c r="T152" s="199">
        <v>0</v>
      </c>
      <c r="U152" s="199">
        <v>0</v>
      </c>
      <c r="V152" s="199">
        <v>0</v>
      </c>
      <c r="W152" s="199">
        <v>0</v>
      </c>
      <c r="X152" s="199">
        <v>0</v>
      </c>
      <c r="Y152" s="199">
        <v>0</v>
      </c>
      <c r="Z152" s="199">
        <v>0</v>
      </c>
      <c r="AA152" s="199">
        <v>0</v>
      </c>
      <c r="AB152" s="199">
        <v>2</v>
      </c>
      <c r="AC152" s="171">
        <v>2</v>
      </c>
      <c r="AD152" s="181">
        <v>0</v>
      </c>
      <c r="AE152" s="181">
        <v>3</v>
      </c>
      <c r="AF152" s="181">
        <v>0</v>
      </c>
      <c r="AG152" s="181">
        <v>0</v>
      </c>
      <c r="AH152" s="181">
        <v>0</v>
      </c>
      <c r="AI152" s="181">
        <v>0</v>
      </c>
      <c r="AJ152" s="181">
        <v>0</v>
      </c>
      <c r="AK152" s="181">
        <v>0</v>
      </c>
      <c r="AL152" s="181">
        <v>0</v>
      </c>
      <c r="AM152" s="181">
        <v>0</v>
      </c>
      <c r="AN152" s="181">
        <v>0</v>
      </c>
      <c r="AO152" s="181">
        <v>0</v>
      </c>
      <c r="AP152" s="138">
        <v>0</v>
      </c>
      <c r="AQ152" s="98">
        <v>0</v>
      </c>
      <c r="AR152" s="98">
        <v>0</v>
      </c>
      <c r="AS152" s="98">
        <v>0</v>
      </c>
      <c r="AT152" s="98">
        <v>0</v>
      </c>
      <c r="AU152" s="98">
        <v>0</v>
      </c>
      <c r="AV152" s="98">
        <v>0</v>
      </c>
      <c r="AW152" s="98">
        <v>0</v>
      </c>
      <c r="AX152" s="98">
        <v>0</v>
      </c>
      <c r="AY152" s="98">
        <v>0</v>
      </c>
      <c r="AZ152" s="98">
        <v>0</v>
      </c>
      <c r="BA152" s="98">
        <v>0</v>
      </c>
      <c r="BB152" s="138">
        <v>0</v>
      </c>
      <c r="BC152" s="98">
        <v>0</v>
      </c>
      <c r="BD152" s="98">
        <v>0</v>
      </c>
      <c r="BE152" s="98">
        <v>0</v>
      </c>
      <c r="BF152" s="98">
        <v>0</v>
      </c>
      <c r="BG152" s="98">
        <v>0</v>
      </c>
      <c r="BH152" s="98">
        <v>0</v>
      </c>
      <c r="BI152" s="98">
        <v>0</v>
      </c>
      <c r="BJ152" s="98">
        <v>0</v>
      </c>
      <c r="BK152" s="98">
        <v>0</v>
      </c>
      <c r="BL152" s="98">
        <v>0</v>
      </c>
      <c r="BM152" s="98">
        <v>0</v>
      </c>
      <c r="BN152" s="364">
        <f t="shared" si="55"/>
        <v>0</v>
      </c>
      <c r="BO152" s="98">
        <v>0</v>
      </c>
      <c r="BP152" s="98">
        <v>0</v>
      </c>
      <c r="BQ152" s="98">
        <v>0</v>
      </c>
      <c r="BR152" s="98">
        <v>0</v>
      </c>
      <c r="BS152" s="98">
        <v>0</v>
      </c>
      <c r="BT152" s="98">
        <v>0</v>
      </c>
      <c r="BU152" s="98">
        <v>0</v>
      </c>
      <c r="BV152" s="98">
        <v>0</v>
      </c>
      <c r="BW152" s="98">
        <v>0</v>
      </c>
      <c r="BX152" s="98">
        <v>0</v>
      </c>
      <c r="BY152" s="98">
        <v>0</v>
      </c>
      <c r="BZ152" s="98">
        <v>0</v>
      </c>
      <c r="CA152" s="138">
        <v>0</v>
      </c>
      <c r="CB152" s="98">
        <v>0</v>
      </c>
      <c r="CC152" s="98">
        <v>0</v>
      </c>
      <c r="CD152" s="98">
        <v>0</v>
      </c>
      <c r="CE152" s="247">
        <v>0</v>
      </c>
      <c r="CF152" s="247">
        <v>0</v>
      </c>
      <c r="CG152" s="247">
        <v>0</v>
      </c>
      <c r="CH152" s="247">
        <v>0</v>
      </c>
      <c r="CI152" s="247">
        <v>0</v>
      </c>
      <c r="CJ152" s="247">
        <v>0</v>
      </c>
      <c r="CK152" s="248">
        <v>0</v>
      </c>
      <c r="CL152" s="194">
        <f t="shared" si="52"/>
        <v>0</v>
      </c>
      <c r="CM152" s="441">
        <f t="shared" si="53"/>
        <v>0</v>
      </c>
      <c r="CN152" s="376">
        <f t="shared" si="54"/>
        <v>0</v>
      </c>
      <c r="CO152" s="371"/>
      <c r="CU152" s="234"/>
      <c r="CV152" s="234"/>
      <c r="CW152" s="234"/>
      <c r="CX152" s="234"/>
      <c r="CY152" s="234"/>
      <c r="CZ152" s="234"/>
      <c r="DA152" s="234"/>
      <c r="DB152" s="234"/>
      <c r="DC152" s="234"/>
      <c r="DD152" s="234"/>
      <c r="DE152" s="234"/>
      <c r="DF152" s="234"/>
      <c r="DG152" s="234"/>
      <c r="DH152" s="234"/>
      <c r="DI152" s="234"/>
      <c r="DJ152" s="234"/>
      <c r="DK152" s="234"/>
      <c r="DL152" s="234"/>
    </row>
    <row r="153" spans="1:116" s="38" customFormat="1" ht="20.100000000000001" customHeight="1" thickBot="1" x14ac:dyDescent="0.35">
      <c r="A153" s="549"/>
      <c r="B153" s="341" t="s">
        <v>74</v>
      </c>
      <c r="C153" s="346"/>
      <c r="D153" s="193">
        <v>28</v>
      </c>
      <c r="E153" s="200">
        <v>18</v>
      </c>
      <c r="F153" s="200">
        <v>22</v>
      </c>
      <c r="G153" s="200">
        <v>14</v>
      </c>
      <c r="H153" s="200">
        <v>27</v>
      </c>
      <c r="I153" s="200">
        <v>13</v>
      </c>
      <c r="J153" s="200">
        <v>9</v>
      </c>
      <c r="K153" s="200">
        <v>7</v>
      </c>
      <c r="L153" s="200">
        <v>6</v>
      </c>
      <c r="M153" s="200">
        <v>1</v>
      </c>
      <c r="N153" s="200">
        <v>8</v>
      </c>
      <c r="O153" s="200">
        <v>16</v>
      </c>
      <c r="P153" s="185">
        <v>169</v>
      </c>
      <c r="Q153" s="169">
        <v>3</v>
      </c>
      <c r="R153" s="169">
        <v>6</v>
      </c>
      <c r="S153" s="169">
        <v>20</v>
      </c>
      <c r="T153" s="169">
        <v>30</v>
      </c>
      <c r="U153" s="169">
        <v>19</v>
      </c>
      <c r="V153" s="169">
        <v>4</v>
      </c>
      <c r="W153" s="169">
        <v>5</v>
      </c>
      <c r="X153" s="169">
        <v>0</v>
      </c>
      <c r="Y153" s="169">
        <v>3</v>
      </c>
      <c r="Z153" s="169">
        <v>3</v>
      </c>
      <c r="AA153" s="169">
        <v>6</v>
      </c>
      <c r="AB153" s="169">
        <v>4</v>
      </c>
      <c r="AC153" s="171">
        <v>103</v>
      </c>
      <c r="AD153" s="194">
        <v>5</v>
      </c>
      <c r="AE153" s="194">
        <v>7</v>
      </c>
      <c r="AF153" s="194">
        <v>3</v>
      </c>
      <c r="AG153" s="194">
        <v>5</v>
      </c>
      <c r="AH153" s="194">
        <v>11</v>
      </c>
      <c r="AI153" s="194">
        <v>1</v>
      </c>
      <c r="AJ153" s="194">
        <v>5</v>
      </c>
      <c r="AK153" s="194">
        <v>1</v>
      </c>
      <c r="AL153" s="194">
        <v>0</v>
      </c>
      <c r="AM153" s="194">
        <v>0</v>
      </c>
      <c r="AN153" s="194">
        <v>1</v>
      </c>
      <c r="AO153" s="194">
        <v>1</v>
      </c>
      <c r="AP153" s="195">
        <v>0</v>
      </c>
      <c r="AQ153" s="194">
        <v>0</v>
      </c>
      <c r="AR153" s="194">
        <v>0</v>
      </c>
      <c r="AS153" s="194">
        <v>0</v>
      </c>
      <c r="AT153" s="194">
        <v>0</v>
      </c>
      <c r="AU153" s="194">
        <v>1</v>
      </c>
      <c r="AV153" s="194">
        <v>1</v>
      </c>
      <c r="AW153" s="194">
        <v>0</v>
      </c>
      <c r="AX153" s="194">
        <v>1</v>
      </c>
      <c r="AY153" s="194">
        <v>1</v>
      </c>
      <c r="AZ153" s="194">
        <v>1</v>
      </c>
      <c r="BA153" s="194">
        <v>0</v>
      </c>
      <c r="BB153" s="195">
        <v>0</v>
      </c>
      <c r="BC153" s="194">
        <v>0</v>
      </c>
      <c r="BD153" s="194">
        <v>0</v>
      </c>
      <c r="BE153" s="194">
        <v>3</v>
      </c>
      <c r="BF153" s="194">
        <v>0</v>
      </c>
      <c r="BG153" s="194">
        <v>0</v>
      </c>
      <c r="BH153" s="194">
        <v>2</v>
      </c>
      <c r="BI153" s="194">
        <v>0</v>
      </c>
      <c r="BJ153" s="194">
        <v>0</v>
      </c>
      <c r="BK153" s="194">
        <v>0</v>
      </c>
      <c r="BL153" s="194">
        <v>0</v>
      </c>
      <c r="BM153" s="194">
        <v>2</v>
      </c>
      <c r="BN153" s="364">
        <f t="shared" si="55"/>
        <v>7</v>
      </c>
      <c r="BO153" s="194">
        <v>0</v>
      </c>
      <c r="BP153" s="194">
        <v>0</v>
      </c>
      <c r="BQ153" s="194">
        <v>0</v>
      </c>
      <c r="BR153" s="194">
        <v>0</v>
      </c>
      <c r="BS153" s="194">
        <v>1</v>
      </c>
      <c r="BT153" s="194">
        <v>0</v>
      </c>
      <c r="BU153" s="194">
        <v>0</v>
      </c>
      <c r="BV153" s="194">
        <v>0</v>
      </c>
      <c r="BW153" s="194">
        <v>0</v>
      </c>
      <c r="BX153" s="194">
        <v>0</v>
      </c>
      <c r="BY153" s="194">
        <v>0</v>
      </c>
      <c r="BZ153" s="194">
        <v>0</v>
      </c>
      <c r="CA153" s="195">
        <f>+CA154</f>
        <v>0</v>
      </c>
      <c r="CB153" s="194">
        <f>+CB154</f>
        <v>0</v>
      </c>
      <c r="CC153" s="194">
        <f t="shared" ref="CC153:CI153" si="57">+CC154</f>
        <v>0</v>
      </c>
      <c r="CD153" s="194">
        <f t="shared" si="57"/>
        <v>1</v>
      </c>
      <c r="CE153" s="194">
        <f t="shared" si="57"/>
        <v>0</v>
      </c>
      <c r="CF153" s="194">
        <f t="shared" si="57"/>
        <v>0</v>
      </c>
      <c r="CG153" s="194">
        <f t="shared" si="57"/>
        <v>1</v>
      </c>
      <c r="CH153" s="194">
        <f t="shared" si="57"/>
        <v>0</v>
      </c>
      <c r="CI153" s="194">
        <f t="shared" si="57"/>
        <v>0</v>
      </c>
      <c r="CJ153" s="194">
        <f>+CJ154</f>
        <v>0</v>
      </c>
      <c r="CK153" s="370">
        <f>+CK154</f>
        <v>0</v>
      </c>
      <c r="CL153" s="194">
        <f t="shared" si="52"/>
        <v>5</v>
      </c>
      <c r="CM153" s="441">
        <f t="shared" si="53"/>
        <v>1</v>
      </c>
      <c r="CN153" s="376">
        <f t="shared" si="54"/>
        <v>2</v>
      </c>
      <c r="CO153" s="465">
        <f t="shared" ref="CO153:CO154" si="58">((CN153/CM153)-1)*100</f>
        <v>100</v>
      </c>
      <c r="CP153" s="234"/>
      <c r="CQ153" s="234"/>
      <c r="CR153" s="234"/>
      <c r="CS153" s="234"/>
      <c r="CT153" s="234"/>
      <c r="CU153" s="234"/>
      <c r="CV153" s="234"/>
      <c r="CW153" s="234"/>
      <c r="CX153" s="234"/>
      <c r="CY153" s="234"/>
      <c r="CZ153" s="234"/>
      <c r="DA153" s="234"/>
      <c r="DB153" s="234"/>
      <c r="DC153" s="234"/>
      <c r="DD153" s="234"/>
      <c r="DE153" s="234"/>
      <c r="DF153" s="234"/>
      <c r="DG153" s="234"/>
      <c r="DH153" s="234"/>
      <c r="DI153" s="234"/>
      <c r="DJ153" s="234"/>
      <c r="DK153" s="234"/>
      <c r="DL153" s="234"/>
    </row>
    <row r="154" spans="1:116" ht="20.100000000000001" customHeight="1" thickBot="1" x14ac:dyDescent="0.3">
      <c r="A154" s="549"/>
      <c r="B154" s="173" t="s">
        <v>15</v>
      </c>
      <c r="C154" s="277" t="s">
        <v>16</v>
      </c>
      <c r="D154" s="197">
        <v>28</v>
      </c>
      <c r="E154" s="198">
        <v>18</v>
      </c>
      <c r="F154" s="198">
        <v>22</v>
      </c>
      <c r="G154" s="198">
        <v>14</v>
      </c>
      <c r="H154" s="198">
        <v>27</v>
      </c>
      <c r="I154" s="198">
        <v>13</v>
      </c>
      <c r="J154" s="198">
        <v>9</v>
      </c>
      <c r="K154" s="198">
        <v>7</v>
      </c>
      <c r="L154" s="198">
        <v>6</v>
      </c>
      <c r="M154" s="198">
        <v>1</v>
      </c>
      <c r="N154" s="198">
        <v>8</v>
      </c>
      <c r="O154" s="198">
        <v>16</v>
      </c>
      <c r="P154" s="185">
        <v>169</v>
      </c>
      <c r="Q154" s="199">
        <v>3</v>
      </c>
      <c r="R154" s="199">
        <v>6</v>
      </c>
      <c r="S154" s="199">
        <v>20</v>
      </c>
      <c r="T154" s="199">
        <v>30</v>
      </c>
      <c r="U154" s="199">
        <v>19</v>
      </c>
      <c r="V154" s="199">
        <v>4</v>
      </c>
      <c r="W154" s="199">
        <v>5</v>
      </c>
      <c r="X154" s="199">
        <v>0</v>
      </c>
      <c r="Y154" s="199">
        <v>3</v>
      </c>
      <c r="Z154" s="199">
        <v>3</v>
      </c>
      <c r="AA154" s="199">
        <v>6</v>
      </c>
      <c r="AB154" s="199">
        <v>4</v>
      </c>
      <c r="AC154" s="171">
        <v>103</v>
      </c>
      <c r="AD154" s="201">
        <v>5</v>
      </c>
      <c r="AE154" s="201">
        <v>7</v>
      </c>
      <c r="AF154" s="201">
        <v>3</v>
      </c>
      <c r="AG154" s="201">
        <v>5</v>
      </c>
      <c r="AH154" s="201">
        <v>11</v>
      </c>
      <c r="AI154" s="201">
        <v>1</v>
      </c>
      <c r="AJ154" s="201">
        <v>5</v>
      </c>
      <c r="AK154" s="201">
        <v>1</v>
      </c>
      <c r="AL154" s="201">
        <v>0</v>
      </c>
      <c r="AM154" s="201">
        <v>0</v>
      </c>
      <c r="AN154" s="201">
        <v>1</v>
      </c>
      <c r="AO154" s="201">
        <v>1</v>
      </c>
      <c r="AP154" s="246">
        <v>0</v>
      </c>
      <c r="AQ154" s="247">
        <v>0</v>
      </c>
      <c r="AR154" s="247">
        <v>0</v>
      </c>
      <c r="AS154" s="247">
        <v>0</v>
      </c>
      <c r="AT154" s="247">
        <v>0</v>
      </c>
      <c r="AU154" s="247">
        <v>1</v>
      </c>
      <c r="AV154" s="247">
        <v>1</v>
      </c>
      <c r="AW154" s="247">
        <v>0</v>
      </c>
      <c r="AX154" s="247">
        <v>1</v>
      </c>
      <c r="AY154" s="247">
        <v>1</v>
      </c>
      <c r="AZ154" s="247">
        <v>1</v>
      </c>
      <c r="BA154" s="247">
        <v>0</v>
      </c>
      <c r="BB154" s="113">
        <v>0</v>
      </c>
      <c r="BC154" s="247">
        <v>0</v>
      </c>
      <c r="BD154" s="247">
        <v>0</v>
      </c>
      <c r="BE154" s="247">
        <v>3</v>
      </c>
      <c r="BF154" s="247">
        <v>0</v>
      </c>
      <c r="BG154" s="247">
        <v>0</v>
      </c>
      <c r="BH154" s="247">
        <v>2</v>
      </c>
      <c r="BI154" s="247">
        <v>0</v>
      </c>
      <c r="BJ154" s="247">
        <v>0</v>
      </c>
      <c r="BK154" s="247">
        <v>0</v>
      </c>
      <c r="BL154" s="247">
        <v>0</v>
      </c>
      <c r="BM154" s="247">
        <v>2</v>
      </c>
      <c r="BN154" s="364">
        <f t="shared" si="55"/>
        <v>7</v>
      </c>
      <c r="BO154" s="247">
        <v>0</v>
      </c>
      <c r="BP154" s="247">
        <v>0</v>
      </c>
      <c r="BQ154" s="247">
        <v>0</v>
      </c>
      <c r="BR154" s="247">
        <v>0</v>
      </c>
      <c r="BS154" s="247">
        <v>1</v>
      </c>
      <c r="BT154" s="247">
        <v>0</v>
      </c>
      <c r="BU154" s="247">
        <v>0</v>
      </c>
      <c r="BV154" s="247">
        <v>0</v>
      </c>
      <c r="BW154" s="247">
        <v>0</v>
      </c>
      <c r="BX154" s="247">
        <v>0</v>
      </c>
      <c r="BY154" s="247">
        <v>0</v>
      </c>
      <c r="BZ154" s="247">
        <v>0</v>
      </c>
      <c r="CA154" s="246">
        <v>0</v>
      </c>
      <c r="CB154" s="247">
        <v>0</v>
      </c>
      <c r="CC154" s="247">
        <v>0</v>
      </c>
      <c r="CD154" s="247">
        <v>1</v>
      </c>
      <c r="CE154" s="247">
        <v>0</v>
      </c>
      <c r="CF154" s="114">
        <v>0</v>
      </c>
      <c r="CG154" s="114">
        <v>1</v>
      </c>
      <c r="CH154" s="114">
        <v>0</v>
      </c>
      <c r="CI154" s="114">
        <v>0</v>
      </c>
      <c r="CJ154" s="114">
        <v>0</v>
      </c>
      <c r="CK154" s="115">
        <v>0</v>
      </c>
      <c r="CL154" s="194">
        <f t="shared" si="52"/>
        <v>5</v>
      </c>
      <c r="CM154" s="441">
        <f t="shared" si="53"/>
        <v>1</v>
      </c>
      <c r="CN154" s="376">
        <f t="shared" si="54"/>
        <v>2</v>
      </c>
      <c r="CO154" s="465">
        <f t="shared" si="58"/>
        <v>100</v>
      </c>
      <c r="CU154" s="234"/>
      <c r="CV154" s="234"/>
      <c r="CW154" s="234"/>
      <c r="CX154" s="234"/>
      <c r="CY154" s="234"/>
      <c r="CZ154" s="234"/>
      <c r="DA154" s="234"/>
      <c r="DB154" s="234"/>
      <c r="DC154" s="234"/>
      <c r="DD154" s="234"/>
      <c r="DE154" s="234"/>
      <c r="DF154" s="234"/>
      <c r="DG154" s="234"/>
      <c r="DH154" s="234"/>
      <c r="DI154" s="234"/>
      <c r="DJ154" s="234"/>
      <c r="DK154" s="234"/>
      <c r="DL154" s="234"/>
    </row>
    <row r="155" spans="1:116" ht="20.100000000000001" customHeight="1" thickBot="1" x14ac:dyDescent="0.3">
      <c r="A155" s="549"/>
      <c r="B155" s="153" t="s">
        <v>131</v>
      </c>
      <c r="C155" s="154"/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155"/>
      <c r="Q155" s="155"/>
      <c r="R155" s="155"/>
      <c r="S155" s="155"/>
      <c r="T155" s="155"/>
      <c r="U155" s="155"/>
      <c r="V155" s="155"/>
      <c r="W155" s="155"/>
      <c r="X155" s="155"/>
      <c r="Y155" s="155"/>
      <c r="Z155" s="155"/>
      <c r="AA155" s="155"/>
      <c r="AB155" s="155"/>
      <c r="AC155" s="155"/>
      <c r="AD155" s="148"/>
      <c r="AE155" s="148"/>
      <c r="AF155" s="148"/>
      <c r="AG155" s="148"/>
      <c r="AH155" s="148"/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55"/>
      <c r="AT155" s="155"/>
      <c r="AU155" s="155"/>
      <c r="AV155" s="155"/>
      <c r="AW155" s="155"/>
      <c r="AX155" s="155"/>
      <c r="AY155" s="155"/>
      <c r="AZ155" s="155"/>
      <c r="BA155" s="155"/>
      <c r="BB155" s="49"/>
      <c r="BC155" s="49"/>
      <c r="BD155" s="49"/>
      <c r="BE155" s="49"/>
      <c r="BF155" s="148"/>
      <c r="BG155" s="148"/>
      <c r="BH155" s="148"/>
      <c r="BI155" s="148"/>
      <c r="BJ155" s="148"/>
      <c r="BK155" s="148"/>
      <c r="BL155" s="148"/>
      <c r="BM155" s="148"/>
      <c r="BN155" s="155"/>
      <c r="BO155" s="49"/>
      <c r="BP155" s="148"/>
      <c r="BQ155" s="155"/>
      <c r="BR155" s="148"/>
      <c r="BS155" s="148"/>
      <c r="BT155" s="148"/>
      <c r="BU155" s="148"/>
      <c r="BV155" s="155"/>
      <c r="BW155" s="155"/>
      <c r="BX155" s="155"/>
      <c r="BY155" s="148"/>
      <c r="BZ155" s="148"/>
      <c r="CA155" s="148"/>
      <c r="CB155" s="155"/>
      <c r="CC155" s="148"/>
      <c r="CD155" s="148"/>
      <c r="CE155" s="148"/>
      <c r="CF155" s="148"/>
      <c r="CG155" s="148"/>
      <c r="CH155" s="148"/>
      <c r="CI155" s="148"/>
      <c r="CJ155" s="148"/>
      <c r="CK155" s="155"/>
      <c r="CL155" s="81"/>
      <c r="CM155" s="81"/>
      <c r="CN155" s="81"/>
      <c r="CO155" s="81"/>
      <c r="CU155" s="234"/>
      <c r="CV155" s="234"/>
      <c r="CW155" s="234"/>
      <c r="CX155" s="234"/>
      <c r="CY155" s="234"/>
      <c r="CZ155" s="234"/>
      <c r="DA155" s="234"/>
      <c r="DB155" s="234"/>
      <c r="DC155" s="234"/>
      <c r="DD155" s="234"/>
      <c r="DE155" s="234"/>
      <c r="DF155" s="234"/>
      <c r="DG155" s="234"/>
      <c r="DH155" s="234"/>
      <c r="DI155" s="234"/>
      <c r="DJ155" s="234"/>
      <c r="DK155" s="234"/>
      <c r="DL155" s="234"/>
    </row>
    <row r="156" spans="1:116" ht="10.5" customHeight="1" x14ac:dyDescent="0.25">
      <c r="A156" s="549"/>
      <c r="B156" s="629"/>
      <c r="C156" s="630"/>
      <c r="D156" s="605"/>
      <c r="E156" s="606"/>
      <c r="F156" s="606"/>
      <c r="G156" s="606"/>
      <c r="H156" s="606"/>
      <c r="I156" s="606"/>
      <c r="J156" s="606"/>
      <c r="K156" s="606"/>
      <c r="L156" s="606"/>
      <c r="M156" s="606"/>
      <c r="N156" s="606"/>
      <c r="O156" s="607"/>
      <c r="P156" s="588" t="s">
        <v>76</v>
      </c>
      <c r="Q156" s="605"/>
      <c r="R156" s="606"/>
      <c r="S156" s="606"/>
      <c r="T156" s="606"/>
      <c r="U156" s="606"/>
      <c r="V156" s="606"/>
      <c r="W156" s="606"/>
      <c r="X156" s="606"/>
      <c r="Y156" s="606"/>
      <c r="Z156" s="606"/>
      <c r="AA156" s="606"/>
      <c r="AB156" s="607"/>
      <c r="AC156" s="588" t="s">
        <v>75</v>
      </c>
      <c r="AD156" s="280"/>
      <c r="AE156" s="281"/>
      <c r="AF156" s="281"/>
      <c r="AG156" s="281"/>
      <c r="AH156" s="281"/>
      <c r="AI156" s="281"/>
      <c r="AJ156" s="281"/>
      <c r="AK156" s="281"/>
      <c r="AL156" s="281"/>
      <c r="AM156" s="281"/>
      <c r="AN156" s="281"/>
      <c r="AO156" s="282"/>
      <c r="AP156" s="281"/>
      <c r="AQ156" s="281"/>
      <c r="AR156" s="281"/>
      <c r="AS156" s="281"/>
      <c r="AT156" s="281"/>
      <c r="AU156" s="281"/>
      <c r="AV156" s="281"/>
      <c r="AW156" s="281"/>
      <c r="AX156" s="281"/>
      <c r="AY156" s="281"/>
      <c r="AZ156" s="281"/>
      <c r="BA156" s="281"/>
      <c r="BB156" s="280"/>
      <c r="BC156" s="281"/>
      <c r="BD156" s="281"/>
      <c r="BE156" s="281"/>
      <c r="BF156" s="281"/>
      <c r="BG156" s="281"/>
      <c r="BH156" s="281"/>
      <c r="BI156" s="281"/>
      <c r="BJ156" s="281"/>
      <c r="BK156" s="281"/>
      <c r="BL156" s="281"/>
      <c r="BM156" s="281"/>
      <c r="BN156" s="634" t="s">
        <v>169</v>
      </c>
      <c r="BO156" s="281"/>
      <c r="BP156" s="281"/>
      <c r="BQ156" s="281"/>
      <c r="BR156" s="281"/>
      <c r="BS156" s="281"/>
      <c r="BT156" s="281"/>
      <c r="BU156" s="281"/>
      <c r="BV156" s="281"/>
      <c r="BW156" s="281"/>
      <c r="BX156" s="281"/>
      <c r="BY156" s="281"/>
      <c r="BZ156" s="282"/>
      <c r="CA156" s="281"/>
      <c r="CB156" s="281"/>
      <c r="CC156" s="281"/>
      <c r="CD156" s="281"/>
      <c r="CE156" s="281"/>
      <c r="CF156" s="281"/>
      <c r="CG156" s="281"/>
      <c r="CH156" s="281"/>
      <c r="CI156" s="281"/>
      <c r="CJ156" s="281"/>
      <c r="CK156" s="282"/>
      <c r="CL156" s="120"/>
      <c r="CM156" s="120"/>
      <c r="CN156" s="120"/>
      <c r="CO156" s="81"/>
      <c r="CU156" s="234"/>
      <c r="CV156" s="234"/>
      <c r="CW156" s="234"/>
      <c r="CX156" s="234"/>
      <c r="CY156" s="234"/>
      <c r="CZ156" s="234"/>
      <c r="DA156" s="234"/>
      <c r="DB156" s="234"/>
      <c r="DC156" s="234"/>
      <c r="DD156" s="234"/>
      <c r="DE156" s="234"/>
      <c r="DF156" s="234"/>
      <c r="DG156" s="234"/>
      <c r="DH156" s="234"/>
      <c r="DI156" s="234"/>
      <c r="DJ156" s="234"/>
      <c r="DK156" s="234"/>
      <c r="DL156" s="234"/>
    </row>
    <row r="157" spans="1:116" ht="20.100000000000001" customHeight="1" x14ac:dyDescent="0.25">
      <c r="A157" s="549"/>
      <c r="B157" s="110"/>
      <c r="C157" s="381"/>
      <c r="D157" s="412"/>
      <c r="E157" s="82"/>
      <c r="F157" s="82"/>
      <c r="G157" s="82"/>
      <c r="H157" s="82"/>
      <c r="I157" s="82"/>
      <c r="J157" s="82"/>
      <c r="K157" s="82"/>
      <c r="L157" s="82"/>
      <c r="M157" s="82"/>
      <c r="N157" s="82"/>
      <c r="O157" s="124"/>
      <c r="P157" s="589"/>
      <c r="Q157" s="135"/>
      <c r="R157" s="83"/>
      <c r="S157" s="83"/>
      <c r="T157" s="83"/>
      <c r="U157" s="83"/>
      <c r="V157" s="83"/>
      <c r="W157" s="83"/>
      <c r="X157" s="83"/>
      <c r="Y157" s="83"/>
      <c r="Z157" s="83"/>
      <c r="AA157" s="83"/>
      <c r="AB157" s="136"/>
      <c r="AC157" s="589"/>
      <c r="AD157" s="135"/>
      <c r="AE157" s="83"/>
      <c r="AF157" s="83"/>
      <c r="AG157" s="83"/>
      <c r="AH157" s="83"/>
      <c r="AI157" s="83"/>
      <c r="AJ157" s="83"/>
      <c r="AK157" s="83"/>
      <c r="AL157" s="83"/>
      <c r="AM157" s="83"/>
      <c r="AN157" s="83"/>
      <c r="AO157" s="136"/>
      <c r="AP157" s="83" t="s">
        <v>114</v>
      </c>
      <c r="AQ157" s="83" t="s">
        <v>79</v>
      </c>
      <c r="AR157" s="83" t="s">
        <v>82</v>
      </c>
      <c r="AS157" s="83" t="s">
        <v>83</v>
      </c>
      <c r="AT157" s="83" t="s">
        <v>84</v>
      </c>
      <c r="AU157" s="83" t="s">
        <v>113</v>
      </c>
      <c r="AV157" s="149" t="s">
        <v>85</v>
      </c>
      <c r="AW157" s="149" t="s">
        <v>88</v>
      </c>
      <c r="AX157" s="149" t="s">
        <v>89</v>
      </c>
      <c r="AY157" s="149" t="s">
        <v>90</v>
      </c>
      <c r="AZ157" s="149" t="s">
        <v>91</v>
      </c>
      <c r="BA157" s="149" t="s">
        <v>92</v>
      </c>
      <c r="BB157" s="135" t="s">
        <v>93</v>
      </c>
      <c r="BC157" s="83" t="s">
        <v>94</v>
      </c>
      <c r="BD157" s="83" t="s">
        <v>95</v>
      </c>
      <c r="BE157" s="83" t="s">
        <v>96</v>
      </c>
      <c r="BF157" s="83" t="s">
        <v>97</v>
      </c>
      <c r="BG157" s="83" t="s">
        <v>98</v>
      </c>
      <c r="BH157" s="83" t="s">
        <v>99</v>
      </c>
      <c r="BI157" s="83" t="s">
        <v>100</v>
      </c>
      <c r="BJ157" s="83" t="s">
        <v>101</v>
      </c>
      <c r="BK157" s="83" t="s">
        <v>102</v>
      </c>
      <c r="BL157" s="83" t="s">
        <v>105</v>
      </c>
      <c r="BM157" s="83" t="s">
        <v>106</v>
      </c>
      <c r="BN157" s="635"/>
      <c r="BO157" s="83" t="s">
        <v>112</v>
      </c>
      <c r="BP157" s="83" t="s">
        <v>116</v>
      </c>
      <c r="BQ157" s="83" t="s">
        <v>117</v>
      </c>
      <c r="BR157" s="83" t="s">
        <v>118</v>
      </c>
      <c r="BS157" s="83" t="s">
        <v>119</v>
      </c>
      <c r="BT157" s="83" t="s">
        <v>120</v>
      </c>
      <c r="BU157" s="83" t="s">
        <v>121</v>
      </c>
      <c r="BV157" s="83" t="s">
        <v>122</v>
      </c>
      <c r="BW157" s="149"/>
      <c r="BX157" s="149"/>
      <c r="BY157" s="149"/>
      <c r="BZ157" s="372"/>
      <c r="CA157" s="149"/>
      <c r="CB157" s="149"/>
      <c r="CC157" s="149"/>
      <c r="CD157" s="149"/>
      <c r="CE157" s="149"/>
      <c r="CF157" s="149"/>
      <c r="CG157" s="149"/>
      <c r="CH157" s="149"/>
      <c r="CI157" s="149"/>
      <c r="CJ157" s="149"/>
      <c r="CK157" s="372"/>
      <c r="CL157" s="120"/>
      <c r="CM157" s="120"/>
      <c r="CN157" s="120"/>
      <c r="CO157" s="81"/>
      <c r="CU157" s="234"/>
      <c r="CV157" s="234"/>
      <c r="CW157" s="234"/>
      <c r="CX157" s="234"/>
      <c r="CY157" s="234"/>
      <c r="CZ157" s="234"/>
      <c r="DA157" s="234"/>
      <c r="DB157" s="234"/>
      <c r="DC157" s="234"/>
      <c r="DD157" s="234"/>
      <c r="DE157" s="234"/>
      <c r="DF157" s="234"/>
      <c r="DG157" s="234"/>
      <c r="DH157" s="234"/>
      <c r="DI157" s="234"/>
      <c r="DJ157" s="234"/>
      <c r="DK157" s="234"/>
      <c r="DL157" s="234"/>
    </row>
    <row r="158" spans="1:116" s="42" customFormat="1" ht="20.100000000000001" customHeight="1" thickBot="1" x14ac:dyDescent="0.25">
      <c r="A158" s="549"/>
      <c r="B158" s="41" t="s">
        <v>47</v>
      </c>
      <c r="C158" s="127"/>
      <c r="D158" s="413" t="s">
        <v>2</v>
      </c>
      <c r="E158" s="125" t="s">
        <v>3</v>
      </c>
      <c r="F158" s="125" t="s">
        <v>4</v>
      </c>
      <c r="G158" s="125" t="s">
        <v>5</v>
      </c>
      <c r="H158" s="125" t="s">
        <v>6</v>
      </c>
      <c r="I158" s="125" t="s">
        <v>7</v>
      </c>
      <c r="J158" s="125" t="s">
        <v>43</v>
      </c>
      <c r="K158" s="125" t="s">
        <v>44</v>
      </c>
      <c r="L158" s="125" t="s">
        <v>45</v>
      </c>
      <c r="M158" s="125" t="s">
        <v>65</v>
      </c>
      <c r="N158" s="125" t="s">
        <v>66</v>
      </c>
      <c r="O158" s="126" t="s">
        <v>67</v>
      </c>
      <c r="P158" s="589"/>
      <c r="Q158" s="261" t="s">
        <v>2</v>
      </c>
      <c r="R158" s="260" t="s">
        <v>3</v>
      </c>
      <c r="S158" s="260" t="s">
        <v>4</v>
      </c>
      <c r="T158" s="260" t="s">
        <v>5</v>
      </c>
      <c r="U158" s="260" t="s">
        <v>6</v>
      </c>
      <c r="V158" s="260" t="s">
        <v>7</v>
      </c>
      <c r="W158" s="260" t="s">
        <v>43</v>
      </c>
      <c r="X158" s="260" t="s">
        <v>44</v>
      </c>
      <c r="Y158" s="260" t="s">
        <v>45</v>
      </c>
      <c r="Z158" s="260" t="s">
        <v>65</v>
      </c>
      <c r="AA158" s="260" t="s">
        <v>66</v>
      </c>
      <c r="AB158" s="262" t="s">
        <v>67</v>
      </c>
      <c r="AC158" s="589"/>
      <c r="AD158" s="261" t="s">
        <v>2</v>
      </c>
      <c r="AE158" s="260" t="s">
        <v>3</v>
      </c>
      <c r="AF158" s="260" t="s">
        <v>4</v>
      </c>
      <c r="AG158" s="260" t="s">
        <v>5</v>
      </c>
      <c r="AH158" s="260" t="s">
        <v>6</v>
      </c>
      <c r="AI158" s="260" t="s">
        <v>7</v>
      </c>
      <c r="AJ158" s="260" t="s">
        <v>43</v>
      </c>
      <c r="AK158" s="260" t="s">
        <v>44</v>
      </c>
      <c r="AL158" s="260" t="s">
        <v>45</v>
      </c>
      <c r="AM158" s="260" t="s">
        <v>65</v>
      </c>
      <c r="AN158" s="260" t="s">
        <v>66</v>
      </c>
      <c r="AO158" s="262" t="s">
        <v>67</v>
      </c>
      <c r="AP158" s="260" t="s">
        <v>2</v>
      </c>
      <c r="AQ158" s="260" t="s">
        <v>3</v>
      </c>
      <c r="AR158" s="260" t="s">
        <v>4</v>
      </c>
      <c r="AS158" s="260" t="s">
        <v>5</v>
      </c>
      <c r="AT158" s="260" t="s">
        <v>6</v>
      </c>
      <c r="AU158" s="260" t="s">
        <v>7</v>
      </c>
      <c r="AV158" s="284" t="s">
        <v>43</v>
      </c>
      <c r="AW158" s="284" t="s">
        <v>44</v>
      </c>
      <c r="AX158" s="284" t="s">
        <v>45</v>
      </c>
      <c r="AY158" s="284" t="s">
        <v>65</v>
      </c>
      <c r="AZ158" s="284" t="s">
        <v>66</v>
      </c>
      <c r="BA158" s="284" t="s">
        <v>67</v>
      </c>
      <c r="BB158" s="300" t="s">
        <v>2</v>
      </c>
      <c r="BC158" s="284" t="s">
        <v>3</v>
      </c>
      <c r="BD158" s="284" t="s">
        <v>4</v>
      </c>
      <c r="BE158" s="293" t="s">
        <v>5</v>
      </c>
      <c r="BF158" s="293" t="s">
        <v>6</v>
      </c>
      <c r="BG158" s="293" t="s">
        <v>7</v>
      </c>
      <c r="BH158" s="293" t="s">
        <v>43</v>
      </c>
      <c r="BI158" s="293" t="s">
        <v>44</v>
      </c>
      <c r="BJ158" s="293" t="s">
        <v>45</v>
      </c>
      <c r="BK158" s="293" t="s">
        <v>65</v>
      </c>
      <c r="BL158" s="293" t="s">
        <v>66</v>
      </c>
      <c r="BM158" s="293" t="s">
        <v>67</v>
      </c>
      <c r="BN158" s="636"/>
      <c r="BO158" s="293" t="s">
        <v>2</v>
      </c>
      <c r="BP158" s="293" t="s">
        <v>3</v>
      </c>
      <c r="BQ158" s="293" t="s">
        <v>4</v>
      </c>
      <c r="BR158" s="293" t="s">
        <v>5</v>
      </c>
      <c r="BS158" s="293" t="s">
        <v>6</v>
      </c>
      <c r="BT158" s="293" t="s">
        <v>7</v>
      </c>
      <c r="BU158" s="293" t="s">
        <v>43</v>
      </c>
      <c r="BV158" s="293" t="s">
        <v>44</v>
      </c>
      <c r="BW158" s="293" t="s">
        <v>45</v>
      </c>
      <c r="BX158" s="293" t="s">
        <v>65</v>
      </c>
      <c r="BY158" s="293" t="s">
        <v>66</v>
      </c>
      <c r="BZ158" s="348" t="s">
        <v>67</v>
      </c>
      <c r="CA158" s="293" t="s">
        <v>2</v>
      </c>
      <c r="CB158" s="293" t="s">
        <v>3</v>
      </c>
      <c r="CC158" s="293" t="s">
        <v>4</v>
      </c>
      <c r="CD158" s="293" t="s">
        <v>5</v>
      </c>
      <c r="CE158" s="293" t="s">
        <v>6</v>
      </c>
      <c r="CF158" s="293" t="s">
        <v>7</v>
      </c>
      <c r="CG158" s="293" t="str">
        <f>+CG11</f>
        <v>Jul</v>
      </c>
      <c r="CH158" s="293" t="str">
        <f>+CH11</f>
        <v>Ago</v>
      </c>
      <c r="CI158" s="293" t="str">
        <f>+CI11</f>
        <v>Sep</v>
      </c>
      <c r="CJ158" s="293" t="s">
        <v>65</v>
      </c>
      <c r="CK158" s="348" t="s">
        <v>66</v>
      </c>
      <c r="CL158" s="120"/>
      <c r="CM158" s="120"/>
      <c r="CN158" s="120"/>
      <c r="CO158" s="150"/>
      <c r="CP158" s="234"/>
      <c r="CQ158" s="234"/>
      <c r="CR158" s="234"/>
      <c r="CS158" s="234"/>
      <c r="CT158" s="234"/>
      <c r="CU158" s="234"/>
      <c r="CV158" s="234"/>
      <c r="CW158" s="234"/>
      <c r="CX158" s="234"/>
      <c r="CY158" s="234"/>
      <c r="CZ158" s="234"/>
      <c r="DA158" s="234"/>
      <c r="DB158" s="234"/>
      <c r="DC158" s="234"/>
      <c r="DD158" s="234"/>
      <c r="DE158" s="234"/>
      <c r="DF158" s="234"/>
      <c r="DG158" s="234"/>
      <c r="DH158" s="234"/>
      <c r="DI158" s="234"/>
      <c r="DJ158" s="234"/>
      <c r="DK158" s="234"/>
      <c r="DL158" s="234"/>
    </row>
    <row r="159" spans="1:116" s="44" customFormat="1" ht="20.100000000000001" customHeight="1" x14ac:dyDescent="0.25">
      <c r="A159" s="549"/>
      <c r="B159" s="28" t="s">
        <v>77</v>
      </c>
      <c r="C159" s="29"/>
      <c r="D159" s="121">
        <v>6.97</v>
      </c>
      <c r="E159" s="122">
        <v>6.97</v>
      </c>
      <c r="F159" s="122">
        <v>6.97</v>
      </c>
      <c r="G159" s="122">
        <v>6.97</v>
      </c>
      <c r="H159" s="122">
        <v>6.97</v>
      </c>
      <c r="I159" s="122">
        <v>6.97</v>
      </c>
      <c r="J159" s="122">
        <v>6.97</v>
      </c>
      <c r="K159" s="122">
        <v>6.97</v>
      </c>
      <c r="L159" s="122">
        <v>6.97</v>
      </c>
      <c r="M159" s="122">
        <v>6.97</v>
      </c>
      <c r="N159" s="122">
        <v>6.97</v>
      </c>
      <c r="O159" s="123">
        <v>6.97</v>
      </c>
      <c r="P159" s="409"/>
      <c r="Q159" s="410">
        <v>6.97</v>
      </c>
      <c r="R159" s="84">
        <v>6.97</v>
      </c>
      <c r="S159" s="84">
        <v>6.97</v>
      </c>
      <c r="T159" s="84">
        <v>6.97</v>
      </c>
      <c r="U159" s="84">
        <v>6.97</v>
      </c>
      <c r="V159" s="84">
        <v>6.97</v>
      </c>
      <c r="W159" s="84">
        <v>6.97</v>
      </c>
      <c r="X159" s="84">
        <v>6.97</v>
      </c>
      <c r="Y159" s="84">
        <v>6.97</v>
      </c>
      <c r="Z159" s="84">
        <v>6.97</v>
      </c>
      <c r="AA159" s="84">
        <v>6.97</v>
      </c>
      <c r="AB159" s="430">
        <v>6.94</v>
      </c>
      <c r="AC159" s="411"/>
      <c r="AD159" s="231">
        <v>6.94</v>
      </c>
      <c r="AE159" s="230">
        <v>6.9261538461538397</v>
      </c>
      <c r="AF159" s="230">
        <v>6.9083870967741969</v>
      </c>
      <c r="AG159" s="230">
        <v>6.8933333333333282</v>
      </c>
      <c r="AH159" s="230">
        <v>6.89</v>
      </c>
      <c r="AI159" s="230">
        <v>6.8816666666666642</v>
      </c>
      <c r="AJ159" s="230">
        <v>6.8761290322580653</v>
      </c>
      <c r="AK159" s="240">
        <v>6.8700000000000028</v>
      </c>
      <c r="AL159" s="240">
        <v>6.8700000000000028</v>
      </c>
      <c r="AM159" s="240">
        <v>6.8700000000000028</v>
      </c>
      <c r="AN159" s="240">
        <v>6.8606666666666722</v>
      </c>
      <c r="AO159" s="233">
        <v>6.86</v>
      </c>
      <c r="AP159" s="240">
        <v>6.86</v>
      </c>
      <c r="AQ159" s="240">
        <v>6.86</v>
      </c>
      <c r="AR159" s="240">
        <v>6.86</v>
      </c>
      <c r="AS159" s="240">
        <v>6.86</v>
      </c>
      <c r="AT159" s="240">
        <v>6.86</v>
      </c>
      <c r="AU159" s="240">
        <v>6.86</v>
      </c>
      <c r="AV159" s="240">
        <v>6.86</v>
      </c>
      <c r="AW159" s="240">
        <v>6.86</v>
      </c>
      <c r="AX159" s="240">
        <v>6.86</v>
      </c>
      <c r="AY159" s="240">
        <v>6.86</v>
      </c>
      <c r="AZ159" s="240">
        <v>6.86</v>
      </c>
      <c r="BA159" s="240">
        <v>6.86</v>
      </c>
      <c r="BB159" s="301">
        <v>6.86</v>
      </c>
      <c r="BC159" s="290">
        <v>6.86</v>
      </c>
      <c r="BD159" s="290">
        <v>6.86</v>
      </c>
      <c r="BE159" s="292">
        <v>6.86</v>
      </c>
      <c r="BF159" s="290">
        <v>6.86</v>
      </c>
      <c r="BG159" s="290">
        <v>6.86</v>
      </c>
      <c r="BH159" s="292">
        <v>6.86</v>
      </c>
      <c r="BI159" s="292">
        <v>6.86</v>
      </c>
      <c r="BJ159" s="290">
        <v>6.86</v>
      </c>
      <c r="BK159" s="290">
        <v>6.86</v>
      </c>
      <c r="BL159" s="290">
        <v>6.86</v>
      </c>
      <c r="BM159" s="290">
        <v>6.86</v>
      </c>
      <c r="BN159" s="444"/>
      <c r="BO159" s="290">
        <v>6.86</v>
      </c>
      <c r="BP159" s="290">
        <v>6.86</v>
      </c>
      <c r="BQ159" s="290">
        <v>6.86</v>
      </c>
      <c r="BR159" s="290">
        <v>6.86</v>
      </c>
      <c r="BS159" s="290">
        <v>6.86</v>
      </c>
      <c r="BT159" s="290">
        <v>6.86</v>
      </c>
      <c r="BU159" s="290">
        <v>6.86</v>
      </c>
      <c r="BV159" s="290">
        <v>6.86</v>
      </c>
      <c r="BW159" s="240"/>
      <c r="BX159" s="240"/>
      <c r="BY159" s="240"/>
      <c r="BZ159" s="233"/>
      <c r="CA159" s="240"/>
      <c r="CB159" s="240"/>
      <c r="CC159" s="240"/>
      <c r="CD159" s="240"/>
      <c r="CE159" s="240"/>
      <c r="CF159" s="240"/>
      <c r="CG159" s="240"/>
      <c r="CH159" s="240"/>
      <c r="CI159" s="240"/>
      <c r="CJ159" s="240"/>
      <c r="CK159" s="233"/>
      <c r="CL159" s="232"/>
      <c r="CM159" s="232"/>
      <c r="CN159" s="232"/>
      <c r="CO159" s="226"/>
      <c r="CP159" s="234"/>
      <c r="CQ159" s="234"/>
      <c r="CR159" s="234"/>
      <c r="CS159" s="234"/>
      <c r="CT159" s="234"/>
      <c r="CU159" s="234"/>
      <c r="CV159" s="234"/>
      <c r="CW159" s="234"/>
      <c r="CX159" s="234"/>
      <c r="CY159" s="234"/>
      <c r="CZ159" s="234"/>
      <c r="DA159" s="234"/>
      <c r="DB159" s="234"/>
      <c r="DC159" s="234"/>
      <c r="DD159" s="234"/>
      <c r="DE159" s="234"/>
      <c r="DF159" s="234"/>
      <c r="DG159" s="234"/>
      <c r="DH159" s="234"/>
      <c r="DI159" s="234"/>
      <c r="DJ159" s="234"/>
      <c r="DK159" s="234"/>
      <c r="DL159" s="234"/>
    </row>
    <row r="160" spans="1:116" s="38" customFormat="1" ht="20.100000000000001" customHeight="1" thickBot="1" x14ac:dyDescent="0.3">
      <c r="A160" s="549"/>
      <c r="B160" s="590" t="s">
        <v>49</v>
      </c>
      <c r="C160" s="591"/>
      <c r="D160" s="302">
        <f t="shared" ref="D160:AI160" si="59">(D15+D84)/(D87+D153)</f>
        <v>2.8771320756755019</v>
      </c>
      <c r="E160" s="285">
        <f t="shared" si="59"/>
        <v>3.2619779206503399</v>
      </c>
      <c r="F160" s="285">
        <f t="shared" si="59"/>
        <v>2.6055552329083356</v>
      </c>
      <c r="G160" s="285">
        <f t="shared" si="59"/>
        <v>3.0203134248344092</v>
      </c>
      <c r="H160" s="285">
        <f t="shared" si="59"/>
        <v>3.2361768988692332</v>
      </c>
      <c r="I160" s="285">
        <f t="shared" si="59"/>
        <v>2.7059623852082648</v>
      </c>
      <c r="J160" s="285">
        <f t="shared" si="59"/>
        <v>2.8429645273499062</v>
      </c>
      <c r="K160" s="285">
        <f t="shared" si="59"/>
        <v>2.5970903396263667</v>
      </c>
      <c r="L160" s="285">
        <f t="shared" si="59"/>
        <v>2.8474711089583362</v>
      </c>
      <c r="M160" s="285">
        <f t="shared" si="59"/>
        <v>3.1349361113672076</v>
      </c>
      <c r="N160" s="285">
        <f t="shared" si="59"/>
        <v>3.2449068939679084</v>
      </c>
      <c r="O160" s="373">
        <f t="shared" si="59"/>
        <v>3.410590328381224</v>
      </c>
      <c r="P160" s="285">
        <f t="shared" si="59"/>
        <v>2.9845631039184206</v>
      </c>
      <c r="Q160" s="302">
        <f t="shared" si="59"/>
        <v>3.3242941711240857</v>
      </c>
      <c r="R160" s="285">
        <f t="shared" si="59"/>
        <v>3.3040696986178966</v>
      </c>
      <c r="S160" s="285">
        <f t="shared" si="59"/>
        <v>3.0140106010878305</v>
      </c>
      <c r="T160" s="285">
        <f t="shared" si="59"/>
        <v>3.9160067045651852</v>
      </c>
      <c r="U160" s="285">
        <f t="shared" si="59"/>
        <v>3.0185109033090889</v>
      </c>
      <c r="V160" s="285">
        <f t="shared" si="59"/>
        <v>3.3570654377438736</v>
      </c>
      <c r="W160" s="285">
        <f t="shared" si="59"/>
        <v>3.4587657177957354</v>
      </c>
      <c r="X160" s="285">
        <f t="shared" si="59"/>
        <v>3.3339669988731311</v>
      </c>
      <c r="Y160" s="285">
        <f t="shared" si="59"/>
        <v>3.1308483978774944</v>
      </c>
      <c r="Z160" s="285">
        <f t="shared" si="59"/>
        <v>3.3197161035351215</v>
      </c>
      <c r="AA160" s="285">
        <f t="shared" si="59"/>
        <v>3.2477344912646782</v>
      </c>
      <c r="AB160" s="373">
        <f t="shared" si="59"/>
        <v>3.437807394572129</v>
      </c>
      <c r="AC160" s="285">
        <f t="shared" si="59"/>
        <v>3.3206363259677221</v>
      </c>
      <c r="AD160" s="302">
        <f t="shared" si="59"/>
        <v>3.3716527635788132</v>
      </c>
      <c r="AE160" s="285">
        <f t="shared" si="59"/>
        <v>3.5887324231285347</v>
      </c>
      <c r="AF160" s="285">
        <f t="shared" si="59"/>
        <v>3.5458999243165619</v>
      </c>
      <c r="AG160" s="285">
        <f t="shared" si="59"/>
        <v>5.183712625234608</v>
      </c>
      <c r="AH160" s="285">
        <f t="shared" si="59"/>
        <v>5.2278311196563001</v>
      </c>
      <c r="AI160" s="285">
        <f t="shared" si="59"/>
        <v>4.2610806974248705</v>
      </c>
      <c r="AJ160" s="285">
        <f t="shared" ref="AJ160:BO160" si="60">(AJ15+AJ84)/(AJ87+AJ153)</f>
        <v>6.3939281289793328</v>
      </c>
      <c r="AK160" s="285">
        <f t="shared" si="60"/>
        <v>4.8842788985942445</v>
      </c>
      <c r="AL160" s="285">
        <f t="shared" si="60"/>
        <v>5.6022080719451663</v>
      </c>
      <c r="AM160" s="285">
        <f t="shared" si="60"/>
        <v>5.2862851096965136</v>
      </c>
      <c r="AN160" s="285">
        <f t="shared" si="60"/>
        <v>5.7597443806116475</v>
      </c>
      <c r="AO160" s="373">
        <f t="shared" si="60"/>
        <v>6.0996066291126647</v>
      </c>
      <c r="AP160" s="285">
        <f t="shared" si="60"/>
        <v>6.1016703646310191</v>
      </c>
      <c r="AQ160" s="285">
        <f t="shared" si="60"/>
        <v>5.5662457792463771</v>
      </c>
      <c r="AR160" s="285">
        <f t="shared" si="60"/>
        <v>5.8985326654670729</v>
      </c>
      <c r="AS160" s="285">
        <f t="shared" si="60"/>
        <v>6.1087318158903248</v>
      </c>
      <c r="AT160" s="285">
        <f t="shared" si="60"/>
        <v>6.2709889800380045</v>
      </c>
      <c r="AU160" s="285">
        <f t="shared" si="60"/>
        <v>5.9211608189356824</v>
      </c>
      <c r="AV160" s="285">
        <f t="shared" si="60"/>
        <v>6.6636516549999998</v>
      </c>
      <c r="AW160" s="285">
        <f t="shared" si="60"/>
        <v>5.8894146436707882</v>
      </c>
      <c r="AX160" s="285">
        <f t="shared" si="60"/>
        <v>5.7517959673599846</v>
      </c>
      <c r="AY160" s="285">
        <f t="shared" si="60"/>
        <v>6.4019578020398962</v>
      </c>
      <c r="AZ160" s="285">
        <f t="shared" si="60"/>
        <v>5.7066982578305439</v>
      </c>
      <c r="BA160" s="285">
        <f t="shared" si="60"/>
        <v>5.9175895330748745</v>
      </c>
      <c r="BB160" s="302">
        <f t="shared" si="60"/>
        <v>6.5527787376268822</v>
      </c>
      <c r="BC160" s="285">
        <f t="shared" si="60"/>
        <v>5.3295972973355772</v>
      </c>
      <c r="BD160" s="285">
        <f t="shared" si="60"/>
        <v>5.4711684350543175</v>
      </c>
      <c r="BE160" s="285">
        <f t="shared" si="60"/>
        <v>6.5508573728085233</v>
      </c>
      <c r="BF160" s="285">
        <f t="shared" si="60"/>
        <v>6.0812392814858036</v>
      </c>
      <c r="BG160" s="285">
        <f t="shared" si="60"/>
        <v>5.8697022998744757</v>
      </c>
      <c r="BH160" s="285">
        <f t="shared" si="60"/>
        <v>6.1265531744913897</v>
      </c>
      <c r="BI160" s="285">
        <f t="shared" si="60"/>
        <v>5.6825977969680848</v>
      </c>
      <c r="BJ160" s="285">
        <f t="shared" si="60"/>
        <v>5.124374843273273</v>
      </c>
      <c r="BK160" s="285">
        <f t="shared" si="60"/>
        <v>5.4132280646174626</v>
      </c>
      <c r="BL160" s="285">
        <f t="shared" si="60"/>
        <v>5.6325600533304669</v>
      </c>
      <c r="BM160" s="285">
        <f t="shared" si="60"/>
        <v>6.03423246304245</v>
      </c>
      <c r="BN160" s="445">
        <f t="shared" si="60"/>
        <v>5.8256525335468705</v>
      </c>
      <c r="BO160" s="285">
        <f t="shared" si="60"/>
        <v>6.5598100891647171</v>
      </c>
      <c r="BP160" s="285">
        <f t="shared" ref="BP160:CH160" si="61">(BP15+BP84)/(BP87+BP153)</f>
        <v>5.238418320000001</v>
      </c>
      <c r="BQ160" s="285">
        <f t="shared" si="61"/>
        <v>5.7592924000109669</v>
      </c>
      <c r="BR160" s="285">
        <f t="shared" si="61"/>
        <v>6.357940745292165</v>
      </c>
      <c r="BS160" s="285">
        <f t="shared" si="61"/>
        <v>5.8974869851722742</v>
      </c>
      <c r="BT160" s="285">
        <f t="shared" si="61"/>
        <v>5.6787929430375144</v>
      </c>
      <c r="BU160" s="285">
        <f t="shared" si="61"/>
        <v>7.0235410535324432</v>
      </c>
      <c r="BV160" s="285">
        <f t="shared" si="61"/>
        <v>5.5262752069285703</v>
      </c>
      <c r="BW160" s="285">
        <f t="shared" si="61"/>
        <v>5.5426914227016368</v>
      </c>
      <c r="BX160" s="285">
        <f t="shared" si="61"/>
        <v>5.9076141242679867</v>
      </c>
      <c r="BY160" s="285">
        <f t="shared" si="61"/>
        <v>5.7180883593193501</v>
      </c>
      <c r="BZ160" s="373">
        <f t="shared" si="61"/>
        <v>6.1290600208753698</v>
      </c>
      <c r="CA160" s="285">
        <f t="shared" si="61"/>
        <v>5.8750630608195511</v>
      </c>
      <c r="CB160" s="285">
        <f t="shared" si="61"/>
        <v>5.711236947601912</v>
      </c>
      <c r="CC160" s="285">
        <f t="shared" si="61"/>
        <v>5.3392793938553815</v>
      </c>
      <c r="CD160" s="285">
        <f t="shared" si="61"/>
        <v>6.5159991450437698</v>
      </c>
      <c r="CE160" s="285">
        <f t="shared" si="61"/>
        <v>5.8634625123164419</v>
      </c>
      <c r="CF160" s="285">
        <f t="shared" si="61"/>
        <v>5.619055409529679</v>
      </c>
      <c r="CG160" s="285">
        <f t="shared" si="61"/>
        <v>6.3979371536449889</v>
      </c>
      <c r="CH160" s="285">
        <f t="shared" si="61"/>
        <v>4.9620930658609597</v>
      </c>
      <c r="CI160" s="285">
        <f t="shared" ref="CI160:CJ160" si="62">(CI15+CI84)/(CI87+CI153)</f>
        <v>4.6839682359426797</v>
      </c>
      <c r="CJ160" s="285">
        <f t="shared" si="62"/>
        <v>5.1417120950607185</v>
      </c>
      <c r="CK160" s="373">
        <f t="shared" ref="CK160" si="63">(CK15+CK84)/(CK87+CK153)</f>
        <v>4.9516278397836739</v>
      </c>
      <c r="CL160" s="2"/>
      <c r="CM160" s="2"/>
      <c r="CN160" s="2"/>
      <c r="CO160" s="227"/>
      <c r="CP160" s="234"/>
      <c r="CQ160" s="234"/>
      <c r="CR160" s="234"/>
      <c r="CS160" s="234"/>
      <c r="CT160" s="234"/>
      <c r="CU160" s="234"/>
      <c r="CV160" s="234"/>
      <c r="CW160" s="234"/>
      <c r="CX160" s="234"/>
      <c r="CY160" s="234"/>
      <c r="CZ160" s="234"/>
      <c r="DA160" s="234"/>
      <c r="DB160" s="234"/>
      <c r="DC160" s="234"/>
      <c r="DD160" s="234"/>
      <c r="DE160" s="234"/>
      <c r="DF160" s="234"/>
      <c r="DG160" s="234"/>
      <c r="DH160" s="234"/>
      <c r="DI160" s="234"/>
      <c r="DJ160" s="234"/>
      <c r="DK160" s="234"/>
      <c r="DL160" s="234"/>
    </row>
    <row r="161" spans="1:116" s="38" customFormat="1" ht="20.100000000000001" customHeight="1" x14ac:dyDescent="0.25">
      <c r="A161" s="549"/>
      <c r="B161" s="28" t="s">
        <v>78</v>
      </c>
      <c r="C161" s="29"/>
      <c r="D161" s="90">
        <v>1.4823500000000001</v>
      </c>
      <c r="E161" s="91">
        <v>1.4956400000000001</v>
      </c>
      <c r="F161" s="91">
        <v>1.5070300000000001</v>
      </c>
      <c r="G161" s="91">
        <v>1.51573</v>
      </c>
      <c r="H161" s="91">
        <v>1.5223199999999999</v>
      </c>
      <c r="I161" s="91">
        <v>1.5275399999999999</v>
      </c>
      <c r="J161" s="91">
        <v>1.5307299999999999</v>
      </c>
      <c r="K161" s="91">
        <v>1.5328900000000001</v>
      </c>
      <c r="L161" s="91">
        <v>1.5346900000000001</v>
      </c>
      <c r="M161" s="91">
        <v>1.53589</v>
      </c>
      <c r="N161" s="91">
        <v>1.5368200000000001</v>
      </c>
      <c r="O161" s="414">
        <v>1.5375399999999999</v>
      </c>
      <c r="P161" s="408"/>
      <c r="Q161" s="92">
        <v>1.53793</v>
      </c>
      <c r="R161" s="93">
        <v>1.5380499999999999</v>
      </c>
      <c r="S161" s="93">
        <v>1.53826</v>
      </c>
      <c r="T161" s="93">
        <v>1.5389600000000001</v>
      </c>
      <c r="U161" s="93">
        <v>1.5403100000000001</v>
      </c>
      <c r="V161" s="93">
        <v>1.5420100000000001</v>
      </c>
      <c r="W161" s="93">
        <v>1.5436099999999999</v>
      </c>
      <c r="X161" s="93">
        <v>1.5460499999999999</v>
      </c>
      <c r="Y161" s="93">
        <v>1.5492600000000001</v>
      </c>
      <c r="Z161" s="93">
        <v>1.5527200000000001</v>
      </c>
      <c r="AA161" s="93">
        <v>1.5579799999999999</v>
      </c>
      <c r="AB161" s="164">
        <v>1.5645100000000001</v>
      </c>
      <c r="AC161" s="408"/>
      <c r="AD161" s="202">
        <v>1.5729</v>
      </c>
      <c r="AE161" s="203">
        <v>1.5829800000000001</v>
      </c>
      <c r="AF161" s="203">
        <v>1.5949899999999999</v>
      </c>
      <c r="AG161" s="203">
        <v>1.60812</v>
      </c>
      <c r="AH161" s="203">
        <v>1.6227499999999999</v>
      </c>
      <c r="AI161" s="203">
        <v>1.6371</v>
      </c>
      <c r="AJ161" s="203">
        <v>1.65073</v>
      </c>
      <c r="AK161" s="203">
        <v>1.66629</v>
      </c>
      <c r="AL161" s="203">
        <v>1.6803900000000001</v>
      </c>
      <c r="AM161" s="203">
        <v>1.6939200000000001</v>
      </c>
      <c r="AN161" s="203">
        <v>1.70662</v>
      </c>
      <c r="AO161" s="204">
        <v>1.7180200000000001</v>
      </c>
      <c r="AP161" s="203">
        <v>1.7285999999999999</v>
      </c>
      <c r="AQ161" s="203">
        <v>1.73722</v>
      </c>
      <c r="AR161" s="203">
        <v>1.7441199999999999</v>
      </c>
      <c r="AS161" s="203">
        <v>1.7503299999999999</v>
      </c>
      <c r="AT161" s="203">
        <v>1.7562199999999999</v>
      </c>
      <c r="AU161" s="203">
        <v>1.7622100000000001</v>
      </c>
      <c r="AV161" s="327">
        <v>1.7689299999999999</v>
      </c>
      <c r="AW161" s="327">
        <v>1.7752600000000001</v>
      </c>
      <c r="AX161" s="327">
        <v>1.7811399999999999</v>
      </c>
      <c r="AY161" s="327">
        <v>1.7879700000000001</v>
      </c>
      <c r="AZ161" s="327">
        <v>1.79437</v>
      </c>
      <c r="BA161" s="327">
        <v>1.80078</v>
      </c>
      <c r="BB161" s="303">
        <v>1.8075000000000001</v>
      </c>
      <c r="BC161" s="291">
        <v>1.8145800000000001</v>
      </c>
      <c r="BD161" s="291">
        <v>1.8211999999999999</v>
      </c>
      <c r="BE161" s="291">
        <v>1.82942</v>
      </c>
      <c r="BF161" s="291">
        <v>1.8368599999999999</v>
      </c>
      <c r="BG161" s="291">
        <v>1.84368</v>
      </c>
      <c r="BH161" s="299">
        <v>1.8512900000000001</v>
      </c>
      <c r="BI161" s="299">
        <v>1.85859</v>
      </c>
      <c r="BJ161" s="299">
        <v>1.86754</v>
      </c>
      <c r="BK161" s="299">
        <v>1.8778900000000001</v>
      </c>
      <c r="BL161" s="299">
        <v>1.8887100000000001</v>
      </c>
      <c r="BM161" s="299">
        <v>1.8999299999999999</v>
      </c>
      <c r="BN161" s="446"/>
      <c r="BO161" s="291">
        <v>1.91005</v>
      </c>
      <c r="BP161" s="291">
        <v>1.91974</v>
      </c>
      <c r="BQ161" s="291">
        <v>1.9292499999999999</v>
      </c>
      <c r="BR161" s="291">
        <v>1.93885</v>
      </c>
      <c r="BS161" s="291">
        <v>1.94835</v>
      </c>
      <c r="BT161" s="291">
        <v>1.9587699999999999</v>
      </c>
      <c r="BU161" s="291">
        <v>1.96984</v>
      </c>
      <c r="BV161" s="291">
        <v>1.98082</v>
      </c>
      <c r="BW161" s="388"/>
      <c r="BX161" s="388"/>
      <c r="BY161" s="388"/>
      <c r="BZ161" s="374"/>
      <c r="CA161" s="388"/>
      <c r="CB161" s="388"/>
      <c r="CC161" s="388"/>
      <c r="CD161" s="388"/>
      <c r="CE161" s="388"/>
      <c r="CF161" s="388"/>
      <c r="CG161" s="388"/>
      <c r="CH161" s="388"/>
      <c r="CI161" s="388"/>
      <c r="CJ161" s="388"/>
      <c r="CK161" s="374"/>
      <c r="CL161" s="2"/>
      <c r="CM161" s="2"/>
      <c r="CN161" s="2"/>
      <c r="CO161" s="227"/>
      <c r="CP161" s="234"/>
      <c r="CQ161" s="234"/>
      <c r="CR161" s="234"/>
      <c r="CS161" s="234"/>
      <c r="CT161" s="234"/>
      <c r="CU161" s="234"/>
      <c r="CV161" s="234"/>
      <c r="CW161" s="234"/>
      <c r="CX161" s="234"/>
      <c r="CY161" s="234"/>
      <c r="CZ161" s="234"/>
      <c r="DA161" s="234"/>
      <c r="DB161" s="234"/>
      <c r="DC161" s="234"/>
      <c r="DD161" s="234"/>
      <c r="DE161" s="234"/>
      <c r="DF161" s="234"/>
      <c r="DG161" s="234"/>
      <c r="DH161" s="234"/>
      <c r="DI161" s="234"/>
      <c r="DJ161" s="234"/>
      <c r="DK161" s="234"/>
      <c r="DL161" s="234"/>
    </row>
    <row r="162" spans="1:116" ht="20.100000000000001" customHeight="1" thickBot="1" x14ac:dyDescent="0.25">
      <c r="A162" s="549"/>
      <c r="B162" s="600" t="s">
        <v>49</v>
      </c>
      <c r="C162" s="601"/>
      <c r="D162" s="302">
        <f t="shared" ref="D162:AI162" si="64">(D50+D81)/(D121+D151)</f>
        <v>3.6697690379930368</v>
      </c>
      <c r="E162" s="285">
        <f t="shared" si="64"/>
        <v>3.6166605939080245</v>
      </c>
      <c r="F162" s="285">
        <f t="shared" si="64"/>
        <v>3.6798722818261926</v>
      </c>
      <c r="G162" s="285">
        <f t="shared" si="64"/>
        <v>3.3294272321257092</v>
      </c>
      <c r="H162" s="285">
        <f t="shared" si="64"/>
        <v>3.1770080690580373</v>
      </c>
      <c r="I162" s="285">
        <f t="shared" si="64"/>
        <v>3.231216699529293</v>
      </c>
      <c r="J162" s="285">
        <f t="shared" si="64"/>
        <v>2.9651370742269574</v>
      </c>
      <c r="K162" s="285">
        <f t="shared" si="64"/>
        <v>3.7107307857442136</v>
      </c>
      <c r="L162" s="285">
        <f t="shared" si="64"/>
        <v>3.5442532762002279</v>
      </c>
      <c r="M162" s="285">
        <f t="shared" si="64"/>
        <v>3.9552659474908731</v>
      </c>
      <c r="N162" s="285">
        <f t="shared" si="64"/>
        <v>4.0678412247373599</v>
      </c>
      <c r="O162" s="373">
        <f t="shared" si="64"/>
        <v>3.5827437671103999</v>
      </c>
      <c r="P162" s="285">
        <f t="shared" si="64"/>
        <v>3.5341210523884969</v>
      </c>
      <c r="Q162" s="302">
        <f t="shared" si="64"/>
        <v>3.5356118696181658</v>
      </c>
      <c r="R162" s="285">
        <f t="shared" si="64"/>
        <v>3.5095221846057454</v>
      </c>
      <c r="S162" s="285">
        <f t="shared" si="64"/>
        <v>3.1972777289160494</v>
      </c>
      <c r="T162" s="285">
        <f t="shared" si="64"/>
        <v>3.9644141490813185</v>
      </c>
      <c r="U162" s="285">
        <f t="shared" si="64"/>
        <v>4.0877411449207042</v>
      </c>
      <c r="V162" s="285">
        <f t="shared" si="64"/>
        <v>3.6738303281989437</v>
      </c>
      <c r="W162" s="285">
        <f t="shared" si="64"/>
        <v>3.7988204003715031</v>
      </c>
      <c r="X162" s="285">
        <f t="shared" si="64"/>
        <v>3.4953556921879469</v>
      </c>
      <c r="Y162" s="285">
        <f t="shared" si="64"/>
        <v>3.4456966463731065</v>
      </c>
      <c r="Z162" s="285">
        <f t="shared" si="64"/>
        <v>4.0479747276689473</v>
      </c>
      <c r="AA162" s="285">
        <f t="shared" si="64"/>
        <v>3.9312371871574854</v>
      </c>
      <c r="AB162" s="373">
        <f t="shared" si="64"/>
        <v>5.4989634606227744</v>
      </c>
      <c r="AC162" s="285">
        <f t="shared" si="64"/>
        <v>3.8807435337471179</v>
      </c>
      <c r="AD162" s="302">
        <f t="shared" si="64"/>
        <v>3.3191708278487928</v>
      </c>
      <c r="AE162" s="285">
        <f t="shared" si="64"/>
        <v>3.2370734461172974</v>
      </c>
      <c r="AF162" s="285">
        <f t="shared" si="64"/>
        <v>3.5596741390483015</v>
      </c>
      <c r="AG162" s="285">
        <f t="shared" si="64"/>
        <v>4.2136218446432858</v>
      </c>
      <c r="AH162" s="285">
        <f t="shared" si="64"/>
        <v>5.0225431922672685</v>
      </c>
      <c r="AI162" s="285">
        <f t="shared" si="64"/>
        <v>4.1533614133866452</v>
      </c>
      <c r="AJ162" s="285">
        <f t="shared" ref="AJ162:BO162" si="65">(AJ50+AJ81)/(AJ121+AJ151)</f>
        <v>4.8306668975699765</v>
      </c>
      <c r="AK162" s="285">
        <f t="shared" si="65"/>
        <v>3.6476297960663162</v>
      </c>
      <c r="AL162" s="285">
        <f t="shared" si="65"/>
        <v>3.9951472333533156</v>
      </c>
      <c r="AM162" s="285">
        <f t="shared" si="65"/>
        <v>3.9475269145697256</v>
      </c>
      <c r="AN162" s="285">
        <f t="shared" si="65"/>
        <v>3.451084224800498</v>
      </c>
      <c r="AO162" s="373">
        <f t="shared" si="65"/>
        <v>4.4167225397038781</v>
      </c>
      <c r="AP162" s="285">
        <f t="shared" si="65"/>
        <v>3.5470601486118278</v>
      </c>
      <c r="AQ162" s="285">
        <f t="shared" si="65"/>
        <v>3.726669526349518</v>
      </c>
      <c r="AR162" s="285">
        <f t="shared" si="65"/>
        <v>3.4921633993756722</v>
      </c>
      <c r="AS162" s="285">
        <f t="shared" si="65"/>
        <v>3.4335865378416832</v>
      </c>
      <c r="AT162" s="285">
        <f t="shared" si="65"/>
        <v>4.8215086135526493</v>
      </c>
      <c r="AU162" s="285">
        <f t="shared" si="65"/>
        <v>4.3250801641187824</v>
      </c>
      <c r="AV162" s="285">
        <f t="shared" si="65"/>
        <v>3.5626922832503092</v>
      </c>
      <c r="AW162" s="285">
        <f t="shared" si="65"/>
        <v>3.818416779907178</v>
      </c>
      <c r="AX162" s="285">
        <f t="shared" si="65"/>
        <v>2.7154368168424772</v>
      </c>
      <c r="AY162" s="285">
        <f t="shared" si="65"/>
        <v>4.7902340584734402</v>
      </c>
      <c r="AZ162" s="285">
        <f t="shared" si="65"/>
        <v>3.9868494616410923</v>
      </c>
      <c r="BA162" s="285">
        <f t="shared" si="65"/>
        <v>4.1430125889548783</v>
      </c>
      <c r="BB162" s="302">
        <f t="shared" si="65"/>
        <v>4.5407169019762108</v>
      </c>
      <c r="BC162" s="285">
        <f t="shared" si="65"/>
        <v>4.8866605412763615</v>
      </c>
      <c r="BD162" s="285">
        <f t="shared" si="65"/>
        <v>4.9408474003494121</v>
      </c>
      <c r="BE162" s="285">
        <f t="shared" si="65"/>
        <v>4.6347431043745351</v>
      </c>
      <c r="BF162" s="285">
        <f t="shared" si="65"/>
        <v>5.0581990917209376</v>
      </c>
      <c r="BG162" s="285">
        <f t="shared" si="65"/>
        <v>6.969022825840959</v>
      </c>
      <c r="BH162" s="285">
        <f t="shared" si="65"/>
        <v>4.9607264204602188</v>
      </c>
      <c r="BI162" s="285">
        <f t="shared" si="65"/>
        <v>6.1502419779562461</v>
      </c>
      <c r="BJ162" s="285">
        <f t="shared" si="65"/>
        <v>5.5605890027673253</v>
      </c>
      <c r="BK162" s="285">
        <f t="shared" si="65"/>
        <v>4.9386989227760756</v>
      </c>
      <c r="BL162" s="285">
        <f t="shared" si="65"/>
        <v>4.807737406424323</v>
      </c>
      <c r="BM162" s="285">
        <f t="shared" si="65"/>
        <v>5.3181244352579835</v>
      </c>
      <c r="BN162" s="445">
        <f t="shared" si="65"/>
        <v>5.2268717542744181</v>
      </c>
      <c r="BO162" s="285">
        <f t="shared" si="65"/>
        <v>5.2639951508916027</v>
      </c>
      <c r="BP162" s="285">
        <f t="shared" ref="BP162:CH162" si="66">(BP50+BP81)/(BP121+BP151)</f>
        <v>5.3811340618490506</v>
      </c>
      <c r="BQ162" s="285">
        <f t="shared" si="66"/>
        <v>5.7017889587932071</v>
      </c>
      <c r="BR162" s="285">
        <f t="shared" si="66"/>
        <v>5.8621928826847594</v>
      </c>
      <c r="BS162" s="285">
        <f t="shared" si="66"/>
        <v>6.5881847198645289</v>
      </c>
      <c r="BT162" s="285">
        <f t="shared" si="66"/>
        <v>5.709072022241747</v>
      </c>
      <c r="BU162" s="285">
        <f t="shared" si="66"/>
        <v>4.8722894306944546</v>
      </c>
      <c r="BV162" s="285">
        <f t="shared" si="66"/>
        <v>5.1745249477901893</v>
      </c>
      <c r="BW162" s="285">
        <f t="shared" si="66"/>
        <v>4.1340081031840956</v>
      </c>
      <c r="BX162" s="285">
        <f t="shared" si="66"/>
        <v>4.1379122021713455</v>
      </c>
      <c r="BY162" s="285">
        <f t="shared" si="66"/>
        <v>3.4520112615465339</v>
      </c>
      <c r="BZ162" s="373">
        <f t="shared" si="66"/>
        <v>3.2948596383764048</v>
      </c>
      <c r="CA162" s="285">
        <f t="shared" si="66"/>
        <v>3.2002491027023559</v>
      </c>
      <c r="CB162" s="285">
        <f t="shared" si="66"/>
        <v>2.9330751274078595</v>
      </c>
      <c r="CC162" s="285">
        <f t="shared" si="66"/>
        <v>2.6066823142648312</v>
      </c>
      <c r="CD162" s="285">
        <f t="shared" si="66"/>
        <v>3.1378679061940522</v>
      </c>
      <c r="CE162" s="285">
        <f t="shared" si="66"/>
        <v>2.6684271903330568</v>
      </c>
      <c r="CF162" s="285">
        <f t="shared" ref="CF162:CG162" si="67">(CF50+CF81)/(CF121+CF151)</f>
        <v>2.7114395617074041</v>
      </c>
      <c r="CG162" s="285">
        <f t="shared" si="67"/>
        <v>1.8526733219659794</v>
      </c>
      <c r="CH162" s="285">
        <f t="shared" si="66"/>
        <v>2.0912066571906731</v>
      </c>
      <c r="CI162" s="285">
        <f t="shared" ref="CI162:CJ162" si="68">(CI50+CI81)/(CI121+CI151)</f>
        <v>1.9187148483183765</v>
      </c>
      <c r="CJ162" s="285">
        <f t="shared" si="68"/>
        <v>2.3943280318750331</v>
      </c>
      <c r="CK162" s="373">
        <f t="shared" ref="CK162" si="69">(CK50+CK81)/(CK121+CK151)</f>
        <v>1.8236352029033653</v>
      </c>
      <c r="CL162" s="152"/>
      <c r="CM162" s="152"/>
      <c r="CN162" s="152"/>
      <c r="CO162" s="228"/>
      <c r="CU162" s="234"/>
      <c r="CV162" s="234"/>
      <c r="CW162" s="234"/>
      <c r="CX162" s="234"/>
      <c r="CY162" s="234"/>
      <c r="CZ162" s="234"/>
      <c r="DA162" s="234"/>
      <c r="DB162" s="234"/>
      <c r="DC162" s="234"/>
      <c r="DD162" s="234"/>
      <c r="DE162" s="234"/>
      <c r="DF162" s="234"/>
      <c r="DG162" s="234"/>
      <c r="DH162" s="234"/>
      <c r="DI162" s="234"/>
      <c r="DJ162" s="234"/>
      <c r="DK162" s="234"/>
      <c r="DL162" s="234"/>
    </row>
    <row r="163" spans="1:116" ht="20.100000000000001" customHeight="1" x14ac:dyDescent="0.25">
      <c r="A163" s="549"/>
      <c r="B163" s="353" t="s">
        <v>193</v>
      </c>
      <c r="C163" s="353"/>
      <c r="D163" s="354"/>
      <c r="E163" s="354"/>
      <c r="F163" s="354"/>
      <c r="G163" s="354"/>
      <c r="H163" s="354"/>
      <c r="I163" s="354"/>
      <c r="J163" s="354"/>
      <c r="K163" s="354"/>
      <c r="L163" s="354"/>
      <c r="M163" s="354"/>
      <c r="N163" s="354"/>
      <c r="O163" s="354"/>
      <c r="P163" s="355"/>
      <c r="Q163" s="67"/>
      <c r="R163" s="67"/>
      <c r="S163" s="67"/>
      <c r="T163" s="67"/>
      <c r="U163" s="67"/>
      <c r="V163" s="67"/>
      <c r="W163" s="67"/>
      <c r="X163" s="67"/>
      <c r="Y163" s="67"/>
      <c r="Z163" s="67"/>
      <c r="AA163" s="67"/>
      <c r="AB163" s="67"/>
      <c r="AC163" s="355"/>
      <c r="AD163" s="67"/>
      <c r="AE163" s="67"/>
      <c r="AF163" s="67"/>
      <c r="AG163" s="67"/>
      <c r="AH163" s="67"/>
      <c r="AI163" s="67"/>
      <c r="AJ163" s="67"/>
      <c r="AK163" s="67"/>
      <c r="AL163" s="67"/>
      <c r="AM163" s="67"/>
      <c r="AN163" s="67"/>
      <c r="AO163" s="67"/>
      <c r="AP163" s="67"/>
      <c r="AQ163" s="67"/>
      <c r="AR163" s="67"/>
      <c r="AS163" s="67"/>
      <c r="AT163" s="67"/>
      <c r="AU163" s="67"/>
      <c r="AV163" s="67"/>
      <c r="AW163" s="67"/>
      <c r="AX163" s="67"/>
      <c r="AY163" s="67"/>
      <c r="AZ163" s="67"/>
      <c r="BA163" s="67"/>
      <c r="BB163" s="67"/>
      <c r="BC163" s="67"/>
      <c r="BD163" s="67"/>
      <c r="BE163" s="67"/>
      <c r="BF163" s="67"/>
      <c r="BG163" s="67"/>
      <c r="BH163" s="67"/>
      <c r="BI163" s="67"/>
      <c r="BJ163" s="67"/>
      <c r="BK163" s="67"/>
      <c r="BL163" s="67"/>
      <c r="BM163" s="67"/>
      <c r="BN163" s="67"/>
      <c r="BO163" s="67"/>
      <c r="BP163" s="67"/>
      <c r="BQ163" s="357"/>
      <c r="BR163" s="67"/>
      <c r="BS163" s="67"/>
      <c r="BT163" s="67"/>
      <c r="BU163" s="67"/>
      <c r="BV163" s="357"/>
      <c r="BW163" s="389"/>
      <c r="BX163" s="389"/>
      <c r="BY163" s="151"/>
      <c r="BZ163" s="151"/>
      <c r="CA163" s="151"/>
      <c r="CB163" s="389"/>
      <c r="CC163" s="151"/>
      <c r="CD163" s="151"/>
      <c r="CE163" s="151"/>
      <c r="CF163" s="151"/>
      <c r="CG163" s="151"/>
      <c r="CH163" s="151"/>
      <c r="CI163" s="151"/>
      <c r="CJ163" s="151"/>
      <c r="CK163" s="389"/>
      <c r="CL163" s="152"/>
      <c r="CM163" s="152"/>
      <c r="CN163" s="152"/>
      <c r="CO163" s="228"/>
      <c r="CU163" s="234"/>
      <c r="CV163" s="234"/>
      <c r="CW163" s="234"/>
      <c r="CX163" s="234"/>
      <c r="CY163" s="234"/>
      <c r="CZ163" s="234"/>
      <c r="DA163" s="234"/>
      <c r="DB163" s="234"/>
      <c r="DC163" s="234"/>
      <c r="DD163" s="234"/>
      <c r="DE163" s="234"/>
      <c r="DF163" s="234"/>
      <c r="DG163" s="234"/>
      <c r="DH163" s="234"/>
      <c r="DI163" s="234"/>
      <c r="DJ163" s="234"/>
      <c r="DK163" s="234"/>
      <c r="DL163" s="234"/>
    </row>
    <row r="164" spans="1:116" ht="20.100000000000001" customHeight="1" x14ac:dyDescent="0.25">
      <c r="A164" s="549"/>
      <c r="B164" s="353"/>
      <c r="C164" s="353"/>
      <c r="D164" s="354"/>
      <c r="E164" s="354"/>
      <c r="F164" s="354"/>
      <c r="G164" s="354"/>
      <c r="H164" s="354"/>
      <c r="I164" s="354"/>
      <c r="J164" s="354"/>
      <c r="K164" s="354"/>
      <c r="L164" s="354"/>
      <c r="M164" s="354"/>
      <c r="N164" s="354"/>
      <c r="O164" s="354"/>
      <c r="P164" s="355"/>
      <c r="Q164" s="67"/>
      <c r="R164" s="67"/>
      <c r="S164" s="67"/>
      <c r="T164" s="67"/>
      <c r="U164" s="67"/>
      <c r="V164" s="67"/>
      <c r="W164" s="67"/>
      <c r="X164" s="67"/>
      <c r="Y164" s="67"/>
      <c r="Z164" s="67"/>
      <c r="AA164" s="67"/>
      <c r="AB164" s="67"/>
      <c r="AC164" s="355"/>
      <c r="AD164" s="67"/>
      <c r="AE164" s="67"/>
      <c r="AF164" s="67"/>
      <c r="AG164" s="67"/>
      <c r="AH164" s="67"/>
      <c r="AI164" s="67"/>
      <c r="AJ164" s="67"/>
      <c r="AK164" s="67"/>
      <c r="AL164" s="67"/>
      <c r="AM164" s="67"/>
      <c r="AN164" s="67"/>
      <c r="AO164" s="67"/>
      <c r="AP164" s="67"/>
      <c r="AQ164" s="67"/>
      <c r="AR164" s="67"/>
      <c r="AS164" s="67"/>
      <c r="AT164" s="67"/>
      <c r="AU164" s="67"/>
      <c r="AV164" s="67"/>
      <c r="AW164" s="67"/>
      <c r="AX164" s="67"/>
      <c r="AY164" s="67"/>
      <c r="AZ164" s="67"/>
      <c r="BA164" s="67"/>
      <c r="BB164" s="67"/>
      <c r="BC164" s="67"/>
      <c r="BD164" s="67"/>
      <c r="BE164" s="67"/>
      <c r="BF164" s="67"/>
      <c r="BG164" s="67"/>
      <c r="BH164" s="67"/>
      <c r="BI164" s="67"/>
      <c r="BJ164" s="67"/>
      <c r="BK164" s="67"/>
      <c r="BL164" s="67"/>
      <c r="BM164" s="67"/>
      <c r="BN164" s="67"/>
      <c r="BO164" s="67"/>
      <c r="BP164" s="67"/>
      <c r="BQ164" s="67"/>
      <c r="BR164" s="67"/>
      <c r="BS164" s="67"/>
      <c r="BT164" s="67"/>
      <c r="BU164" s="67"/>
      <c r="BV164" s="67"/>
      <c r="BW164" s="151"/>
      <c r="BX164" s="151"/>
      <c r="BY164" s="151"/>
      <c r="BZ164" s="151"/>
      <c r="CA164" s="151"/>
      <c r="CB164" s="151"/>
      <c r="CC164" s="151"/>
      <c r="CD164" s="151"/>
      <c r="CE164" s="151"/>
      <c r="CF164" s="151"/>
      <c r="CG164" s="151"/>
      <c r="CH164" s="151"/>
      <c r="CI164" s="151"/>
      <c r="CJ164" s="151"/>
      <c r="CK164" s="151"/>
      <c r="CL164" s="152"/>
      <c r="CM164" s="152"/>
      <c r="CN164" s="152"/>
      <c r="CO164" s="228"/>
      <c r="CU164" s="234"/>
      <c r="CV164" s="234"/>
      <c r="CW164" s="234"/>
      <c r="CX164" s="234"/>
      <c r="CY164" s="234"/>
      <c r="CZ164" s="234"/>
      <c r="DA164" s="234"/>
      <c r="DB164" s="234"/>
      <c r="DC164" s="234"/>
      <c r="DD164" s="234"/>
      <c r="DE164" s="234"/>
      <c r="DF164" s="234"/>
      <c r="DG164" s="234"/>
      <c r="DH164" s="234"/>
      <c r="DI164" s="234"/>
      <c r="DJ164" s="234"/>
      <c r="DK164" s="234"/>
      <c r="DL164" s="234"/>
    </row>
    <row r="165" spans="1:116" ht="20.100000000000001" customHeight="1" thickBot="1" x14ac:dyDescent="0.3">
      <c r="A165" s="549"/>
      <c r="B165" s="305" t="s">
        <v>109</v>
      </c>
      <c r="C165" s="305"/>
      <c r="D165" s="305"/>
      <c r="E165" s="305"/>
      <c r="F165" s="305"/>
      <c r="G165" s="72"/>
      <c r="H165" s="72"/>
      <c r="I165" s="72"/>
      <c r="J165" s="72"/>
      <c r="K165" s="72"/>
      <c r="L165" s="148"/>
      <c r="M165" s="148"/>
      <c r="N165" s="148"/>
      <c r="O165" s="148"/>
      <c r="P165" s="80"/>
      <c r="Q165" s="148"/>
      <c r="R165" s="148"/>
      <c r="S165" s="148"/>
      <c r="T165" s="148"/>
      <c r="U165" s="148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  <c r="BI165" s="148"/>
      <c r="BJ165" s="148"/>
      <c r="BK165" s="148"/>
      <c r="BL165" s="148"/>
      <c r="BM165" s="148"/>
      <c r="BN165" s="148"/>
      <c r="BO165" s="148"/>
      <c r="BP165" s="148"/>
      <c r="BQ165" s="356"/>
      <c r="BR165" s="148"/>
      <c r="BS165" s="148"/>
      <c r="BT165" s="148"/>
      <c r="BU165" s="148"/>
      <c r="BV165" s="356"/>
      <c r="BW165" s="356"/>
      <c r="BX165" s="356"/>
      <c r="BY165" s="148"/>
      <c r="BZ165" s="148"/>
      <c r="CA165" s="148"/>
      <c r="CB165" s="356"/>
      <c r="CC165" s="148"/>
      <c r="CD165" s="148"/>
      <c r="CE165" s="148"/>
      <c r="CF165" s="148"/>
      <c r="CG165" s="148"/>
      <c r="CH165" s="148"/>
      <c r="CI165" s="148"/>
      <c r="CJ165" s="148"/>
      <c r="CK165" s="356"/>
      <c r="CL165" s="81"/>
      <c r="CM165" s="81"/>
      <c r="CN165" s="81"/>
      <c r="CO165" s="81"/>
      <c r="CU165" s="234"/>
      <c r="CV165" s="234"/>
      <c r="CW165" s="234"/>
      <c r="CX165" s="234"/>
      <c r="CY165" s="234"/>
      <c r="CZ165" s="234"/>
      <c r="DA165" s="234"/>
      <c r="DB165" s="234"/>
      <c r="DC165" s="234"/>
      <c r="DD165" s="234"/>
      <c r="DE165" s="234"/>
      <c r="DF165" s="234"/>
      <c r="DG165" s="234"/>
      <c r="DH165" s="234"/>
      <c r="DI165" s="234"/>
      <c r="DJ165" s="234"/>
      <c r="DK165" s="234"/>
      <c r="DL165" s="234"/>
    </row>
    <row r="166" spans="1:116" ht="20.100000000000001" customHeight="1" thickBot="1" x14ac:dyDescent="0.35">
      <c r="A166" s="549"/>
      <c r="B166" s="328"/>
      <c r="C166" s="322" t="s">
        <v>111</v>
      </c>
      <c r="D166" s="323">
        <f t="shared" ref="D166:BP166" si="70">+D168+D170+D172+D174</f>
        <v>2588.7615783046463</v>
      </c>
      <c r="E166" s="324">
        <f t="shared" si="70"/>
        <v>1542.0943257036242</v>
      </c>
      <c r="F166" s="324">
        <f t="shared" si="70"/>
        <v>2376.6545797444564</v>
      </c>
      <c r="G166" s="324">
        <f t="shared" si="70"/>
        <v>1740.5745345458877</v>
      </c>
      <c r="H166" s="324">
        <f t="shared" si="70"/>
        <v>1557.488181108625</v>
      </c>
      <c r="I166" s="324">
        <f t="shared" si="70"/>
        <v>1251.8941188329802</v>
      </c>
      <c r="J166" s="324">
        <f t="shared" si="70"/>
        <v>1017.5470640863957</v>
      </c>
      <c r="K166" s="324">
        <f t="shared" si="70"/>
        <v>495.8973642426094</v>
      </c>
      <c r="L166" s="324">
        <f t="shared" si="70"/>
        <v>614.63520010395132</v>
      </c>
      <c r="M166" s="324">
        <f t="shared" si="70"/>
        <v>1295.8248839478986</v>
      </c>
      <c r="N166" s="324">
        <f t="shared" si="70"/>
        <v>1764.8474226532758</v>
      </c>
      <c r="O166" s="325">
        <f t="shared" si="70"/>
        <v>1547.095450483142</v>
      </c>
      <c r="P166" s="324">
        <f t="shared" si="70"/>
        <v>17793.314703757493</v>
      </c>
      <c r="Q166" s="323">
        <f t="shared" si="70"/>
        <v>2501.6358281167791</v>
      </c>
      <c r="R166" s="324">
        <f t="shared" si="70"/>
        <v>1753.1068143374739</v>
      </c>
      <c r="S166" s="324">
        <f t="shared" si="70"/>
        <v>1239.441870288269</v>
      </c>
      <c r="T166" s="324">
        <f t="shared" si="70"/>
        <v>2104.5252439749715</v>
      </c>
      <c r="U166" s="324">
        <f t="shared" si="70"/>
        <v>1186.2977953471484</v>
      </c>
      <c r="V166" s="324">
        <f t="shared" si="70"/>
        <v>1726.3310406698897</v>
      </c>
      <c r="W166" s="324">
        <f t="shared" si="70"/>
        <v>1078.896356800426</v>
      </c>
      <c r="X166" s="324">
        <f t="shared" si="70"/>
        <v>1553.7538609115866</v>
      </c>
      <c r="Y166" s="324">
        <f t="shared" si="70"/>
        <v>2090.356246469707</v>
      </c>
      <c r="Z166" s="324">
        <f t="shared" si="70"/>
        <v>2103.8966210157751</v>
      </c>
      <c r="AA166" s="324">
        <f t="shared" si="70"/>
        <v>1803.2185844182488</v>
      </c>
      <c r="AB166" s="325">
        <f t="shared" si="70"/>
        <v>2098.9093207559531</v>
      </c>
      <c r="AC166" s="324">
        <f t="shared" si="70"/>
        <v>21240.369583106229</v>
      </c>
      <c r="AD166" s="323">
        <f t="shared" si="70"/>
        <v>1874.4898725065577</v>
      </c>
      <c r="AE166" s="324">
        <f t="shared" si="70"/>
        <v>2407.1874719002321</v>
      </c>
      <c r="AF166" s="324">
        <f t="shared" si="70"/>
        <v>2913.6236790697412</v>
      </c>
      <c r="AG166" s="324">
        <f t="shared" si="70"/>
        <v>3813.8879679389224</v>
      </c>
      <c r="AH166" s="324">
        <f t="shared" si="70"/>
        <v>4316.9198411973466</v>
      </c>
      <c r="AI166" s="324">
        <f t="shared" si="70"/>
        <v>4239.9866009321713</v>
      </c>
      <c r="AJ166" s="324">
        <f t="shared" si="70"/>
        <v>5392.6510195517858</v>
      </c>
      <c r="AK166" s="324">
        <f t="shared" si="70"/>
        <v>4680.4648220305853</v>
      </c>
      <c r="AL166" s="324">
        <f t="shared" si="70"/>
        <v>5077.989718513465</v>
      </c>
      <c r="AM166" s="324">
        <f t="shared" si="70"/>
        <v>3652.5158793933533</v>
      </c>
      <c r="AN166" s="324">
        <f t="shared" si="70"/>
        <v>4217.6088403521526</v>
      </c>
      <c r="AO166" s="325">
        <f t="shared" si="70"/>
        <v>4643.305696450293</v>
      </c>
      <c r="AP166" s="324">
        <f t="shared" si="70"/>
        <v>4228.3937826469582</v>
      </c>
      <c r="AQ166" s="324">
        <f t="shared" si="70"/>
        <v>5522.7781438397687</v>
      </c>
      <c r="AR166" s="324">
        <f t="shared" si="70"/>
        <v>6228.2780369439524</v>
      </c>
      <c r="AS166" s="324">
        <f t="shared" si="70"/>
        <v>4505.7761239360952</v>
      </c>
      <c r="AT166" s="324">
        <f t="shared" si="70"/>
        <v>7440.8712272816801</v>
      </c>
      <c r="AU166" s="324">
        <f t="shared" si="70"/>
        <v>4019.6503883150162</v>
      </c>
      <c r="AV166" s="324">
        <f t="shared" si="70"/>
        <v>4112.2445788598261</v>
      </c>
      <c r="AW166" s="324">
        <f t="shared" si="70"/>
        <v>4463.917951798343</v>
      </c>
      <c r="AX166" s="324">
        <f t="shared" si="70"/>
        <v>4815.5992404342524</v>
      </c>
      <c r="AY166" s="324">
        <f t="shared" si="70"/>
        <v>6577.1634778596599</v>
      </c>
      <c r="AZ166" s="324">
        <f t="shared" si="70"/>
        <v>4540.3975930608931</v>
      </c>
      <c r="BA166" s="325">
        <f t="shared" si="70"/>
        <v>3630.9605585927761</v>
      </c>
      <c r="BB166" s="323">
        <f t="shared" si="70"/>
        <v>3425.9025072096742</v>
      </c>
      <c r="BC166" s="324">
        <f t="shared" si="70"/>
        <v>4287.5734801646649</v>
      </c>
      <c r="BD166" s="324">
        <f t="shared" si="70"/>
        <v>4679.6385540733445</v>
      </c>
      <c r="BE166" s="324">
        <f t="shared" si="70"/>
        <v>3598.9874000204222</v>
      </c>
      <c r="BF166" s="324">
        <f t="shared" si="70"/>
        <v>5026.8078198865769</v>
      </c>
      <c r="BG166" s="324">
        <f t="shared" si="70"/>
        <v>7426.0926745981151</v>
      </c>
      <c r="BH166" s="324">
        <f t="shared" si="70"/>
        <v>6271.0202478864567</v>
      </c>
      <c r="BI166" s="324">
        <f t="shared" si="70"/>
        <v>6969.0359478952669</v>
      </c>
      <c r="BJ166" s="324">
        <f t="shared" si="70"/>
        <v>8187.7780361784089</v>
      </c>
      <c r="BK166" s="324">
        <f t="shared" si="70"/>
        <v>8419.4686110001876</v>
      </c>
      <c r="BL166" s="324">
        <f t="shared" si="70"/>
        <v>11868.693490545065</v>
      </c>
      <c r="BM166" s="324">
        <f t="shared" si="70"/>
        <v>12612.196358947454</v>
      </c>
      <c r="BN166" s="442">
        <f>SUM(BB166:BM166)</f>
        <v>82773.195128405641</v>
      </c>
      <c r="BO166" s="324">
        <f t="shared" si="70"/>
        <v>13270.253212600261</v>
      </c>
      <c r="BP166" s="324">
        <f t="shared" si="70"/>
        <v>10953.852432337209</v>
      </c>
      <c r="BQ166" s="324">
        <f t="shared" ref="BQ166:BY166" si="71">+BQ168+BQ170+BQ172+BQ174</f>
        <v>9165.5728305337325</v>
      </c>
      <c r="BR166" s="324">
        <f t="shared" si="71"/>
        <v>8342.3833353049195</v>
      </c>
      <c r="BS166" s="324">
        <f t="shared" si="71"/>
        <v>7581.7696055242832</v>
      </c>
      <c r="BT166" s="324">
        <f t="shared" si="71"/>
        <v>5216.012056069605</v>
      </c>
      <c r="BU166" s="324">
        <f t="shared" si="71"/>
        <v>5287.4606120067565</v>
      </c>
      <c r="BV166" s="324">
        <f t="shared" si="71"/>
        <v>5017.838580243998</v>
      </c>
      <c r="BW166" s="324">
        <f t="shared" si="71"/>
        <v>6496.181113353744</v>
      </c>
      <c r="BX166" s="324">
        <f t="shared" si="71"/>
        <v>8400.3318595136934</v>
      </c>
      <c r="BY166" s="324">
        <f t="shared" si="71"/>
        <v>7832.6776490245938</v>
      </c>
      <c r="BZ166" s="324">
        <f t="shared" ref="BZ166:CK166" si="72">+BZ168+BZ170+BZ172+BZ174</f>
        <v>10159.251663221377</v>
      </c>
      <c r="CA166" s="323">
        <f t="shared" si="72"/>
        <v>8085.6259527091033</v>
      </c>
      <c r="CB166" s="324">
        <f t="shared" si="72"/>
        <v>7975.9732310705876</v>
      </c>
      <c r="CC166" s="324">
        <f t="shared" si="72"/>
        <v>8148.7180801875547</v>
      </c>
      <c r="CD166" s="324">
        <f t="shared" si="72"/>
        <v>8620.1659421977256</v>
      </c>
      <c r="CE166" s="324">
        <f t="shared" si="72"/>
        <v>10663.766595385827</v>
      </c>
      <c r="CF166" s="324">
        <f t="shared" ref="CF166:CG166" si="73">+CF168+CF170+CF172+CF174</f>
        <v>11457.005466661165</v>
      </c>
      <c r="CG166" s="324">
        <f t="shared" si="73"/>
        <v>9429.7233681703983</v>
      </c>
      <c r="CH166" s="324">
        <f t="shared" si="72"/>
        <v>9750.0555667123172</v>
      </c>
      <c r="CI166" s="324">
        <f t="shared" si="72"/>
        <v>9684.9251135878221</v>
      </c>
      <c r="CJ166" s="324">
        <f t="shared" si="72"/>
        <v>10088.347320027295</v>
      </c>
      <c r="CK166" s="325">
        <f t="shared" si="72"/>
        <v>9877.6337359675308</v>
      </c>
      <c r="CL166" s="324">
        <f>SUM($BB166:$BL166)</f>
        <v>70160.99876945818</v>
      </c>
      <c r="CM166" s="324">
        <f>SUM($BO166:$BY166)</f>
        <v>87564.333286512789</v>
      </c>
      <c r="CN166" s="325">
        <f>SUM($CA166:$CK166)</f>
        <v>103781.94037267735</v>
      </c>
      <c r="CO166" s="556">
        <f t="shared" ref="CO166:CO178" si="74">((CN166/CM166)-1)*100</f>
        <v>18.520790917347728</v>
      </c>
      <c r="CU166" s="234"/>
      <c r="CV166" s="234"/>
      <c r="CW166" s="234"/>
      <c r="CX166" s="234"/>
      <c r="CY166" s="234"/>
      <c r="CZ166" s="234"/>
      <c r="DA166" s="234"/>
      <c r="DB166" s="234"/>
      <c r="DC166" s="234"/>
      <c r="DD166" s="234"/>
      <c r="DE166" s="234"/>
      <c r="DF166" s="234"/>
      <c r="DG166" s="234"/>
      <c r="DH166" s="234"/>
      <c r="DI166" s="234"/>
      <c r="DJ166" s="234"/>
      <c r="DK166" s="234"/>
      <c r="DL166" s="234"/>
    </row>
    <row r="167" spans="1:116" ht="20.100000000000001" customHeight="1" x14ac:dyDescent="0.25">
      <c r="A167" s="549"/>
      <c r="B167" s="48" t="s">
        <v>54</v>
      </c>
      <c r="C167" s="70"/>
      <c r="D167" s="306"/>
      <c r="E167" s="148"/>
      <c r="F167" s="148"/>
      <c r="G167" s="148"/>
      <c r="H167" s="148"/>
      <c r="I167" s="148"/>
      <c r="J167" s="148"/>
      <c r="K167" s="148"/>
      <c r="L167" s="148"/>
      <c r="M167" s="148"/>
      <c r="N167" s="148"/>
      <c r="O167" s="308"/>
      <c r="P167" s="80"/>
      <c r="Q167" s="307"/>
      <c r="R167" s="148"/>
      <c r="S167" s="148"/>
      <c r="T167" s="148"/>
      <c r="U167" s="148"/>
      <c r="V167" s="148"/>
      <c r="W167" s="148"/>
      <c r="X167" s="148"/>
      <c r="Y167" s="148"/>
      <c r="Z167" s="148"/>
      <c r="AA167" s="148"/>
      <c r="AB167" s="308"/>
      <c r="AC167" s="148"/>
      <c r="AD167" s="307"/>
      <c r="AE167" s="283"/>
      <c r="AF167" s="283"/>
      <c r="AG167" s="283"/>
      <c r="AH167" s="283"/>
      <c r="AI167" s="283"/>
      <c r="AJ167" s="283"/>
      <c r="AK167" s="283"/>
      <c r="AL167" s="283"/>
      <c r="AM167" s="283"/>
      <c r="AN167" s="283"/>
      <c r="AO167" s="347"/>
      <c r="AP167" s="281"/>
      <c r="AQ167" s="281"/>
      <c r="AR167" s="281"/>
      <c r="AS167" s="281"/>
      <c r="AT167" s="281"/>
      <c r="AU167" s="281"/>
      <c r="AV167" s="281"/>
      <c r="AW167" s="281"/>
      <c r="AX167" s="281"/>
      <c r="AY167" s="281"/>
      <c r="AZ167" s="281"/>
      <c r="BA167" s="282"/>
      <c r="BB167" s="309"/>
      <c r="BC167" s="283"/>
      <c r="BD167" s="283"/>
      <c r="BE167" s="283"/>
      <c r="BF167" s="283"/>
      <c r="BG167" s="283"/>
      <c r="BH167" s="283"/>
      <c r="BI167" s="283"/>
      <c r="BJ167" s="283"/>
      <c r="BK167" s="283"/>
      <c r="BL167" s="283"/>
      <c r="BM167" s="283"/>
      <c r="BN167" s="359"/>
      <c r="BO167" s="281"/>
      <c r="BP167" s="283"/>
      <c r="BQ167" s="283"/>
      <c r="BR167" s="283"/>
      <c r="BS167" s="283"/>
      <c r="BT167" s="283"/>
      <c r="BU167" s="283"/>
      <c r="BV167" s="283"/>
      <c r="BW167" s="283"/>
      <c r="BX167" s="283"/>
      <c r="BY167" s="283"/>
      <c r="BZ167" s="283"/>
      <c r="CA167" s="309"/>
      <c r="CB167" s="283"/>
      <c r="CC167" s="283"/>
      <c r="CD167" s="283"/>
      <c r="CE167" s="283"/>
      <c r="CF167" s="283"/>
      <c r="CG167" s="283"/>
      <c r="CH167" s="283"/>
      <c r="CI167" s="283"/>
      <c r="CJ167" s="283"/>
      <c r="CK167" s="347"/>
      <c r="CL167" s="283"/>
      <c r="CM167" s="283"/>
      <c r="CN167" s="347"/>
      <c r="CO167" s="359"/>
      <c r="CU167" s="234"/>
      <c r="CV167" s="234"/>
      <c r="CW167" s="234"/>
      <c r="CX167" s="234"/>
      <c r="CY167" s="234"/>
      <c r="CZ167" s="234"/>
      <c r="DA167" s="234"/>
      <c r="DB167" s="234"/>
      <c r="DC167" s="234"/>
      <c r="DD167" s="234"/>
      <c r="DE167" s="234"/>
      <c r="DF167" s="234"/>
      <c r="DG167" s="234"/>
      <c r="DH167" s="234"/>
      <c r="DI167" s="234"/>
      <c r="DJ167" s="234"/>
      <c r="DK167" s="234"/>
      <c r="DL167" s="234"/>
    </row>
    <row r="168" spans="1:116" ht="20.100000000000001" customHeight="1" thickBot="1" x14ac:dyDescent="0.3">
      <c r="A168" s="549"/>
      <c r="B168" s="598" t="s">
        <v>49</v>
      </c>
      <c r="C168" s="599"/>
      <c r="D168" s="46">
        <v>1031.4479298099991</v>
      </c>
      <c r="E168" s="32">
        <v>649.52711323000028</v>
      </c>
      <c r="F168" s="32">
        <v>1294.0200998700004</v>
      </c>
      <c r="G168" s="32">
        <v>929.24968251999962</v>
      </c>
      <c r="H168" s="32">
        <v>934.02458932000002</v>
      </c>
      <c r="I168" s="32">
        <v>808.07699770999989</v>
      </c>
      <c r="J168" s="32">
        <v>318.65586352999992</v>
      </c>
      <c r="K168" s="32">
        <v>154.96374019000001</v>
      </c>
      <c r="L168" s="32">
        <v>178.12478805999993</v>
      </c>
      <c r="M168" s="32">
        <v>1088.3052618299996</v>
      </c>
      <c r="N168" s="32">
        <v>798.77597397999887</v>
      </c>
      <c r="O168" s="47">
        <v>723</v>
      </c>
      <c r="P168" s="80">
        <v>8908.172040049998</v>
      </c>
      <c r="Q168" s="46">
        <v>595.60502907000068</v>
      </c>
      <c r="R168" s="32">
        <v>1344.7362922499995</v>
      </c>
      <c r="S168" s="32">
        <v>509.22780596999991</v>
      </c>
      <c r="T168" s="32">
        <v>1629.0105814799997</v>
      </c>
      <c r="U168" s="32">
        <v>734.24528783000005</v>
      </c>
      <c r="V168" s="32">
        <v>984.81543128999965</v>
      </c>
      <c r="W168" s="32">
        <v>539.04908481999996</v>
      </c>
      <c r="X168" s="32">
        <v>1061.1941977000001</v>
      </c>
      <c r="Y168" s="32">
        <v>1467.5737357900005</v>
      </c>
      <c r="Z168" s="32">
        <v>1052.0946818600009</v>
      </c>
      <c r="AA168" s="32">
        <v>1069.6166688500009</v>
      </c>
      <c r="AB168" s="64">
        <v>1261.5911522999997</v>
      </c>
      <c r="AC168" s="80">
        <v>12248.75994921</v>
      </c>
      <c r="AD168" s="46">
        <v>939.51753005999967</v>
      </c>
      <c r="AE168" s="32">
        <v>1364.7693305300002</v>
      </c>
      <c r="AF168" s="32">
        <v>1928.7757511500013</v>
      </c>
      <c r="AG168" s="32">
        <v>2541.06652897</v>
      </c>
      <c r="AH168" s="32">
        <v>2902.2232155599991</v>
      </c>
      <c r="AI168" s="32">
        <v>2544.956087700004</v>
      </c>
      <c r="AJ168" s="32">
        <v>3244.7380453500027</v>
      </c>
      <c r="AK168" s="32">
        <v>2957.1326698999937</v>
      </c>
      <c r="AL168" s="32">
        <v>3392.4347094699992</v>
      </c>
      <c r="AM168" s="32">
        <v>2129.8483181899992</v>
      </c>
      <c r="AN168" s="32">
        <v>2709.4423110200009</v>
      </c>
      <c r="AO168" s="47">
        <v>2837.1127814300016</v>
      </c>
      <c r="AP168" s="32">
        <v>2493.0626147500029</v>
      </c>
      <c r="AQ168" s="32">
        <v>3128.2061367100018</v>
      </c>
      <c r="AR168" s="32">
        <v>4856.935689949989</v>
      </c>
      <c r="AS168" s="32">
        <v>2762.9875580099983</v>
      </c>
      <c r="AT168" s="32">
        <v>5754.8928743699935</v>
      </c>
      <c r="AU168" s="32">
        <v>3067.8732577099968</v>
      </c>
      <c r="AV168" s="32">
        <v>3376.9726954999996</v>
      </c>
      <c r="AW168" s="32">
        <v>3503.9719616600032</v>
      </c>
      <c r="AX168" s="32">
        <v>4309.8975880799917</v>
      </c>
      <c r="AY168" s="32">
        <v>5591.1296409800043</v>
      </c>
      <c r="AZ168" s="32">
        <v>4052.2001801000069</v>
      </c>
      <c r="BA168" s="47">
        <v>3094.9323011100032</v>
      </c>
      <c r="BB168" s="46">
        <v>2996.6498351000027</v>
      </c>
      <c r="BC168" s="32">
        <v>3236.7777076599987</v>
      </c>
      <c r="BD168" s="32">
        <v>3721.7504594800039</v>
      </c>
      <c r="BE168" s="32">
        <v>2790.5011838199989</v>
      </c>
      <c r="BF168" s="32">
        <v>3912.2759203500073</v>
      </c>
      <c r="BG168" s="32">
        <v>4991.9322098700022</v>
      </c>
      <c r="BH168" s="32">
        <v>5176.7475518299989</v>
      </c>
      <c r="BI168" s="32">
        <v>5149.1883556699968</v>
      </c>
      <c r="BJ168" s="32">
        <v>6032.0595529900029</v>
      </c>
      <c r="BK168" s="32">
        <v>6923.7306057900096</v>
      </c>
      <c r="BL168" s="32">
        <v>9558.7028011100174</v>
      </c>
      <c r="BM168" s="32">
        <v>9770.888814290005</v>
      </c>
      <c r="BN168" s="447">
        <f>SUM(BB168:BM168)</f>
        <v>64261.204997960049</v>
      </c>
      <c r="BO168" s="32">
        <v>11571.26173863998</v>
      </c>
      <c r="BP168" s="32">
        <v>9964.1398661999719</v>
      </c>
      <c r="BQ168" s="32">
        <v>8021.4579470299823</v>
      </c>
      <c r="BR168" s="32">
        <v>7183.6177719500156</v>
      </c>
      <c r="BS168" s="32">
        <v>6279.9927802900038</v>
      </c>
      <c r="BT168" s="32">
        <v>4302.8061879699981</v>
      </c>
      <c r="BU168" s="32">
        <v>4498.5957524899995</v>
      </c>
      <c r="BV168" s="32">
        <v>4402.626859189997</v>
      </c>
      <c r="BW168" s="247">
        <v>5720.2641310800072</v>
      </c>
      <c r="BX168" s="247">
        <v>7649.3569233399821</v>
      </c>
      <c r="BY168" s="247">
        <v>7055.9879852199947</v>
      </c>
      <c r="BZ168" s="247">
        <v>9428.6093798200091</v>
      </c>
      <c r="CA168" s="246">
        <v>7726.6698343500402</v>
      </c>
      <c r="CB168" s="247">
        <v>7506.7080589700126</v>
      </c>
      <c r="CC168" s="247">
        <v>7733.4886475799904</v>
      </c>
      <c r="CD168" s="247">
        <v>7418.1075569500063</v>
      </c>
      <c r="CE168" s="247">
        <v>10299.770974770026</v>
      </c>
      <c r="CF168" s="247">
        <v>10689.701682210019</v>
      </c>
      <c r="CG168" s="247">
        <v>8824.0128113000101</v>
      </c>
      <c r="CH168" s="247">
        <v>9276.9887676300132</v>
      </c>
      <c r="CI168" s="247">
        <v>9019.2468466400023</v>
      </c>
      <c r="CJ168" s="247">
        <v>9275.9566538999698</v>
      </c>
      <c r="CK168" s="248">
        <v>8245.8512997499984</v>
      </c>
      <c r="CL168" s="24">
        <f>SUM($BB168:$BL168)</f>
        <v>54490.316183670046</v>
      </c>
      <c r="CM168" s="24">
        <f>SUM($BO168:$BY168)</f>
        <v>76650.107943399926</v>
      </c>
      <c r="CN168" s="102">
        <f>SUM($CA168:$CK168)</f>
        <v>96016.503134050072</v>
      </c>
      <c r="CO168" s="362">
        <f t="shared" si="74"/>
        <v>25.265972495369105</v>
      </c>
      <c r="CU168" s="234"/>
      <c r="CV168" s="234"/>
      <c r="CW168" s="234"/>
      <c r="CX168" s="234"/>
      <c r="CY168" s="234"/>
      <c r="CZ168" s="234"/>
      <c r="DA168" s="234"/>
      <c r="DB168" s="234"/>
      <c r="DC168" s="234"/>
      <c r="DD168" s="234"/>
      <c r="DE168" s="234"/>
      <c r="DF168" s="234"/>
      <c r="DG168" s="234"/>
      <c r="DH168" s="234"/>
      <c r="DI168" s="234"/>
      <c r="DJ168" s="234"/>
      <c r="DK168" s="234"/>
      <c r="DL168" s="234"/>
    </row>
    <row r="169" spans="1:116" ht="20.100000000000001" customHeight="1" x14ac:dyDescent="0.25">
      <c r="A169" s="549"/>
      <c r="B169" s="28" t="s">
        <v>55</v>
      </c>
      <c r="C169" s="29"/>
      <c r="D169" s="85">
        <v>74.921981250000002</v>
      </c>
      <c r="E169" s="86">
        <v>39.493403629999989</v>
      </c>
      <c r="F169" s="86">
        <v>84.690350079999988</v>
      </c>
      <c r="G169" s="86">
        <v>77.883325080000049</v>
      </c>
      <c r="H169" s="86">
        <v>69.039232120000037</v>
      </c>
      <c r="I169" s="86">
        <v>30.093731320000014</v>
      </c>
      <c r="J169" s="86">
        <v>36.483143919999996</v>
      </c>
      <c r="K169" s="86">
        <v>31.71163649</v>
      </c>
      <c r="L169" s="86">
        <v>24.810495969999959</v>
      </c>
      <c r="M169" s="87">
        <v>19.807245940000005</v>
      </c>
      <c r="N169" s="87">
        <v>93.92294644000016</v>
      </c>
      <c r="O169" s="88">
        <v>49.053148180000001</v>
      </c>
      <c r="P169" s="378">
        <v>631.91064042000028</v>
      </c>
      <c r="Q169" s="85">
        <v>18.582814799999991</v>
      </c>
      <c r="R169" s="86">
        <v>28.257001670000015</v>
      </c>
      <c r="S169" s="86">
        <v>59.667453310000077</v>
      </c>
      <c r="T169" s="86">
        <v>26.696036359999983</v>
      </c>
      <c r="U169" s="86">
        <v>39.074082709999999</v>
      </c>
      <c r="V169" s="86">
        <v>43.463571550000097</v>
      </c>
      <c r="W169" s="86">
        <v>31.337439459999999</v>
      </c>
      <c r="X169" s="86">
        <v>31.452429589999998</v>
      </c>
      <c r="Y169" s="86">
        <v>43.08681360000007</v>
      </c>
      <c r="Z169" s="86">
        <v>92.58448791000005</v>
      </c>
      <c r="AA169" s="86">
        <v>51.207195470000002</v>
      </c>
      <c r="AB169" s="89">
        <v>56.379494839999964</v>
      </c>
      <c r="AC169" s="378">
        <v>521.78882127000031</v>
      </c>
      <c r="AD169" s="253">
        <v>51.263080810000005</v>
      </c>
      <c r="AE169" s="254">
        <v>61.890715800000102</v>
      </c>
      <c r="AF169" s="254">
        <v>49.67676968</v>
      </c>
      <c r="AG169" s="254">
        <v>52.731325030000079</v>
      </c>
      <c r="AH169" s="254">
        <v>69.807437419999999</v>
      </c>
      <c r="AI169" s="254">
        <v>105.03755701000009</v>
      </c>
      <c r="AJ169" s="254">
        <v>138.61081298999994</v>
      </c>
      <c r="AK169" s="254">
        <v>78.233894729999875</v>
      </c>
      <c r="AL169" s="254">
        <v>114.19914666000003</v>
      </c>
      <c r="AM169" s="254">
        <v>70.55052053999998</v>
      </c>
      <c r="AN169" s="254">
        <v>86.297923009999934</v>
      </c>
      <c r="AO169" s="255">
        <v>101.40199860000023</v>
      </c>
      <c r="AP169" s="254"/>
      <c r="AQ169" s="254"/>
      <c r="AR169" s="254"/>
      <c r="AS169" s="254"/>
      <c r="AT169" s="254"/>
      <c r="AU169" s="254"/>
      <c r="AV169" s="254"/>
      <c r="AW169" s="254"/>
      <c r="AX169" s="254"/>
      <c r="AY169" s="254"/>
      <c r="AZ169" s="254"/>
      <c r="BA169" s="255"/>
      <c r="BB169" s="288"/>
      <c r="BC169" s="254"/>
      <c r="BD169" s="254"/>
      <c r="BE169" s="254"/>
      <c r="BF169" s="254"/>
      <c r="BG169" s="254"/>
      <c r="BH169" s="254"/>
      <c r="BI169" s="254"/>
      <c r="BJ169" s="254"/>
      <c r="BK169" s="254"/>
      <c r="BL169" s="254"/>
      <c r="BM169" s="254"/>
      <c r="BN169" s="448"/>
      <c r="BO169" s="254"/>
      <c r="BP169" s="254"/>
      <c r="BQ169" s="254"/>
      <c r="BR169" s="254"/>
      <c r="BS169" s="254"/>
      <c r="BT169" s="254"/>
      <c r="BU169" s="254"/>
      <c r="BV169" s="254"/>
      <c r="BW169" s="254"/>
      <c r="BX169" s="254"/>
      <c r="BY169" s="254"/>
      <c r="BZ169" s="254"/>
      <c r="CA169" s="288"/>
      <c r="CB169" s="254"/>
      <c r="CC169" s="254"/>
      <c r="CD169" s="254"/>
      <c r="CE169" s="466"/>
      <c r="CF169" s="466"/>
      <c r="CG169" s="466"/>
      <c r="CH169" s="466"/>
      <c r="CI169" s="466"/>
      <c r="CJ169" s="466"/>
      <c r="CK169" s="461"/>
      <c r="CL169" s="145"/>
      <c r="CM169" s="145"/>
      <c r="CN169" s="400"/>
      <c r="CO169" s="350"/>
      <c r="CU169" s="234"/>
      <c r="CV169" s="234"/>
      <c r="CW169" s="234"/>
      <c r="CX169" s="234"/>
      <c r="CY169" s="234"/>
      <c r="CZ169" s="234"/>
      <c r="DA169" s="234"/>
      <c r="DB169" s="234"/>
      <c r="DC169" s="234"/>
      <c r="DD169" s="234"/>
      <c r="DE169" s="234"/>
      <c r="DF169" s="234"/>
      <c r="DG169" s="234"/>
      <c r="DH169" s="234"/>
      <c r="DI169" s="234"/>
      <c r="DJ169" s="234"/>
      <c r="DK169" s="234"/>
      <c r="DL169" s="234"/>
    </row>
    <row r="170" spans="1:116" ht="20.100000000000001" customHeight="1" thickBot="1" x14ac:dyDescent="0.3">
      <c r="A170" s="549"/>
      <c r="B170" s="598" t="s">
        <v>49</v>
      </c>
      <c r="C170" s="599"/>
      <c r="D170" s="46">
        <v>522.20620931250005</v>
      </c>
      <c r="E170" s="32">
        <v>275.26902330109993</v>
      </c>
      <c r="F170" s="32">
        <v>590.2917400575999</v>
      </c>
      <c r="G170" s="32">
        <v>542.84677580760035</v>
      </c>
      <c r="H170" s="32">
        <v>481.20344787640022</v>
      </c>
      <c r="I170" s="32">
        <v>209.75330730040008</v>
      </c>
      <c r="J170" s="32">
        <v>254.28751312239996</v>
      </c>
      <c r="K170" s="32">
        <v>221.03010633529999</v>
      </c>
      <c r="L170" s="32">
        <v>172.92915691089971</v>
      </c>
      <c r="M170" s="50">
        <v>138.05650420180004</v>
      </c>
      <c r="N170" s="50">
        <v>654.64293668680114</v>
      </c>
      <c r="O170" s="51">
        <v>341.90044281460001</v>
      </c>
      <c r="P170" s="80">
        <v>4404.4171637274012</v>
      </c>
      <c r="Q170" s="46">
        <v>129.52221915599992</v>
      </c>
      <c r="R170" s="32">
        <v>196.95130163990009</v>
      </c>
      <c r="S170" s="32">
        <v>415.88214957070051</v>
      </c>
      <c r="T170" s="32">
        <v>186.07137342919987</v>
      </c>
      <c r="U170" s="32">
        <v>272.3463564887</v>
      </c>
      <c r="V170" s="32">
        <v>302.94109370350066</v>
      </c>
      <c r="W170" s="32">
        <v>218.42195303619999</v>
      </c>
      <c r="X170" s="32">
        <v>219.22343424229999</v>
      </c>
      <c r="Y170" s="32">
        <v>300.31509079200049</v>
      </c>
      <c r="Z170" s="32">
        <v>645.31388073270034</v>
      </c>
      <c r="AA170" s="32">
        <v>356.9141524259</v>
      </c>
      <c r="AB170" s="64">
        <v>391.27369418959978</v>
      </c>
      <c r="AC170" s="24">
        <v>3635.1766994067016</v>
      </c>
      <c r="AD170" s="256">
        <v>355.76578082140003</v>
      </c>
      <c r="AE170" s="225">
        <v>428.66461927938491</v>
      </c>
      <c r="AF170" s="128">
        <v>343.18635466673567</v>
      </c>
      <c r="AG170" s="128">
        <v>363.4946005401336</v>
      </c>
      <c r="AH170" s="128">
        <v>480.97324382379998</v>
      </c>
      <c r="AI170" s="128">
        <v>722.83345482381696</v>
      </c>
      <c r="AJ170" s="128">
        <v>953.10583538543199</v>
      </c>
      <c r="AK170" s="128">
        <v>537.46685679509937</v>
      </c>
      <c r="AL170" s="128">
        <v>784.54813755420048</v>
      </c>
      <c r="AM170" s="128">
        <v>484.68207610980005</v>
      </c>
      <c r="AN170" s="128">
        <v>592.0612837972734</v>
      </c>
      <c r="AO170" s="257">
        <v>695.6177103960016</v>
      </c>
      <c r="AP170" s="128">
        <v>369.66138787339997</v>
      </c>
      <c r="AQ170" s="128">
        <v>675.58467205320096</v>
      </c>
      <c r="AR170" s="128">
        <v>598.00628216980022</v>
      </c>
      <c r="AS170" s="128">
        <v>432.47349769120041</v>
      </c>
      <c r="AT170" s="128">
        <v>839.01203520400088</v>
      </c>
      <c r="AU170" s="128">
        <v>312.49721134100002</v>
      </c>
      <c r="AV170" s="128">
        <v>553.4435072459994</v>
      </c>
      <c r="AW170" s="128">
        <v>622.72798130759986</v>
      </c>
      <c r="AX170" s="128">
        <v>308.11137612220006</v>
      </c>
      <c r="AY170" s="128">
        <v>402.48708222380014</v>
      </c>
      <c r="AZ170" s="128">
        <v>384.19330276179971</v>
      </c>
      <c r="BA170" s="257">
        <v>450.53088182760001</v>
      </c>
      <c r="BB170" s="256">
        <v>402.38189695199952</v>
      </c>
      <c r="BC170" s="128">
        <v>986.89661684739872</v>
      </c>
      <c r="BD170" s="128">
        <v>912.93637453760061</v>
      </c>
      <c r="BE170" s="128">
        <v>763.15005038580045</v>
      </c>
      <c r="BF170" s="128">
        <v>1069.0992551441998</v>
      </c>
      <c r="BG170" s="128">
        <v>1496.606062620202</v>
      </c>
      <c r="BH170" s="128">
        <v>866.780342593201</v>
      </c>
      <c r="BI170" s="128">
        <v>1206.711034670403</v>
      </c>
      <c r="BJ170" s="128">
        <v>1307.7050440384005</v>
      </c>
      <c r="BK170" s="128">
        <v>941.01675368539929</v>
      </c>
      <c r="BL170" s="128">
        <v>921.62388423140021</v>
      </c>
      <c r="BM170" s="128">
        <v>802.67408574919853</v>
      </c>
      <c r="BN170" s="449">
        <f>SUM(BB170:BM170)</f>
        <v>11677.581401455202</v>
      </c>
      <c r="BO170" s="128">
        <v>1380.9222577961993</v>
      </c>
      <c r="BP170" s="128">
        <v>587.50554612539975</v>
      </c>
      <c r="BQ170" s="128">
        <v>635.34982242340095</v>
      </c>
      <c r="BR170" s="128">
        <v>722.16484263700011</v>
      </c>
      <c r="BS170" s="128">
        <v>859.42931504360001</v>
      </c>
      <c r="BT170" s="128">
        <v>625.77750499039939</v>
      </c>
      <c r="BU170" s="128">
        <v>680.06636767720079</v>
      </c>
      <c r="BV170" s="128">
        <v>615.21172105400126</v>
      </c>
      <c r="BW170" s="385">
        <v>646.00415160400019</v>
      </c>
      <c r="BX170" s="385">
        <v>726.8802986605989</v>
      </c>
      <c r="BY170" s="385">
        <v>776.68966380459949</v>
      </c>
      <c r="BZ170" s="385">
        <v>701.87766502979946</v>
      </c>
      <c r="CA170" s="435">
        <v>323.71663388440015</v>
      </c>
      <c r="CB170" s="385">
        <v>467.25738994899945</v>
      </c>
      <c r="CC170" s="385">
        <v>375.43390150280061</v>
      </c>
      <c r="CD170" s="385">
        <v>770.82995539060096</v>
      </c>
      <c r="CE170" s="385">
        <v>251.70838059360008</v>
      </c>
      <c r="CF170" s="385">
        <v>743.12180176359982</v>
      </c>
      <c r="CG170" s="385">
        <v>555.28977684460006</v>
      </c>
      <c r="CH170" s="385">
        <v>305.81081317639973</v>
      </c>
      <c r="CI170" s="385">
        <v>553.8433345941994</v>
      </c>
      <c r="CJ170" s="385">
        <v>662.055911977601</v>
      </c>
      <c r="CK170" s="438">
        <v>266.16183683880018</v>
      </c>
      <c r="CL170" s="24">
        <f>SUM($BB170:$BL170)</f>
        <v>10874.907315706003</v>
      </c>
      <c r="CM170" s="24">
        <f>SUM($BO170:$BY170)</f>
        <v>8256.0014918163997</v>
      </c>
      <c r="CN170" s="102">
        <f>SUM($CA170:$CK170)</f>
        <v>5275.2297365156001</v>
      </c>
      <c r="CO170" s="362">
        <f t="shared" si="74"/>
        <v>-36.104302527748224</v>
      </c>
      <c r="CU170" s="234"/>
      <c r="CV170" s="234"/>
      <c r="CW170" s="234"/>
      <c r="CX170" s="234"/>
      <c r="CY170" s="234"/>
      <c r="CZ170" s="234"/>
      <c r="DA170" s="234"/>
      <c r="DB170" s="234"/>
      <c r="DC170" s="234"/>
      <c r="DD170" s="234"/>
      <c r="DE170" s="234"/>
      <c r="DF170" s="234"/>
      <c r="DG170" s="234"/>
      <c r="DH170" s="234"/>
      <c r="DI170" s="234"/>
      <c r="DJ170" s="234"/>
      <c r="DK170" s="234"/>
      <c r="DL170" s="234"/>
    </row>
    <row r="171" spans="1:116" ht="20.100000000000001" customHeight="1" x14ac:dyDescent="0.25">
      <c r="A171" s="549"/>
      <c r="B171" s="28" t="s">
        <v>56</v>
      </c>
      <c r="C171" s="29"/>
      <c r="D171" s="85">
        <v>698.28815001999999</v>
      </c>
      <c r="E171" s="86">
        <v>412.73179988000038</v>
      </c>
      <c r="F171" s="86">
        <v>326.69737153</v>
      </c>
      <c r="G171" s="86">
        <v>168.55983011999999</v>
      </c>
      <c r="H171" s="86">
        <v>87.50684514000001</v>
      </c>
      <c r="I171" s="86">
        <v>142.14173013000004</v>
      </c>
      <c r="J171" s="86">
        <v>274.74349383000003</v>
      </c>
      <c r="K171" s="86">
        <v>63.504692460000001</v>
      </c>
      <c r="L171" s="86">
        <v>157.05024821999996</v>
      </c>
      <c r="M171" s="87">
        <v>36.921199099999995</v>
      </c>
      <c r="N171" s="87">
        <v>196.16085679999998</v>
      </c>
      <c r="O171" s="88">
        <v>302.79640230000001</v>
      </c>
      <c r="P171" s="378">
        <v>2867.102619530001</v>
      </c>
      <c r="Q171" s="94">
        <v>1144.0100146000004</v>
      </c>
      <c r="R171" s="95">
        <v>132.50687908999998</v>
      </c>
      <c r="S171" s="95">
        <v>185.97057634000004</v>
      </c>
      <c r="T171" s="95">
        <v>184.90163819999995</v>
      </c>
      <c r="U171" s="95">
        <v>102.70247692999999</v>
      </c>
      <c r="V171" s="95">
        <v>208.71156492000003</v>
      </c>
      <c r="W171" s="95">
        <v>201.90660901000007</v>
      </c>
      <c r="X171" s="95">
        <v>173.27607813</v>
      </c>
      <c r="Y171" s="95">
        <v>200.27993837</v>
      </c>
      <c r="Z171" s="95">
        <v>258.68305238000005</v>
      </c>
      <c r="AA171" s="95">
        <v>235.87274161000005</v>
      </c>
      <c r="AB171" s="96">
        <v>276.36466437999968</v>
      </c>
      <c r="AC171" s="431"/>
      <c r="AD171" s="85">
        <v>361.30260102</v>
      </c>
      <c r="AE171" s="86">
        <v>385.05067476000056</v>
      </c>
      <c r="AF171" s="86">
        <v>388.68277985999981</v>
      </c>
      <c r="AG171" s="86">
        <v>564.7765259099998</v>
      </c>
      <c r="AH171" s="86">
        <v>569.86734728999988</v>
      </c>
      <c r="AI171" s="86">
        <v>589.07698627000025</v>
      </c>
      <c r="AJ171" s="86">
        <v>705.17519440000012</v>
      </c>
      <c r="AK171" s="86">
        <v>699.43647604000012</v>
      </c>
      <c r="AL171" s="86">
        <v>532.38828426999976</v>
      </c>
      <c r="AM171" s="86">
        <v>609.00832833000015</v>
      </c>
      <c r="AN171" s="86">
        <v>533.02855387999989</v>
      </c>
      <c r="AO171" s="103">
        <v>637.73865752999973</v>
      </c>
      <c r="AP171" s="86"/>
      <c r="AQ171" s="86"/>
      <c r="AR171" s="86"/>
      <c r="AS171" s="86"/>
      <c r="AT171" s="86"/>
      <c r="AU171" s="86"/>
      <c r="AV171" s="86"/>
      <c r="AW171" s="86"/>
      <c r="AX171" s="86"/>
      <c r="AY171" s="86"/>
      <c r="AZ171" s="86"/>
      <c r="BA171" s="103"/>
      <c r="BB171" s="85"/>
      <c r="BC171" s="86"/>
      <c r="BD171" s="86"/>
      <c r="BE171" s="86"/>
      <c r="BF171" s="86"/>
      <c r="BG171" s="86"/>
      <c r="BH171" s="86"/>
      <c r="BI171" s="86"/>
      <c r="BJ171" s="86"/>
      <c r="BK171" s="86"/>
      <c r="BL171" s="86"/>
      <c r="BM171" s="86"/>
      <c r="BN171" s="450"/>
      <c r="BO171" s="86"/>
      <c r="BP171" s="86"/>
      <c r="BQ171" s="86"/>
      <c r="BR171" s="86"/>
      <c r="BS171" s="86"/>
      <c r="BT171" s="86"/>
      <c r="BU171" s="86"/>
      <c r="BV171" s="86"/>
      <c r="BW171" s="386"/>
      <c r="BX171" s="386"/>
      <c r="BY171" s="386"/>
      <c r="BZ171" s="386"/>
      <c r="CA171" s="434"/>
      <c r="CB171" s="386"/>
      <c r="CC171" s="386"/>
      <c r="CD171" s="386"/>
      <c r="CE171" s="467"/>
      <c r="CF171" s="467"/>
      <c r="CG171" s="467"/>
      <c r="CH171" s="467"/>
      <c r="CI171" s="467"/>
      <c r="CJ171" s="467"/>
      <c r="CK171" s="463"/>
      <c r="CL171" s="145"/>
      <c r="CM171" s="145"/>
      <c r="CN171" s="400"/>
      <c r="CO171" s="350"/>
      <c r="CU171" s="234"/>
      <c r="CV171" s="234"/>
      <c r="CW171" s="234"/>
      <c r="CX171" s="234"/>
      <c r="CY171" s="234"/>
      <c r="CZ171" s="234"/>
      <c r="DA171" s="234"/>
      <c r="DB171" s="234"/>
      <c r="DC171" s="234"/>
      <c r="DD171" s="234"/>
      <c r="DE171" s="234"/>
      <c r="DF171" s="234"/>
      <c r="DG171" s="234"/>
      <c r="DH171" s="234"/>
      <c r="DI171" s="234"/>
      <c r="DJ171" s="234"/>
      <c r="DK171" s="234"/>
      <c r="DL171" s="234"/>
    </row>
    <row r="172" spans="1:116" ht="25.5" customHeight="1" thickBot="1" x14ac:dyDescent="0.3">
      <c r="A172" s="549"/>
      <c r="B172" s="584" t="s">
        <v>49</v>
      </c>
      <c r="C172" s="585"/>
      <c r="D172" s="52">
        <v>1035.1074391821471</v>
      </c>
      <c r="E172" s="26">
        <v>617.29818917252385</v>
      </c>
      <c r="F172" s="26">
        <v>492.34273981685595</v>
      </c>
      <c r="G172" s="26">
        <v>255.49119130778757</v>
      </c>
      <c r="H172" s="26">
        <v>133.21342049352481</v>
      </c>
      <c r="I172" s="26">
        <v>217.12717844278026</v>
      </c>
      <c r="J172" s="26">
        <v>420.55810831039594</v>
      </c>
      <c r="K172" s="26">
        <v>97.345708025009401</v>
      </c>
      <c r="L172" s="26">
        <v>241.02344544075174</v>
      </c>
      <c r="M172" s="53">
        <v>56.706900485698995</v>
      </c>
      <c r="N172" s="53">
        <v>301.46392794737596</v>
      </c>
      <c r="O172" s="54">
        <v>465.56158039234197</v>
      </c>
      <c r="P172" s="24">
        <v>4333.2398290171941</v>
      </c>
      <c r="Q172" s="46">
        <v>1759.4073217537787</v>
      </c>
      <c r="R172" s="32">
        <v>203.80220538437447</v>
      </c>
      <c r="S172" s="32">
        <v>286.07109876076845</v>
      </c>
      <c r="T172" s="32">
        <v>284.55622512427192</v>
      </c>
      <c r="U172" s="32">
        <v>158.19365224004829</v>
      </c>
      <c r="V172" s="32">
        <v>321.83532022228928</v>
      </c>
      <c r="W172" s="32">
        <v>311.66506073392617</v>
      </c>
      <c r="X172" s="32">
        <v>267.89348059288648</v>
      </c>
      <c r="Y172" s="32">
        <v>310.28569731910619</v>
      </c>
      <c r="Z172" s="32">
        <v>401.66234909147369</v>
      </c>
      <c r="AA172" s="32">
        <v>367.48501397354784</v>
      </c>
      <c r="AB172" s="64">
        <v>432.37528106915335</v>
      </c>
      <c r="AC172" s="80">
        <v>5105.232706265625</v>
      </c>
      <c r="AD172" s="256">
        <v>568.29286114435797</v>
      </c>
      <c r="AE172" s="128">
        <v>609.52751713158568</v>
      </c>
      <c r="AF172" s="128">
        <v>619.94514704890105</v>
      </c>
      <c r="AG172" s="128">
        <v>908.22842684638886</v>
      </c>
      <c r="AH172" s="128">
        <v>924.75223781484726</v>
      </c>
      <c r="AI172" s="128">
        <v>964.37793422261745</v>
      </c>
      <c r="AJ172" s="128">
        <v>1164.0538486519122</v>
      </c>
      <c r="AK172" s="128">
        <v>1165.4640056606918</v>
      </c>
      <c r="AL172" s="128">
        <v>894.61994900446496</v>
      </c>
      <c r="AM172" s="128">
        <v>1031.6113875247538</v>
      </c>
      <c r="AN172" s="128">
        <v>909.67719062268543</v>
      </c>
      <c r="AO172" s="257">
        <v>1095.6477684096901</v>
      </c>
      <c r="AP172" s="128">
        <v>1345.4480126535555</v>
      </c>
      <c r="AQ172" s="128">
        <v>1373.3099458137665</v>
      </c>
      <c r="AR172" s="128">
        <v>736.2122191575636</v>
      </c>
      <c r="AS172" s="128">
        <v>944.17979561569643</v>
      </c>
      <c r="AT172" s="128">
        <v>563.2187159700851</v>
      </c>
      <c r="AU172" s="128">
        <v>434.81434272221924</v>
      </c>
      <c r="AV172" s="128">
        <v>114.69610933462759</v>
      </c>
      <c r="AW172" s="128">
        <v>61.633185508540002</v>
      </c>
      <c r="AX172" s="128">
        <v>161.17402406185997</v>
      </c>
      <c r="AY172" s="128">
        <v>188.40761373625494</v>
      </c>
      <c r="AZ172" s="128">
        <v>96.325937755885988</v>
      </c>
      <c r="BA172" s="257">
        <v>85.497375655173016</v>
      </c>
      <c r="BB172" s="256">
        <v>26.870775157672004</v>
      </c>
      <c r="BC172" s="128">
        <v>60.332563590467593</v>
      </c>
      <c r="BD172" s="128">
        <v>44.402965743339998</v>
      </c>
      <c r="BE172" s="128">
        <v>34.096964490222788</v>
      </c>
      <c r="BF172" s="128">
        <v>45.432644392370008</v>
      </c>
      <c r="BG172" s="128">
        <v>937.55440210791039</v>
      </c>
      <c r="BH172" s="128">
        <v>222.83818454245699</v>
      </c>
      <c r="BI172" s="128">
        <v>610.94661341246683</v>
      </c>
      <c r="BJ172" s="128">
        <v>845.81833079960631</v>
      </c>
      <c r="BK172" s="128">
        <v>551.43045745737959</v>
      </c>
      <c r="BL172" s="128">
        <v>1323.8267258698488</v>
      </c>
      <c r="BM172" s="128">
        <v>2038.6334589082508</v>
      </c>
      <c r="BN172" s="449">
        <f>SUM(BB172:BM172)</f>
        <v>6742.1840864719916</v>
      </c>
      <c r="BO172" s="128">
        <v>318.06921616408096</v>
      </c>
      <c r="BP172" s="128">
        <v>402.20702001183759</v>
      </c>
      <c r="BQ172" s="128">
        <v>508.76506108034823</v>
      </c>
      <c r="BR172" s="128">
        <v>436.60072071790393</v>
      </c>
      <c r="BS172" s="128">
        <v>442.34751019067966</v>
      </c>
      <c r="BT172" s="128">
        <v>287.42836310920791</v>
      </c>
      <c r="BU172" s="128">
        <v>108.79849183955629</v>
      </c>
      <c r="BV172" s="128">
        <v>0</v>
      </c>
      <c r="BW172" s="385">
        <v>129.91283066973679</v>
      </c>
      <c r="BX172" s="385">
        <v>24.094637513112097</v>
      </c>
      <c r="BY172" s="385">
        <v>0</v>
      </c>
      <c r="BZ172" s="385">
        <v>28.764618371568798</v>
      </c>
      <c r="CA172" s="435">
        <v>35.239484474662902</v>
      </c>
      <c r="CB172" s="385">
        <v>2.0077821515752001</v>
      </c>
      <c r="CC172" s="385">
        <v>39.7955311047631</v>
      </c>
      <c r="CD172" s="385">
        <v>431.22842985711924</v>
      </c>
      <c r="CE172" s="385">
        <v>112.2872400222</v>
      </c>
      <c r="CF172" s="385">
        <v>24.181982687545197</v>
      </c>
      <c r="CG172" s="385">
        <v>50.420780025787401</v>
      </c>
      <c r="CH172" s="385">
        <v>167.255985905904</v>
      </c>
      <c r="CI172" s="385">
        <v>111.83493235362002</v>
      </c>
      <c r="CJ172" s="385">
        <v>150.3347541497244</v>
      </c>
      <c r="CK172" s="438">
        <v>1365.6205993787316</v>
      </c>
      <c r="CL172" s="24">
        <f>SUM($BB172:$BL172)</f>
        <v>4703.5506275637408</v>
      </c>
      <c r="CM172" s="24">
        <f>SUM($BO172:$BY172)</f>
        <v>2658.2238512964632</v>
      </c>
      <c r="CN172" s="102">
        <f>SUM($CA172:$CK172)</f>
        <v>2490.2075021116334</v>
      </c>
      <c r="CO172" s="362">
        <f t="shared" si="74"/>
        <v>-6.3206245442002595</v>
      </c>
      <c r="CU172" s="234"/>
      <c r="CV172" s="234"/>
      <c r="CW172" s="234"/>
      <c r="CX172" s="234"/>
      <c r="CY172" s="234"/>
      <c r="CZ172" s="234"/>
      <c r="DA172" s="234"/>
      <c r="DB172" s="234"/>
      <c r="DC172" s="234"/>
      <c r="DD172" s="234"/>
      <c r="DE172" s="234"/>
      <c r="DF172" s="234"/>
      <c r="DG172" s="234"/>
      <c r="DH172" s="234"/>
      <c r="DI172" s="234"/>
      <c r="DJ172" s="234"/>
      <c r="DK172" s="234"/>
      <c r="DL172" s="234"/>
    </row>
    <row r="173" spans="1:116" ht="20.100000000000001" customHeight="1" x14ac:dyDescent="0.25">
      <c r="A173" s="549"/>
      <c r="B173" s="28" t="s">
        <v>57</v>
      </c>
      <c r="C173" s="29"/>
      <c r="D173" s="85"/>
      <c r="E173" s="86"/>
      <c r="F173" s="86"/>
      <c r="G173" s="86">
        <v>1.8632546500000002</v>
      </c>
      <c r="H173" s="86">
        <v>1.29795171</v>
      </c>
      <c r="I173" s="86">
        <v>2.4299333399999998</v>
      </c>
      <c r="J173" s="86">
        <v>3.4498678799999998</v>
      </c>
      <c r="K173" s="86">
        <v>3.2364145899999999</v>
      </c>
      <c r="L173" s="86">
        <v>3.2364145900000003</v>
      </c>
      <c r="M173" s="86">
        <v>1.8301603200000001</v>
      </c>
      <c r="N173" s="86">
        <v>1.4296390299999997</v>
      </c>
      <c r="O173" s="88">
        <v>2.3864314599999998</v>
      </c>
      <c r="P173" s="378">
        <v>21.160067570000002</v>
      </c>
      <c r="Q173" s="94">
        <v>2.4535521</v>
      </c>
      <c r="R173" s="95">
        <v>1.0928285600000001</v>
      </c>
      <c r="S173" s="95">
        <v>4.0546364400000003</v>
      </c>
      <c r="T173" s="95">
        <v>0.70115695</v>
      </c>
      <c r="U173" s="95">
        <v>3.0864417199999998</v>
      </c>
      <c r="V173" s="95">
        <v>16.748808530000002</v>
      </c>
      <c r="W173" s="95">
        <v>1.40032399</v>
      </c>
      <c r="X173" s="95">
        <v>0.78088212000000001</v>
      </c>
      <c r="Y173" s="95">
        <v>1.7477363800000001</v>
      </c>
      <c r="Z173" s="95">
        <v>0.69235427999999999</v>
      </c>
      <c r="AA173" s="95">
        <v>1.3203370400000001</v>
      </c>
      <c r="AB173" s="96">
        <v>1.9696243800000002</v>
      </c>
      <c r="AC173" s="378"/>
      <c r="AD173" s="85">
        <v>1.57257932</v>
      </c>
      <c r="AE173" s="258">
        <v>0.61015176000000004</v>
      </c>
      <c r="AF173" s="258">
        <v>3.1434871699999998</v>
      </c>
      <c r="AG173" s="258">
        <v>0.15934404000000002</v>
      </c>
      <c r="AH173" s="258">
        <v>1.30205283</v>
      </c>
      <c r="AI173" s="258">
        <v>1.1362253600000001</v>
      </c>
      <c r="AJ173" s="258">
        <v>4.4724713599999992</v>
      </c>
      <c r="AK173" s="258">
        <v>2.9696200400000001</v>
      </c>
      <c r="AL173" s="258">
        <v>0.92968304000000002</v>
      </c>
      <c r="AM173" s="258">
        <v>0.92781623999999996</v>
      </c>
      <c r="AN173" s="258">
        <v>0.93694319000000015</v>
      </c>
      <c r="AO173" s="259">
        <v>2.1760111099999997</v>
      </c>
      <c r="AP173" s="258"/>
      <c r="AQ173" s="258"/>
      <c r="AR173" s="258"/>
      <c r="AS173" s="258"/>
      <c r="AT173" s="258"/>
      <c r="AU173" s="258"/>
      <c r="AV173" s="258"/>
      <c r="AW173" s="258"/>
      <c r="AX173" s="258"/>
      <c r="AY173" s="258"/>
      <c r="AZ173" s="258"/>
      <c r="BA173" s="259"/>
      <c r="BB173" s="289"/>
      <c r="BC173" s="258"/>
      <c r="BD173" s="258"/>
      <c r="BE173" s="258"/>
      <c r="BF173" s="258"/>
      <c r="BG173" s="258"/>
      <c r="BH173" s="258"/>
      <c r="BI173" s="258"/>
      <c r="BJ173" s="258"/>
      <c r="BK173" s="258"/>
      <c r="BL173" s="258"/>
      <c r="BM173" s="258"/>
      <c r="BN173" s="451"/>
      <c r="BO173" s="258"/>
      <c r="BP173" s="258"/>
      <c r="BQ173" s="258"/>
      <c r="BR173" s="258"/>
      <c r="BS173" s="258"/>
      <c r="BT173" s="258"/>
      <c r="BU173" s="258"/>
      <c r="BV173" s="258"/>
      <c r="BW173" s="387"/>
      <c r="BX173" s="387"/>
      <c r="BY173" s="387"/>
      <c r="BZ173" s="387"/>
      <c r="CA173" s="436"/>
      <c r="CB173" s="387"/>
      <c r="CC173" s="387"/>
      <c r="CD173" s="387"/>
      <c r="CE173" s="468"/>
      <c r="CF173" s="468"/>
      <c r="CG173" s="468"/>
      <c r="CH173" s="468"/>
      <c r="CI173" s="468"/>
      <c r="CJ173" s="468"/>
      <c r="CK173" s="464"/>
      <c r="CL173" s="145"/>
      <c r="CM173" s="145"/>
      <c r="CN173" s="400"/>
      <c r="CO173" s="350"/>
      <c r="CU173" s="234"/>
      <c r="CV173" s="234"/>
      <c r="CW173" s="234"/>
      <c r="CX173" s="234"/>
      <c r="CY173" s="234"/>
      <c r="CZ173" s="234"/>
      <c r="DA173" s="234"/>
      <c r="DB173" s="234"/>
      <c r="DC173" s="234"/>
      <c r="DD173" s="234"/>
      <c r="DE173" s="234"/>
      <c r="DF173" s="234"/>
      <c r="DG173" s="234"/>
      <c r="DH173" s="234"/>
      <c r="DI173" s="234"/>
      <c r="DJ173" s="234"/>
      <c r="DK173" s="234"/>
      <c r="DL173" s="234"/>
    </row>
    <row r="174" spans="1:116" ht="19.5" customHeight="1" thickBot="1" x14ac:dyDescent="0.3">
      <c r="A174" s="549"/>
      <c r="B174" s="584" t="s">
        <v>49</v>
      </c>
      <c r="C174" s="585"/>
      <c r="D174" s="46">
        <v>0</v>
      </c>
      <c r="E174" s="32">
        <v>0</v>
      </c>
      <c r="F174" s="32">
        <v>0</v>
      </c>
      <c r="G174" s="32">
        <v>12.986884910500001</v>
      </c>
      <c r="H174" s="32">
        <v>9.0467234186999992</v>
      </c>
      <c r="I174" s="32">
        <v>16.936635379799998</v>
      </c>
      <c r="J174" s="32">
        <v>24.045579123599996</v>
      </c>
      <c r="K174" s="32">
        <v>22.557809692299998</v>
      </c>
      <c r="L174" s="32">
        <v>22.557809692300001</v>
      </c>
      <c r="M174" s="50">
        <v>12.7562174304</v>
      </c>
      <c r="N174" s="50">
        <v>9.9645840390999982</v>
      </c>
      <c r="O174" s="51">
        <v>16.633427276199999</v>
      </c>
      <c r="P174" s="24">
        <v>147.48567096289997</v>
      </c>
      <c r="Q174" s="52">
        <v>17.101258136999999</v>
      </c>
      <c r="R174" s="26">
        <v>7.6170150632000002</v>
      </c>
      <c r="S174" s="26">
        <v>28.260815986800001</v>
      </c>
      <c r="T174" s="26">
        <v>4.8870639415000001</v>
      </c>
      <c r="U174" s="26">
        <v>21.512498788399999</v>
      </c>
      <c r="V174" s="26">
        <v>116.73919545410001</v>
      </c>
      <c r="W174" s="26">
        <v>9.7602582103</v>
      </c>
      <c r="X174" s="26">
        <v>5.4427483764</v>
      </c>
      <c r="Y174" s="26">
        <v>12.1817225686</v>
      </c>
      <c r="Z174" s="26">
        <v>4.8257093315999997</v>
      </c>
      <c r="AA174" s="26">
        <v>9.2027491688000005</v>
      </c>
      <c r="AB174" s="64">
        <v>13.669193197200002</v>
      </c>
      <c r="AC174" s="24">
        <v>251.20022822390004</v>
      </c>
      <c r="AD174" s="256">
        <v>10.913700480800001</v>
      </c>
      <c r="AE174" s="128">
        <v>4.2260049592615347</v>
      </c>
      <c r="AF174" s="128">
        <v>21.716426204103236</v>
      </c>
      <c r="AG174" s="128">
        <v>1.0984115823999994</v>
      </c>
      <c r="AH174" s="128">
        <v>8.9711439987000006</v>
      </c>
      <c r="AI174" s="128">
        <v>7.8191241857333313</v>
      </c>
      <c r="AJ174" s="128">
        <v>30.753290164438706</v>
      </c>
      <c r="AK174" s="128">
        <v>20.401289674800008</v>
      </c>
      <c r="AL174" s="128">
        <v>6.386922484800003</v>
      </c>
      <c r="AM174" s="128">
        <v>6.3740975688000026</v>
      </c>
      <c r="AN174" s="128">
        <v>6.4280549121933399</v>
      </c>
      <c r="AO174" s="257">
        <v>14.927436214599998</v>
      </c>
      <c r="AP174" s="128">
        <v>20.221767369999998</v>
      </c>
      <c r="AQ174" s="128">
        <v>345.67738926279998</v>
      </c>
      <c r="AR174" s="128">
        <v>37.123845666600005</v>
      </c>
      <c r="AS174" s="128">
        <v>366.13527261920001</v>
      </c>
      <c r="AT174" s="128">
        <v>283.74760173760012</v>
      </c>
      <c r="AU174" s="128">
        <v>204.4655765418</v>
      </c>
      <c r="AV174" s="128">
        <v>67.132266779200009</v>
      </c>
      <c r="AW174" s="128">
        <v>275.58482332220001</v>
      </c>
      <c r="AX174" s="128">
        <v>36.416252170200003</v>
      </c>
      <c r="AY174" s="128">
        <v>395.13914091959987</v>
      </c>
      <c r="AZ174" s="128">
        <v>7.6781724432000003</v>
      </c>
      <c r="BA174" s="257">
        <v>0</v>
      </c>
      <c r="BB174" s="256">
        <v>0</v>
      </c>
      <c r="BC174" s="128">
        <v>3.5665920668000002</v>
      </c>
      <c r="BD174" s="128">
        <v>0.54875431240000005</v>
      </c>
      <c r="BE174" s="128">
        <v>11.2392013244</v>
      </c>
      <c r="BF174" s="128">
        <v>0</v>
      </c>
      <c r="BG174" s="128">
        <v>0</v>
      </c>
      <c r="BH174" s="128">
        <v>4.6541689208000001</v>
      </c>
      <c r="BI174" s="128">
        <v>2.1899441424000003</v>
      </c>
      <c r="BJ174" s="128">
        <v>2.1951083504000004</v>
      </c>
      <c r="BK174" s="128">
        <v>3.2907940674000002</v>
      </c>
      <c r="BL174" s="128">
        <v>64.540079333800008</v>
      </c>
      <c r="BM174" s="128">
        <v>0</v>
      </c>
      <c r="BN174" s="449">
        <f>SUM(BB174:BM174)</f>
        <v>92.224642518400017</v>
      </c>
      <c r="BO174" s="128">
        <v>0</v>
      </c>
      <c r="BP174" s="128">
        <v>0</v>
      </c>
      <c r="BQ174" s="128">
        <v>0</v>
      </c>
      <c r="BR174" s="128">
        <v>0</v>
      </c>
      <c r="BS174" s="128">
        <v>0</v>
      </c>
      <c r="BT174" s="128">
        <v>0</v>
      </c>
      <c r="BU174" s="128">
        <v>0</v>
      </c>
      <c r="BV174" s="128">
        <v>0</v>
      </c>
      <c r="BW174" s="385">
        <v>0</v>
      </c>
      <c r="BX174" s="385">
        <v>0</v>
      </c>
      <c r="BY174" s="385">
        <v>0</v>
      </c>
      <c r="BZ174" s="385">
        <v>0</v>
      </c>
      <c r="CA174" s="435">
        <v>0</v>
      </c>
      <c r="CB174" s="385">
        <v>0</v>
      </c>
      <c r="CC174" s="385">
        <v>0</v>
      </c>
      <c r="CD174" s="385">
        <v>0</v>
      </c>
      <c r="CE174" s="469">
        <v>0</v>
      </c>
      <c r="CF174" s="469">
        <v>0</v>
      </c>
      <c r="CG174" s="469">
        <v>0</v>
      </c>
      <c r="CH174" s="469">
        <v>0</v>
      </c>
      <c r="CI174" s="469">
        <v>0</v>
      </c>
      <c r="CJ174" s="469">
        <v>0</v>
      </c>
      <c r="CK174" s="462">
        <v>0</v>
      </c>
      <c r="CL174" s="24">
        <f t="shared" ref="CL174:CL179" si="75">SUM($BB174:$BL174)</f>
        <v>92.224642518400017</v>
      </c>
      <c r="CM174" s="24">
        <f t="shared" ref="CM174:CM179" si="76">SUM($BO174:$BY174)</f>
        <v>0</v>
      </c>
      <c r="CN174" s="102">
        <f t="shared" ref="CN174:CN179" si="77">SUM($CA174:$CK174)</f>
        <v>0</v>
      </c>
      <c r="CO174" s="362"/>
      <c r="CU174" s="234"/>
      <c r="CV174" s="234"/>
      <c r="CW174" s="234"/>
      <c r="CX174" s="234"/>
      <c r="CY174" s="234"/>
      <c r="CZ174" s="234"/>
      <c r="DA174" s="234"/>
      <c r="DB174" s="234"/>
      <c r="DC174" s="234"/>
      <c r="DD174" s="234"/>
      <c r="DE174" s="234"/>
      <c r="DF174" s="234"/>
      <c r="DG174" s="234"/>
      <c r="DH174" s="234"/>
      <c r="DI174" s="234"/>
      <c r="DJ174" s="234"/>
      <c r="DK174" s="234"/>
      <c r="DL174" s="234"/>
    </row>
    <row r="175" spans="1:116" ht="20.100000000000001" customHeight="1" thickBot="1" x14ac:dyDescent="0.3">
      <c r="A175" s="549"/>
      <c r="B175" s="329"/>
      <c r="C175" s="326" t="s">
        <v>115</v>
      </c>
      <c r="D175" s="332">
        <f t="shared" ref="D175" si="78">+D176+D177+D178+D179</f>
        <v>1005</v>
      </c>
      <c r="E175" s="331">
        <f t="shared" ref="E175" si="79">+E176+E177+E178+E179</f>
        <v>849</v>
      </c>
      <c r="F175" s="331">
        <f t="shared" ref="F175" si="80">+F176+F177+F178+F179</f>
        <v>998</v>
      </c>
      <c r="G175" s="331">
        <f t="shared" ref="G175" si="81">+G176+G177+G178+G179</f>
        <v>954</v>
      </c>
      <c r="H175" s="331">
        <f t="shared" ref="H175" si="82">+H176+H177+H178+H179</f>
        <v>795</v>
      </c>
      <c r="I175" s="331">
        <f t="shared" ref="I175" si="83">+I176+I177+I178+I179</f>
        <v>665</v>
      </c>
      <c r="J175" s="331">
        <f t="shared" ref="J175" si="84">+J176+J177+J178+J179</f>
        <v>655</v>
      </c>
      <c r="K175" s="331">
        <f t="shared" ref="K175" si="85">+K176+K177+K178+K179</f>
        <v>438</v>
      </c>
      <c r="L175" s="331">
        <f t="shared" ref="L175" si="86">+L176+L177+L178+L179</f>
        <v>439</v>
      </c>
      <c r="M175" s="331">
        <f t="shared" ref="M175" si="87">+M176+M177+M178+M179</f>
        <v>949</v>
      </c>
      <c r="N175" s="331">
        <f t="shared" ref="N175" si="88">+N176+N177+N178+N179</f>
        <v>796</v>
      </c>
      <c r="O175" s="333">
        <f t="shared" ref="O175" si="89">+O176+O177+O178+O179</f>
        <v>740</v>
      </c>
      <c r="P175" s="331">
        <f t="shared" ref="P175" si="90">+P176+P177+P178+P179</f>
        <v>9283</v>
      </c>
      <c r="Q175" s="332">
        <f t="shared" ref="Q175" si="91">+Q176+Q177+Q178+Q179</f>
        <v>490</v>
      </c>
      <c r="R175" s="331">
        <f t="shared" ref="R175" si="92">+R176+R177+R178+R179</f>
        <v>437</v>
      </c>
      <c r="S175" s="331">
        <f t="shared" ref="S175" si="93">+S176+S177+S178+S179</f>
        <v>508</v>
      </c>
      <c r="T175" s="331">
        <f t="shared" ref="T175" si="94">+T176+T177+T178+T179</f>
        <v>760</v>
      </c>
      <c r="U175" s="331">
        <f t="shared" ref="U175" si="95">+U176+U177+U178+U179</f>
        <v>432</v>
      </c>
      <c r="V175" s="331">
        <f t="shared" ref="V175" si="96">+V176+V177+V178+V179</f>
        <v>780</v>
      </c>
      <c r="W175" s="331">
        <f t="shared" ref="W175" si="97">+W176+W177+W178+W179</f>
        <v>552</v>
      </c>
      <c r="X175" s="331">
        <f t="shared" ref="X175" si="98">+X176+X177+X178+X179</f>
        <v>642</v>
      </c>
      <c r="Y175" s="331">
        <f t="shared" ref="Y175" si="99">+Y176+Y177+Y178+Y179</f>
        <v>843</v>
      </c>
      <c r="Z175" s="331">
        <f t="shared" ref="Z175" si="100">+Z176+Z177+Z178+Z179</f>
        <v>949</v>
      </c>
      <c r="AA175" s="331">
        <f t="shared" ref="AA175" si="101">+AA176+AA177+AA178+AA179</f>
        <v>913</v>
      </c>
      <c r="AB175" s="333">
        <f t="shared" ref="AB175" si="102">+AB176+AB177+AB178+AB179</f>
        <v>1160</v>
      </c>
      <c r="AC175" s="331">
        <f t="shared" ref="AC175" si="103">+AC176+AC177+AC178+AC179</f>
        <v>8466</v>
      </c>
      <c r="AD175" s="332">
        <f t="shared" ref="AD175" si="104">+AD176+AD177+AD178+AD179</f>
        <v>964</v>
      </c>
      <c r="AE175" s="331">
        <f t="shared" ref="AE175" si="105">+AE176+AE177+AE178+AE179</f>
        <v>1266</v>
      </c>
      <c r="AF175" s="331">
        <f t="shared" ref="AF175" si="106">+AF176+AF177+AF178+AF179</f>
        <v>1713</v>
      </c>
      <c r="AG175" s="331">
        <f t="shared" ref="AG175" si="107">+AG176+AG177+AG178+AG179</f>
        <v>1683</v>
      </c>
      <c r="AH175" s="331">
        <f t="shared" ref="AH175" si="108">+AH176+AH177+AH178+AH179</f>
        <v>1659</v>
      </c>
      <c r="AI175" s="331">
        <f t="shared" ref="AI175" si="109">+AI176+AI177+AI178+AI179</f>
        <v>1651</v>
      </c>
      <c r="AJ175" s="331">
        <f t="shared" ref="AJ175" si="110">+AJ176+AJ177+AJ178+AJ179</f>
        <v>1826</v>
      </c>
      <c r="AK175" s="331">
        <f t="shared" ref="AK175" si="111">+AK176+AK177+AK178+AK179</f>
        <v>1873</v>
      </c>
      <c r="AL175" s="331">
        <f t="shared" ref="AL175" si="112">+AL176+AL177+AL178+AL179</f>
        <v>1834</v>
      </c>
      <c r="AM175" s="331">
        <f t="shared" ref="AM175" si="113">+AM176+AM177+AM178+AM179</f>
        <v>1491</v>
      </c>
      <c r="AN175" s="331">
        <f t="shared" ref="AN175" si="114">+AN176+AN177+AN178+AN179</f>
        <v>1167</v>
      </c>
      <c r="AO175" s="333">
        <f t="shared" ref="AO175" si="115">+AO176+AO177+AO178+AO179</f>
        <v>1723</v>
      </c>
      <c r="AP175" s="331">
        <f t="shared" ref="AP175" si="116">+AP176+AP177+AP178+AP179</f>
        <v>1371</v>
      </c>
      <c r="AQ175" s="331">
        <f t="shared" ref="AQ175" si="117">+AQ176+AQ177+AQ178+AQ179</f>
        <v>1395</v>
      </c>
      <c r="AR175" s="331">
        <f t="shared" ref="AR175" si="118">+AR176+AR177+AR178+AR179</f>
        <v>1724</v>
      </c>
      <c r="AS175" s="331">
        <f t="shared" ref="AS175" si="119">+AS176+AS177+AS178+AS179</f>
        <v>1278</v>
      </c>
      <c r="AT175" s="331">
        <f t="shared" ref="AT175" si="120">+AT176+AT177+AT178+AT179</f>
        <v>1867</v>
      </c>
      <c r="AU175" s="331">
        <f t="shared" ref="AU175" si="121">+AU176+AU177+AU178+AU179</f>
        <v>1375</v>
      </c>
      <c r="AV175" s="331">
        <f t="shared" ref="AV175" si="122">+AV176+AV177+AV178+AV179</f>
        <v>1572</v>
      </c>
      <c r="AW175" s="331">
        <f t="shared" ref="AW175" si="123">+AW176+AW177+AW178+AW179</f>
        <v>1603</v>
      </c>
      <c r="AX175" s="331">
        <f t="shared" ref="AX175" si="124">+AX176+AX177+AX178+AX179</f>
        <v>1774</v>
      </c>
      <c r="AY175" s="331">
        <f t="shared" ref="AY175" si="125">+AY176+AY177+AY178+AY179</f>
        <v>2014</v>
      </c>
      <c r="AZ175" s="331">
        <f t="shared" ref="AZ175" si="126">+AZ176+AZ177+AZ178+AZ179</f>
        <v>1986</v>
      </c>
      <c r="BA175" s="331">
        <f t="shared" ref="BA175" si="127">+BA176+BA177+BA178+BA179</f>
        <v>1603</v>
      </c>
      <c r="BB175" s="332">
        <f t="shared" ref="BB175" si="128">+BB176+BB177+BB178+BB179</f>
        <v>1507</v>
      </c>
      <c r="BC175" s="331">
        <f t="shared" ref="BC175" si="129">+BC176+BC177+BC178+BC179</f>
        <v>1834</v>
      </c>
      <c r="BD175" s="331">
        <f t="shared" ref="BD175" si="130">+BD176+BD177+BD178+BD179</f>
        <v>1619</v>
      </c>
      <c r="BE175" s="331">
        <f t="shared" ref="BE175" si="131">+BE176+BE177+BE178+BE179</f>
        <v>1795</v>
      </c>
      <c r="BF175" s="331">
        <f t="shared" ref="BF175" si="132">+BF176+BF177+BF178+BF179</f>
        <v>2216</v>
      </c>
      <c r="BG175" s="331">
        <f t="shared" ref="BG175" si="133">+BG176+BG177+BG178+BG179</f>
        <v>2537</v>
      </c>
      <c r="BH175" s="331">
        <f t="shared" ref="BH175" si="134">+BH176+BH177+BH178+BH179</f>
        <v>2553</v>
      </c>
      <c r="BI175" s="331">
        <f t="shared" ref="BI175" si="135">+BI176+BI177+BI178+BI179</f>
        <v>2731</v>
      </c>
      <c r="BJ175" s="331">
        <f t="shared" ref="BJ175" si="136">+BJ176+BJ177+BJ178+BJ179</f>
        <v>3366</v>
      </c>
      <c r="BK175" s="331">
        <f t="shared" ref="BK175" si="137">+BK176+BK177+BK178+BK179</f>
        <v>3911</v>
      </c>
      <c r="BL175" s="331">
        <f t="shared" ref="BL175" si="138">+BL176+BL177+BL178+BL179</f>
        <v>5053</v>
      </c>
      <c r="BM175" s="331">
        <f t="shared" ref="BM175" si="139">+BM176+BM177+BM178+BM179</f>
        <v>5449</v>
      </c>
      <c r="BN175" s="452">
        <f>SUM(BB175:BM175)</f>
        <v>34571</v>
      </c>
      <c r="BO175" s="331">
        <f t="shared" ref="BO175" si="140">+BO176+BO177+BO178+BO179</f>
        <v>6183</v>
      </c>
      <c r="BP175" s="331">
        <f t="shared" ref="BP175" si="141">+BP176+BP177+BP178+BP179</f>
        <v>6074</v>
      </c>
      <c r="BQ175" s="331">
        <f t="shared" ref="BQ175" si="142">+BQ176+BQ177+BQ178+BQ179</f>
        <v>4677</v>
      </c>
      <c r="BR175" s="331">
        <f t="shared" ref="BR175" si="143">+BR176+BR177+BR178+BR179</f>
        <v>4799</v>
      </c>
      <c r="BS175" s="331">
        <f t="shared" ref="BS175" si="144">+BS176+BS177+BS178+BS179</f>
        <v>3311</v>
      </c>
      <c r="BT175" s="331">
        <f t="shared" ref="BT175" si="145">+BT176+BT177+BT178+BT179</f>
        <v>2141</v>
      </c>
      <c r="BU175" s="331">
        <f t="shared" ref="BU175" si="146">+BU176+BU177+BU178+BU179</f>
        <v>3086</v>
      </c>
      <c r="BV175" s="331">
        <f t="shared" ref="BV175" si="147">+BV176+BV177+BV178+BV179</f>
        <v>2587</v>
      </c>
      <c r="BW175" s="331">
        <f t="shared" ref="BW175" si="148">+BW176+BW177+BW178+BW179</f>
        <v>3070</v>
      </c>
      <c r="BX175" s="331">
        <f t="shared" ref="BX175" si="149">+BX176+BX177+BX178+BX179</f>
        <v>3895</v>
      </c>
      <c r="BY175" s="331">
        <f t="shared" ref="BY175" si="150">+BY176+BY177+BY178+BY179</f>
        <v>4224</v>
      </c>
      <c r="BZ175" s="331">
        <f t="shared" ref="BZ175:CK175" si="151">+BZ176+BZ177+BZ178+BZ179</f>
        <v>6616</v>
      </c>
      <c r="CA175" s="332">
        <f t="shared" si="151"/>
        <v>3395</v>
      </c>
      <c r="CB175" s="331">
        <f t="shared" si="151"/>
        <v>5176</v>
      </c>
      <c r="CC175" s="331">
        <f t="shared" si="151"/>
        <v>4338</v>
      </c>
      <c r="CD175" s="331">
        <f t="shared" si="151"/>
        <v>3292</v>
      </c>
      <c r="CE175" s="331">
        <f t="shared" si="151"/>
        <v>3787</v>
      </c>
      <c r="CF175" s="331">
        <f t="shared" ref="CF175:CG175" si="152">+CF176+CF177+CF178+CF179</f>
        <v>3845</v>
      </c>
      <c r="CG175" s="331">
        <f t="shared" si="152"/>
        <v>3326</v>
      </c>
      <c r="CH175" s="331">
        <f t="shared" si="151"/>
        <v>3396</v>
      </c>
      <c r="CI175" s="331">
        <f t="shared" si="151"/>
        <v>4137</v>
      </c>
      <c r="CJ175" s="331">
        <f t="shared" si="151"/>
        <v>4378</v>
      </c>
      <c r="CK175" s="333">
        <f t="shared" si="151"/>
        <v>3813</v>
      </c>
      <c r="CL175" s="331">
        <f t="shared" si="75"/>
        <v>29122</v>
      </c>
      <c r="CM175" s="331">
        <f t="shared" si="76"/>
        <v>44047</v>
      </c>
      <c r="CN175" s="333">
        <f t="shared" si="77"/>
        <v>42883</v>
      </c>
      <c r="CO175" s="556">
        <f t="shared" si="74"/>
        <v>-2.642631734283829</v>
      </c>
      <c r="CU175" s="234"/>
      <c r="CV175" s="234"/>
      <c r="CW175" s="234"/>
      <c r="CX175" s="234"/>
      <c r="CY175" s="234"/>
      <c r="CZ175" s="234"/>
      <c r="DA175" s="234"/>
      <c r="DB175" s="234"/>
      <c r="DC175" s="234"/>
      <c r="DD175" s="234"/>
      <c r="DE175" s="234"/>
      <c r="DF175" s="234"/>
      <c r="DG175" s="234"/>
      <c r="DH175" s="234"/>
      <c r="DI175" s="234"/>
      <c r="DJ175" s="234"/>
      <c r="DK175" s="234"/>
      <c r="DL175" s="234"/>
    </row>
    <row r="176" spans="1:116" ht="20.100000000000001" customHeight="1" x14ac:dyDescent="0.25">
      <c r="A176" s="549"/>
      <c r="B176" s="623" t="s">
        <v>33</v>
      </c>
      <c r="C176" s="624"/>
      <c r="D176" s="39">
        <v>226</v>
      </c>
      <c r="E176" s="12">
        <v>217</v>
      </c>
      <c r="F176" s="12">
        <v>277</v>
      </c>
      <c r="G176" s="12">
        <v>302</v>
      </c>
      <c r="H176" s="12">
        <v>256</v>
      </c>
      <c r="I176" s="12">
        <v>207</v>
      </c>
      <c r="J176" s="12">
        <v>176</v>
      </c>
      <c r="K176" s="12">
        <v>80</v>
      </c>
      <c r="L176" s="12">
        <v>113</v>
      </c>
      <c r="M176" s="57">
        <v>423</v>
      </c>
      <c r="N176" s="57">
        <v>275</v>
      </c>
      <c r="O176" s="58">
        <v>196</v>
      </c>
      <c r="P176" s="80">
        <v>2748</v>
      </c>
      <c r="Q176" s="52">
        <v>243</v>
      </c>
      <c r="R176" s="26">
        <v>221</v>
      </c>
      <c r="S176" s="26">
        <v>126</v>
      </c>
      <c r="T176" s="26">
        <v>484</v>
      </c>
      <c r="U176" s="26">
        <v>158</v>
      </c>
      <c r="V176" s="26">
        <v>352</v>
      </c>
      <c r="W176" s="26">
        <v>233</v>
      </c>
      <c r="X176" s="26">
        <v>356</v>
      </c>
      <c r="Y176" s="26">
        <v>442</v>
      </c>
      <c r="Z176" s="26">
        <v>423</v>
      </c>
      <c r="AA176" s="26">
        <v>490</v>
      </c>
      <c r="AB176" s="161">
        <v>598</v>
      </c>
      <c r="AC176" s="80">
        <v>4126</v>
      </c>
      <c r="AD176" s="52">
        <v>518</v>
      </c>
      <c r="AE176" s="26">
        <v>567</v>
      </c>
      <c r="AF176" s="26">
        <v>572</v>
      </c>
      <c r="AG176" s="26">
        <v>1121</v>
      </c>
      <c r="AH176" s="26">
        <v>934</v>
      </c>
      <c r="AI176" s="26">
        <v>950</v>
      </c>
      <c r="AJ176" s="26">
        <v>982</v>
      </c>
      <c r="AK176" s="26">
        <v>895</v>
      </c>
      <c r="AL176" s="26">
        <v>1056</v>
      </c>
      <c r="AM176" s="26">
        <v>855</v>
      </c>
      <c r="AN176" s="26">
        <v>642</v>
      </c>
      <c r="AO176" s="76">
        <v>949</v>
      </c>
      <c r="AP176" s="31">
        <v>793</v>
      </c>
      <c r="AQ176" s="31">
        <v>910</v>
      </c>
      <c r="AR176" s="31">
        <v>1181</v>
      </c>
      <c r="AS176" s="31">
        <v>794</v>
      </c>
      <c r="AT176" s="31">
        <v>1135</v>
      </c>
      <c r="AU176" s="31">
        <v>924</v>
      </c>
      <c r="AV176" s="31">
        <v>1099</v>
      </c>
      <c r="AW176" s="31">
        <v>1062</v>
      </c>
      <c r="AX176" s="31">
        <v>1378</v>
      </c>
      <c r="AY176" s="31">
        <v>1520</v>
      </c>
      <c r="AZ176" s="31">
        <v>1548</v>
      </c>
      <c r="BA176" s="134">
        <v>1253</v>
      </c>
      <c r="BB176" s="52">
        <v>1113</v>
      </c>
      <c r="BC176" s="26">
        <v>1120</v>
      </c>
      <c r="BD176" s="26">
        <v>1134</v>
      </c>
      <c r="BE176" s="26">
        <v>1242</v>
      </c>
      <c r="BF176" s="26">
        <v>1483</v>
      </c>
      <c r="BG176" s="26">
        <v>1863</v>
      </c>
      <c r="BH176" s="26">
        <v>2011</v>
      </c>
      <c r="BI176" s="26">
        <v>1970</v>
      </c>
      <c r="BJ176" s="26">
        <v>2479</v>
      </c>
      <c r="BK176" s="26">
        <v>3277</v>
      </c>
      <c r="BL176" s="26">
        <v>4285</v>
      </c>
      <c r="BM176" s="26">
        <v>4713</v>
      </c>
      <c r="BN176" s="453">
        <f>SUM(BB176:BM176)</f>
        <v>26690</v>
      </c>
      <c r="BO176" s="26">
        <v>5534</v>
      </c>
      <c r="BP176" s="26">
        <v>5496</v>
      </c>
      <c r="BQ176" s="26">
        <v>4195</v>
      </c>
      <c r="BR176" s="26">
        <v>4259</v>
      </c>
      <c r="BS176" s="26">
        <v>2564</v>
      </c>
      <c r="BT176" s="26">
        <v>1592</v>
      </c>
      <c r="BU176" s="26">
        <v>2363</v>
      </c>
      <c r="BV176" s="26">
        <v>1937</v>
      </c>
      <c r="BW176" s="98">
        <v>2347</v>
      </c>
      <c r="BX176" s="98">
        <v>3050</v>
      </c>
      <c r="BY176" s="98">
        <v>3326</v>
      </c>
      <c r="BZ176" s="98">
        <v>6029</v>
      </c>
      <c r="CA176" s="138">
        <v>2854</v>
      </c>
      <c r="CB176" s="98">
        <v>4546</v>
      </c>
      <c r="CC176" s="98">
        <v>3803</v>
      </c>
      <c r="CD176" s="98">
        <v>2743</v>
      </c>
      <c r="CE176" s="98">
        <v>3396</v>
      </c>
      <c r="CF176" s="98">
        <v>3329</v>
      </c>
      <c r="CG176" s="98">
        <v>2805</v>
      </c>
      <c r="CH176" s="98">
        <v>2991</v>
      </c>
      <c r="CI176" s="98">
        <v>3697</v>
      </c>
      <c r="CJ176" s="98">
        <v>3947</v>
      </c>
      <c r="CK176" s="244">
        <v>3427</v>
      </c>
      <c r="CL176" s="111">
        <f t="shared" si="75"/>
        <v>21977</v>
      </c>
      <c r="CM176" s="111">
        <f t="shared" si="76"/>
        <v>36663</v>
      </c>
      <c r="CN176" s="249">
        <f t="shared" si="77"/>
        <v>37538</v>
      </c>
      <c r="CO176" s="360">
        <f t="shared" si="74"/>
        <v>2.3866022965932876</v>
      </c>
      <c r="CU176" s="234"/>
      <c r="CV176" s="234"/>
      <c r="CW176" s="234"/>
      <c r="CX176" s="234"/>
      <c r="CY176" s="234"/>
      <c r="CZ176" s="234"/>
      <c r="DA176" s="234"/>
      <c r="DB176" s="234"/>
      <c r="DC176" s="234"/>
      <c r="DD176" s="234"/>
      <c r="DE176" s="234"/>
      <c r="DF176" s="234"/>
      <c r="DG176" s="234"/>
      <c r="DH176" s="234"/>
      <c r="DI176" s="234"/>
      <c r="DJ176" s="234"/>
      <c r="DK176" s="234"/>
      <c r="DL176" s="234"/>
    </row>
    <row r="177" spans="1:116" ht="20.100000000000001" customHeight="1" x14ac:dyDescent="0.25">
      <c r="A177" s="549"/>
      <c r="B177" s="59" t="s">
        <v>34</v>
      </c>
      <c r="C177" s="162"/>
      <c r="D177" s="39">
        <v>441</v>
      </c>
      <c r="E177" s="12">
        <v>354</v>
      </c>
      <c r="F177" s="12">
        <v>416</v>
      </c>
      <c r="G177" s="12">
        <v>467</v>
      </c>
      <c r="H177" s="12">
        <v>380</v>
      </c>
      <c r="I177" s="12">
        <v>308</v>
      </c>
      <c r="J177" s="12">
        <v>299</v>
      </c>
      <c r="K177" s="12">
        <v>280</v>
      </c>
      <c r="L177" s="12">
        <v>235</v>
      </c>
      <c r="M177" s="57">
        <v>427</v>
      </c>
      <c r="N177" s="57">
        <v>441</v>
      </c>
      <c r="O177" s="58">
        <v>442</v>
      </c>
      <c r="P177" s="80">
        <v>4490</v>
      </c>
      <c r="Q177" s="52">
        <v>183</v>
      </c>
      <c r="R177" s="26">
        <v>172</v>
      </c>
      <c r="S177" s="26">
        <v>271</v>
      </c>
      <c r="T177" s="26">
        <v>191</v>
      </c>
      <c r="U177" s="26">
        <v>198</v>
      </c>
      <c r="V177" s="26">
        <v>282</v>
      </c>
      <c r="W177" s="26">
        <v>213</v>
      </c>
      <c r="X177" s="26">
        <v>195</v>
      </c>
      <c r="Y177" s="26">
        <v>315</v>
      </c>
      <c r="Z177" s="26">
        <v>427</v>
      </c>
      <c r="AA177" s="26">
        <v>289</v>
      </c>
      <c r="AB177" s="161">
        <v>423</v>
      </c>
      <c r="AC177" s="80">
        <v>3159</v>
      </c>
      <c r="AD177" s="52">
        <v>348</v>
      </c>
      <c r="AE177" s="26">
        <v>454</v>
      </c>
      <c r="AF177" s="26">
        <v>352</v>
      </c>
      <c r="AG177" s="26">
        <v>378</v>
      </c>
      <c r="AH177" s="26">
        <v>497</v>
      </c>
      <c r="AI177" s="26">
        <v>467</v>
      </c>
      <c r="AJ177" s="26">
        <v>565</v>
      </c>
      <c r="AK177" s="26">
        <v>639</v>
      </c>
      <c r="AL177" s="26">
        <v>578</v>
      </c>
      <c r="AM177" s="26">
        <v>430</v>
      </c>
      <c r="AN177" s="26">
        <v>351</v>
      </c>
      <c r="AO177" s="76">
        <v>537</v>
      </c>
      <c r="AP177" s="26">
        <v>381</v>
      </c>
      <c r="AQ177" s="26">
        <v>331</v>
      </c>
      <c r="AR177" s="26">
        <v>421</v>
      </c>
      <c r="AS177" s="26">
        <v>358</v>
      </c>
      <c r="AT177" s="26">
        <v>576</v>
      </c>
      <c r="AU177" s="26">
        <v>321</v>
      </c>
      <c r="AV177" s="26">
        <v>422</v>
      </c>
      <c r="AW177" s="26">
        <v>499</v>
      </c>
      <c r="AX177" s="26">
        <v>362</v>
      </c>
      <c r="AY177" s="26">
        <v>435</v>
      </c>
      <c r="AZ177" s="26">
        <v>406</v>
      </c>
      <c r="BA177" s="76">
        <v>328</v>
      </c>
      <c r="BB177" s="52">
        <v>384</v>
      </c>
      <c r="BC177" s="26">
        <v>693</v>
      </c>
      <c r="BD177" s="26">
        <v>467</v>
      </c>
      <c r="BE177" s="26">
        <v>535</v>
      </c>
      <c r="BF177" s="26">
        <v>717</v>
      </c>
      <c r="BG177" s="26">
        <v>601</v>
      </c>
      <c r="BH177" s="26">
        <v>503</v>
      </c>
      <c r="BI177" s="26">
        <v>664</v>
      </c>
      <c r="BJ177" s="26">
        <v>818</v>
      </c>
      <c r="BK177" s="26">
        <v>579</v>
      </c>
      <c r="BL177" s="26">
        <v>585</v>
      </c>
      <c r="BM177" s="26">
        <v>519</v>
      </c>
      <c r="BN177" s="453">
        <f>SUM(BB177:BM177)</f>
        <v>7065</v>
      </c>
      <c r="BO177" s="26">
        <v>631</v>
      </c>
      <c r="BP177" s="26">
        <v>509</v>
      </c>
      <c r="BQ177" s="26">
        <v>450</v>
      </c>
      <c r="BR177" s="26">
        <v>493</v>
      </c>
      <c r="BS177" s="26">
        <v>675</v>
      </c>
      <c r="BT177" s="26">
        <v>533</v>
      </c>
      <c r="BU177" s="26">
        <v>706</v>
      </c>
      <c r="BV177" s="26">
        <v>650</v>
      </c>
      <c r="BW177" s="98">
        <v>717</v>
      </c>
      <c r="BX177" s="98">
        <v>843</v>
      </c>
      <c r="BY177" s="98">
        <v>898</v>
      </c>
      <c r="BZ177" s="98">
        <v>584</v>
      </c>
      <c r="CA177" s="138">
        <v>533</v>
      </c>
      <c r="CB177" s="98">
        <v>628</v>
      </c>
      <c r="CC177" s="98">
        <v>517</v>
      </c>
      <c r="CD177" s="98">
        <v>539</v>
      </c>
      <c r="CE177" s="98">
        <v>364</v>
      </c>
      <c r="CF177" s="98">
        <v>514</v>
      </c>
      <c r="CG177" s="98">
        <v>516</v>
      </c>
      <c r="CH177" s="98">
        <v>392</v>
      </c>
      <c r="CI177" s="98">
        <v>424</v>
      </c>
      <c r="CJ177" s="98">
        <v>417</v>
      </c>
      <c r="CK177" s="244">
        <v>336</v>
      </c>
      <c r="CL177" s="80">
        <f t="shared" si="75"/>
        <v>6546</v>
      </c>
      <c r="CM177" s="80">
        <f t="shared" si="76"/>
        <v>7105</v>
      </c>
      <c r="CN177" s="27">
        <f t="shared" si="77"/>
        <v>5180</v>
      </c>
      <c r="CO177" s="360">
        <f t="shared" si="74"/>
        <v>-27.093596059113302</v>
      </c>
      <c r="CU177" s="234"/>
      <c r="CV177" s="234"/>
      <c r="CW177" s="234"/>
      <c r="CX177" s="234"/>
      <c r="CY177" s="234"/>
      <c r="CZ177" s="234"/>
      <c r="DA177" s="234"/>
      <c r="DB177" s="234"/>
      <c r="DC177" s="234"/>
      <c r="DD177" s="234"/>
      <c r="DE177" s="234"/>
      <c r="DF177" s="234"/>
      <c r="DG177" s="234"/>
      <c r="DH177" s="234"/>
      <c r="DI177" s="234"/>
      <c r="DJ177" s="234"/>
      <c r="DK177" s="234"/>
      <c r="DL177" s="234"/>
    </row>
    <row r="178" spans="1:116" ht="20.100000000000001" customHeight="1" x14ac:dyDescent="0.25">
      <c r="A178" s="549"/>
      <c r="B178" s="59" t="s">
        <v>35</v>
      </c>
      <c r="C178" s="162"/>
      <c r="D178" s="39">
        <v>338</v>
      </c>
      <c r="E178" s="12">
        <v>278</v>
      </c>
      <c r="F178" s="12">
        <v>305</v>
      </c>
      <c r="G178" s="12">
        <v>179</v>
      </c>
      <c r="H178" s="12">
        <v>156</v>
      </c>
      <c r="I178" s="12">
        <v>141</v>
      </c>
      <c r="J178" s="12">
        <v>169</v>
      </c>
      <c r="K178" s="12">
        <v>70</v>
      </c>
      <c r="L178" s="12">
        <v>79</v>
      </c>
      <c r="M178" s="57">
        <v>96</v>
      </c>
      <c r="N178" s="57">
        <v>66</v>
      </c>
      <c r="O178" s="58">
        <v>90</v>
      </c>
      <c r="P178" s="80">
        <v>1967</v>
      </c>
      <c r="Q178" s="52">
        <v>55</v>
      </c>
      <c r="R178" s="26">
        <v>38</v>
      </c>
      <c r="S178" s="26">
        <v>93</v>
      </c>
      <c r="T178" s="26">
        <v>81</v>
      </c>
      <c r="U178" s="26">
        <v>66</v>
      </c>
      <c r="V178" s="26">
        <v>70</v>
      </c>
      <c r="W178" s="26">
        <v>91</v>
      </c>
      <c r="X178" s="26">
        <v>79</v>
      </c>
      <c r="Y178" s="26">
        <v>74</v>
      </c>
      <c r="Z178" s="26">
        <v>96</v>
      </c>
      <c r="AA178" s="26">
        <v>115</v>
      </c>
      <c r="AB178" s="161">
        <v>126</v>
      </c>
      <c r="AC178" s="80">
        <v>984</v>
      </c>
      <c r="AD178" s="52">
        <v>88</v>
      </c>
      <c r="AE178" s="26">
        <v>240</v>
      </c>
      <c r="AF178" s="26">
        <v>780</v>
      </c>
      <c r="AG178" s="26">
        <v>183</v>
      </c>
      <c r="AH178" s="26">
        <v>222</v>
      </c>
      <c r="AI178" s="26">
        <v>229</v>
      </c>
      <c r="AJ178" s="26">
        <v>263</v>
      </c>
      <c r="AK178" s="26">
        <v>329</v>
      </c>
      <c r="AL178" s="26">
        <v>195</v>
      </c>
      <c r="AM178" s="26">
        <v>202</v>
      </c>
      <c r="AN178" s="26">
        <v>170</v>
      </c>
      <c r="AO178" s="76">
        <v>229</v>
      </c>
      <c r="AP178" s="26">
        <v>186</v>
      </c>
      <c r="AQ178" s="26">
        <v>145</v>
      </c>
      <c r="AR178" s="26">
        <v>86</v>
      </c>
      <c r="AS178" s="26">
        <v>96</v>
      </c>
      <c r="AT178" s="26">
        <v>102</v>
      </c>
      <c r="AU178" s="26">
        <v>105</v>
      </c>
      <c r="AV178" s="26">
        <v>42</v>
      </c>
      <c r="AW178" s="26">
        <v>10</v>
      </c>
      <c r="AX178" s="26">
        <v>27</v>
      </c>
      <c r="AY178" s="26">
        <v>37</v>
      </c>
      <c r="AZ178" s="26">
        <v>28</v>
      </c>
      <c r="BA178" s="76">
        <v>22</v>
      </c>
      <c r="BB178" s="52">
        <v>10</v>
      </c>
      <c r="BC178" s="26">
        <v>19</v>
      </c>
      <c r="BD178" s="26">
        <v>17</v>
      </c>
      <c r="BE178" s="26">
        <v>13</v>
      </c>
      <c r="BF178" s="26">
        <v>16</v>
      </c>
      <c r="BG178" s="26">
        <v>73</v>
      </c>
      <c r="BH178" s="26">
        <v>36</v>
      </c>
      <c r="BI178" s="26">
        <v>96</v>
      </c>
      <c r="BJ178" s="26">
        <v>68</v>
      </c>
      <c r="BK178" s="26">
        <v>52</v>
      </c>
      <c r="BL178" s="26">
        <v>153</v>
      </c>
      <c r="BM178" s="26">
        <v>217</v>
      </c>
      <c r="BN178" s="453">
        <f t="shared" ref="BN178:BN179" si="153">SUM(BB178:BM178)</f>
        <v>770</v>
      </c>
      <c r="BO178" s="26">
        <v>18</v>
      </c>
      <c r="BP178" s="26">
        <v>69</v>
      </c>
      <c r="BQ178" s="26">
        <v>32</v>
      </c>
      <c r="BR178" s="26">
        <v>47</v>
      </c>
      <c r="BS178" s="26">
        <v>72</v>
      </c>
      <c r="BT178" s="26">
        <v>16</v>
      </c>
      <c r="BU178" s="26">
        <v>17</v>
      </c>
      <c r="BV178" s="26">
        <v>0</v>
      </c>
      <c r="BW178" s="98">
        <v>6</v>
      </c>
      <c r="BX178" s="98">
        <v>2</v>
      </c>
      <c r="BY178" s="98">
        <v>0</v>
      </c>
      <c r="BZ178" s="98">
        <v>3</v>
      </c>
      <c r="CA178" s="138">
        <v>8</v>
      </c>
      <c r="CB178" s="98">
        <v>2</v>
      </c>
      <c r="CC178" s="98">
        <v>18</v>
      </c>
      <c r="CD178" s="98">
        <v>10</v>
      </c>
      <c r="CE178" s="98">
        <v>27</v>
      </c>
      <c r="CF178" s="98">
        <v>2</v>
      </c>
      <c r="CG178" s="98">
        <v>5</v>
      </c>
      <c r="CH178" s="98">
        <v>13</v>
      </c>
      <c r="CI178" s="98">
        <v>16</v>
      </c>
      <c r="CJ178" s="98">
        <v>14</v>
      </c>
      <c r="CK178" s="244">
        <v>50</v>
      </c>
      <c r="CL178" s="80">
        <f t="shared" si="75"/>
        <v>553</v>
      </c>
      <c r="CM178" s="80">
        <f t="shared" si="76"/>
        <v>279</v>
      </c>
      <c r="CN178" s="27">
        <f t="shared" si="77"/>
        <v>165</v>
      </c>
      <c r="CO178" s="360">
        <f t="shared" si="74"/>
        <v>-40.86021505376344</v>
      </c>
      <c r="CU178" s="234"/>
      <c r="CV178" s="234"/>
      <c r="CW178" s="234"/>
      <c r="CX178" s="234"/>
      <c r="CY178" s="234"/>
      <c r="CZ178" s="234"/>
      <c r="DA178" s="234"/>
      <c r="DB178" s="234"/>
      <c r="DC178" s="234"/>
      <c r="DD178" s="234"/>
      <c r="DE178" s="234"/>
      <c r="DF178" s="234"/>
      <c r="DG178" s="234"/>
      <c r="DH178" s="234"/>
      <c r="DI178" s="234"/>
      <c r="DJ178" s="234"/>
      <c r="DK178" s="234"/>
      <c r="DL178" s="234"/>
    </row>
    <row r="179" spans="1:116" ht="20.100000000000001" customHeight="1" thickBot="1" x14ac:dyDescent="0.3">
      <c r="A179" s="549"/>
      <c r="B179" s="68" t="s">
        <v>40</v>
      </c>
      <c r="C179" s="163"/>
      <c r="D179" s="60">
        <v>0</v>
      </c>
      <c r="E179" s="61">
        <v>0</v>
      </c>
      <c r="F179" s="61">
        <v>0</v>
      </c>
      <c r="G179" s="61">
        <v>6</v>
      </c>
      <c r="H179" s="61">
        <v>3</v>
      </c>
      <c r="I179" s="61">
        <v>9</v>
      </c>
      <c r="J179" s="61">
        <v>11</v>
      </c>
      <c r="K179" s="61">
        <v>8</v>
      </c>
      <c r="L179" s="61">
        <v>12</v>
      </c>
      <c r="M179" s="62">
        <v>3</v>
      </c>
      <c r="N179" s="62">
        <v>14</v>
      </c>
      <c r="O179" s="63">
        <v>12</v>
      </c>
      <c r="P179" s="80">
        <v>78</v>
      </c>
      <c r="Q179" s="46">
        <v>9</v>
      </c>
      <c r="R179" s="32">
        <v>6</v>
      </c>
      <c r="S179" s="32">
        <v>18</v>
      </c>
      <c r="T179" s="32">
        <v>4</v>
      </c>
      <c r="U179" s="32">
        <v>10</v>
      </c>
      <c r="V179" s="32">
        <v>76</v>
      </c>
      <c r="W179" s="32">
        <v>15</v>
      </c>
      <c r="X179" s="32">
        <v>12</v>
      </c>
      <c r="Y179" s="32">
        <v>12</v>
      </c>
      <c r="Z179" s="32">
        <v>3</v>
      </c>
      <c r="AA179" s="32">
        <v>19</v>
      </c>
      <c r="AB179" s="64">
        <v>13</v>
      </c>
      <c r="AC179" s="24">
        <v>197</v>
      </c>
      <c r="AD179" s="46">
        <v>10</v>
      </c>
      <c r="AE179" s="32">
        <v>5</v>
      </c>
      <c r="AF179" s="32">
        <v>9</v>
      </c>
      <c r="AG179" s="32">
        <v>1</v>
      </c>
      <c r="AH179" s="32">
        <v>6</v>
      </c>
      <c r="AI179" s="32">
        <v>5</v>
      </c>
      <c r="AJ179" s="32">
        <v>16</v>
      </c>
      <c r="AK179" s="32">
        <v>10</v>
      </c>
      <c r="AL179" s="32">
        <v>5</v>
      </c>
      <c r="AM179" s="32">
        <v>4</v>
      </c>
      <c r="AN179" s="32">
        <v>4</v>
      </c>
      <c r="AO179" s="47">
        <v>8</v>
      </c>
      <c r="AP179" s="32">
        <v>11</v>
      </c>
      <c r="AQ179" s="32">
        <v>9</v>
      </c>
      <c r="AR179" s="32">
        <v>36</v>
      </c>
      <c r="AS179" s="32">
        <v>30</v>
      </c>
      <c r="AT179" s="32">
        <v>54</v>
      </c>
      <c r="AU179" s="32">
        <v>25</v>
      </c>
      <c r="AV179" s="32">
        <v>9</v>
      </c>
      <c r="AW179" s="32">
        <v>32</v>
      </c>
      <c r="AX179" s="32">
        <v>7</v>
      </c>
      <c r="AY179" s="32">
        <v>22</v>
      </c>
      <c r="AZ179" s="32">
        <v>4</v>
      </c>
      <c r="BA179" s="47">
        <v>0</v>
      </c>
      <c r="BB179" s="46">
        <v>0</v>
      </c>
      <c r="BC179" s="32">
        <v>2</v>
      </c>
      <c r="BD179" s="32">
        <v>1</v>
      </c>
      <c r="BE179" s="32">
        <v>5</v>
      </c>
      <c r="BF179" s="32">
        <v>0</v>
      </c>
      <c r="BG179" s="32">
        <v>0</v>
      </c>
      <c r="BH179" s="32">
        <v>3</v>
      </c>
      <c r="BI179" s="32">
        <v>1</v>
      </c>
      <c r="BJ179" s="32">
        <v>1</v>
      </c>
      <c r="BK179" s="32">
        <v>3</v>
      </c>
      <c r="BL179" s="32">
        <v>30</v>
      </c>
      <c r="BM179" s="32">
        <v>0</v>
      </c>
      <c r="BN179" s="447">
        <f t="shared" si="153"/>
        <v>46</v>
      </c>
      <c r="BO179" s="32">
        <v>0</v>
      </c>
      <c r="BP179" s="32">
        <v>0</v>
      </c>
      <c r="BQ179" s="32">
        <v>0</v>
      </c>
      <c r="BR179" s="32">
        <v>0</v>
      </c>
      <c r="BS179" s="32">
        <v>0</v>
      </c>
      <c r="BT179" s="32">
        <v>0</v>
      </c>
      <c r="BU179" s="32">
        <v>0</v>
      </c>
      <c r="BV179" s="32">
        <v>0</v>
      </c>
      <c r="BW179" s="247">
        <v>0</v>
      </c>
      <c r="BX179" s="247">
        <v>0</v>
      </c>
      <c r="BY179" s="247">
        <v>0</v>
      </c>
      <c r="BZ179" s="247">
        <v>0</v>
      </c>
      <c r="CA179" s="246">
        <v>0</v>
      </c>
      <c r="CB179" s="247">
        <v>0</v>
      </c>
      <c r="CC179" s="247">
        <v>0</v>
      </c>
      <c r="CD179" s="247">
        <v>0</v>
      </c>
      <c r="CE179" s="247">
        <v>0</v>
      </c>
      <c r="CF179" s="247">
        <v>0</v>
      </c>
      <c r="CG179" s="247">
        <v>0</v>
      </c>
      <c r="CH179" s="247">
        <v>0</v>
      </c>
      <c r="CI179" s="247">
        <v>0</v>
      </c>
      <c r="CJ179" s="247">
        <v>0</v>
      </c>
      <c r="CK179" s="248">
        <v>0</v>
      </c>
      <c r="CL179" s="24">
        <f t="shared" si="75"/>
        <v>46</v>
      </c>
      <c r="CM179" s="24">
        <f t="shared" si="76"/>
        <v>0</v>
      </c>
      <c r="CN179" s="102">
        <f t="shared" si="77"/>
        <v>0</v>
      </c>
      <c r="CO179" s="362"/>
      <c r="CU179" s="234"/>
      <c r="CV179" s="234"/>
      <c r="CW179" s="234"/>
      <c r="CX179" s="234"/>
      <c r="CY179" s="234"/>
      <c r="CZ179" s="234"/>
      <c r="DA179" s="234"/>
      <c r="DB179" s="234"/>
      <c r="DC179" s="234"/>
      <c r="DD179" s="234"/>
      <c r="DE179" s="234"/>
      <c r="DF179" s="234"/>
      <c r="DG179" s="234"/>
      <c r="DH179" s="234"/>
      <c r="DI179" s="234"/>
      <c r="DJ179" s="234"/>
      <c r="DK179" s="234"/>
      <c r="DL179" s="234"/>
    </row>
    <row r="180" spans="1:116" s="65" customFormat="1" ht="20.100000000000001" customHeight="1" thickBot="1" x14ac:dyDescent="0.3">
      <c r="A180" s="549"/>
      <c r="B180" s="156" t="s">
        <v>46</v>
      </c>
      <c r="C180" s="304"/>
      <c r="D180" s="305"/>
      <c r="E180" s="305"/>
      <c r="F180" s="305"/>
      <c r="G180" s="73"/>
      <c r="H180" s="73"/>
      <c r="I180" s="73"/>
      <c r="J180" s="73"/>
      <c r="K180" s="73"/>
      <c r="L180" s="73"/>
      <c r="M180" s="73"/>
      <c r="N180" s="73"/>
      <c r="O180" s="73"/>
      <c r="P180" s="104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286">
        <v>0.80438438922485167</v>
      </c>
      <c r="AE180" s="286">
        <v>0.82016746543761188</v>
      </c>
      <c r="AF180" s="286">
        <v>0.87475981078402532</v>
      </c>
      <c r="AG180" s="286">
        <v>0.90440384846449373</v>
      </c>
      <c r="AH180" s="286">
        <v>0.88650602609136964</v>
      </c>
      <c r="AI180" s="286">
        <v>0.82767573396366068</v>
      </c>
      <c r="AJ180" s="286">
        <v>0.81755557294867476</v>
      </c>
      <c r="AK180" s="286">
        <v>0.88080924273929861</v>
      </c>
      <c r="AL180" s="286">
        <v>0.84424248494332521</v>
      </c>
      <c r="AM180" s="286"/>
      <c r="AN180" s="286"/>
      <c r="AO180" s="286"/>
      <c r="AP180" s="286"/>
      <c r="AQ180" s="286"/>
      <c r="AR180" s="286"/>
      <c r="AS180" s="311"/>
      <c r="AT180" s="311"/>
      <c r="AU180" s="311"/>
      <c r="AV180" s="311"/>
      <c r="AW180" s="311"/>
      <c r="AX180" s="311"/>
      <c r="AY180" s="311"/>
      <c r="AZ180" s="311"/>
      <c r="BA180" s="311"/>
      <c r="BB180" s="311"/>
      <c r="BC180" s="311"/>
      <c r="BD180" s="311"/>
      <c r="BE180" s="311"/>
      <c r="BF180" s="286"/>
      <c r="BG180" s="286"/>
      <c r="BH180" s="286"/>
      <c r="BI180" s="286"/>
      <c r="BJ180" s="286"/>
      <c r="BK180" s="286"/>
      <c r="BL180" s="286"/>
      <c r="BM180" s="286"/>
      <c r="BN180" s="286"/>
      <c r="BO180" s="311"/>
      <c r="BP180" s="286"/>
      <c r="BQ180" s="349"/>
      <c r="BR180" s="286"/>
      <c r="BS180" s="286"/>
      <c r="BT180" s="286"/>
      <c r="BU180" s="286"/>
      <c r="BV180" s="349"/>
      <c r="BW180" s="349"/>
      <c r="BX180" s="286"/>
      <c r="BY180" s="286"/>
      <c r="BZ180" s="286"/>
      <c r="CA180" s="349"/>
      <c r="CB180" s="349"/>
      <c r="CC180" s="286"/>
      <c r="CD180" s="286"/>
      <c r="CE180" s="286"/>
      <c r="CF180" s="286"/>
      <c r="CG180" s="286"/>
      <c r="CH180" s="286"/>
      <c r="CI180" s="286"/>
      <c r="CJ180" s="286"/>
      <c r="CK180" s="349"/>
      <c r="CL180" s="73"/>
      <c r="CM180" s="73"/>
      <c r="CN180" s="73"/>
      <c r="CO180" s="104"/>
      <c r="CP180" s="234"/>
      <c r="CQ180" s="234"/>
      <c r="CR180" s="234"/>
      <c r="CS180" s="234"/>
      <c r="CT180" s="234"/>
      <c r="CU180" s="234"/>
      <c r="CV180" s="234"/>
      <c r="CW180" s="234"/>
      <c r="CX180" s="234"/>
      <c r="CY180" s="234"/>
      <c r="CZ180" s="234"/>
      <c r="DA180" s="234"/>
      <c r="DB180" s="234"/>
      <c r="DC180" s="234"/>
      <c r="DD180" s="234"/>
      <c r="DE180" s="234"/>
      <c r="DF180" s="234"/>
      <c r="DG180" s="234"/>
      <c r="DH180" s="234"/>
      <c r="DI180" s="234"/>
      <c r="DJ180" s="234"/>
      <c r="DK180" s="234"/>
      <c r="DL180" s="234"/>
    </row>
    <row r="181" spans="1:116" s="65" customFormat="1" ht="20.100000000000001" customHeight="1" thickBot="1" x14ac:dyDescent="0.35">
      <c r="A181" s="549"/>
      <c r="B181" s="328"/>
      <c r="C181" s="322" t="s">
        <v>111</v>
      </c>
      <c r="D181" s="334">
        <f t="shared" ref="D181:BP181" si="154">+D183+D188</f>
        <v>5346.6279847622</v>
      </c>
      <c r="E181" s="335">
        <f t="shared" si="154"/>
        <v>4865.6271330841</v>
      </c>
      <c r="F181" s="335">
        <f t="shared" si="154"/>
        <v>5582.5454357357994</v>
      </c>
      <c r="G181" s="335">
        <f t="shared" si="154"/>
        <v>5690.8196619967002</v>
      </c>
      <c r="H181" s="335">
        <f t="shared" si="154"/>
        <v>5530.6164756172002</v>
      </c>
      <c r="I181" s="335">
        <f t="shared" si="154"/>
        <v>5842.8661677214004</v>
      </c>
      <c r="J181" s="335">
        <f t="shared" si="154"/>
        <v>6232.6279533445004</v>
      </c>
      <c r="K181" s="335">
        <f t="shared" si="154"/>
        <v>5691.7005660244004</v>
      </c>
      <c r="L181" s="335">
        <f t="shared" si="154"/>
        <v>6270.0936372356</v>
      </c>
      <c r="M181" s="335">
        <f t="shared" si="154"/>
        <v>6671.1919460294994</v>
      </c>
      <c r="N181" s="335">
        <f t="shared" si="154"/>
        <v>6317.4489549281006</v>
      </c>
      <c r="O181" s="336">
        <f t="shared" si="154"/>
        <v>7368.5558973838997</v>
      </c>
      <c r="P181" s="335">
        <f t="shared" si="154"/>
        <v>71410.721813863405</v>
      </c>
      <c r="Q181" s="334">
        <f t="shared" si="154"/>
        <v>5577.2651304556002</v>
      </c>
      <c r="R181" s="335">
        <f t="shared" si="154"/>
        <v>5133.4075020283999</v>
      </c>
      <c r="S181" s="335">
        <f t="shared" si="154"/>
        <v>6543.1861252623003</v>
      </c>
      <c r="T181" s="335">
        <f t="shared" si="154"/>
        <v>6362.8269593332998</v>
      </c>
      <c r="U181" s="335">
        <f t="shared" si="154"/>
        <v>6168.499285723</v>
      </c>
      <c r="V181" s="335">
        <f t="shared" si="154"/>
        <v>6019.7340569047992</v>
      </c>
      <c r="W181" s="335">
        <f t="shared" si="154"/>
        <v>5909.1083809593001</v>
      </c>
      <c r="X181" s="335">
        <f t="shared" si="154"/>
        <v>6207.9754072627002</v>
      </c>
      <c r="Y181" s="335">
        <f t="shared" si="154"/>
        <v>6325.4857058688003</v>
      </c>
      <c r="Z181" s="335">
        <f t="shared" si="154"/>
        <v>6190.0213669481</v>
      </c>
      <c r="AA181" s="335">
        <f t="shared" si="154"/>
        <v>6494.3145805243003</v>
      </c>
      <c r="AB181" s="336">
        <f t="shared" si="154"/>
        <v>8451.2172208110005</v>
      </c>
      <c r="AC181" s="335">
        <f t="shared" si="154"/>
        <v>75383.041722081602</v>
      </c>
      <c r="AD181" s="334">
        <f t="shared" si="154"/>
        <v>6064.1745955865999</v>
      </c>
      <c r="AE181" s="335">
        <f t="shared" si="154"/>
        <v>6302.8665782199987</v>
      </c>
      <c r="AF181" s="335">
        <f t="shared" si="154"/>
        <v>7037.8087822738853</v>
      </c>
      <c r="AG181" s="335">
        <f t="shared" si="154"/>
        <v>7225.9210169191983</v>
      </c>
      <c r="AH181" s="335">
        <f t="shared" si="154"/>
        <v>8057.0161080302996</v>
      </c>
      <c r="AI181" s="335">
        <f t="shared" si="154"/>
        <v>7143.2579350795668</v>
      </c>
      <c r="AJ181" s="335">
        <f t="shared" si="154"/>
        <v>8279.9914906954073</v>
      </c>
      <c r="AK181" s="335">
        <f t="shared" si="154"/>
        <v>7699.4441704957007</v>
      </c>
      <c r="AL181" s="335">
        <f t="shared" si="154"/>
        <v>7499.5717075845005</v>
      </c>
      <c r="AM181" s="335">
        <f t="shared" si="154"/>
        <v>7303.9955867654007</v>
      </c>
      <c r="AN181" s="335">
        <f t="shared" si="154"/>
        <v>6865.9876089039881</v>
      </c>
      <c r="AO181" s="336">
        <f t="shared" si="154"/>
        <v>8913.0363225155997</v>
      </c>
      <c r="AP181" s="335">
        <f t="shared" si="154"/>
        <v>7123.4716170479996</v>
      </c>
      <c r="AQ181" s="335">
        <f t="shared" si="154"/>
        <v>6176.8804031033997</v>
      </c>
      <c r="AR181" s="335">
        <f t="shared" si="154"/>
        <v>7420.9765971381994</v>
      </c>
      <c r="AS181" s="335">
        <f t="shared" si="154"/>
        <v>7836.4528887225997</v>
      </c>
      <c r="AT181" s="335">
        <f t="shared" si="154"/>
        <v>8486.8141764764005</v>
      </c>
      <c r="AU181" s="335">
        <f t="shared" si="154"/>
        <v>6850.090335737601</v>
      </c>
      <c r="AV181" s="335">
        <f t="shared" si="154"/>
        <v>8214.4316276698009</v>
      </c>
      <c r="AW181" s="335">
        <f t="shared" si="154"/>
        <v>8021.3245841564003</v>
      </c>
      <c r="AX181" s="335">
        <f t="shared" si="154"/>
        <v>6847.1623160063991</v>
      </c>
      <c r="AY181" s="335">
        <f t="shared" si="154"/>
        <v>8542.4184556895998</v>
      </c>
      <c r="AZ181" s="335">
        <f t="shared" si="154"/>
        <v>7539.7432710285993</v>
      </c>
      <c r="BA181" s="335">
        <f t="shared" si="154"/>
        <v>9526.1417693092008</v>
      </c>
      <c r="BB181" s="334">
        <f t="shared" si="154"/>
        <v>8175.2354746230003</v>
      </c>
      <c r="BC181" s="335">
        <f t="shared" si="154"/>
        <v>6231.4473130702008</v>
      </c>
      <c r="BD181" s="335">
        <f t="shared" si="154"/>
        <v>7085.1302310217998</v>
      </c>
      <c r="BE181" s="335">
        <f t="shared" si="154"/>
        <v>8695.9810290276</v>
      </c>
      <c r="BF181" s="335">
        <f t="shared" si="154"/>
        <v>8183.3291461079998</v>
      </c>
      <c r="BG181" s="335">
        <f t="shared" si="154"/>
        <v>7424.9912561948004</v>
      </c>
      <c r="BH181" s="335">
        <f t="shared" si="154"/>
        <v>8218.2743729188005</v>
      </c>
      <c r="BI181" s="335">
        <f t="shared" si="154"/>
        <v>7473.3983149067999</v>
      </c>
      <c r="BJ181" s="335">
        <f t="shared" si="154"/>
        <v>7530.1666437563999</v>
      </c>
      <c r="BK181" s="335">
        <f t="shared" si="154"/>
        <v>8571.5698208350004</v>
      </c>
      <c r="BL181" s="335">
        <f t="shared" si="154"/>
        <v>7726.2195423379999</v>
      </c>
      <c r="BM181" s="336">
        <f t="shared" si="154"/>
        <v>10234.226095205398</v>
      </c>
      <c r="BN181" s="454">
        <f>SUM(BB181:BM181)</f>
        <v>95549.969240005797</v>
      </c>
      <c r="BO181" s="335">
        <f t="shared" si="154"/>
        <v>8245.3302193408017</v>
      </c>
      <c r="BP181" s="335">
        <f t="shared" si="154"/>
        <v>6699.482637819</v>
      </c>
      <c r="BQ181" s="335">
        <f t="shared" ref="BQ181:BY181" si="155">+BQ183+BQ188</f>
        <v>7038.9244314107991</v>
      </c>
      <c r="BR181" s="335">
        <f t="shared" si="155"/>
        <v>8740.0340666953998</v>
      </c>
      <c r="BS181" s="335">
        <f t="shared" si="155"/>
        <v>8257.412920109</v>
      </c>
      <c r="BT181" s="335">
        <f t="shared" si="155"/>
        <v>7425.8004967792003</v>
      </c>
      <c r="BU181" s="335">
        <f t="shared" si="155"/>
        <v>9983.7892344998018</v>
      </c>
      <c r="BV181" s="335">
        <f t="shared" si="155"/>
        <v>8004.1807872922</v>
      </c>
      <c r="BW181" s="335">
        <f t="shared" si="155"/>
        <v>8071.0699507253994</v>
      </c>
      <c r="BX181" s="335">
        <f t="shared" si="155"/>
        <v>9045.065383593399</v>
      </c>
      <c r="BY181" s="335">
        <f t="shared" si="155"/>
        <v>7716.1416292451995</v>
      </c>
      <c r="BZ181" s="335">
        <f t="shared" ref="BZ181:CK181" si="156">+BZ183+BZ188</f>
        <v>10639.884614233999</v>
      </c>
      <c r="CA181" s="334">
        <f t="shared" si="156"/>
        <v>7716.369539061001</v>
      </c>
      <c r="CB181" s="335">
        <f t="shared" si="156"/>
        <v>6138.5304445011998</v>
      </c>
      <c r="CC181" s="335">
        <f t="shared" si="156"/>
        <v>7697.5132325352006</v>
      </c>
      <c r="CD181" s="335">
        <f t="shared" si="156"/>
        <v>8833.8120219911998</v>
      </c>
      <c r="CE181" s="335">
        <f t="shared" si="156"/>
        <v>7755.9302820874</v>
      </c>
      <c r="CF181" s="335">
        <f t="shared" ref="CF181:CG181" si="157">+CF183+CF188</f>
        <v>8070.6604925987995</v>
      </c>
      <c r="CG181" s="335">
        <f t="shared" si="157"/>
        <v>7440.9820989026002</v>
      </c>
      <c r="CH181" s="335">
        <f t="shared" si="156"/>
        <v>6944.8230265124002</v>
      </c>
      <c r="CI181" s="335">
        <f t="shared" si="156"/>
        <v>7259.7404354620003</v>
      </c>
      <c r="CJ181" s="335">
        <f t="shared" si="156"/>
        <v>8073.8267754926001</v>
      </c>
      <c r="CK181" s="336">
        <f t="shared" si="156"/>
        <v>7182.9155399548008</v>
      </c>
      <c r="CL181" s="335">
        <f>SUM($BB181:$BL181)</f>
        <v>85315.743144800406</v>
      </c>
      <c r="CM181" s="335">
        <f>SUM($BO181:$BY181)</f>
        <v>89227.231757510206</v>
      </c>
      <c r="CN181" s="336">
        <f>SUM($CA181:$CK181)</f>
        <v>83115.103889099206</v>
      </c>
      <c r="CO181" s="556">
        <f t="shared" ref="CO181:CO186" si="158">((CN181/CM181)-1)*100</f>
        <v>-6.8500700380593642</v>
      </c>
      <c r="CP181" s="234"/>
      <c r="CQ181" s="234"/>
      <c r="CR181" s="234"/>
      <c r="CS181" s="234"/>
      <c r="CT181" s="234"/>
      <c r="CU181" s="234"/>
      <c r="CV181" s="234"/>
      <c r="CW181" s="234"/>
      <c r="CX181" s="234"/>
      <c r="CY181" s="234"/>
      <c r="CZ181" s="234"/>
      <c r="DA181" s="234"/>
      <c r="DB181" s="234"/>
      <c r="DC181" s="234"/>
      <c r="DD181" s="234"/>
      <c r="DE181" s="234"/>
      <c r="DF181" s="234"/>
      <c r="DG181" s="234"/>
      <c r="DH181" s="234"/>
      <c r="DI181" s="234"/>
      <c r="DJ181" s="234"/>
      <c r="DK181" s="234"/>
      <c r="DL181" s="234"/>
    </row>
    <row r="182" spans="1:116" ht="20.100000000000001" customHeight="1" x14ac:dyDescent="0.2">
      <c r="A182" s="549"/>
      <c r="B182" s="28" t="s">
        <v>60</v>
      </c>
      <c r="C182" s="417"/>
      <c r="D182" s="310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12"/>
      <c r="P182" s="429"/>
      <c r="Q182" s="313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314"/>
      <c r="AC182" s="9"/>
      <c r="AD182" s="315"/>
      <c r="AE182" s="56"/>
      <c r="AF182" s="56"/>
      <c r="AG182" s="56"/>
      <c r="AH182" s="56"/>
      <c r="AI182" s="56"/>
      <c r="AJ182" s="56"/>
      <c r="AK182" s="56"/>
      <c r="AL182" s="56"/>
      <c r="AM182" s="56"/>
      <c r="AN182" s="56"/>
      <c r="AO182" s="314"/>
      <c r="AP182" s="316">
        <v>40909</v>
      </c>
      <c r="AQ182" s="317">
        <v>40940</v>
      </c>
      <c r="AR182" s="316">
        <v>40969</v>
      </c>
      <c r="AS182" s="317">
        <v>41000</v>
      </c>
      <c r="AT182" s="316">
        <v>41030</v>
      </c>
      <c r="AU182" s="317">
        <v>41061</v>
      </c>
      <c r="AV182" s="316">
        <v>41091</v>
      </c>
      <c r="AW182" s="317">
        <v>41122</v>
      </c>
      <c r="AX182" s="317">
        <v>41153</v>
      </c>
      <c r="AY182" s="317">
        <v>41183</v>
      </c>
      <c r="AZ182" s="317">
        <v>41214</v>
      </c>
      <c r="BA182" s="317">
        <v>41244</v>
      </c>
      <c r="BB182" s="318">
        <v>41275</v>
      </c>
      <c r="BC182" s="317">
        <v>41306</v>
      </c>
      <c r="BD182" s="317">
        <v>41334</v>
      </c>
      <c r="BE182" s="317">
        <v>41365</v>
      </c>
      <c r="BF182" s="317">
        <v>41395</v>
      </c>
      <c r="BG182" s="317">
        <v>41426</v>
      </c>
      <c r="BH182" s="317">
        <v>41456</v>
      </c>
      <c r="BI182" s="317">
        <v>41487</v>
      </c>
      <c r="BJ182" s="317">
        <v>41518</v>
      </c>
      <c r="BK182" s="317">
        <v>41548</v>
      </c>
      <c r="BL182" s="317">
        <v>41579</v>
      </c>
      <c r="BM182" s="432">
        <v>41609</v>
      </c>
      <c r="BN182" s="455"/>
      <c r="BO182" s="317">
        <v>41640</v>
      </c>
      <c r="BP182" s="317">
        <v>41671</v>
      </c>
      <c r="BQ182" s="317">
        <v>41699</v>
      </c>
      <c r="BR182" s="317">
        <v>41730</v>
      </c>
      <c r="BS182" s="317">
        <v>41760</v>
      </c>
      <c r="BT182" s="317">
        <v>41791</v>
      </c>
      <c r="BU182" s="317">
        <v>41821</v>
      </c>
      <c r="BV182" s="317">
        <v>41852</v>
      </c>
      <c r="BW182" s="316"/>
      <c r="BX182" s="316"/>
      <c r="BY182" s="316"/>
      <c r="BZ182" s="316"/>
      <c r="CA182" s="433"/>
      <c r="CB182" s="316"/>
      <c r="CC182" s="316"/>
      <c r="CD182" s="316"/>
      <c r="CE182" s="316"/>
      <c r="CF182" s="316"/>
      <c r="CG182" s="316"/>
      <c r="CH182" s="316"/>
      <c r="CI182" s="316"/>
      <c r="CJ182" s="316"/>
      <c r="CK182" s="440"/>
      <c r="CL182" s="120"/>
      <c r="CM182" s="120"/>
      <c r="CN182" s="401"/>
      <c r="CO182" s="361"/>
      <c r="CU182" s="234"/>
      <c r="CV182" s="234"/>
      <c r="CW182" s="234"/>
      <c r="CX182" s="234"/>
      <c r="CY182" s="234"/>
      <c r="CZ182" s="234"/>
      <c r="DA182" s="234"/>
      <c r="DB182" s="234"/>
      <c r="DC182" s="234"/>
      <c r="DD182" s="234"/>
      <c r="DE182" s="234"/>
      <c r="DF182" s="234"/>
      <c r="DG182" s="234"/>
      <c r="DH182" s="234"/>
      <c r="DI182" s="234"/>
      <c r="DJ182" s="234"/>
      <c r="DK182" s="234"/>
      <c r="DL182" s="234"/>
    </row>
    <row r="183" spans="1:116" s="38" customFormat="1" ht="20.100000000000001" customHeight="1" thickBot="1" x14ac:dyDescent="0.3">
      <c r="A183" s="549"/>
      <c r="B183" s="598" t="s">
        <v>49</v>
      </c>
      <c r="C183" s="615"/>
      <c r="D183" s="101">
        <f t="shared" ref="D183:BP183" si="159">SUM(D184:D186)</f>
        <v>3844.3602825300004</v>
      </c>
      <c r="E183" s="24">
        <f t="shared" si="159"/>
        <v>3486.19452697</v>
      </c>
      <c r="F183" s="24">
        <f t="shared" si="159"/>
        <v>3910.2526416600003</v>
      </c>
      <c r="G183" s="24">
        <f t="shared" si="159"/>
        <v>3983.71065172</v>
      </c>
      <c r="H183" s="24">
        <f t="shared" si="159"/>
        <v>3640.9952158400001</v>
      </c>
      <c r="I183" s="24">
        <f t="shared" si="159"/>
        <v>3858.9726897</v>
      </c>
      <c r="J183" s="24">
        <f t="shared" si="159"/>
        <v>4108.8802667</v>
      </c>
      <c r="K183" s="24">
        <f t="shared" si="159"/>
        <v>3888.5557145700004</v>
      </c>
      <c r="L183" s="24">
        <f t="shared" si="159"/>
        <v>4425.3230260199998</v>
      </c>
      <c r="M183" s="24">
        <f t="shared" si="159"/>
        <v>4668.7771934399998</v>
      </c>
      <c r="N183" s="24">
        <f t="shared" si="159"/>
        <v>4392.0750246000007</v>
      </c>
      <c r="O183" s="102">
        <f t="shared" si="159"/>
        <v>5305.3788000499999</v>
      </c>
      <c r="P183" s="24">
        <f t="shared" si="159"/>
        <v>49513.476033799998</v>
      </c>
      <c r="Q183" s="101">
        <f t="shared" si="159"/>
        <v>3942.6046813400003</v>
      </c>
      <c r="R183" s="24">
        <f t="shared" si="159"/>
        <v>3724.3562629400003</v>
      </c>
      <c r="S183" s="24">
        <f t="shared" si="159"/>
        <v>4764.4867709700002</v>
      </c>
      <c r="T183" s="24">
        <f t="shared" si="159"/>
        <v>4338.1262761899998</v>
      </c>
      <c r="U183" s="24">
        <f t="shared" si="159"/>
        <v>4189.3359614000001</v>
      </c>
      <c r="V183" s="24">
        <f t="shared" si="159"/>
        <v>4137.31866137</v>
      </c>
      <c r="W183" s="24">
        <f t="shared" si="159"/>
        <v>4122.8429933899997</v>
      </c>
      <c r="X183" s="24">
        <f t="shared" si="159"/>
        <v>4481.8160501399998</v>
      </c>
      <c r="Y183" s="24">
        <f t="shared" si="159"/>
        <v>4692.7963618800004</v>
      </c>
      <c r="Z183" s="24">
        <f t="shared" si="159"/>
        <v>4588.5951585700004</v>
      </c>
      <c r="AA183" s="24">
        <f t="shared" si="159"/>
        <v>4727.3836349100002</v>
      </c>
      <c r="AB183" s="102">
        <f t="shared" si="159"/>
        <v>6270.3457984200004</v>
      </c>
      <c r="AC183" s="24">
        <f t="shared" si="159"/>
        <v>53980.008611520003</v>
      </c>
      <c r="AD183" s="101">
        <f t="shared" si="159"/>
        <v>4626.3805682700004</v>
      </c>
      <c r="AE183" s="24">
        <f t="shared" si="159"/>
        <v>4983.7037740999995</v>
      </c>
      <c r="AF183" s="24">
        <f t="shared" si="159"/>
        <v>5522.7572527600005</v>
      </c>
      <c r="AG183" s="24">
        <f t="shared" si="159"/>
        <v>5230.7055551499998</v>
      </c>
      <c r="AH183" s="24">
        <f t="shared" si="159"/>
        <v>5711.8677845499997</v>
      </c>
      <c r="AI183" s="24">
        <f t="shared" si="159"/>
        <v>5356.4636704500008</v>
      </c>
      <c r="AJ183" s="24">
        <f t="shared" si="159"/>
        <v>6452.479788900001</v>
      </c>
      <c r="AK183" s="24">
        <f t="shared" si="159"/>
        <v>5708.3379421600002</v>
      </c>
      <c r="AL183" s="24">
        <f t="shared" si="159"/>
        <v>5699.0585548199997</v>
      </c>
      <c r="AM183" s="24">
        <f t="shared" si="159"/>
        <v>5399.1159766400006</v>
      </c>
      <c r="AN183" s="24">
        <f t="shared" si="159"/>
        <v>5152.4091880799997</v>
      </c>
      <c r="AO183" s="102">
        <f t="shared" si="159"/>
        <v>6852.2382316900002</v>
      </c>
      <c r="AP183" s="24">
        <f t="shared" si="159"/>
        <v>5671.8979370999996</v>
      </c>
      <c r="AQ183" s="24">
        <f t="shared" si="159"/>
        <v>4643.1292438399996</v>
      </c>
      <c r="AR183" s="24">
        <f t="shared" si="159"/>
        <v>5619.9325921499994</v>
      </c>
      <c r="AS183" s="24">
        <f t="shared" si="159"/>
        <v>5698.6080665199997</v>
      </c>
      <c r="AT183" s="24">
        <f t="shared" si="159"/>
        <v>6036.9372201999995</v>
      </c>
      <c r="AU183" s="24">
        <f t="shared" si="159"/>
        <v>5057.6399056400005</v>
      </c>
      <c r="AV183" s="24">
        <f t="shared" si="159"/>
        <v>6532.6236455400003</v>
      </c>
      <c r="AW183" s="24">
        <f t="shared" si="159"/>
        <v>6413.2653283100008</v>
      </c>
      <c r="AX183" s="24">
        <f t="shared" si="159"/>
        <v>5477.2064674499998</v>
      </c>
      <c r="AY183" s="24">
        <f t="shared" si="159"/>
        <v>6714.30961045</v>
      </c>
      <c r="AZ183" s="24">
        <f t="shared" si="159"/>
        <v>6032.0932708099999</v>
      </c>
      <c r="BA183" s="24">
        <f t="shared" si="159"/>
        <v>7750.4135320500009</v>
      </c>
      <c r="BB183" s="101">
        <f t="shared" si="159"/>
        <v>6659.8447804699999</v>
      </c>
      <c r="BC183" s="24">
        <f t="shared" si="159"/>
        <v>4944.0422155000006</v>
      </c>
      <c r="BD183" s="24">
        <f t="shared" si="159"/>
        <v>5727.7919160499996</v>
      </c>
      <c r="BE183" s="24">
        <f t="shared" si="159"/>
        <v>6855.2450791999991</v>
      </c>
      <c r="BF183" s="24">
        <f t="shared" si="159"/>
        <v>6058.1990774099995</v>
      </c>
      <c r="BG183" s="24">
        <f t="shared" si="159"/>
        <v>5563.5050787600003</v>
      </c>
      <c r="BH183" s="24">
        <f t="shared" si="159"/>
        <v>6457.55279479</v>
      </c>
      <c r="BI183" s="24">
        <f t="shared" si="159"/>
        <v>5983.9548035999997</v>
      </c>
      <c r="BJ183" s="24">
        <f t="shared" si="159"/>
        <v>5979.5972749100001</v>
      </c>
      <c r="BK183" s="24">
        <f t="shared" si="159"/>
        <v>6787.6908709400004</v>
      </c>
      <c r="BL183" s="24">
        <f t="shared" si="159"/>
        <v>6177.7909012499995</v>
      </c>
      <c r="BM183" s="102">
        <f t="shared" si="159"/>
        <v>8408.4662955499989</v>
      </c>
      <c r="BN183" s="23">
        <f>SUM(BB183:BM183)</f>
        <v>75603.681088429992</v>
      </c>
      <c r="BO183" s="24">
        <f t="shared" si="159"/>
        <v>6766.6438369900006</v>
      </c>
      <c r="BP183" s="24">
        <f t="shared" si="159"/>
        <v>5615.2124845799999</v>
      </c>
      <c r="BQ183" s="24">
        <f t="shared" ref="BQ183:BY183" si="160">SUM(BQ184:BQ186)</f>
        <v>5812.0283637099992</v>
      </c>
      <c r="BR183" s="24">
        <f t="shared" si="160"/>
        <v>7069.44850976</v>
      </c>
      <c r="BS183" s="24">
        <f t="shared" si="160"/>
        <v>6467.8529922400003</v>
      </c>
      <c r="BT183" s="24">
        <f t="shared" si="160"/>
        <v>5808.4242154499998</v>
      </c>
      <c r="BU183" s="24">
        <f t="shared" si="160"/>
        <v>8298.9133952000011</v>
      </c>
      <c r="BV183" s="24">
        <f t="shared" si="160"/>
        <v>6650.3570894599998</v>
      </c>
      <c r="BW183" s="24">
        <f t="shared" si="160"/>
        <v>6761.8761395399997</v>
      </c>
      <c r="BX183" s="24">
        <f t="shared" si="160"/>
        <v>7529.3402428999998</v>
      </c>
      <c r="BY183" s="24">
        <f t="shared" si="160"/>
        <v>6313.1166184899994</v>
      </c>
      <c r="BZ183" s="24">
        <f t="shared" ref="BZ183:CK183" si="161">SUM(BZ184:BZ186)</f>
        <v>8853.4783261199991</v>
      </c>
      <c r="CA183" s="101">
        <f t="shared" si="161"/>
        <v>6596.3446734300005</v>
      </c>
      <c r="CB183" s="24">
        <f t="shared" si="161"/>
        <v>5228.4228063299997</v>
      </c>
      <c r="CC183" s="24">
        <f t="shared" si="161"/>
        <v>6614.9200531500001</v>
      </c>
      <c r="CD183" s="24">
        <f t="shared" si="161"/>
        <v>7492.6957562599991</v>
      </c>
      <c r="CE183" s="24">
        <f t="shared" si="161"/>
        <v>6402.8919354399995</v>
      </c>
      <c r="CF183" s="24">
        <f t="shared" ref="CF183:CG183" si="162">SUM(CF184:CF186)</f>
        <v>6645.3449047599997</v>
      </c>
      <c r="CG183" s="24">
        <f t="shared" si="162"/>
        <v>6334.9233422200004</v>
      </c>
      <c r="CH183" s="24">
        <f t="shared" si="161"/>
        <v>5926.3813839499999</v>
      </c>
      <c r="CI183" s="24">
        <f t="shared" si="161"/>
        <v>6234.2657743700001</v>
      </c>
      <c r="CJ183" s="24">
        <f t="shared" si="161"/>
        <v>6819.5506255699993</v>
      </c>
      <c r="CK183" s="102">
        <f t="shared" si="161"/>
        <v>6144.8676103200005</v>
      </c>
      <c r="CL183" s="24">
        <f>SUM($BB183:$BL183)</f>
        <v>67195.214792879997</v>
      </c>
      <c r="CM183" s="24">
        <f>SUM($BO183:$BY183)</f>
        <v>73093.213888319995</v>
      </c>
      <c r="CN183" s="102">
        <f>SUM($CA183:$CK183)</f>
        <v>70440.608865799994</v>
      </c>
      <c r="CO183" s="362">
        <f t="shared" si="158"/>
        <v>-3.6290715394905915</v>
      </c>
      <c r="CP183" s="234"/>
      <c r="CQ183" s="234"/>
      <c r="CR183" s="234"/>
      <c r="CS183" s="234"/>
      <c r="CT183" s="234"/>
      <c r="CU183" s="234"/>
      <c r="CV183" s="234"/>
      <c r="CW183" s="234"/>
      <c r="CX183" s="234"/>
      <c r="CY183" s="234"/>
      <c r="CZ183" s="234"/>
      <c r="DA183" s="234"/>
      <c r="DB183" s="234"/>
      <c r="DC183" s="234"/>
      <c r="DD183" s="234"/>
      <c r="DE183" s="234"/>
      <c r="DF183" s="234"/>
      <c r="DG183" s="234"/>
      <c r="DH183" s="234"/>
      <c r="DI183" s="234"/>
      <c r="DJ183" s="234"/>
      <c r="DK183" s="234"/>
      <c r="DL183" s="234"/>
    </row>
    <row r="184" spans="1:116" ht="20.100000000000001" customHeight="1" x14ac:dyDescent="0.25">
      <c r="A184" s="549"/>
      <c r="B184" s="287" t="s">
        <v>36</v>
      </c>
      <c r="C184" s="419"/>
      <c r="D184" s="52">
        <v>2704.2727363600002</v>
      </c>
      <c r="E184" s="26">
        <v>2450.09060206</v>
      </c>
      <c r="F184" s="26">
        <v>2846.1494643400001</v>
      </c>
      <c r="G184" s="26">
        <v>2753.3242117899999</v>
      </c>
      <c r="H184" s="26">
        <v>2619.8976497899998</v>
      </c>
      <c r="I184" s="26">
        <v>2651.7422641100002</v>
      </c>
      <c r="J184" s="26">
        <v>2933.6485753100001</v>
      </c>
      <c r="K184" s="26">
        <v>2758.3608585900001</v>
      </c>
      <c r="L184" s="26">
        <v>3222.1161796599999</v>
      </c>
      <c r="M184" s="26">
        <v>3306.57579992</v>
      </c>
      <c r="N184" s="26">
        <v>3051.1638513400003</v>
      </c>
      <c r="O184" s="76">
        <v>3583.81115778</v>
      </c>
      <c r="P184" s="111">
        <v>34881.153351050001</v>
      </c>
      <c r="Q184" s="45">
        <v>2871.6216772100001</v>
      </c>
      <c r="R184" s="31">
        <v>2799.1190035900004</v>
      </c>
      <c r="S184" s="31">
        <v>3608.7582450500004</v>
      </c>
      <c r="T184" s="31">
        <v>3237.2076050999999</v>
      </c>
      <c r="U184" s="31">
        <v>3004.8384983600004</v>
      </c>
      <c r="V184" s="31">
        <v>3299.9479305899999</v>
      </c>
      <c r="W184" s="31">
        <v>3287.0122201999998</v>
      </c>
      <c r="X184" s="31">
        <v>3466.5254378300001</v>
      </c>
      <c r="Y184" s="31">
        <v>3658.5373609499998</v>
      </c>
      <c r="Z184" s="31">
        <v>3627.4430324800001</v>
      </c>
      <c r="AA184" s="31">
        <v>3643.7891665900001</v>
      </c>
      <c r="AB184" s="160">
        <v>4304.9127265200004</v>
      </c>
      <c r="AC184" s="111">
        <v>40809.712904470005</v>
      </c>
      <c r="AD184" s="52">
        <v>3596.9744800900003</v>
      </c>
      <c r="AE184" s="26">
        <v>3831.4284025399998</v>
      </c>
      <c r="AF184" s="26">
        <v>4252.4174538300003</v>
      </c>
      <c r="AG184" s="26">
        <v>4151.8009689099999</v>
      </c>
      <c r="AH184" s="26">
        <v>4456.8379858199996</v>
      </c>
      <c r="AI184" s="26">
        <v>4178.0590182800006</v>
      </c>
      <c r="AJ184" s="26">
        <v>4615.6950155100003</v>
      </c>
      <c r="AK184" s="26">
        <v>4281.90336639</v>
      </c>
      <c r="AL184" s="26">
        <v>4330.5834237999998</v>
      </c>
      <c r="AM184" s="26">
        <v>3975.33848089</v>
      </c>
      <c r="AN184" s="26">
        <v>3934.4837325999997</v>
      </c>
      <c r="AO184" s="76">
        <v>4748.2051259</v>
      </c>
      <c r="AP184" s="31">
        <v>4216.08052391</v>
      </c>
      <c r="AQ184" s="31">
        <v>3605.1508649899997</v>
      </c>
      <c r="AR184" s="31">
        <v>4265.6164113300001</v>
      </c>
      <c r="AS184" s="31">
        <v>4266.8703065099999</v>
      </c>
      <c r="AT184" s="31">
        <v>4617.2962608500002</v>
      </c>
      <c r="AU184" s="31">
        <v>3741.2234930300001</v>
      </c>
      <c r="AV184" s="31">
        <v>4644.4769675100006</v>
      </c>
      <c r="AW184" s="31">
        <v>4941.1675200500003</v>
      </c>
      <c r="AX184" s="31">
        <v>4085.8709032600004</v>
      </c>
      <c r="AY184" s="31">
        <v>4979.68749923</v>
      </c>
      <c r="AZ184" s="31">
        <v>4536.2860582200001</v>
      </c>
      <c r="BA184" s="31">
        <v>4977.7942688800003</v>
      </c>
      <c r="BB184" s="52">
        <v>4864.0070425699996</v>
      </c>
      <c r="BC184" s="26">
        <v>3801.5984368899999</v>
      </c>
      <c r="BD184" s="26">
        <v>4085.3701500000002</v>
      </c>
      <c r="BE184" s="26">
        <v>4984.2992660800001</v>
      </c>
      <c r="BF184" s="26">
        <v>4550.8012742600004</v>
      </c>
      <c r="BG184" s="26">
        <v>4136.8157342600007</v>
      </c>
      <c r="BH184" s="26">
        <v>4684.14370762</v>
      </c>
      <c r="BI184" s="26">
        <v>4374.2258053800006</v>
      </c>
      <c r="BJ184" s="26">
        <v>4350.3311496300003</v>
      </c>
      <c r="BK184" s="26">
        <v>4912.9388802700005</v>
      </c>
      <c r="BL184" s="26">
        <v>4348.9133432899998</v>
      </c>
      <c r="BM184" s="76">
        <v>5314.0579453999999</v>
      </c>
      <c r="BN184" s="453">
        <f>SUM(BB184:BM184)</f>
        <v>54407.502735650007</v>
      </c>
      <c r="BO184" s="26">
        <v>4754.6722100200004</v>
      </c>
      <c r="BP184" s="26">
        <v>4165.0945804399998</v>
      </c>
      <c r="BQ184" s="26">
        <v>4520.1385625299999</v>
      </c>
      <c r="BR184" s="26">
        <v>5320.7420679099996</v>
      </c>
      <c r="BS184" s="26">
        <v>4983.9661588999998</v>
      </c>
      <c r="BT184" s="26">
        <v>4375.31129134</v>
      </c>
      <c r="BU184" s="26">
        <v>6620.7194856800006</v>
      </c>
      <c r="BV184" s="26">
        <v>4352.5931923400003</v>
      </c>
      <c r="BW184" s="98">
        <v>4974.5366557799998</v>
      </c>
      <c r="BX184" s="98">
        <v>5403.5522455800001</v>
      </c>
      <c r="BY184" s="98">
        <v>4486.7816060499999</v>
      </c>
      <c r="BZ184" s="98">
        <v>5757.2243553199996</v>
      </c>
      <c r="CA184" s="138">
        <v>4777.3009260500003</v>
      </c>
      <c r="CB184" s="98">
        <v>4013.3280486599997</v>
      </c>
      <c r="CC184" s="98">
        <v>4833.6678401199997</v>
      </c>
      <c r="CD184" s="98">
        <v>5460.6109716899991</v>
      </c>
      <c r="CE184" s="98">
        <v>4749.2318952899996</v>
      </c>
      <c r="CF184" s="98">
        <v>4984.0589481699999</v>
      </c>
      <c r="CG184" s="98">
        <v>4696.4306120399997</v>
      </c>
      <c r="CH184" s="98">
        <v>4422.4202699899997</v>
      </c>
      <c r="CI184" s="98">
        <v>4552.2345322900001</v>
      </c>
      <c r="CJ184" s="98">
        <v>4953.2394885799995</v>
      </c>
      <c r="CK184" s="244">
        <v>4675.7538101700002</v>
      </c>
      <c r="CL184" s="111">
        <f>SUM($BB184:$BL184)</f>
        <v>49093.444790250003</v>
      </c>
      <c r="CM184" s="111">
        <f>SUM($BO184:$BY184)</f>
        <v>53958.108056569996</v>
      </c>
      <c r="CN184" s="249">
        <f>SUM($CA184:$CK184)</f>
        <v>52118.277343049995</v>
      </c>
      <c r="CO184" s="363">
        <f t="shared" si="158"/>
        <v>-3.4097391101836072</v>
      </c>
      <c r="CU184" s="234"/>
      <c r="CV184" s="234"/>
      <c r="CW184" s="234"/>
      <c r="CX184" s="234"/>
      <c r="CY184" s="234"/>
      <c r="CZ184" s="234"/>
      <c r="DA184" s="234"/>
      <c r="DB184" s="234"/>
      <c r="DC184" s="234"/>
      <c r="DD184" s="234"/>
      <c r="DE184" s="234"/>
      <c r="DF184" s="234"/>
      <c r="DG184" s="234"/>
      <c r="DH184" s="234"/>
      <c r="DI184" s="234"/>
      <c r="DJ184" s="234"/>
      <c r="DK184" s="234"/>
      <c r="DL184" s="234"/>
    </row>
    <row r="185" spans="1:116" ht="20.100000000000001" customHeight="1" x14ac:dyDescent="0.25">
      <c r="A185" s="549"/>
      <c r="B185" s="59" t="s">
        <v>37</v>
      </c>
      <c r="C185" s="13"/>
      <c r="D185" s="52">
        <v>743.34899952000001</v>
      </c>
      <c r="E185" s="26">
        <v>551.86034308000001</v>
      </c>
      <c r="F185" s="26">
        <v>620.49535205999996</v>
      </c>
      <c r="G185" s="26">
        <v>641.17728482000007</v>
      </c>
      <c r="H185" s="26">
        <v>590.86667695000006</v>
      </c>
      <c r="I185" s="26">
        <v>629.56897638999999</v>
      </c>
      <c r="J185" s="26">
        <v>682.99584594000009</v>
      </c>
      <c r="K185" s="26">
        <v>600.95522884000002</v>
      </c>
      <c r="L185" s="26">
        <v>657.70655549000003</v>
      </c>
      <c r="M185" s="26">
        <v>823.34001250999995</v>
      </c>
      <c r="N185" s="26">
        <v>869.47097371000007</v>
      </c>
      <c r="O185" s="76">
        <v>1182.80208305</v>
      </c>
      <c r="P185" s="80">
        <v>8594.5883323599992</v>
      </c>
      <c r="Q185" s="52">
        <v>722.36401263000005</v>
      </c>
      <c r="R185" s="26">
        <v>497.35122699999999</v>
      </c>
      <c r="S185" s="26">
        <v>739.22564266999996</v>
      </c>
      <c r="T185" s="26">
        <v>670.0609188200001</v>
      </c>
      <c r="U185" s="26">
        <v>724.47100389000002</v>
      </c>
      <c r="V185" s="26">
        <v>436.76943949999998</v>
      </c>
      <c r="W185" s="26">
        <v>510.45960599</v>
      </c>
      <c r="X185" s="26">
        <v>661.41017644999999</v>
      </c>
      <c r="Y185" s="26">
        <v>591.73238212000001</v>
      </c>
      <c r="Z185" s="26">
        <v>636.64765629999999</v>
      </c>
      <c r="AA185" s="26">
        <v>742.34120826999992</v>
      </c>
      <c r="AB185" s="161">
        <v>1372.4986506600001</v>
      </c>
      <c r="AC185" s="80">
        <v>8305.3319242999987</v>
      </c>
      <c r="AD185" s="52">
        <v>723.07389824999996</v>
      </c>
      <c r="AE185" s="26">
        <v>657.8731679199999</v>
      </c>
      <c r="AF185" s="26">
        <v>696.42069871000001</v>
      </c>
      <c r="AG185" s="26">
        <v>644.66106754999998</v>
      </c>
      <c r="AH185" s="26">
        <v>699.69991877999996</v>
      </c>
      <c r="AI185" s="26">
        <v>689.26763538</v>
      </c>
      <c r="AJ185" s="26">
        <v>894.86092960000008</v>
      </c>
      <c r="AK185" s="26">
        <v>894.30809276000002</v>
      </c>
      <c r="AL185" s="26">
        <v>905.54445955999995</v>
      </c>
      <c r="AM185" s="26">
        <v>903.95431660999998</v>
      </c>
      <c r="AN185" s="26">
        <v>815.76523927999995</v>
      </c>
      <c r="AO185" s="76">
        <v>1598.8593762</v>
      </c>
      <c r="AP185" s="26">
        <v>912.59292260000007</v>
      </c>
      <c r="AQ185" s="26">
        <v>649.56583044000001</v>
      </c>
      <c r="AR185" s="26">
        <v>808.40303540000002</v>
      </c>
      <c r="AS185" s="26">
        <v>660.72257542</v>
      </c>
      <c r="AT185" s="26">
        <v>938.12368749999996</v>
      </c>
      <c r="AU185" s="26">
        <v>810.71077676000004</v>
      </c>
      <c r="AV185" s="26">
        <v>948.68603117999999</v>
      </c>
      <c r="AW185" s="26">
        <v>983.65331665999997</v>
      </c>
      <c r="AX185" s="26">
        <v>869.86681675</v>
      </c>
      <c r="AY185" s="26">
        <v>1084.5676165899999</v>
      </c>
      <c r="AZ185" s="26">
        <v>1047.4959149700001</v>
      </c>
      <c r="BA185" s="26">
        <v>2097.2363532700001</v>
      </c>
      <c r="BB185" s="52">
        <v>1245.0658316400002</v>
      </c>
      <c r="BC185" s="26">
        <v>729.56234826000002</v>
      </c>
      <c r="BD185" s="26">
        <v>942.08171433000007</v>
      </c>
      <c r="BE185" s="26">
        <v>1225.1938000599998</v>
      </c>
      <c r="BF185" s="26">
        <v>994.66714953999997</v>
      </c>
      <c r="BG185" s="26">
        <v>924.41446121000001</v>
      </c>
      <c r="BH185" s="26">
        <v>1127.25603815</v>
      </c>
      <c r="BI185" s="26">
        <v>1052.71837043</v>
      </c>
      <c r="BJ185" s="26">
        <v>1048.8910974099999</v>
      </c>
      <c r="BK185" s="26">
        <v>1219.5989604000001</v>
      </c>
      <c r="BL185" s="26">
        <v>1175.2773338</v>
      </c>
      <c r="BM185" s="76">
        <v>2436.21250663</v>
      </c>
      <c r="BN185" s="453">
        <f>SUM(BB185:BM185)</f>
        <v>14120.93961186</v>
      </c>
      <c r="BO185" s="26">
        <v>1549.1230235399998</v>
      </c>
      <c r="BP185" s="26">
        <v>995.90339767</v>
      </c>
      <c r="BQ185" s="26">
        <v>832.69680930999994</v>
      </c>
      <c r="BR185" s="26">
        <v>1103.16771943</v>
      </c>
      <c r="BS185" s="26">
        <v>983.54292969000005</v>
      </c>
      <c r="BT185" s="26">
        <v>920.62933267999995</v>
      </c>
      <c r="BU185" s="26">
        <v>1256.24933106</v>
      </c>
      <c r="BV185" s="26">
        <v>1148.88194856</v>
      </c>
      <c r="BW185" s="98">
        <v>1207.00140784</v>
      </c>
      <c r="BX185" s="98">
        <v>1488.12670368</v>
      </c>
      <c r="BY185" s="98">
        <v>1318.18928729</v>
      </c>
      <c r="BZ185" s="98">
        <v>2468.8930167399999</v>
      </c>
      <c r="CA185" s="138">
        <v>1184.9927853900001</v>
      </c>
      <c r="CB185" s="98">
        <v>796.86278252</v>
      </c>
      <c r="CC185" s="98">
        <v>1273.2687363099999</v>
      </c>
      <c r="CD185" s="98">
        <v>1362.7696635299999</v>
      </c>
      <c r="CE185" s="98">
        <v>1063.31140615</v>
      </c>
      <c r="CF185" s="98">
        <v>961.89268373000004</v>
      </c>
      <c r="CG185" s="98">
        <v>957.61743136000007</v>
      </c>
      <c r="CH185" s="98">
        <v>875.80243636</v>
      </c>
      <c r="CI185" s="98">
        <v>1053.7487433700001</v>
      </c>
      <c r="CJ185" s="98">
        <v>1209.58761392</v>
      </c>
      <c r="CK185" s="244">
        <v>919.28658833000009</v>
      </c>
      <c r="CL185" s="80">
        <f>SUM($BB185:$BL185)</f>
        <v>11684.72710523</v>
      </c>
      <c r="CM185" s="80">
        <f>SUM($BO185:$BY185)</f>
        <v>12803.511890750002</v>
      </c>
      <c r="CN185" s="27">
        <f>SUM($CA185:$CK185)</f>
        <v>11659.140870970001</v>
      </c>
      <c r="CO185" s="360">
        <f t="shared" si="158"/>
        <v>-8.9379463192966639</v>
      </c>
      <c r="CU185" s="234"/>
      <c r="CV185" s="234"/>
      <c r="CW185" s="234"/>
      <c r="CX185" s="234"/>
      <c r="CY185" s="234"/>
      <c r="CZ185" s="234"/>
      <c r="DA185" s="234"/>
      <c r="DB185" s="234"/>
      <c r="DC185" s="234"/>
      <c r="DD185" s="234"/>
      <c r="DE185" s="234"/>
      <c r="DF185" s="234"/>
      <c r="DG185" s="234"/>
      <c r="DH185" s="234"/>
      <c r="DI185" s="234"/>
      <c r="DJ185" s="234"/>
      <c r="DK185" s="234"/>
      <c r="DL185" s="234"/>
    </row>
    <row r="186" spans="1:116" ht="20.100000000000001" customHeight="1" thickBot="1" x14ac:dyDescent="0.3">
      <c r="A186" s="549"/>
      <c r="B186" s="59" t="s">
        <v>38</v>
      </c>
      <c r="C186" s="13"/>
      <c r="D186" s="52">
        <v>396.73854664999999</v>
      </c>
      <c r="E186" s="26">
        <v>484.24358182999998</v>
      </c>
      <c r="F186" s="26">
        <v>443.60782525999997</v>
      </c>
      <c r="G186" s="26">
        <v>589.20915510999998</v>
      </c>
      <c r="H186" s="26">
        <v>430.23088910000001</v>
      </c>
      <c r="I186" s="26">
        <v>577.66144919999999</v>
      </c>
      <c r="J186" s="26">
        <v>492.23584545</v>
      </c>
      <c r="K186" s="26">
        <v>529.23962714000004</v>
      </c>
      <c r="L186" s="26">
        <v>545.50029086999996</v>
      </c>
      <c r="M186" s="26">
        <v>538.86138100999995</v>
      </c>
      <c r="N186" s="26">
        <v>471.44019954999999</v>
      </c>
      <c r="O186" s="76">
        <v>538.76555922</v>
      </c>
      <c r="P186" s="80">
        <v>6037.7343503899992</v>
      </c>
      <c r="Q186" s="46">
        <v>348.61899149999999</v>
      </c>
      <c r="R186" s="32">
        <v>427.88603235000005</v>
      </c>
      <c r="S186" s="32">
        <v>416.50288325000002</v>
      </c>
      <c r="T186" s="32">
        <v>430.85775226999999</v>
      </c>
      <c r="U186" s="32">
        <v>460.02645914999999</v>
      </c>
      <c r="V186" s="32">
        <v>400.60129128</v>
      </c>
      <c r="W186" s="32">
        <v>325.3711672</v>
      </c>
      <c r="X186" s="32">
        <v>353.88043586000003</v>
      </c>
      <c r="Y186" s="32">
        <v>442.52661881</v>
      </c>
      <c r="Z186" s="32">
        <v>324.50446979000003</v>
      </c>
      <c r="AA186" s="32">
        <v>341.25326004999999</v>
      </c>
      <c r="AB186" s="64">
        <v>592.93442124000001</v>
      </c>
      <c r="AC186" s="24">
        <v>4864.9637827500001</v>
      </c>
      <c r="AD186" s="52">
        <v>306.33218993000003</v>
      </c>
      <c r="AE186" s="26">
        <v>494.40220363999998</v>
      </c>
      <c r="AF186" s="26">
        <v>573.91910022000002</v>
      </c>
      <c r="AG186" s="26">
        <v>434.24351868999997</v>
      </c>
      <c r="AH186" s="26">
        <v>555.32987995000008</v>
      </c>
      <c r="AI186" s="26">
        <v>489.13701679000002</v>
      </c>
      <c r="AJ186" s="26">
        <v>941.92384378999998</v>
      </c>
      <c r="AK186" s="26">
        <v>532.12648301000002</v>
      </c>
      <c r="AL186" s="26">
        <v>462.93067145999999</v>
      </c>
      <c r="AM186" s="26">
        <v>519.82317913999998</v>
      </c>
      <c r="AN186" s="26">
        <v>402.16021619999998</v>
      </c>
      <c r="AO186" s="76">
        <v>505.17372958999999</v>
      </c>
      <c r="AP186" s="32">
        <v>543.22449059000007</v>
      </c>
      <c r="AQ186" s="32">
        <v>388.41254841</v>
      </c>
      <c r="AR186" s="32">
        <v>545.91314541999998</v>
      </c>
      <c r="AS186" s="32">
        <v>771.01518458999999</v>
      </c>
      <c r="AT186" s="32">
        <v>481.51727185000004</v>
      </c>
      <c r="AU186" s="32">
        <v>505.70563585000002</v>
      </c>
      <c r="AV186" s="32">
        <v>939.46064684999999</v>
      </c>
      <c r="AW186" s="32">
        <v>488.44449160000005</v>
      </c>
      <c r="AX186" s="32">
        <v>521.46874744000002</v>
      </c>
      <c r="AY186" s="32">
        <v>650.05449463000002</v>
      </c>
      <c r="AZ186" s="32">
        <v>448.31129762</v>
      </c>
      <c r="BA186" s="32">
        <v>675.38290989999996</v>
      </c>
      <c r="BB186" s="46">
        <v>550.77190626000004</v>
      </c>
      <c r="BC186" s="26">
        <v>412.88143035000002</v>
      </c>
      <c r="BD186" s="26">
        <v>700.34005172000002</v>
      </c>
      <c r="BE186" s="26">
        <v>645.75201305999997</v>
      </c>
      <c r="BF186" s="26">
        <v>512.73065360999999</v>
      </c>
      <c r="BG186" s="26">
        <v>502.27488329000005</v>
      </c>
      <c r="BH186" s="26">
        <v>646.15304902000003</v>
      </c>
      <c r="BI186" s="26">
        <v>557.01062778999994</v>
      </c>
      <c r="BJ186" s="26">
        <v>580.37502787000005</v>
      </c>
      <c r="BK186" s="26">
        <v>655.15303026999993</v>
      </c>
      <c r="BL186" s="26">
        <v>653.60022415999993</v>
      </c>
      <c r="BM186" s="76">
        <v>658.19584351999993</v>
      </c>
      <c r="BN186" s="453">
        <f>SUM(BB186:BM186)</f>
        <v>7075.2387409200001</v>
      </c>
      <c r="BO186" s="32">
        <v>462.84860343000003</v>
      </c>
      <c r="BP186" s="32">
        <v>454.21450647</v>
      </c>
      <c r="BQ186" s="32">
        <v>459.19299187000001</v>
      </c>
      <c r="BR186" s="32">
        <v>645.53872242</v>
      </c>
      <c r="BS186" s="32">
        <v>500.34390364999996</v>
      </c>
      <c r="BT186" s="32">
        <v>512.48359143000005</v>
      </c>
      <c r="BU186" s="32">
        <v>421.94457846</v>
      </c>
      <c r="BV186" s="32">
        <v>1148.88194856</v>
      </c>
      <c r="BW186" s="247">
        <v>580.33807591999994</v>
      </c>
      <c r="BX186" s="247">
        <v>637.66129363999994</v>
      </c>
      <c r="BY186" s="247">
        <v>508.14572514999998</v>
      </c>
      <c r="BZ186" s="247">
        <v>627.36095405999993</v>
      </c>
      <c r="CA186" s="246">
        <v>634.05096199000002</v>
      </c>
      <c r="CB186" s="247">
        <v>418.23197514999998</v>
      </c>
      <c r="CC186" s="247">
        <v>507.98347672000006</v>
      </c>
      <c r="CD186" s="247">
        <v>669.31512104000001</v>
      </c>
      <c r="CE186" s="247">
        <v>590.34863399999995</v>
      </c>
      <c r="CF186" s="247">
        <v>699.39327286000002</v>
      </c>
      <c r="CG186" s="247">
        <v>680.87529882000001</v>
      </c>
      <c r="CH186" s="247">
        <v>628.15867760000003</v>
      </c>
      <c r="CI186" s="247">
        <v>628.28249871000003</v>
      </c>
      <c r="CJ186" s="247">
        <v>656.72352307000006</v>
      </c>
      <c r="CK186" s="248">
        <v>549.82721182</v>
      </c>
      <c r="CL186" s="24">
        <f>SUM($BB186:$BL186)</f>
        <v>6417.0428974000006</v>
      </c>
      <c r="CM186" s="24">
        <f>SUM($BO186:$BY186)</f>
        <v>6331.5939409999992</v>
      </c>
      <c r="CN186" s="102">
        <f>SUM($CA186:$CK186)</f>
        <v>6663.1906517800007</v>
      </c>
      <c r="CO186" s="362">
        <f t="shared" si="158"/>
        <v>5.2371758813015479</v>
      </c>
      <c r="CQ186" s="269"/>
      <c r="CR186" s="271"/>
    </row>
    <row r="187" spans="1:116" ht="20.100000000000001" customHeight="1" x14ac:dyDescent="0.25">
      <c r="A187" s="549"/>
      <c r="B187" s="28" t="s">
        <v>61</v>
      </c>
      <c r="C187" s="19"/>
      <c r="D187" s="45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134"/>
      <c r="P187" s="111"/>
      <c r="Q187" s="45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160"/>
      <c r="AC187" s="111"/>
      <c r="AD187" s="45"/>
      <c r="AE187" s="31"/>
      <c r="AF187" s="31"/>
      <c r="AG187" s="31"/>
      <c r="AH187" s="31"/>
      <c r="AI187" s="31"/>
      <c r="AJ187" s="31"/>
      <c r="AK187" s="31"/>
      <c r="AL187" s="31"/>
      <c r="AM187" s="31"/>
      <c r="AN187" s="31"/>
      <c r="AO187" s="134"/>
      <c r="AP187" s="31"/>
      <c r="AQ187" s="31"/>
      <c r="AR187" s="31"/>
      <c r="AS187" s="31"/>
      <c r="AT187" s="31"/>
      <c r="AU187" s="31"/>
      <c r="AV187" s="31"/>
      <c r="AW187" s="31"/>
      <c r="AX187" s="31"/>
      <c r="AY187" s="31"/>
      <c r="AZ187" s="31"/>
      <c r="BA187" s="31"/>
      <c r="BB187" s="45"/>
      <c r="BC187" s="31"/>
      <c r="BD187" s="31"/>
      <c r="BE187" s="31"/>
      <c r="BF187" s="31"/>
      <c r="BG187" s="31"/>
      <c r="BH187" s="31"/>
      <c r="BI187" s="31"/>
      <c r="BJ187" s="31"/>
      <c r="BK187" s="31"/>
      <c r="BL187" s="31"/>
      <c r="BM187" s="134"/>
      <c r="BN187" s="456"/>
      <c r="BO187" s="31"/>
      <c r="BP187" s="31"/>
      <c r="BQ187" s="31"/>
      <c r="BR187" s="31"/>
      <c r="BS187" s="31"/>
      <c r="BT187" s="31"/>
      <c r="BU187" s="31"/>
      <c r="BV187" s="31"/>
      <c r="BW187" s="34"/>
      <c r="BX187" s="34"/>
      <c r="BY187" s="34"/>
      <c r="BZ187" s="34"/>
      <c r="CA187" s="112"/>
      <c r="CB187" s="34"/>
      <c r="CC187" s="34"/>
      <c r="CD187" s="34"/>
      <c r="CE187" s="34"/>
      <c r="CF187" s="34"/>
      <c r="CG187" s="34"/>
      <c r="CH187" s="34"/>
      <c r="CI187" s="34"/>
      <c r="CJ187" s="34"/>
      <c r="CK187" s="35"/>
      <c r="CL187" s="111"/>
      <c r="CM187" s="111"/>
      <c r="CN187" s="249"/>
      <c r="CO187" s="350"/>
      <c r="CQ187" s="271"/>
      <c r="CR187" s="271"/>
    </row>
    <row r="188" spans="1:116" ht="20.100000000000001" customHeight="1" thickBot="1" x14ac:dyDescent="0.3">
      <c r="A188" s="549"/>
      <c r="B188" s="598" t="s">
        <v>49</v>
      </c>
      <c r="C188" s="615"/>
      <c r="D188" s="101">
        <f t="shared" ref="D188:BP188" si="163">SUM(D189:D191)</f>
        <v>1502.2677022321996</v>
      </c>
      <c r="E188" s="24">
        <f t="shared" si="163"/>
        <v>1379.4326061141001</v>
      </c>
      <c r="F188" s="24">
        <f t="shared" si="163"/>
        <v>1672.2927940757995</v>
      </c>
      <c r="G188" s="24">
        <f t="shared" si="163"/>
        <v>1707.1090102767</v>
      </c>
      <c r="H188" s="24">
        <f t="shared" si="163"/>
        <v>1889.6212597772001</v>
      </c>
      <c r="I188" s="24">
        <f t="shared" si="163"/>
        <v>1983.8934780213999</v>
      </c>
      <c r="J188" s="24">
        <f t="shared" si="163"/>
        <v>2123.7476866445004</v>
      </c>
      <c r="K188" s="24">
        <f t="shared" si="163"/>
        <v>1803.1448514543999</v>
      </c>
      <c r="L188" s="24">
        <f t="shared" si="163"/>
        <v>1844.7706112156002</v>
      </c>
      <c r="M188" s="24">
        <f t="shared" si="163"/>
        <v>2002.4147525895</v>
      </c>
      <c r="N188" s="24">
        <f t="shared" si="163"/>
        <v>1925.3739303280997</v>
      </c>
      <c r="O188" s="102">
        <f t="shared" si="163"/>
        <v>2063.1770973338998</v>
      </c>
      <c r="P188" s="24">
        <f t="shared" si="163"/>
        <v>21897.2457800634</v>
      </c>
      <c r="Q188" s="101">
        <f t="shared" si="163"/>
        <v>1634.6604491155999</v>
      </c>
      <c r="R188" s="24">
        <f t="shared" si="163"/>
        <v>1409.0512390884001</v>
      </c>
      <c r="S188" s="24">
        <f t="shared" si="163"/>
        <v>1778.6993542923001</v>
      </c>
      <c r="T188" s="24">
        <f t="shared" si="163"/>
        <v>2024.7006831433</v>
      </c>
      <c r="U188" s="24">
        <f t="shared" si="163"/>
        <v>1979.1633243229999</v>
      </c>
      <c r="V188" s="24">
        <f t="shared" si="163"/>
        <v>1882.4153955347997</v>
      </c>
      <c r="W188" s="24">
        <f t="shared" si="163"/>
        <v>1786.2653875692999</v>
      </c>
      <c r="X188" s="24">
        <f t="shared" si="163"/>
        <v>1726.1593571226999</v>
      </c>
      <c r="Y188" s="24">
        <f t="shared" si="163"/>
        <v>1632.6893439887999</v>
      </c>
      <c r="Z188" s="24">
        <f t="shared" si="163"/>
        <v>1601.4262083780998</v>
      </c>
      <c r="AA188" s="24">
        <f t="shared" si="163"/>
        <v>1766.9309456143001</v>
      </c>
      <c r="AB188" s="102">
        <f t="shared" si="163"/>
        <v>2180.8714223910001</v>
      </c>
      <c r="AC188" s="24">
        <f t="shared" si="163"/>
        <v>21403.033110561606</v>
      </c>
      <c r="AD188" s="101">
        <f t="shared" si="163"/>
        <v>1437.7940273165998</v>
      </c>
      <c r="AE188" s="24">
        <f t="shared" si="163"/>
        <v>1319.1628041199988</v>
      </c>
      <c r="AF188" s="24">
        <f t="shared" si="163"/>
        <v>1515.0515295138846</v>
      </c>
      <c r="AG188" s="24">
        <f t="shared" si="163"/>
        <v>1995.2154617691986</v>
      </c>
      <c r="AH188" s="24">
        <f t="shared" si="163"/>
        <v>2345.1483234803</v>
      </c>
      <c r="AI188" s="24">
        <f t="shared" si="163"/>
        <v>1786.794264629566</v>
      </c>
      <c r="AJ188" s="24">
        <f t="shared" si="163"/>
        <v>1827.5117017954069</v>
      </c>
      <c r="AK188" s="24">
        <f t="shared" si="163"/>
        <v>1991.106228335701</v>
      </c>
      <c r="AL188" s="24">
        <f t="shared" si="163"/>
        <v>1800.5131527645008</v>
      </c>
      <c r="AM188" s="24">
        <f t="shared" si="163"/>
        <v>1904.8796101254006</v>
      </c>
      <c r="AN188" s="24">
        <f t="shared" si="163"/>
        <v>1713.5784208239882</v>
      </c>
      <c r="AO188" s="102">
        <f t="shared" si="163"/>
        <v>2060.7980908256</v>
      </c>
      <c r="AP188" s="24">
        <f t="shared" si="163"/>
        <v>1451.5736799480001</v>
      </c>
      <c r="AQ188" s="24">
        <f t="shared" si="163"/>
        <v>1533.7511592633998</v>
      </c>
      <c r="AR188" s="24">
        <f t="shared" si="163"/>
        <v>1801.0440049882</v>
      </c>
      <c r="AS188" s="24">
        <f t="shared" si="163"/>
        <v>2137.8448222026</v>
      </c>
      <c r="AT188" s="24">
        <f t="shared" si="163"/>
        <v>2449.8769562764001</v>
      </c>
      <c r="AU188" s="24">
        <f t="shared" si="163"/>
        <v>1792.4504300976</v>
      </c>
      <c r="AV188" s="24">
        <f t="shared" si="163"/>
        <v>1681.8079821298002</v>
      </c>
      <c r="AW188" s="24">
        <f t="shared" si="163"/>
        <v>1608.0592558464</v>
      </c>
      <c r="AX188" s="24">
        <f t="shared" si="163"/>
        <v>1369.9558485563998</v>
      </c>
      <c r="AY188" s="24">
        <f t="shared" si="163"/>
        <v>1828.1088452396</v>
      </c>
      <c r="AZ188" s="24">
        <f t="shared" si="163"/>
        <v>1507.6500002185999</v>
      </c>
      <c r="BA188" s="24">
        <f t="shared" si="163"/>
        <v>1775.7282372592003</v>
      </c>
      <c r="BB188" s="101">
        <f t="shared" si="163"/>
        <v>1515.3906941530001</v>
      </c>
      <c r="BC188" s="24">
        <f t="shared" si="163"/>
        <v>1287.4050975702</v>
      </c>
      <c r="BD188" s="24">
        <f t="shared" si="163"/>
        <v>1357.3383149718002</v>
      </c>
      <c r="BE188" s="24">
        <f t="shared" si="163"/>
        <v>1840.7359498276003</v>
      </c>
      <c r="BF188" s="24">
        <f t="shared" si="163"/>
        <v>2125.1300686980003</v>
      </c>
      <c r="BG188" s="24">
        <f t="shared" si="163"/>
        <v>1861.4861774348001</v>
      </c>
      <c r="BH188" s="24">
        <f t="shared" si="163"/>
        <v>1760.7215781288</v>
      </c>
      <c r="BI188" s="24">
        <f t="shared" si="163"/>
        <v>1489.4435113068</v>
      </c>
      <c r="BJ188" s="24">
        <f t="shared" si="163"/>
        <v>1550.5693688464</v>
      </c>
      <c r="BK188" s="24">
        <f t="shared" si="163"/>
        <v>1783.878949895</v>
      </c>
      <c r="BL188" s="24">
        <f t="shared" si="163"/>
        <v>1548.4286410880002</v>
      </c>
      <c r="BM188" s="102">
        <f t="shared" si="163"/>
        <v>1825.7597996554002</v>
      </c>
      <c r="BN188" s="23">
        <f t="shared" ref="BN188:BN194" si="164">SUM(BB188:BM188)</f>
        <v>19946.288151575802</v>
      </c>
      <c r="BO188" s="24">
        <f t="shared" si="163"/>
        <v>1478.6863823508002</v>
      </c>
      <c r="BP188" s="24">
        <f t="shared" si="163"/>
        <v>1084.2701532389999</v>
      </c>
      <c r="BQ188" s="24">
        <f t="shared" ref="BQ188:BY188" si="165">SUM(BQ189:BQ191)</f>
        <v>1226.8960677008001</v>
      </c>
      <c r="BR188" s="24">
        <f t="shared" si="165"/>
        <v>1670.5855569354003</v>
      </c>
      <c r="BS188" s="24">
        <f t="shared" si="165"/>
        <v>1789.5599278690001</v>
      </c>
      <c r="BT188" s="24">
        <f t="shared" si="165"/>
        <v>1617.3762813292001</v>
      </c>
      <c r="BU188" s="24">
        <f t="shared" si="165"/>
        <v>1684.8758392998</v>
      </c>
      <c r="BV188" s="24">
        <f t="shared" si="165"/>
        <v>1353.8236978322002</v>
      </c>
      <c r="BW188" s="24">
        <f t="shared" si="165"/>
        <v>1309.1938111853997</v>
      </c>
      <c r="BX188" s="24">
        <f t="shared" si="165"/>
        <v>1515.7251406934001</v>
      </c>
      <c r="BY188" s="24">
        <f t="shared" si="165"/>
        <v>1403.0250107552001</v>
      </c>
      <c r="BZ188" s="24">
        <f t="shared" ref="BZ188:CK188" si="166">SUM(BZ189:BZ191)</f>
        <v>1786.4062881140003</v>
      </c>
      <c r="CA188" s="101">
        <f t="shared" si="166"/>
        <v>1120.024865631</v>
      </c>
      <c r="CB188" s="24">
        <f t="shared" si="166"/>
        <v>910.10763817120005</v>
      </c>
      <c r="CC188" s="24">
        <f t="shared" si="166"/>
        <v>1082.5931793852001</v>
      </c>
      <c r="CD188" s="24">
        <f t="shared" si="166"/>
        <v>1341.1162657312</v>
      </c>
      <c r="CE188" s="24">
        <f t="shared" si="166"/>
        <v>1353.0383466474002</v>
      </c>
      <c r="CF188" s="24">
        <f t="shared" ref="CF188:CG188" si="167">SUM(CF189:CF191)</f>
        <v>1425.3155878388</v>
      </c>
      <c r="CG188" s="24">
        <f t="shared" si="167"/>
        <v>1106.0587566826</v>
      </c>
      <c r="CH188" s="24">
        <f t="shared" si="166"/>
        <v>1018.4416425624001</v>
      </c>
      <c r="CI188" s="24">
        <f t="shared" si="166"/>
        <v>1025.4746610919999</v>
      </c>
      <c r="CJ188" s="24">
        <f t="shared" si="166"/>
        <v>1254.2761499226003</v>
      </c>
      <c r="CK188" s="102">
        <f t="shared" si="166"/>
        <v>1038.0479296348001</v>
      </c>
      <c r="CL188" s="24">
        <f t="shared" ref="CL188:CL200" si="168">SUM($BB188:$BL188)</f>
        <v>18120.528351920402</v>
      </c>
      <c r="CM188" s="24">
        <f t="shared" ref="CM188:CM200" si="169">SUM($BO188:$BY188)</f>
        <v>16134.017869190202</v>
      </c>
      <c r="CN188" s="102">
        <f t="shared" ref="CN188:CN200" si="170">SUM($CA188:$CK188)</f>
        <v>12674.4950232992</v>
      </c>
      <c r="CO188" s="362">
        <f t="shared" ref="CO188:CO191" si="171">((CN188/CM188)-1)*100</f>
        <v>-21.442413625296442</v>
      </c>
      <c r="CR188" s="271"/>
    </row>
    <row r="189" spans="1:116" ht="20.100000000000001" customHeight="1" x14ac:dyDescent="0.25">
      <c r="A189" s="549"/>
      <c r="B189" s="59" t="s">
        <v>36</v>
      </c>
      <c r="C189" s="420"/>
      <c r="D189" s="52">
        <v>1088.0359861405998</v>
      </c>
      <c r="E189" s="26">
        <v>1018.8319537762001</v>
      </c>
      <c r="F189" s="26">
        <v>1305.7601651582997</v>
      </c>
      <c r="G189" s="26">
        <v>1347.0441396084</v>
      </c>
      <c r="H189" s="26">
        <v>1549.0743837835</v>
      </c>
      <c r="I189" s="26">
        <v>1606.0362878651999</v>
      </c>
      <c r="J189" s="26">
        <v>1576.1185868976002</v>
      </c>
      <c r="K189" s="26">
        <v>1375.5840237310999</v>
      </c>
      <c r="L189" s="26">
        <v>1457.526634756</v>
      </c>
      <c r="M189" s="26">
        <v>1530.6695303102999</v>
      </c>
      <c r="N189" s="26">
        <v>1533.3999999999999</v>
      </c>
      <c r="O189" s="76">
        <v>1609.2097886678</v>
      </c>
      <c r="P189" s="80">
        <v>16997.291480694999</v>
      </c>
      <c r="Q189" s="52">
        <v>1231.5889096006999</v>
      </c>
      <c r="R189" s="26">
        <v>1076.1496203191</v>
      </c>
      <c r="S189" s="26">
        <v>1334.5814281810001</v>
      </c>
      <c r="T189" s="26">
        <v>1570.8411321409001</v>
      </c>
      <c r="U189" s="26">
        <v>1548.0470430032999</v>
      </c>
      <c r="V189" s="26">
        <v>1400.6173990610998</v>
      </c>
      <c r="W189" s="26">
        <v>1390.9518927035999</v>
      </c>
      <c r="X189" s="26">
        <v>1374.2363598728998</v>
      </c>
      <c r="Y189" s="26">
        <v>1250.9783295217001</v>
      </c>
      <c r="Z189" s="26">
        <v>1301.4808979021998</v>
      </c>
      <c r="AA189" s="26">
        <v>1439.5131210635002</v>
      </c>
      <c r="AB189" s="76">
        <v>1843.1891593176001</v>
      </c>
      <c r="AC189" s="80">
        <v>16762.175292687603</v>
      </c>
      <c r="AD189" s="52">
        <v>1110.5513491161998</v>
      </c>
      <c r="AE189" s="26">
        <v>1089.9296180029221</v>
      </c>
      <c r="AF189" s="26">
        <v>1246.9153900486974</v>
      </c>
      <c r="AG189" s="26">
        <v>1713.2450975126653</v>
      </c>
      <c r="AH189" s="26">
        <v>1946.0909078962</v>
      </c>
      <c r="AI189" s="26">
        <v>1521.5647201322161</v>
      </c>
      <c r="AJ189" s="26">
        <v>1543.5618108661552</v>
      </c>
      <c r="AK189" s="26">
        <v>1704.6613173444007</v>
      </c>
      <c r="AL189" s="26">
        <v>1560.7415646462007</v>
      </c>
      <c r="AM189" s="26">
        <v>1585.6084531803006</v>
      </c>
      <c r="AN189" s="26">
        <v>1499.3043447710879</v>
      </c>
      <c r="AO189" s="76">
        <v>1752.4505742268</v>
      </c>
      <c r="AP189" s="26">
        <v>1251.8367895572001</v>
      </c>
      <c r="AQ189" s="26">
        <v>1332.7641014435999</v>
      </c>
      <c r="AR189" s="26">
        <v>1580.8948404312</v>
      </c>
      <c r="AS189" s="26">
        <v>1777.4551091751998</v>
      </c>
      <c r="AT189" s="26">
        <v>2205.4193970858</v>
      </c>
      <c r="AU189" s="26">
        <v>1573.9652285811999</v>
      </c>
      <c r="AV189" s="26">
        <v>1486.7358790480002</v>
      </c>
      <c r="AW189" s="26">
        <v>1372.2863545790001</v>
      </c>
      <c r="AX189" s="26">
        <v>1185.9387544269998</v>
      </c>
      <c r="AY189" s="26">
        <v>1562.874042527</v>
      </c>
      <c r="AZ189" s="26">
        <v>1295.9005724028</v>
      </c>
      <c r="BA189" s="26">
        <v>1582.4123359548003</v>
      </c>
      <c r="BB189" s="52">
        <v>1389.2516402982001</v>
      </c>
      <c r="BC189" s="26">
        <v>1180.8111817082001</v>
      </c>
      <c r="BD189" s="26">
        <v>1187.7064309950001</v>
      </c>
      <c r="BE189" s="26">
        <v>1660.1766403446002</v>
      </c>
      <c r="BF189" s="26">
        <v>2006.0092441046004</v>
      </c>
      <c r="BG189" s="26">
        <v>1679.7536683508001</v>
      </c>
      <c r="BH189" s="26">
        <v>1593.276735554</v>
      </c>
      <c r="BI189" s="26">
        <v>1345.6444663928</v>
      </c>
      <c r="BJ189" s="26">
        <v>1379.8668959824001</v>
      </c>
      <c r="BK189" s="26">
        <v>1590.4410676378</v>
      </c>
      <c r="BL189" s="26">
        <v>1352.2878273870001</v>
      </c>
      <c r="BM189" s="76">
        <v>1621.8675554340002</v>
      </c>
      <c r="BN189" s="453">
        <f t="shared" si="164"/>
        <v>17987.093354189401</v>
      </c>
      <c r="BO189" s="26">
        <v>1330.3090499258001</v>
      </c>
      <c r="BP189" s="26">
        <v>1000.7737105044</v>
      </c>
      <c r="BQ189" s="26">
        <v>1106.5547081344</v>
      </c>
      <c r="BR189" s="26">
        <v>1572.2847796572003</v>
      </c>
      <c r="BS189" s="26">
        <v>1685.6495112660002</v>
      </c>
      <c r="BT189" s="26">
        <v>1517.4318636232001</v>
      </c>
      <c r="BU189" s="26">
        <v>1568.8315835276001</v>
      </c>
      <c r="BV189" s="26">
        <v>1250.8630487780001</v>
      </c>
      <c r="BW189" s="98">
        <v>1168.3477400503998</v>
      </c>
      <c r="BX189" s="98">
        <v>1361.7052215984002</v>
      </c>
      <c r="BY189" s="98">
        <v>1276.2302862638001</v>
      </c>
      <c r="BZ189" s="98">
        <v>1657.7586379032002</v>
      </c>
      <c r="CA189" s="138">
        <v>1030.1203341086</v>
      </c>
      <c r="CB189" s="98">
        <v>831.0143061248001</v>
      </c>
      <c r="CC189" s="98">
        <v>995.44216474080008</v>
      </c>
      <c r="CD189" s="98">
        <v>1238.5508087917999</v>
      </c>
      <c r="CE189" s="98">
        <v>1289.4736509942002</v>
      </c>
      <c r="CF189" s="98">
        <v>1228.8313052568001</v>
      </c>
      <c r="CG189" s="98">
        <v>1031.2450194466001</v>
      </c>
      <c r="CH189" s="98">
        <v>916.05240255900014</v>
      </c>
      <c r="CI189" s="98">
        <v>944.65489027000001</v>
      </c>
      <c r="CJ189" s="98">
        <v>1159.4767857246002</v>
      </c>
      <c r="CK189" s="244">
        <v>958.02888531560006</v>
      </c>
      <c r="CL189" s="111">
        <f t="shared" si="168"/>
        <v>16365.2257987554</v>
      </c>
      <c r="CM189" s="111">
        <f t="shared" si="169"/>
        <v>14838.981503329203</v>
      </c>
      <c r="CN189" s="249">
        <f t="shared" si="170"/>
        <v>11622.8905533328</v>
      </c>
      <c r="CO189" s="363">
        <f t="shared" si="171"/>
        <v>-21.673259376156352</v>
      </c>
      <c r="CQ189" s="272"/>
      <c r="CR189" s="271"/>
    </row>
    <row r="190" spans="1:116" ht="20.100000000000001" customHeight="1" x14ac:dyDescent="0.25">
      <c r="A190" s="549"/>
      <c r="B190" s="59" t="s">
        <v>37</v>
      </c>
      <c r="C190" s="420"/>
      <c r="D190" s="66">
        <v>3.0134349616999998</v>
      </c>
      <c r="E190" s="67">
        <v>2.2900869676999998</v>
      </c>
      <c r="F190" s="67">
        <v>1.4624139652999999</v>
      </c>
      <c r="G190" s="67">
        <v>1.5828659506</v>
      </c>
      <c r="H190" s="67">
        <v>3.2103187123999994</v>
      </c>
      <c r="I190" s="26">
        <v>3.8849472428</v>
      </c>
      <c r="J190" s="67">
        <v>2.9320372803999999</v>
      </c>
      <c r="K190" s="67">
        <v>1.7257090608999999</v>
      </c>
      <c r="L190" s="26">
        <v>8.0060738416999992</v>
      </c>
      <c r="M190" s="67">
        <v>2.1686324873</v>
      </c>
      <c r="N190" s="67">
        <v>1.6539303281</v>
      </c>
      <c r="O190" s="242">
        <v>1.6373454918999999</v>
      </c>
      <c r="P190" s="80">
        <v>33.567796290800004</v>
      </c>
      <c r="Q190" s="52">
        <v>4.6394710013000005</v>
      </c>
      <c r="R190" s="67">
        <v>1.0081049741999999</v>
      </c>
      <c r="S190" s="26">
        <v>4.6328161149999998</v>
      </c>
      <c r="T190" s="67">
        <v>1.8933723412000001</v>
      </c>
      <c r="U190" s="67">
        <v>1.0729407505999999</v>
      </c>
      <c r="V190" s="67">
        <v>2.1707802928</v>
      </c>
      <c r="W190" s="26">
        <v>5.5961158382000002</v>
      </c>
      <c r="X190" s="67">
        <v>1.6470873911999999</v>
      </c>
      <c r="Y190" s="67">
        <v>1.8448844209999997</v>
      </c>
      <c r="Z190" s="67">
        <v>1.1209373555</v>
      </c>
      <c r="AA190" s="67">
        <v>2.7629000541999997</v>
      </c>
      <c r="AB190" s="76">
        <v>5.1606691537999998</v>
      </c>
      <c r="AC190" s="80">
        <v>33.550079689</v>
      </c>
      <c r="AD190" s="52">
        <v>9.917449253800001</v>
      </c>
      <c r="AE190" s="26">
        <v>8.2195162492923011</v>
      </c>
      <c r="AF190" s="26">
        <v>6.6736694638709713</v>
      </c>
      <c r="AG190" s="26">
        <v>1.0635083609333325</v>
      </c>
      <c r="AH190" s="26">
        <v>2.2196715137999998</v>
      </c>
      <c r="AI190" s="26">
        <v>4.8563640894666653</v>
      </c>
      <c r="AJ190" s="26">
        <v>0.84995597179354854</v>
      </c>
      <c r="AK190" s="26">
        <v>7.9850802798000045</v>
      </c>
      <c r="AL190" s="26">
        <v>0.64354615080000022</v>
      </c>
      <c r="AM190" s="26">
        <v>3.0791980284000013</v>
      </c>
      <c r="AN190" s="26">
        <v>1.6155617928333346</v>
      </c>
      <c r="AO190" s="76">
        <v>2.0401124127999997</v>
      </c>
      <c r="AP190" s="26">
        <v>0.64011469479999994</v>
      </c>
      <c r="AQ190" s="26">
        <v>3.8294852400000003E-2</v>
      </c>
      <c r="AR190" s="26">
        <v>3.4579627319999999</v>
      </c>
      <c r="AS190" s="26">
        <v>0.77938024080000001</v>
      </c>
      <c r="AT190" s="26">
        <v>0.1593802322</v>
      </c>
      <c r="AU190" s="26">
        <v>2.1971800018000001</v>
      </c>
      <c r="AV190" s="26">
        <v>1.0517044734000001</v>
      </c>
      <c r="AW190" s="26">
        <v>1.2147294236000001</v>
      </c>
      <c r="AX190" s="26">
        <v>0.62921058760000015</v>
      </c>
      <c r="AY190" s="26">
        <v>0.86548305060000008</v>
      </c>
      <c r="AZ190" s="26">
        <v>3.5402471972000007</v>
      </c>
      <c r="BA190" s="26">
        <v>2.4970349922000006</v>
      </c>
      <c r="BB190" s="52">
        <v>2.7700462537999999</v>
      </c>
      <c r="BC190" s="26">
        <v>12.8333133754</v>
      </c>
      <c r="BD190" s="26">
        <v>2.8292116958000002</v>
      </c>
      <c r="BE190" s="26">
        <v>4.5473432858000002</v>
      </c>
      <c r="BF190" s="26">
        <v>6.1654096336000004</v>
      </c>
      <c r="BG190" s="26">
        <v>2.4229201696000002</v>
      </c>
      <c r="BH190" s="26">
        <v>6.7097589342000008</v>
      </c>
      <c r="BI190" s="26">
        <v>6.3032099522000005</v>
      </c>
      <c r="BJ190" s="26">
        <v>7.5934968564000007</v>
      </c>
      <c r="BK190" s="26">
        <v>3.5757967461999995</v>
      </c>
      <c r="BL190" s="26">
        <v>5.8872102912000006</v>
      </c>
      <c r="BM190" s="76">
        <v>4.0101292084000004</v>
      </c>
      <c r="BN190" s="453">
        <f t="shared" si="164"/>
        <v>65.647846402599995</v>
      </c>
      <c r="BO190" s="26">
        <v>4.4336196464000004</v>
      </c>
      <c r="BP190" s="26">
        <v>3.0194043725999999</v>
      </c>
      <c r="BQ190" s="26">
        <v>4.2772132241999996</v>
      </c>
      <c r="BR190" s="26">
        <v>11.550044937200001</v>
      </c>
      <c r="BS190" s="26">
        <v>17.384449966799998</v>
      </c>
      <c r="BT190" s="26">
        <v>3.5236652052000004</v>
      </c>
      <c r="BU190" s="26">
        <v>3.7258685072000004</v>
      </c>
      <c r="BV190" s="26">
        <v>1.9651368659999999</v>
      </c>
      <c r="BW190" s="98">
        <v>13.273991886399999</v>
      </c>
      <c r="BX190" s="98">
        <v>4.0039877934000003</v>
      </c>
      <c r="BY190" s="98">
        <v>7.5920717600000005</v>
      </c>
      <c r="BZ190" s="98">
        <v>9.5701284755999989</v>
      </c>
      <c r="CA190" s="138">
        <v>1.6565512908000002</v>
      </c>
      <c r="CB190" s="98">
        <v>15.517212298</v>
      </c>
      <c r="CC190" s="98">
        <v>8.4054678596000016</v>
      </c>
      <c r="CD190" s="98">
        <v>10.244704517600001</v>
      </c>
      <c r="CE190" s="98">
        <v>3.9930704464000004</v>
      </c>
      <c r="CF190" s="98">
        <v>5.5539926512000006</v>
      </c>
      <c r="CG190" s="98">
        <v>11.9808663142</v>
      </c>
      <c r="CH190" s="98">
        <v>12.494584891600001</v>
      </c>
      <c r="CI190" s="98">
        <v>5.6424136608</v>
      </c>
      <c r="CJ190" s="98">
        <v>10.648245046600001</v>
      </c>
      <c r="CK190" s="244">
        <v>5.3174292556000005</v>
      </c>
      <c r="CL190" s="80">
        <f t="shared" si="168"/>
        <v>61.6377171942</v>
      </c>
      <c r="CM190" s="80">
        <f t="shared" si="169"/>
        <v>74.749454165399996</v>
      </c>
      <c r="CN190" s="27">
        <f t="shared" si="170"/>
        <v>91.454538232399997</v>
      </c>
      <c r="CO190" s="360">
        <f t="shared" si="171"/>
        <v>22.34810174002908</v>
      </c>
      <c r="CP190" s="273"/>
      <c r="CR190" s="271"/>
    </row>
    <row r="191" spans="1:116" ht="20.100000000000001" customHeight="1" thickBot="1" x14ac:dyDescent="0.3">
      <c r="A191" s="549"/>
      <c r="B191" s="59" t="s">
        <v>38</v>
      </c>
      <c r="C191" s="420"/>
      <c r="D191" s="52">
        <v>411.21828112989999</v>
      </c>
      <c r="E191" s="26">
        <v>358.31056537019998</v>
      </c>
      <c r="F191" s="26">
        <v>365.07021495219999</v>
      </c>
      <c r="G191" s="26">
        <v>358.48200471769997</v>
      </c>
      <c r="H191" s="26">
        <v>337.33655728129997</v>
      </c>
      <c r="I191" s="26">
        <v>373.97224291340001</v>
      </c>
      <c r="J191" s="26">
        <v>544.69706246650003</v>
      </c>
      <c r="K191" s="26">
        <v>425.83511866240002</v>
      </c>
      <c r="L191" s="26">
        <v>379.23790261789998</v>
      </c>
      <c r="M191" s="26">
        <v>469.57658979189995</v>
      </c>
      <c r="N191" s="26">
        <v>390.32</v>
      </c>
      <c r="O191" s="76">
        <v>452.32996317419997</v>
      </c>
      <c r="P191" s="80">
        <v>4866.3865030775996</v>
      </c>
      <c r="Q191" s="46">
        <v>398.43206851360003</v>
      </c>
      <c r="R191" s="32">
        <v>331.89351379509998</v>
      </c>
      <c r="S191" s="32">
        <v>439.48510999629997</v>
      </c>
      <c r="T191" s="32">
        <v>451.96617866119999</v>
      </c>
      <c r="U191" s="32">
        <v>430.0433405691</v>
      </c>
      <c r="V191" s="32">
        <v>479.62721618090001</v>
      </c>
      <c r="W191" s="32">
        <v>389.71737902749999</v>
      </c>
      <c r="X191" s="32">
        <v>350.27590985860002</v>
      </c>
      <c r="Y191" s="32">
        <v>379.86613004610001</v>
      </c>
      <c r="Z191" s="32">
        <v>298.82437312039997</v>
      </c>
      <c r="AA191" s="32">
        <v>324.65492449660002</v>
      </c>
      <c r="AB191" s="47">
        <v>332.52159391960004</v>
      </c>
      <c r="AC191" s="80">
        <v>4607.3077381849998</v>
      </c>
      <c r="AD191" s="52">
        <v>317.32522894660002</v>
      </c>
      <c r="AE191" s="26">
        <v>221.01366986778442</v>
      </c>
      <c r="AF191" s="26">
        <v>261.46247000131626</v>
      </c>
      <c r="AG191" s="26">
        <v>280.90685589559979</v>
      </c>
      <c r="AH191" s="26">
        <v>396.8377440703</v>
      </c>
      <c r="AI191" s="26">
        <v>260.37318040788324</v>
      </c>
      <c r="AJ191" s="26">
        <v>283.09993495745806</v>
      </c>
      <c r="AK191" s="26">
        <v>278.45983071150016</v>
      </c>
      <c r="AL191" s="26">
        <v>239.12804196750008</v>
      </c>
      <c r="AM191" s="26">
        <v>316.19195891670012</v>
      </c>
      <c r="AN191" s="26">
        <v>212.65851426006685</v>
      </c>
      <c r="AO191" s="76">
        <v>306.30740418600004</v>
      </c>
      <c r="AP191" s="32">
        <v>199.09677569600001</v>
      </c>
      <c r="AQ191" s="32">
        <v>200.9487629674</v>
      </c>
      <c r="AR191" s="32">
        <v>216.69120182500001</v>
      </c>
      <c r="AS191" s="32">
        <v>359.6103327866</v>
      </c>
      <c r="AT191" s="32">
        <v>244.2981789584</v>
      </c>
      <c r="AU191" s="32">
        <v>216.28802151460002</v>
      </c>
      <c r="AV191" s="32">
        <v>194.02039860840003</v>
      </c>
      <c r="AW191" s="32">
        <v>234.55817184379998</v>
      </c>
      <c r="AX191" s="32">
        <v>183.38788354179999</v>
      </c>
      <c r="AY191" s="32">
        <v>264.36931966200001</v>
      </c>
      <c r="AZ191" s="32">
        <v>208.20918061860002</v>
      </c>
      <c r="BA191" s="32">
        <v>190.81886631219999</v>
      </c>
      <c r="BB191" s="52">
        <v>123.36900760100002</v>
      </c>
      <c r="BC191" s="26">
        <v>93.760602486600007</v>
      </c>
      <c r="BD191" s="26">
        <v>166.80267228100001</v>
      </c>
      <c r="BE191" s="26">
        <v>176.01196619720002</v>
      </c>
      <c r="BF191" s="26">
        <v>112.95541495980001</v>
      </c>
      <c r="BG191" s="26">
        <v>179.30958891440002</v>
      </c>
      <c r="BH191" s="26">
        <v>160.73508364060001</v>
      </c>
      <c r="BI191" s="26">
        <v>137.4958349618</v>
      </c>
      <c r="BJ191" s="26">
        <v>163.10897600760001</v>
      </c>
      <c r="BK191" s="26">
        <v>189.86208551100003</v>
      </c>
      <c r="BL191" s="26">
        <v>190.25360340980001</v>
      </c>
      <c r="BM191" s="76">
        <v>199.88211501300003</v>
      </c>
      <c r="BN191" s="453">
        <f t="shared" si="164"/>
        <v>1893.5469509838001</v>
      </c>
      <c r="BO191" s="32">
        <v>143.94371277860003</v>
      </c>
      <c r="BP191" s="32">
        <v>80.477038362000002</v>
      </c>
      <c r="BQ191" s="32">
        <v>116.0641463422</v>
      </c>
      <c r="BR191" s="32">
        <v>86.750732341000003</v>
      </c>
      <c r="BS191" s="32">
        <v>86.525966636199996</v>
      </c>
      <c r="BT191" s="32">
        <v>96.420752500800006</v>
      </c>
      <c r="BU191" s="32">
        <v>112.318387265</v>
      </c>
      <c r="BV191" s="32">
        <v>100.9955121882</v>
      </c>
      <c r="BW191" s="247">
        <v>127.57207924860002</v>
      </c>
      <c r="BX191" s="247">
        <v>150.01593130160001</v>
      </c>
      <c r="BY191" s="247">
        <v>119.20265273140001</v>
      </c>
      <c r="BZ191" s="247">
        <v>119.07752173519999</v>
      </c>
      <c r="CA191" s="246">
        <v>88.24798023160001</v>
      </c>
      <c r="CB191" s="247">
        <v>63.576119748399996</v>
      </c>
      <c r="CC191" s="247">
        <v>78.745546784799998</v>
      </c>
      <c r="CD191" s="247">
        <v>92.320752421800009</v>
      </c>
      <c r="CE191" s="98">
        <v>59.571625206800007</v>
      </c>
      <c r="CF191" s="98">
        <v>190.9302899308</v>
      </c>
      <c r="CG191" s="98">
        <v>62.832870921800001</v>
      </c>
      <c r="CH191" s="98">
        <v>89.894655111800006</v>
      </c>
      <c r="CI191" s="98">
        <v>75.177357161199993</v>
      </c>
      <c r="CJ191" s="98">
        <v>84.15111915140001</v>
      </c>
      <c r="CK191" s="244">
        <v>74.701615063600002</v>
      </c>
      <c r="CL191" s="24">
        <f t="shared" si="168"/>
        <v>1693.6648359708001</v>
      </c>
      <c r="CM191" s="24">
        <f t="shared" si="169"/>
        <v>1220.2869116955999</v>
      </c>
      <c r="CN191" s="102">
        <f t="shared" si="170"/>
        <v>960.14993173400012</v>
      </c>
      <c r="CO191" s="362">
        <f t="shared" si="171"/>
        <v>-21.317689919343398</v>
      </c>
      <c r="CR191" s="271"/>
    </row>
    <row r="192" spans="1:116" ht="20.100000000000001" customHeight="1" thickBot="1" x14ac:dyDescent="0.3">
      <c r="A192" s="549"/>
      <c r="B192" s="329"/>
      <c r="C192" s="322" t="s">
        <v>115</v>
      </c>
      <c r="D192" s="323">
        <f t="shared" ref="D192:BP192" si="172">+D193+D197</f>
        <v>132696</v>
      </c>
      <c r="E192" s="324">
        <f t="shared" si="172"/>
        <v>122503</v>
      </c>
      <c r="F192" s="324">
        <f t="shared" si="172"/>
        <v>155205</v>
      </c>
      <c r="G192" s="324">
        <f t="shared" si="172"/>
        <v>145615</v>
      </c>
      <c r="H192" s="324">
        <f t="shared" si="172"/>
        <v>141467</v>
      </c>
      <c r="I192" s="324">
        <f t="shared" si="172"/>
        <v>153551</v>
      </c>
      <c r="J192" s="324">
        <f t="shared" si="172"/>
        <v>158375</v>
      </c>
      <c r="K192" s="324">
        <f t="shared" si="172"/>
        <v>148322</v>
      </c>
      <c r="L192" s="324">
        <f t="shared" si="172"/>
        <v>156509</v>
      </c>
      <c r="M192" s="324">
        <f t="shared" si="172"/>
        <v>163449</v>
      </c>
      <c r="N192" s="324">
        <f t="shared" si="172"/>
        <v>154371</v>
      </c>
      <c r="O192" s="325">
        <f t="shared" si="172"/>
        <v>174154</v>
      </c>
      <c r="P192" s="324">
        <f t="shared" si="172"/>
        <v>1806217</v>
      </c>
      <c r="Q192" s="323">
        <f t="shared" si="172"/>
        <v>128639</v>
      </c>
      <c r="R192" s="324">
        <f t="shared" si="172"/>
        <v>125318</v>
      </c>
      <c r="S192" s="324">
        <f t="shared" si="172"/>
        <v>169518</v>
      </c>
      <c r="T192" s="324">
        <f t="shared" si="172"/>
        <v>152599</v>
      </c>
      <c r="U192" s="324">
        <f t="shared" si="172"/>
        <v>152686</v>
      </c>
      <c r="V192" s="324">
        <f t="shared" si="172"/>
        <v>150019</v>
      </c>
      <c r="W192" s="324">
        <f t="shared" si="172"/>
        <v>153071</v>
      </c>
      <c r="X192" s="324">
        <f t="shared" si="172"/>
        <v>156962</v>
      </c>
      <c r="Y192" s="324">
        <f t="shared" si="172"/>
        <v>158652</v>
      </c>
      <c r="Z192" s="324">
        <f t="shared" si="172"/>
        <v>159006</v>
      </c>
      <c r="AA192" s="324">
        <f t="shared" si="172"/>
        <v>163952</v>
      </c>
      <c r="AB192" s="325">
        <f t="shared" si="172"/>
        <v>185404</v>
      </c>
      <c r="AC192" s="324">
        <f t="shared" si="172"/>
        <v>1855826</v>
      </c>
      <c r="AD192" s="323">
        <f t="shared" si="172"/>
        <v>142108</v>
      </c>
      <c r="AE192" s="324">
        <f t="shared" si="172"/>
        <v>140285</v>
      </c>
      <c r="AF192" s="324">
        <f t="shared" si="172"/>
        <v>160568</v>
      </c>
      <c r="AG192" s="324">
        <f t="shared" si="172"/>
        <v>144759</v>
      </c>
      <c r="AH192" s="324">
        <f t="shared" si="172"/>
        <v>169549</v>
      </c>
      <c r="AI192" s="324">
        <f t="shared" si="172"/>
        <v>161327</v>
      </c>
      <c r="AJ192" s="324">
        <f t="shared" si="172"/>
        <v>154975</v>
      </c>
      <c r="AK192" s="324">
        <f t="shared" si="172"/>
        <v>173374</v>
      </c>
      <c r="AL192" s="324">
        <f t="shared" si="172"/>
        <v>162818</v>
      </c>
      <c r="AM192" s="324">
        <f t="shared" si="172"/>
        <v>163295</v>
      </c>
      <c r="AN192" s="324">
        <f t="shared" si="172"/>
        <v>166484</v>
      </c>
      <c r="AO192" s="325">
        <f t="shared" si="172"/>
        <v>184433</v>
      </c>
      <c r="AP192" s="324">
        <f t="shared" si="172"/>
        <v>145730</v>
      </c>
      <c r="AQ192" s="324">
        <f t="shared" si="172"/>
        <v>142341</v>
      </c>
      <c r="AR192" s="324">
        <f t="shared" si="172"/>
        <v>166294</v>
      </c>
      <c r="AS192" s="324">
        <f t="shared" si="172"/>
        <v>142793</v>
      </c>
      <c r="AT192" s="324">
        <f t="shared" si="172"/>
        <v>177985</v>
      </c>
      <c r="AU192" s="324">
        <f t="shared" si="172"/>
        <v>151648</v>
      </c>
      <c r="AV192" s="324">
        <f t="shared" si="172"/>
        <v>173125</v>
      </c>
      <c r="AW192" s="324">
        <f t="shared" si="172"/>
        <v>175827</v>
      </c>
      <c r="AX192" s="324">
        <f t="shared" si="172"/>
        <v>153542</v>
      </c>
      <c r="AY192" s="324">
        <f t="shared" si="172"/>
        <v>188654</v>
      </c>
      <c r="AZ192" s="324">
        <f t="shared" si="172"/>
        <v>167720</v>
      </c>
      <c r="BA192" s="324">
        <f t="shared" si="172"/>
        <v>183354</v>
      </c>
      <c r="BB192" s="323">
        <f t="shared" si="172"/>
        <v>160349</v>
      </c>
      <c r="BC192" s="324">
        <f t="shared" si="172"/>
        <v>141025</v>
      </c>
      <c r="BD192" s="324">
        <f t="shared" si="172"/>
        <v>157417</v>
      </c>
      <c r="BE192" s="324">
        <f t="shared" si="172"/>
        <v>176952</v>
      </c>
      <c r="BF192" s="324">
        <f t="shared" si="172"/>
        <v>166176</v>
      </c>
      <c r="BG192" s="324">
        <f t="shared" si="172"/>
        <v>158273</v>
      </c>
      <c r="BH192" s="324">
        <f t="shared" si="172"/>
        <v>185320</v>
      </c>
      <c r="BI192" s="324">
        <f t="shared" si="172"/>
        <v>170461</v>
      </c>
      <c r="BJ192" s="324">
        <f t="shared" si="172"/>
        <v>171688</v>
      </c>
      <c r="BK192" s="324">
        <f t="shared" si="172"/>
        <v>193672</v>
      </c>
      <c r="BL192" s="324">
        <f t="shared" si="172"/>
        <v>175029</v>
      </c>
      <c r="BM192" s="325">
        <f t="shared" si="172"/>
        <v>192787</v>
      </c>
      <c r="BN192" s="442">
        <f t="shared" si="164"/>
        <v>2049149</v>
      </c>
      <c r="BO192" s="324">
        <f t="shared" si="172"/>
        <v>164558</v>
      </c>
      <c r="BP192" s="324">
        <f t="shared" si="172"/>
        <v>154770</v>
      </c>
      <c r="BQ192" s="324">
        <f t="shared" ref="BQ192:BY192" si="173">+BQ193+BQ197</f>
        <v>161460</v>
      </c>
      <c r="BR192" s="324">
        <f t="shared" si="173"/>
        <v>168780</v>
      </c>
      <c r="BS192" s="324">
        <f t="shared" si="173"/>
        <v>171089</v>
      </c>
      <c r="BT192" s="324">
        <f t="shared" si="173"/>
        <v>165206</v>
      </c>
      <c r="BU192" s="324">
        <f t="shared" si="173"/>
        <v>203381</v>
      </c>
      <c r="BV192" s="324">
        <f t="shared" si="173"/>
        <v>176800</v>
      </c>
      <c r="BW192" s="324">
        <f t="shared" si="173"/>
        <v>181615</v>
      </c>
      <c r="BX192" s="324">
        <f t="shared" si="173"/>
        <v>194323</v>
      </c>
      <c r="BY192" s="324">
        <f t="shared" si="173"/>
        <v>166412</v>
      </c>
      <c r="BZ192" s="324">
        <f t="shared" ref="BZ192:CJ192" si="174">+BZ193+BZ197</f>
        <v>208098</v>
      </c>
      <c r="CA192" s="323">
        <f t="shared" si="174"/>
        <v>151271</v>
      </c>
      <c r="CB192" s="324">
        <f t="shared" si="174"/>
        <v>144557</v>
      </c>
      <c r="CC192" s="324">
        <f t="shared" si="174"/>
        <v>179014</v>
      </c>
      <c r="CD192" s="324">
        <f t="shared" si="174"/>
        <v>166654</v>
      </c>
      <c r="CE192" s="324">
        <f t="shared" si="174"/>
        <v>160733</v>
      </c>
      <c r="CF192" s="324">
        <f t="shared" ref="CF192:CG192" si="175">+CF193+CF197</f>
        <v>174771</v>
      </c>
      <c r="CG192" s="324">
        <f t="shared" si="175"/>
        <v>170182</v>
      </c>
      <c r="CH192" s="324">
        <f t="shared" si="174"/>
        <v>164895</v>
      </c>
      <c r="CI192" s="324">
        <f t="shared" si="174"/>
        <v>172088</v>
      </c>
      <c r="CJ192" s="324">
        <f t="shared" si="174"/>
        <v>181836</v>
      </c>
      <c r="CK192" s="325">
        <f t="shared" ref="CK192" si="176">+CK193+CK197</f>
        <v>169466</v>
      </c>
      <c r="CL192" s="324">
        <f t="shared" si="168"/>
        <v>1856362</v>
      </c>
      <c r="CM192" s="324">
        <f t="shared" si="169"/>
        <v>1908394</v>
      </c>
      <c r="CN192" s="325">
        <f t="shared" si="170"/>
        <v>1835467</v>
      </c>
      <c r="CO192" s="556">
        <f t="shared" ref="CO192:CO200" si="177">((CN192/CM192)-1)*100</f>
        <v>-3.8213807002117961</v>
      </c>
      <c r="CR192" s="271"/>
    </row>
    <row r="193" spans="1:116" s="38" customFormat="1" ht="20.100000000000001" customHeight="1" thickBot="1" x14ac:dyDescent="0.3">
      <c r="A193" s="549"/>
      <c r="B193" s="340" t="s">
        <v>41</v>
      </c>
      <c r="C193" s="421"/>
      <c r="D193" s="101">
        <f t="shared" ref="D193:BP193" si="178">SUM(D194:D196)</f>
        <v>106884</v>
      </c>
      <c r="E193" s="24">
        <f t="shared" si="178"/>
        <v>97442</v>
      </c>
      <c r="F193" s="24">
        <f t="shared" si="178"/>
        <v>123920</v>
      </c>
      <c r="G193" s="24">
        <f t="shared" si="178"/>
        <v>115946</v>
      </c>
      <c r="H193" s="24">
        <f t="shared" si="178"/>
        <v>112405</v>
      </c>
      <c r="I193" s="24">
        <f t="shared" si="178"/>
        <v>121893</v>
      </c>
      <c r="J193" s="24">
        <f t="shared" si="178"/>
        <v>126039</v>
      </c>
      <c r="K193" s="24">
        <f t="shared" si="178"/>
        <v>118331</v>
      </c>
      <c r="L193" s="24">
        <f t="shared" si="178"/>
        <v>125542</v>
      </c>
      <c r="M193" s="24">
        <f t="shared" si="178"/>
        <v>130587</v>
      </c>
      <c r="N193" s="24">
        <f t="shared" si="178"/>
        <v>123174</v>
      </c>
      <c r="O193" s="102">
        <f t="shared" si="178"/>
        <v>141286</v>
      </c>
      <c r="P193" s="24">
        <f t="shared" si="178"/>
        <v>1443449</v>
      </c>
      <c r="Q193" s="101">
        <f t="shared" si="178"/>
        <v>103511</v>
      </c>
      <c r="R193" s="24">
        <f t="shared" si="178"/>
        <v>100396</v>
      </c>
      <c r="S193" s="24">
        <f t="shared" si="178"/>
        <v>136452</v>
      </c>
      <c r="T193" s="24">
        <f t="shared" si="178"/>
        <v>122604</v>
      </c>
      <c r="U193" s="24">
        <f t="shared" si="178"/>
        <v>121924</v>
      </c>
      <c r="V193" s="24">
        <f t="shared" si="178"/>
        <v>119941</v>
      </c>
      <c r="W193" s="24">
        <f t="shared" si="178"/>
        <v>123088</v>
      </c>
      <c r="X193" s="24">
        <f t="shared" si="178"/>
        <v>126454</v>
      </c>
      <c r="Y193" s="24">
        <f t="shared" si="178"/>
        <v>128858</v>
      </c>
      <c r="Z193" s="24">
        <f t="shared" si="178"/>
        <v>128859</v>
      </c>
      <c r="AA193" s="24">
        <f t="shared" si="178"/>
        <v>133573</v>
      </c>
      <c r="AB193" s="102">
        <f t="shared" si="178"/>
        <v>151527</v>
      </c>
      <c r="AC193" s="24">
        <f t="shared" si="178"/>
        <v>1497187</v>
      </c>
      <c r="AD193" s="101">
        <f t="shared" si="178"/>
        <v>116583</v>
      </c>
      <c r="AE193" s="24">
        <f t="shared" si="178"/>
        <v>114583</v>
      </c>
      <c r="AF193" s="24">
        <f t="shared" si="178"/>
        <v>132073</v>
      </c>
      <c r="AG193" s="24">
        <f t="shared" si="178"/>
        <v>118688</v>
      </c>
      <c r="AH193" s="24">
        <f t="shared" si="178"/>
        <v>139607</v>
      </c>
      <c r="AI193" s="24">
        <f t="shared" si="178"/>
        <v>133088</v>
      </c>
      <c r="AJ193" s="24">
        <f t="shared" si="178"/>
        <v>126275</v>
      </c>
      <c r="AK193" s="24">
        <f t="shared" si="178"/>
        <v>142434</v>
      </c>
      <c r="AL193" s="24">
        <f t="shared" si="178"/>
        <v>134056</v>
      </c>
      <c r="AM193" s="24">
        <f t="shared" si="178"/>
        <v>134194</v>
      </c>
      <c r="AN193" s="24">
        <f t="shared" si="178"/>
        <v>137267</v>
      </c>
      <c r="AO193" s="102">
        <f t="shared" si="178"/>
        <v>153678</v>
      </c>
      <c r="AP193" s="24">
        <f t="shared" si="178"/>
        <v>120689</v>
      </c>
      <c r="AQ193" s="24">
        <f t="shared" si="178"/>
        <v>117258</v>
      </c>
      <c r="AR193" s="24">
        <f t="shared" si="178"/>
        <v>137477</v>
      </c>
      <c r="AS193" s="24">
        <f t="shared" si="178"/>
        <v>117515</v>
      </c>
      <c r="AT193" s="24">
        <f t="shared" si="178"/>
        <v>147394</v>
      </c>
      <c r="AU193" s="24">
        <f t="shared" si="178"/>
        <v>125905</v>
      </c>
      <c r="AV193" s="24">
        <f t="shared" si="178"/>
        <v>144976</v>
      </c>
      <c r="AW193" s="24">
        <f t="shared" si="178"/>
        <v>148470</v>
      </c>
      <c r="AX193" s="24">
        <f t="shared" si="178"/>
        <v>130351</v>
      </c>
      <c r="AY193" s="24">
        <f t="shared" si="178"/>
        <v>159682</v>
      </c>
      <c r="AZ193" s="24">
        <f t="shared" si="178"/>
        <v>142305</v>
      </c>
      <c r="BA193" s="24">
        <f t="shared" si="178"/>
        <v>157312</v>
      </c>
      <c r="BB193" s="101">
        <f t="shared" si="178"/>
        <v>136584</v>
      </c>
      <c r="BC193" s="24">
        <f t="shared" si="178"/>
        <v>118964</v>
      </c>
      <c r="BD193" s="24">
        <f t="shared" si="178"/>
        <v>133517</v>
      </c>
      <c r="BE193" s="24">
        <f t="shared" si="178"/>
        <v>149776</v>
      </c>
      <c r="BF193" s="24">
        <f t="shared" si="178"/>
        <v>140021</v>
      </c>
      <c r="BG193" s="24">
        <f t="shared" si="178"/>
        <v>134197</v>
      </c>
      <c r="BH193" s="24">
        <f t="shared" si="178"/>
        <v>158305</v>
      </c>
      <c r="BI193" s="24">
        <f t="shared" si="178"/>
        <v>145669</v>
      </c>
      <c r="BJ193" s="24">
        <f t="shared" si="178"/>
        <v>147494</v>
      </c>
      <c r="BK193" s="24">
        <f t="shared" si="178"/>
        <v>166514</v>
      </c>
      <c r="BL193" s="24">
        <f t="shared" si="178"/>
        <v>150938</v>
      </c>
      <c r="BM193" s="102">
        <f t="shared" si="178"/>
        <v>167298</v>
      </c>
      <c r="BN193" s="23">
        <f t="shared" si="164"/>
        <v>1749277</v>
      </c>
      <c r="BO193" s="24">
        <f t="shared" si="178"/>
        <v>142201</v>
      </c>
      <c r="BP193" s="24">
        <f t="shared" si="178"/>
        <v>133560</v>
      </c>
      <c r="BQ193" s="24">
        <f t="shared" ref="BQ193:BY193" si="179">SUM(BQ194:BQ196)</f>
        <v>139924</v>
      </c>
      <c r="BR193" s="24">
        <f t="shared" si="179"/>
        <v>145700</v>
      </c>
      <c r="BS193" s="24">
        <f t="shared" si="179"/>
        <v>147355</v>
      </c>
      <c r="BT193" s="24">
        <f t="shared" si="179"/>
        <v>142160</v>
      </c>
      <c r="BU193" s="24">
        <f t="shared" si="179"/>
        <v>178323</v>
      </c>
      <c r="BV193" s="24">
        <f t="shared" si="179"/>
        <v>154711</v>
      </c>
      <c r="BW193" s="24">
        <f t="shared" si="179"/>
        <v>157848</v>
      </c>
      <c r="BX193" s="24">
        <f t="shared" si="179"/>
        <v>169043</v>
      </c>
      <c r="BY193" s="24">
        <f t="shared" si="179"/>
        <v>144803</v>
      </c>
      <c r="BZ193" s="24">
        <f t="shared" ref="BZ193:CJ193" si="180">SUM(BZ194:BZ196)</f>
        <v>182956</v>
      </c>
      <c r="CA193" s="101">
        <f t="shared" si="180"/>
        <v>132608</v>
      </c>
      <c r="CB193" s="24">
        <f t="shared" si="180"/>
        <v>126610</v>
      </c>
      <c r="CC193" s="24">
        <f t="shared" si="180"/>
        <v>157286</v>
      </c>
      <c r="CD193" s="24">
        <f t="shared" si="180"/>
        <v>146642</v>
      </c>
      <c r="CE193" s="24">
        <f t="shared" si="180"/>
        <v>141581</v>
      </c>
      <c r="CF193" s="24">
        <f t="shared" ref="CF193:CG193" si="181">SUM(CF194:CF196)</f>
        <v>154489</v>
      </c>
      <c r="CG193" s="24">
        <f t="shared" si="181"/>
        <v>150729</v>
      </c>
      <c r="CH193" s="24">
        <f t="shared" si="180"/>
        <v>146170</v>
      </c>
      <c r="CI193" s="24">
        <f t="shared" si="180"/>
        <v>153002</v>
      </c>
      <c r="CJ193" s="24">
        <f t="shared" si="180"/>
        <v>161733</v>
      </c>
      <c r="CK193" s="102">
        <f t="shared" ref="CK193" si="182">SUM(CK194:CK196)</f>
        <v>150610</v>
      </c>
      <c r="CL193" s="375">
        <f t="shared" si="168"/>
        <v>1581979</v>
      </c>
      <c r="CM193" s="375">
        <f t="shared" si="169"/>
        <v>1655628</v>
      </c>
      <c r="CN193" s="376">
        <f t="shared" si="170"/>
        <v>1621460</v>
      </c>
      <c r="CO193" s="371">
        <f t="shared" si="177"/>
        <v>-2.0637486198590516</v>
      </c>
      <c r="CP193" s="234"/>
      <c r="CQ193" s="269"/>
      <c r="CR193" s="271"/>
      <c r="CS193" s="237"/>
      <c r="CT193" s="237"/>
      <c r="CU193" s="212"/>
      <c r="CV193" s="222"/>
      <c r="CW193" s="222"/>
      <c r="CX193" s="212"/>
      <c r="CY193" s="212"/>
      <c r="CZ193" s="212"/>
      <c r="DA193" s="212"/>
      <c r="DB193" s="212"/>
      <c r="DC193" s="212"/>
      <c r="DD193" s="212"/>
      <c r="DE193" s="212"/>
      <c r="DF193" s="212"/>
      <c r="DG193" s="212"/>
      <c r="DH193" s="212"/>
      <c r="DI193" s="212"/>
      <c r="DJ193" s="212"/>
      <c r="DK193" s="212"/>
      <c r="DL193" s="212"/>
    </row>
    <row r="194" spans="1:116" ht="20.100000000000001" customHeight="1" x14ac:dyDescent="0.25">
      <c r="A194" s="549"/>
      <c r="B194" s="625" t="s">
        <v>36</v>
      </c>
      <c r="C194" s="626"/>
      <c r="D194" s="52">
        <v>88171</v>
      </c>
      <c r="E194" s="26">
        <v>80826</v>
      </c>
      <c r="F194" s="26">
        <v>102719</v>
      </c>
      <c r="G194" s="26">
        <v>94713</v>
      </c>
      <c r="H194" s="26">
        <v>91557</v>
      </c>
      <c r="I194" s="26">
        <v>99336</v>
      </c>
      <c r="J194" s="26">
        <v>103069</v>
      </c>
      <c r="K194" s="26">
        <v>97140</v>
      </c>
      <c r="L194" s="26">
        <v>103346</v>
      </c>
      <c r="M194" s="26">
        <v>107101</v>
      </c>
      <c r="N194" s="26">
        <v>101442</v>
      </c>
      <c r="O194" s="76">
        <v>111440</v>
      </c>
      <c r="P194" s="111">
        <v>1180860</v>
      </c>
      <c r="Q194" s="45">
        <v>85764</v>
      </c>
      <c r="R194" s="31">
        <v>86295</v>
      </c>
      <c r="S194" s="31">
        <v>114113</v>
      </c>
      <c r="T194" s="31">
        <v>102328</v>
      </c>
      <c r="U194" s="31">
        <v>101617</v>
      </c>
      <c r="V194" s="31">
        <v>103860</v>
      </c>
      <c r="W194" s="31">
        <v>105952</v>
      </c>
      <c r="X194" s="31">
        <v>107669</v>
      </c>
      <c r="Y194" s="31">
        <v>109558</v>
      </c>
      <c r="Z194" s="31">
        <v>109052</v>
      </c>
      <c r="AA194" s="31">
        <v>112015</v>
      </c>
      <c r="AB194" s="160">
        <v>121327</v>
      </c>
      <c r="AC194" s="427">
        <v>1259550</v>
      </c>
      <c r="AD194" s="45">
        <v>99047</v>
      </c>
      <c r="AE194" s="31">
        <v>99587</v>
      </c>
      <c r="AF194" s="31">
        <v>113039</v>
      </c>
      <c r="AG194" s="31">
        <v>102942</v>
      </c>
      <c r="AH194" s="31">
        <v>118340</v>
      </c>
      <c r="AI194" s="31">
        <v>111859</v>
      </c>
      <c r="AJ194" s="31">
        <v>108746</v>
      </c>
      <c r="AK194" s="31">
        <v>120455</v>
      </c>
      <c r="AL194" s="31">
        <v>112707</v>
      </c>
      <c r="AM194" s="31">
        <v>112833</v>
      </c>
      <c r="AN194" s="31">
        <v>116177</v>
      </c>
      <c r="AO194" s="134">
        <v>124106</v>
      </c>
      <c r="AP194" s="31">
        <v>102357</v>
      </c>
      <c r="AQ194" s="31">
        <v>103115</v>
      </c>
      <c r="AR194" s="31">
        <v>118766</v>
      </c>
      <c r="AS194" s="31">
        <v>101983</v>
      </c>
      <c r="AT194" s="31">
        <v>125863</v>
      </c>
      <c r="AU194" s="31">
        <v>107371</v>
      </c>
      <c r="AV194" s="31">
        <v>124163</v>
      </c>
      <c r="AW194" s="31">
        <v>126649</v>
      </c>
      <c r="AX194" s="31">
        <v>110414</v>
      </c>
      <c r="AY194" s="31">
        <v>136470</v>
      </c>
      <c r="AZ194" s="31">
        <v>120948</v>
      </c>
      <c r="BA194" s="31">
        <v>128882</v>
      </c>
      <c r="BB194" s="52">
        <v>115761</v>
      </c>
      <c r="BC194" s="26">
        <v>106303</v>
      </c>
      <c r="BD194" s="26">
        <v>116876</v>
      </c>
      <c r="BE194" s="26">
        <v>129897</v>
      </c>
      <c r="BF194" s="26">
        <v>122104</v>
      </c>
      <c r="BG194" s="26">
        <v>115511</v>
      </c>
      <c r="BH194" s="26">
        <v>135844</v>
      </c>
      <c r="BI194" s="26">
        <v>125259</v>
      </c>
      <c r="BJ194" s="26">
        <v>126269</v>
      </c>
      <c r="BK194" s="26">
        <v>142410</v>
      </c>
      <c r="BL194" s="26">
        <v>128591</v>
      </c>
      <c r="BM194" s="76">
        <v>138334</v>
      </c>
      <c r="BN194" s="453">
        <f t="shared" si="164"/>
        <v>1503159</v>
      </c>
      <c r="BO194" s="26">
        <v>120808</v>
      </c>
      <c r="BP194" s="26">
        <v>117788</v>
      </c>
      <c r="BQ194" s="26">
        <v>122930</v>
      </c>
      <c r="BR194" s="26">
        <v>126593</v>
      </c>
      <c r="BS194" s="26">
        <v>128101</v>
      </c>
      <c r="BT194" s="26">
        <v>123457</v>
      </c>
      <c r="BU194" s="26">
        <v>158196</v>
      </c>
      <c r="BV194" s="26">
        <v>125659</v>
      </c>
      <c r="BW194" s="98">
        <v>136954</v>
      </c>
      <c r="BX194" s="98">
        <v>146078</v>
      </c>
      <c r="BY194" s="98">
        <v>125378</v>
      </c>
      <c r="BZ194" s="98">
        <v>151485</v>
      </c>
      <c r="CA194" s="138">
        <v>115208</v>
      </c>
      <c r="CB194" s="98">
        <v>113660</v>
      </c>
      <c r="CC194" s="98">
        <v>138690</v>
      </c>
      <c r="CD194" s="98">
        <v>128353</v>
      </c>
      <c r="CE194" s="98">
        <v>122461</v>
      </c>
      <c r="CF194" s="98">
        <v>136349</v>
      </c>
      <c r="CG194" s="98">
        <v>133073</v>
      </c>
      <c r="CH194" s="98">
        <v>127736</v>
      </c>
      <c r="CI194" s="98">
        <v>133100</v>
      </c>
      <c r="CJ194" s="98">
        <v>140932</v>
      </c>
      <c r="CK194" s="244">
        <v>131371</v>
      </c>
      <c r="CL194" s="80">
        <f t="shared" si="168"/>
        <v>1364825</v>
      </c>
      <c r="CM194" s="80">
        <f t="shared" si="169"/>
        <v>1431942</v>
      </c>
      <c r="CN194" s="27">
        <f t="shared" si="170"/>
        <v>1420933</v>
      </c>
      <c r="CO194" s="360">
        <f t="shared" si="177"/>
        <v>-0.76881605539889097</v>
      </c>
      <c r="CQ194" s="237"/>
      <c r="CR194" s="271"/>
    </row>
    <row r="195" spans="1:116" ht="20.100000000000001" customHeight="1" x14ac:dyDescent="0.25">
      <c r="A195" s="549"/>
      <c r="B195" s="59" t="s">
        <v>37</v>
      </c>
      <c r="C195" s="420"/>
      <c r="D195" s="52">
        <v>13410</v>
      </c>
      <c r="E195" s="26">
        <v>11749</v>
      </c>
      <c r="F195" s="26">
        <v>14875</v>
      </c>
      <c r="G195" s="26">
        <v>15383</v>
      </c>
      <c r="H195" s="26">
        <v>15031</v>
      </c>
      <c r="I195" s="26">
        <v>16540</v>
      </c>
      <c r="J195" s="26">
        <v>16530</v>
      </c>
      <c r="K195" s="26">
        <v>15444</v>
      </c>
      <c r="L195" s="26">
        <v>16440</v>
      </c>
      <c r="M195" s="26">
        <v>17504</v>
      </c>
      <c r="N195" s="26">
        <v>16065</v>
      </c>
      <c r="O195" s="76">
        <v>22818</v>
      </c>
      <c r="P195" s="80">
        <v>191789</v>
      </c>
      <c r="Q195" s="52">
        <v>12680</v>
      </c>
      <c r="R195" s="26">
        <v>9414</v>
      </c>
      <c r="S195" s="26">
        <v>16675</v>
      </c>
      <c r="T195" s="26">
        <v>15222</v>
      </c>
      <c r="U195" s="26">
        <v>15551</v>
      </c>
      <c r="V195" s="26">
        <v>11233</v>
      </c>
      <c r="W195" s="26">
        <v>12716</v>
      </c>
      <c r="X195" s="26">
        <v>14356</v>
      </c>
      <c r="Y195" s="26">
        <v>15106</v>
      </c>
      <c r="Z195" s="26">
        <v>15549</v>
      </c>
      <c r="AA195" s="26">
        <v>17449</v>
      </c>
      <c r="AB195" s="161">
        <v>25219</v>
      </c>
      <c r="AC195" s="428">
        <v>181170</v>
      </c>
      <c r="AD195" s="52">
        <v>13855</v>
      </c>
      <c r="AE195" s="26">
        <v>11154</v>
      </c>
      <c r="AF195" s="26">
        <v>14655</v>
      </c>
      <c r="AG195" s="26">
        <v>12214</v>
      </c>
      <c r="AH195" s="26">
        <v>16968</v>
      </c>
      <c r="AI195" s="26">
        <v>17438</v>
      </c>
      <c r="AJ195" s="26">
        <v>13595</v>
      </c>
      <c r="AK195" s="26">
        <v>17760</v>
      </c>
      <c r="AL195" s="26">
        <v>17433</v>
      </c>
      <c r="AM195" s="26">
        <v>17457</v>
      </c>
      <c r="AN195" s="26">
        <v>17388</v>
      </c>
      <c r="AO195" s="76">
        <v>25045</v>
      </c>
      <c r="AP195" s="26">
        <v>14905</v>
      </c>
      <c r="AQ195" s="26">
        <v>10518</v>
      </c>
      <c r="AR195" s="26">
        <v>14239</v>
      </c>
      <c r="AS195" s="26">
        <v>11435</v>
      </c>
      <c r="AT195" s="26">
        <v>17006</v>
      </c>
      <c r="AU195" s="26">
        <v>14865</v>
      </c>
      <c r="AV195" s="26">
        <v>16410</v>
      </c>
      <c r="AW195" s="26">
        <v>17363</v>
      </c>
      <c r="AX195" s="26">
        <v>15691</v>
      </c>
      <c r="AY195" s="26">
        <v>18613</v>
      </c>
      <c r="AZ195" s="26">
        <v>17095</v>
      </c>
      <c r="BA195" s="26">
        <v>23828</v>
      </c>
      <c r="BB195" s="52">
        <v>16858</v>
      </c>
      <c r="BC195" s="26">
        <v>9346</v>
      </c>
      <c r="BD195" s="26">
        <v>12907</v>
      </c>
      <c r="BE195" s="26">
        <v>15559</v>
      </c>
      <c r="BF195" s="26">
        <v>13864</v>
      </c>
      <c r="BG195" s="26">
        <v>14510</v>
      </c>
      <c r="BH195" s="26">
        <v>17163</v>
      </c>
      <c r="BI195" s="26">
        <v>15653</v>
      </c>
      <c r="BJ195" s="26">
        <v>16449</v>
      </c>
      <c r="BK195" s="26">
        <v>18861</v>
      </c>
      <c r="BL195" s="26">
        <v>17578</v>
      </c>
      <c r="BM195" s="76">
        <v>23807</v>
      </c>
      <c r="BN195" s="453">
        <f t="shared" ref="BN195:BN196" si="183">SUM(BB195:BM195)</f>
        <v>192555</v>
      </c>
      <c r="BO195" s="26">
        <v>17260</v>
      </c>
      <c r="BP195" s="26">
        <v>11634</v>
      </c>
      <c r="BQ195" s="26">
        <v>13016</v>
      </c>
      <c r="BR195" s="26">
        <v>14698</v>
      </c>
      <c r="BS195" s="26">
        <v>14875</v>
      </c>
      <c r="BT195" s="26">
        <v>14369</v>
      </c>
      <c r="BU195" s="26">
        <v>15586</v>
      </c>
      <c r="BV195" s="26">
        <v>14526</v>
      </c>
      <c r="BW195" s="98">
        <v>16191</v>
      </c>
      <c r="BX195" s="98">
        <v>17858</v>
      </c>
      <c r="BY195" s="98">
        <v>15126</v>
      </c>
      <c r="BZ195" s="98">
        <v>25601</v>
      </c>
      <c r="CA195" s="138">
        <v>13521</v>
      </c>
      <c r="CB195" s="98">
        <v>8915</v>
      </c>
      <c r="CC195" s="98">
        <v>13778</v>
      </c>
      <c r="CD195" s="98">
        <v>13528</v>
      </c>
      <c r="CE195" s="98">
        <v>14331</v>
      </c>
      <c r="CF195" s="98">
        <v>12486</v>
      </c>
      <c r="CG195" s="98">
        <v>12296</v>
      </c>
      <c r="CH195" s="98">
        <v>12899</v>
      </c>
      <c r="CI195" s="98">
        <v>14437</v>
      </c>
      <c r="CJ195" s="98">
        <v>15140</v>
      </c>
      <c r="CK195" s="244">
        <v>14004</v>
      </c>
      <c r="CL195" s="80">
        <f t="shared" si="168"/>
        <v>168748</v>
      </c>
      <c r="CM195" s="80">
        <f t="shared" si="169"/>
        <v>165139</v>
      </c>
      <c r="CN195" s="27">
        <f t="shared" si="170"/>
        <v>145335</v>
      </c>
      <c r="CO195" s="360">
        <f t="shared" si="177"/>
        <v>-11.992321619968639</v>
      </c>
      <c r="CP195" s="270"/>
      <c r="CQ195" s="269"/>
      <c r="CR195" s="271"/>
    </row>
    <row r="196" spans="1:116" ht="20.100000000000001" customHeight="1" thickBot="1" x14ac:dyDescent="0.3">
      <c r="A196" s="549"/>
      <c r="B196" s="68" t="s">
        <v>38</v>
      </c>
      <c r="C196" s="422"/>
      <c r="D196" s="52">
        <v>5303</v>
      </c>
      <c r="E196" s="26">
        <v>4867</v>
      </c>
      <c r="F196" s="26">
        <v>6326</v>
      </c>
      <c r="G196" s="26">
        <v>5850</v>
      </c>
      <c r="H196" s="26">
        <v>5817</v>
      </c>
      <c r="I196" s="26">
        <v>6017</v>
      </c>
      <c r="J196" s="26">
        <v>6440</v>
      </c>
      <c r="K196" s="26">
        <v>5747</v>
      </c>
      <c r="L196" s="26">
        <v>5756</v>
      </c>
      <c r="M196" s="26">
        <v>5982</v>
      </c>
      <c r="N196" s="26">
        <v>5667</v>
      </c>
      <c r="O196" s="76">
        <v>7028</v>
      </c>
      <c r="P196" s="24">
        <v>70800</v>
      </c>
      <c r="Q196" s="46">
        <v>5067</v>
      </c>
      <c r="R196" s="32">
        <v>4687</v>
      </c>
      <c r="S196" s="32">
        <v>5664</v>
      </c>
      <c r="T196" s="32">
        <v>5054</v>
      </c>
      <c r="U196" s="32">
        <v>4756</v>
      </c>
      <c r="V196" s="32">
        <v>4848</v>
      </c>
      <c r="W196" s="32">
        <v>4420</v>
      </c>
      <c r="X196" s="32">
        <v>4429</v>
      </c>
      <c r="Y196" s="32">
        <v>4194</v>
      </c>
      <c r="Z196" s="32">
        <v>4258</v>
      </c>
      <c r="AA196" s="32">
        <v>4109</v>
      </c>
      <c r="AB196" s="64">
        <v>4981</v>
      </c>
      <c r="AC196" s="319">
        <v>56467</v>
      </c>
      <c r="AD196" s="52">
        <v>3681</v>
      </c>
      <c r="AE196" s="26">
        <v>3842</v>
      </c>
      <c r="AF196" s="26">
        <v>4379</v>
      </c>
      <c r="AG196" s="26">
        <v>3532</v>
      </c>
      <c r="AH196" s="26">
        <v>4299</v>
      </c>
      <c r="AI196" s="26">
        <v>3791</v>
      </c>
      <c r="AJ196" s="26">
        <v>3934</v>
      </c>
      <c r="AK196" s="26">
        <v>4219</v>
      </c>
      <c r="AL196" s="26">
        <v>3916</v>
      </c>
      <c r="AM196" s="26">
        <v>3904</v>
      </c>
      <c r="AN196" s="26">
        <v>3702</v>
      </c>
      <c r="AO196" s="76">
        <v>4527</v>
      </c>
      <c r="AP196" s="32">
        <v>3427</v>
      </c>
      <c r="AQ196" s="32">
        <v>3625</v>
      </c>
      <c r="AR196" s="32">
        <v>4472</v>
      </c>
      <c r="AS196" s="32">
        <v>4097</v>
      </c>
      <c r="AT196" s="32">
        <v>4525</v>
      </c>
      <c r="AU196" s="32">
        <v>3669</v>
      </c>
      <c r="AV196" s="32">
        <v>4403</v>
      </c>
      <c r="AW196" s="32">
        <v>4458</v>
      </c>
      <c r="AX196" s="32">
        <v>4246</v>
      </c>
      <c r="AY196" s="32">
        <v>4599</v>
      </c>
      <c r="AZ196" s="32">
        <v>4262</v>
      </c>
      <c r="BA196" s="32">
        <v>4602</v>
      </c>
      <c r="BB196" s="52">
        <v>3965</v>
      </c>
      <c r="BC196" s="26">
        <v>3315</v>
      </c>
      <c r="BD196" s="26">
        <v>3734</v>
      </c>
      <c r="BE196" s="26">
        <v>4320</v>
      </c>
      <c r="BF196" s="26">
        <v>4053</v>
      </c>
      <c r="BG196" s="26">
        <v>4176</v>
      </c>
      <c r="BH196" s="26">
        <v>5298</v>
      </c>
      <c r="BI196" s="26">
        <v>4757</v>
      </c>
      <c r="BJ196" s="26">
        <v>4776</v>
      </c>
      <c r="BK196" s="26">
        <v>5243</v>
      </c>
      <c r="BL196" s="26">
        <v>4769</v>
      </c>
      <c r="BM196" s="76">
        <v>5157</v>
      </c>
      <c r="BN196" s="453">
        <f t="shared" si="183"/>
        <v>53563</v>
      </c>
      <c r="BO196" s="26">
        <v>4133</v>
      </c>
      <c r="BP196" s="26">
        <v>4138</v>
      </c>
      <c r="BQ196" s="26">
        <v>3978</v>
      </c>
      <c r="BR196" s="26">
        <v>4409</v>
      </c>
      <c r="BS196" s="26">
        <v>4379</v>
      </c>
      <c r="BT196" s="26">
        <v>4334</v>
      </c>
      <c r="BU196" s="26">
        <v>4541</v>
      </c>
      <c r="BV196" s="26">
        <v>14526</v>
      </c>
      <c r="BW196" s="98">
        <v>4703</v>
      </c>
      <c r="BX196" s="98">
        <v>5107</v>
      </c>
      <c r="BY196" s="98">
        <v>4299</v>
      </c>
      <c r="BZ196" s="98">
        <v>5870</v>
      </c>
      <c r="CA196" s="138">
        <v>3879</v>
      </c>
      <c r="CB196" s="98">
        <v>4035</v>
      </c>
      <c r="CC196" s="98">
        <v>4818</v>
      </c>
      <c r="CD196" s="98">
        <v>4761</v>
      </c>
      <c r="CE196" s="98">
        <v>4789</v>
      </c>
      <c r="CF196" s="98">
        <v>5654</v>
      </c>
      <c r="CG196" s="98">
        <v>5360</v>
      </c>
      <c r="CH196" s="98">
        <v>5535</v>
      </c>
      <c r="CI196" s="98">
        <v>5465</v>
      </c>
      <c r="CJ196" s="98">
        <v>5661</v>
      </c>
      <c r="CK196" s="244">
        <v>5235</v>
      </c>
      <c r="CL196" s="24">
        <f t="shared" si="168"/>
        <v>48406</v>
      </c>
      <c r="CM196" s="24">
        <f t="shared" si="169"/>
        <v>58547</v>
      </c>
      <c r="CN196" s="102">
        <f t="shared" si="170"/>
        <v>55192</v>
      </c>
      <c r="CO196" s="362">
        <f t="shared" si="177"/>
        <v>-5.730438792764792</v>
      </c>
      <c r="CQ196" s="269"/>
      <c r="CR196" s="271"/>
    </row>
    <row r="197" spans="1:116" s="38" customFormat="1" ht="20.100000000000001" customHeight="1" thickBot="1" x14ac:dyDescent="0.3">
      <c r="A197" s="549"/>
      <c r="B197" s="340" t="s">
        <v>39</v>
      </c>
      <c r="C197" s="423"/>
      <c r="D197" s="139">
        <f t="shared" ref="D197:BP197" si="184">SUM(D198:D200)</f>
        <v>25812</v>
      </c>
      <c r="E197" s="375">
        <f t="shared" si="184"/>
        <v>25061</v>
      </c>
      <c r="F197" s="375">
        <f t="shared" si="184"/>
        <v>31285</v>
      </c>
      <c r="G197" s="375">
        <f t="shared" si="184"/>
        <v>29669</v>
      </c>
      <c r="H197" s="375">
        <f t="shared" si="184"/>
        <v>29062</v>
      </c>
      <c r="I197" s="375">
        <f t="shared" si="184"/>
        <v>31658</v>
      </c>
      <c r="J197" s="375">
        <f t="shared" si="184"/>
        <v>32336</v>
      </c>
      <c r="K197" s="375">
        <f t="shared" si="184"/>
        <v>29991</v>
      </c>
      <c r="L197" s="375">
        <f t="shared" si="184"/>
        <v>30967</v>
      </c>
      <c r="M197" s="375">
        <f t="shared" si="184"/>
        <v>32862</v>
      </c>
      <c r="N197" s="375">
        <f t="shared" si="184"/>
        <v>31197</v>
      </c>
      <c r="O197" s="376">
        <f t="shared" si="184"/>
        <v>32868</v>
      </c>
      <c r="P197" s="375">
        <f t="shared" si="184"/>
        <v>362768</v>
      </c>
      <c r="Q197" s="139">
        <f t="shared" si="184"/>
        <v>25128</v>
      </c>
      <c r="R197" s="375">
        <f t="shared" si="184"/>
        <v>24922</v>
      </c>
      <c r="S197" s="375">
        <f t="shared" si="184"/>
        <v>33066</v>
      </c>
      <c r="T197" s="375">
        <f t="shared" si="184"/>
        <v>29995</v>
      </c>
      <c r="U197" s="375">
        <f t="shared" si="184"/>
        <v>30762</v>
      </c>
      <c r="V197" s="375">
        <f t="shared" si="184"/>
        <v>30078</v>
      </c>
      <c r="W197" s="375">
        <f t="shared" si="184"/>
        <v>29983</v>
      </c>
      <c r="X197" s="375">
        <f t="shared" si="184"/>
        <v>30508</v>
      </c>
      <c r="Y197" s="375">
        <f t="shared" si="184"/>
        <v>29794</v>
      </c>
      <c r="Z197" s="375">
        <f t="shared" si="184"/>
        <v>30147</v>
      </c>
      <c r="AA197" s="375">
        <f t="shared" si="184"/>
        <v>30379</v>
      </c>
      <c r="AB197" s="376">
        <f t="shared" si="184"/>
        <v>33877</v>
      </c>
      <c r="AC197" s="375">
        <f t="shared" si="184"/>
        <v>358639</v>
      </c>
      <c r="AD197" s="139">
        <f t="shared" si="184"/>
        <v>25525</v>
      </c>
      <c r="AE197" s="375">
        <f t="shared" si="184"/>
        <v>25702</v>
      </c>
      <c r="AF197" s="375">
        <f t="shared" si="184"/>
        <v>28495</v>
      </c>
      <c r="AG197" s="375">
        <f t="shared" si="184"/>
        <v>26071</v>
      </c>
      <c r="AH197" s="375">
        <f t="shared" si="184"/>
        <v>29942</v>
      </c>
      <c r="AI197" s="375">
        <f t="shared" si="184"/>
        <v>28239</v>
      </c>
      <c r="AJ197" s="375">
        <f t="shared" si="184"/>
        <v>28700</v>
      </c>
      <c r="AK197" s="375">
        <f t="shared" si="184"/>
        <v>30940</v>
      </c>
      <c r="AL197" s="375">
        <f t="shared" si="184"/>
        <v>28762</v>
      </c>
      <c r="AM197" s="375">
        <f t="shared" si="184"/>
        <v>29101</v>
      </c>
      <c r="AN197" s="375">
        <f t="shared" si="184"/>
        <v>29217</v>
      </c>
      <c r="AO197" s="376">
        <f t="shared" si="184"/>
        <v>30755</v>
      </c>
      <c r="AP197" s="375">
        <f t="shared" si="184"/>
        <v>25041</v>
      </c>
      <c r="AQ197" s="375">
        <f t="shared" si="184"/>
        <v>25083</v>
      </c>
      <c r="AR197" s="375">
        <f t="shared" si="184"/>
        <v>28817</v>
      </c>
      <c r="AS197" s="375">
        <f t="shared" si="184"/>
        <v>25278</v>
      </c>
      <c r="AT197" s="375">
        <f t="shared" si="184"/>
        <v>30591</v>
      </c>
      <c r="AU197" s="375">
        <f t="shared" si="184"/>
        <v>25743</v>
      </c>
      <c r="AV197" s="375">
        <f t="shared" si="184"/>
        <v>28149</v>
      </c>
      <c r="AW197" s="375">
        <f t="shared" si="184"/>
        <v>27357</v>
      </c>
      <c r="AX197" s="375">
        <f t="shared" si="184"/>
        <v>23191</v>
      </c>
      <c r="AY197" s="375">
        <f t="shared" si="184"/>
        <v>28972</v>
      </c>
      <c r="AZ197" s="375">
        <f t="shared" si="184"/>
        <v>25415</v>
      </c>
      <c r="BA197" s="375">
        <f t="shared" si="184"/>
        <v>26042</v>
      </c>
      <c r="BB197" s="139">
        <f t="shared" si="184"/>
        <v>23765</v>
      </c>
      <c r="BC197" s="375">
        <f t="shared" si="184"/>
        <v>22061</v>
      </c>
      <c r="BD197" s="375">
        <f t="shared" si="184"/>
        <v>23900</v>
      </c>
      <c r="BE197" s="375">
        <f t="shared" si="184"/>
        <v>27176</v>
      </c>
      <c r="BF197" s="375">
        <f t="shared" si="184"/>
        <v>26155</v>
      </c>
      <c r="BG197" s="375">
        <f t="shared" si="184"/>
        <v>24076</v>
      </c>
      <c r="BH197" s="375">
        <f t="shared" si="184"/>
        <v>27015</v>
      </c>
      <c r="BI197" s="375">
        <f t="shared" si="184"/>
        <v>24792</v>
      </c>
      <c r="BJ197" s="375">
        <f t="shared" si="184"/>
        <v>24194</v>
      </c>
      <c r="BK197" s="375">
        <f t="shared" si="184"/>
        <v>27158</v>
      </c>
      <c r="BL197" s="375">
        <f t="shared" si="184"/>
        <v>24091</v>
      </c>
      <c r="BM197" s="376">
        <f t="shared" si="184"/>
        <v>25489</v>
      </c>
      <c r="BN197" s="276">
        <f>SUM(BB197:BM197)</f>
        <v>299872</v>
      </c>
      <c r="BO197" s="375">
        <f t="shared" si="184"/>
        <v>22357</v>
      </c>
      <c r="BP197" s="375">
        <f t="shared" si="184"/>
        <v>21210</v>
      </c>
      <c r="BQ197" s="375">
        <f t="shared" ref="BQ197:BY197" si="185">SUM(BQ198:BQ200)</f>
        <v>21536</v>
      </c>
      <c r="BR197" s="375">
        <f t="shared" si="185"/>
        <v>23080</v>
      </c>
      <c r="BS197" s="375">
        <f t="shared" si="185"/>
        <v>23734</v>
      </c>
      <c r="BT197" s="375">
        <f t="shared" si="185"/>
        <v>23046</v>
      </c>
      <c r="BU197" s="375">
        <f t="shared" si="185"/>
        <v>25058</v>
      </c>
      <c r="BV197" s="375">
        <f t="shared" si="185"/>
        <v>22089</v>
      </c>
      <c r="BW197" s="375">
        <f t="shared" si="185"/>
        <v>23767</v>
      </c>
      <c r="BX197" s="375">
        <f t="shared" si="185"/>
        <v>25280</v>
      </c>
      <c r="BY197" s="375">
        <f t="shared" si="185"/>
        <v>21609</v>
      </c>
      <c r="BZ197" s="375">
        <f t="shared" ref="BZ197:CK197" si="186">SUM(BZ198:BZ200)</f>
        <v>25142</v>
      </c>
      <c r="CA197" s="139">
        <f t="shared" si="186"/>
        <v>18663</v>
      </c>
      <c r="CB197" s="375">
        <f t="shared" si="186"/>
        <v>17947</v>
      </c>
      <c r="CC197" s="375">
        <f t="shared" si="186"/>
        <v>21728</v>
      </c>
      <c r="CD197" s="375">
        <f t="shared" si="186"/>
        <v>20012</v>
      </c>
      <c r="CE197" s="375">
        <f t="shared" si="186"/>
        <v>19152</v>
      </c>
      <c r="CF197" s="375">
        <f t="shared" ref="CF197:CG197" si="187">SUM(CF198:CF200)</f>
        <v>20282</v>
      </c>
      <c r="CG197" s="375">
        <f t="shared" si="187"/>
        <v>19453</v>
      </c>
      <c r="CH197" s="375">
        <f t="shared" si="186"/>
        <v>18725</v>
      </c>
      <c r="CI197" s="375">
        <f t="shared" si="186"/>
        <v>19086</v>
      </c>
      <c r="CJ197" s="375">
        <f t="shared" si="186"/>
        <v>20103</v>
      </c>
      <c r="CK197" s="376">
        <f t="shared" si="186"/>
        <v>18856</v>
      </c>
      <c r="CL197" s="24">
        <f t="shared" si="168"/>
        <v>274383</v>
      </c>
      <c r="CM197" s="375">
        <f t="shared" si="169"/>
        <v>252766</v>
      </c>
      <c r="CN197" s="376">
        <f t="shared" si="170"/>
        <v>214007</v>
      </c>
      <c r="CO197" s="371">
        <f t="shared" si="177"/>
        <v>-15.333945229975555</v>
      </c>
      <c r="CP197" s="234"/>
      <c r="CQ197" s="271"/>
      <c r="CR197" s="271"/>
      <c r="CS197" s="237"/>
      <c r="CT197" s="237"/>
      <c r="CU197" s="212"/>
      <c r="CV197" s="222"/>
      <c r="CW197" s="222"/>
      <c r="CX197" s="212"/>
      <c r="CY197" s="212"/>
      <c r="CZ197" s="212"/>
      <c r="DA197" s="212"/>
      <c r="DB197" s="212"/>
      <c r="DC197" s="212"/>
      <c r="DD197" s="212"/>
      <c r="DE197" s="212"/>
      <c r="DF197" s="212"/>
      <c r="DG197" s="212"/>
      <c r="DH197" s="212"/>
      <c r="DI197" s="212"/>
      <c r="DJ197" s="212"/>
      <c r="DK197" s="212"/>
      <c r="DL197" s="212"/>
    </row>
    <row r="198" spans="1:116" ht="20.100000000000001" customHeight="1" x14ac:dyDescent="0.25">
      <c r="A198" s="549"/>
      <c r="B198" s="625" t="s">
        <v>36</v>
      </c>
      <c r="C198" s="626"/>
      <c r="D198" s="45">
        <v>23602</v>
      </c>
      <c r="E198" s="31">
        <v>22892</v>
      </c>
      <c r="F198" s="31">
        <v>28816</v>
      </c>
      <c r="G198" s="31">
        <v>27152</v>
      </c>
      <c r="H198" s="31">
        <v>26738</v>
      </c>
      <c r="I198" s="31">
        <v>29334</v>
      </c>
      <c r="J198" s="31">
        <v>29844</v>
      </c>
      <c r="K198" s="31">
        <v>27742</v>
      </c>
      <c r="L198" s="31">
        <v>28353</v>
      </c>
      <c r="M198" s="31">
        <v>30352</v>
      </c>
      <c r="N198" s="31">
        <v>28854</v>
      </c>
      <c r="O198" s="134">
        <v>30245</v>
      </c>
      <c r="P198" s="111">
        <v>333924</v>
      </c>
      <c r="Q198" s="45">
        <v>23107</v>
      </c>
      <c r="R198" s="31">
        <v>22936</v>
      </c>
      <c r="S198" s="31">
        <v>30645</v>
      </c>
      <c r="T198" s="31">
        <v>27668</v>
      </c>
      <c r="U198" s="31">
        <v>28497</v>
      </c>
      <c r="V198" s="31">
        <v>27704</v>
      </c>
      <c r="W198" s="31">
        <v>27936</v>
      </c>
      <c r="X198" s="31">
        <v>28595</v>
      </c>
      <c r="Y198" s="31">
        <v>27992</v>
      </c>
      <c r="Z198" s="31">
        <v>28277</v>
      </c>
      <c r="AA198" s="31">
        <v>28549</v>
      </c>
      <c r="AB198" s="134">
        <v>31824</v>
      </c>
      <c r="AC198" s="427">
        <v>333730</v>
      </c>
      <c r="AD198" s="52">
        <v>23969</v>
      </c>
      <c r="AE198" s="26">
        <v>24301</v>
      </c>
      <c r="AF198" s="26">
        <v>26754</v>
      </c>
      <c r="AG198" s="26">
        <v>24692</v>
      </c>
      <c r="AH198" s="26">
        <v>28466</v>
      </c>
      <c r="AI198" s="26">
        <v>26825</v>
      </c>
      <c r="AJ198" s="26">
        <v>27356</v>
      </c>
      <c r="AK198" s="26">
        <v>29431</v>
      </c>
      <c r="AL198" s="26">
        <v>27469</v>
      </c>
      <c r="AM198" s="26">
        <v>27642</v>
      </c>
      <c r="AN198" s="26">
        <v>27949</v>
      </c>
      <c r="AO198" s="76">
        <v>29370</v>
      </c>
      <c r="AP198" s="31">
        <v>23846</v>
      </c>
      <c r="AQ198" s="31">
        <v>24008</v>
      </c>
      <c r="AR198" s="31">
        <v>27585</v>
      </c>
      <c r="AS198" s="31">
        <v>23947</v>
      </c>
      <c r="AT198" s="31">
        <v>29187</v>
      </c>
      <c r="AU198" s="31">
        <v>24693</v>
      </c>
      <c r="AV198" s="31">
        <v>27098</v>
      </c>
      <c r="AW198" s="31">
        <v>26127</v>
      </c>
      <c r="AX198" s="31">
        <v>22157</v>
      </c>
      <c r="AY198" s="31">
        <v>27689</v>
      </c>
      <c r="AZ198" s="31">
        <v>24218</v>
      </c>
      <c r="BA198" s="31">
        <v>24954</v>
      </c>
      <c r="BB198" s="52">
        <v>22888</v>
      </c>
      <c r="BC198" s="26">
        <v>21298</v>
      </c>
      <c r="BD198" s="26">
        <v>22891</v>
      </c>
      <c r="BE198" s="26">
        <v>26254</v>
      </c>
      <c r="BF198" s="26">
        <v>25268</v>
      </c>
      <c r="BG198" s="26">
        <v>23303</v>
      </c>
      <c r="BH198" s="26">
        <v>26114</v>
      </c>
      <c r="BI198" s="26">
        <v>23999</v>
      </c>
      <c r="BJ198" s="26">
        <v>23258</v>
      </c>
      <c r="BK198" s="26">
        <v>25857</v>
      </c>
      <c r="BL198" s="26">
        <v>22988</v>
      </c>
      <c r="BM198" s="76">
        <v>24268</v>
      </c>
      <c r="BN198" s="453">
        <f>SUM(BB198:BM198)</f>
        <v>288386</v>
      </c>
      <c r="BO198" s="26">
        <v>21386</v>
      </c>
      <c r="BP198" s="26">
        <v>20430</v>
      </c>
      <c r="BQ198" s="26">
        <v>20739</v>
      </c>
      <c r="BR198" s="26">
        <v>22302</v>
      </c>
      <c r="BS198" s="26">
        <v>22921</v>
      </c>
      <c r="BT198" s="26">
        <v>22326</v>
      </c>
      <c r="BU198" s="26">
        <v>24340</v>
      </c>
      <c r="BV198" s="26">
        <v>21372</v>
      </c>
      <c r="BW198" s="98">
        <v>22768</v>
      </c>
      <c r="BX198" s="98">
        <v>24279</v>
      </c>
      <c r="BY198" s="98">
        <v>20929</v>
      </c>
      <c r="BZ198" s="98">
        <v>24343</v>
      </c>
      <c r="CA198" s="138">
        <v>18113</v>
      </c>
      <c r="CB198" s="98">
        <v>17371</v>
      </c>
      <c r="CC198" s="98">
        <v>21109</v>
      </c>
      <c r="CD198" s="98">
        <v>19259</v>
      </c>
      <c r="CE198" s="98">
        <v>18476</v>
      </c>
      <c r="CF198" s="98">
        <v>19718</v>
      </c>
      <c r="CG198" s="98">
        <v>18816</v>
      </c>
      <c r="CH198" s="98">
        <v>17972</v>
      </c>
      <c r="CI198" s="98">
        <v>18417</v>
      </c>
      <c r="CJ198" s="98">
        <v>19376</v>
      </c>
      <c r="CK198" s="244">
        <v>18157</v>
      </c>
      <c r="CL198" s="111">
        <f t="shared" si="168"/>
        <v>264118</v>
      </c>
      <c r="CM198" s="111">
        <f t="shared" si="169"/>
        <v>243792</v>
      </c>
      <c r="CN198" s="249">
        <f t="shared" si="170"/>
        <v>206784</v>
      </c>
      <c r="CO198" s="360">
        <f t="shared" si="177"/>
        <v>-15.180153573538103</v>
      </c>
      <c r="CR198" s="271"/>
    </row>
    <row r="199" spans="1:116" ht="20.100000000000001" customHeight="1" x14ac:dyDescent="0.25">
      <c r="A199" s="549"/>
      <c r="B199" s="623" t="s">
        <v>37</v>
      </c>
      <c r="C199" s="639"/>
      <c r="D199" s="52">
        <v>21</v>
      </c>
      <c r="E199" s="26">
        <v>16</v>
      </c>
      <c r="F199" s="26">
        <v>11</v>
      </c>
      <c r="G199" s="26">
        <v>18</v>
      </c>
      <c r="H199" s="26">
        <v>25</v>
      </c>
      <c r="I199" s="26">
        <v>25</v>
      </c>
      <c r="J199" s="26">
        <v>27</v>
      </c>
      <c r="K199" s="26">
        <v>24</v>
      </c>
      <c r="L199" s="26">
        <v>284</v>
      </c>
      <c r="M199" s="26">
        <v>19</v>
      </c>
      <c r="N199" s="26">
        <v>23</v>
      </c>
      <c r="O199" s="76">
        <v>26</v>
      </c>
      <c r="P199" s="80">
        <v>519</v>
      </c>
      <c r="Q199" s="52">
        <v>14</v>
      </c>
      <c r="R199" s="26">
        <v>13</v>
      </c>
      <c r="S199" s="26">
        <v>24</v>
      </c>
      <c r="T199" s="26">
        <v>15</v>
      </c>
      <c r="U199" s="26">
        <v>12</v>
      </c>
      <c r="V199" s="26">
        <v>13</v>
      </c>
      <c r="W199" s="26">
        <v>12</v>
      </c>
      <c r="X199" s="26">
        <v>21</v>
      </c>
      <c r="Y199" s="26">
        <v>20</v>
      </c>
      <c r="Z199" s="26">
        <v>12</v>
      </c>
      <c r="AA199" s="26">
        <v>14</v>
      </c>
      <c r="AB199" s="76">
        <v>35</v>
      </c>
      <c r="AC199" s="428">
        <v>205</v>
      </c>
      <c r="AD199" s="52">
        <v>8</v>
      </c>
      <c r="AE199" s="26">
        <v>24</v>
      </c>
      <c r="AF199" s="26">
        <v>19</v>
      </c>
      <c r="AG199" s="26">
        <v>21</v>
      </c>
      <c r="AH199" s="26">
        <v>36</v>
      </c>
      <c r="AI199" s="26">
        <v>19</v>
      </c>
      <c r="AJ199" s="26">
        <v>17</v>
      </c>
      <c r="AK199" s="26">
        <v>36</v>
      </c>
      <c r="AL199" s="26">
        <v>22</v>
      </c>
      <c r="AM199" s="26">
        <v>24</v>
      </c>
      <c r="AN199" s="26">
        <v>22</v>
      </c>
      <c r="AO199" s="76">
        <v>45</v>
      </c>
      <c r="AP199" s="26">
        <v>17</v>
      </c>
      <c r="AQ199" s="26">
        <v>8</v>
      </c>
      <c r="AR199" s="26">
        <v>37</v>
      </c>
      <c r="AS199" s="26">
        <v>18</v>
      </c>
      <c r="AT199" s="26">
        <v>11</v>
      </c>
      <c r="AU199" s="26">
        <v>26</v>
      </c>
      <c r="AV199" s="26">
        <v>18</v>
      </c>
      <c r="AW199" s="26">
        <v>15</v>
      </c>
      <c r="AX199" s="26">
        <v>17</v>
      </c>
      <c r="AY199" s="26">
        <v>23</v>
      </c>
      <c r="AZ199" s="26">
        <v>23</v>
      </c>
      <c r="BA199" s="26">
        <v>28</v>
      </c>
      <c r="BB199" s="52">
        <v>30</v>
      </c>
      <c r="BC199" s="26">
        <v>25</v>
      </c>
      <c r="BD199" s="26">
        <v>39</v>
      </c>
      <c r="BE199" s="26">
        <v>34</v>
      </c>
      <c r="BF199" s="26">
        <v>63</v>
      </c>
      <c r="BG199" s="26">
        <v>35</v>
      </c>
      <c r="BH199" s="26">
        <v>33</v>
      </c>
      <c r="BI199" s="26">
        <v>25</v>
      </c>
      <c r="BJ199" s="26">
        <v>41</v>
      </c>
      <c r="BK199" s="26">
        <v>40</v>
      </c>
      <c r="BL199" s="26">
        <v>53</v>
      </c>
      <c r="BM199" s="76">
        <v>49</v>
      </c>
      <c r="BN199" s="453">
        <f t="shared" ref="BN199:BN200" si="188">SUM(BB199:BM199)</f>
        <v>467</v>
      </c>
      <c r="BO199" s="26">
        <v>53</v>
      </c>
      <c r="BP199" s="26">
        <v>50</v>
      </c>
      <c r="BQ199" s="26">
        <v>65</v>
      </c>
      <c r="BR199" s="26">
        <v>68</v>
      </c>
      <c r="BS199" s="26">
        <v>99</v>
      </c>
      <c r="BT199" s="26">
        <v>61</v>
      </c>
      <c r="BU199" s="26">
        <v>29</v>
      </c>
      <c r="BV199" s="26">
        <v>26</v>
      </c>
      <c r="BW199" s="98">
        <v>32</v>
      </c>
      <c r="BX199" s="98">
        <v>43</v>
      </c>
      <c r="BY199" s="98">
        <v>33</v>
      </c>
      <c r="BZ199" s="98">
        <v>51</v>
      </c>
      <c r="CA199" s="138">
        <v>20</v>
      </c>
      <c r="CB199" s="98">
        <v>34</v>
      </c>
      <c r="CC199" s="98">
        <v>34</v>
      </c>
      <c r="CD199" s="98">
        <v>36</v>
      </c>
      <c r="CE199" s="98">
        <v>37</v>
      </c>
      <c r="CF199" s="98">
        <v>34</v>
      </c>
      <c r="CG199" s="98">
        <v>41</v>
      </c>
      <c r="CH199" s="98">
        <v>30</v>
      </c>
      <c r="CI199" s="98">
        <v>23</v>
      </c>
      <c r="CJ199" s="98">
        <v>30</v>
      </c>
      <c r="CK199" s="244">
        <v>35</v>
      </c>
      <c r="CL199" s="80">
        <f t="shared" si="168"/>
        <v>418</v>
      </c>
      <c r="CM199" s="80">
        <f t="shared" si="169"/>
        <v>559</v>
      </c>
      <c r="CN199" s="27">
        <f t="shared" si="170"/>
        <v>354</v>
      </c>
      <c r="CO199" s="360">
        <f t="shared" si="177"/>
        <v>-36.672629695885504</v>
      </c>
      <c r="CR199" s="271"/>
    </row>
    <row r="200" spans="1:116" ht="20.100000000000001" customHeight="1" thickBot="1" x14ac:dyDescent="0.3">
      <c r="A200" s="549"/>
      <c r="B200" s="590" t="s">
        <v>38</v>
      </c>
      <c r="C200" s="640"/>
      <c r="D200" s="46">
        <v>2189</v>
      </c>
      <c r="E200" s="32">
        <v>2153</v>
      </c>
      <c r="F200" s="32">
        <v>2458</v>
      </c>
      <c r="G200" s="32">
        <v>2499</v>
      </c>
      <c r="H200" s="32">
        <v>2299</v>
      </c>
      <c r="I200" s="32">
        <v>2299</v>
      </c>
      <c r="J200" s="32">
        <v>2465</v>
      </c>
      <c r="K200" s="32">
        <v>2225</v>
      </c>
      <c r="L200" s="32">
        <v>2330</v>
      </c>
      <c r="M200" s="32">
        <v>2491</v>
      </c>
      <c r="N200" s="32">
        <v>2320</v>
      </c>
      <c r="O200" s="47">
        <v>2597</v>
      </c>
      <c r="P200" s="24">
        <v>28325</v>
      </c>
      <c r="Q200" s="46">
        <v>2007</v>
      </c>
      <c r="R200" s="32">
        <v>1973</v>
      </c>
      <c r="S200" s="32">
        <v>2397</v>
      </c>
      <c r="T200" s="32">
        <v>2312</v>
      </c>
      <c r="U200" s="32">
        <v>2253</v>
      </c>
      <c r="V200" s="32">
        <v>2361</v>
      </c>
      <c r="W200" s="32">
        <v>2035</v>
      </c>
      <c r="X200" s="32">
        <v>1892</v>
      </c>
      <c r="Y200" s="32">
        <v>1782</v>
      </c>
      <c r="Z200" s="32">
        <v>1858</v>
      </c>
      <c r="AA200" s="32">
        <v>1816</v>
      </c>
      <c r="AB200" s="47">
        <v>2018</v>
      </c>
      <c r="AC200" s="319">
        <v>24704</v>
      </c>
      <c r="AD200" s="46">
        <v>1548</v>
      </c>
      <c r="AE200" s="32">
        <v>1377</v>
      </c>
      <c r="AF200" s="32">
        <v>1722</v>
      </c>
      <c r="AG200" s="32">
        <v>1358</v>
      </c>
      <c r="AH200" s="32">
        <v>1440</v>
      </c>
      <c r="AI200" s="32">
        <v>1395</v>
      </c>
      <c r="AJ200" s="32">
        <v>1327</v>
      </c>
      <c r="AK200" s="32">
        <v>1473</v>
      </c>
      <c r="AL200" s="32">
        <v>1271</v>
      </c>
      <c r="AM200" s="32">
        <v>1435</v>
      </c>
      <c r="AN200" s="32">
        <v>1246</v>
      </c>
      <c r="AO200" s="47">
        <v>1340</v>
      </c>
      <c r="AP200" s="32">
        <v>1178</v>
      </c>
      <c r="AQ200" s="32">
        <v>1067</v>
      </c>
      <c r="AR200" s="32">
        <v>1195</v>
      </c>
      <c r="AS200" s="32">
        <v>1313</v>
      </c>
      <c r="AT200" s="32">
        <v>1393</v>
      </c>
      <c r="AU200" s="32">
        <v>1024</v>
      </c>
      <c r="AV200" s="32">
        <v>1033</v>
      </c>
      <c r="AW200" s="32">
        <v>1215</v>
      </c>
      <c r="AX200" s="32">
        <v>1017</v>
      </c>
      <c r="AY200" s="32">
        <v>1260</v>
      </c>
      <c r="AZ200" s="32">
        <v>1174</v>
      </c>
      <c r="BA200" s="32">
        <v>1060</v>
      </c>
      <c r="BB200" s="46">
        <v>847</v>
      </c>
      <c r="BC200" s="32">
        <v>738</v>
      </c>
      <c r="BD200" s="32">
        <v>970</v>
      </c>
      <c r="BE200" s="32">
        <v>888</v>
      </c>
      <c r="BF200" s="32">
        <v>824</v>
      </c>
      <c r="BG200" s="32">
        <v>738</v>
      </c>
      <c r="BH200" s="32">
        <v>868</v>
      </c>
      <c r="BI200" s="32">
        <v>768</v>
      </c>
      <c r="BJ200" s="32">
        <v>895</v>
      </c>
      <c r="BK200" s="32">
        <v>1261</v>
      </c>
      <c r="BL200" s="32">
        <v>1050</v>
      </c>
      <c r="BM200" s="47">
        <v>1172</v>
      </c>
      <c r="BN200" s="447">
        <f t="shared" si="188"/>
        <v>11019</v>
      </c>
      <c r="BO200" s="32">
        <v>918</v>
      </c>
      <c r="BP200" s="32">
        <v>730</v>
      </c>
      <c r="BQ200" s="32">
        <v>732</v>
      </c>
      <c r="BR200" s="32">
        <v>710</v>
      </c>
      <c r="BS200" s="32">
        <v>714</v>
      </c>
      <c r="BT200" s="32">
        <v>659</v>
      </c>
      <c r="BU200" s="32">
        <v>689</v>
      </c>
      <c r="BV200" s="32">
        <v>691</v>
      </c>
      <c r="BW200" s="247">
        <v>967</v>
      </c>
      <c r="BX200" s="247">
        <v>958</v>
      </c>
      <c r="BY200" s="247">
        <v>647</v>
      </c>
      <c r="BZ200" s="247">
        <v>748</v>
      </c>
      <c r="CA200" s="246">
        <v>530</v>
      </c>
      <c r="CB200" s="247">
        <v>542</v>
      </c>
      <c r="CC200" s="247">
        <v>585</v>
      </c>
      <c r="CD200" s="247">
        <v>717</v>
      </c>
      <c r="CE200" s="247">
        <v>639</v>
      </c>
      <c r="CF200" s="247">
        <v>530</v>
      </c>
      <c r="CG200" s="247">
        <v>596</v>
      </c>
      <c r="CH200" s="247">
        <v>723</v>
      </c>
      <c r="CI200" s="247">
        <v>646</v>
      </c>
      <c r="CJ200" s="247">
        <v>697</v>
      </c>
      <c r="CK200" s="248">
        <v>664</v>
      </c>
      <c r="CL200" s="24">
        <f t="shared" si="168"/>
        <v>9847</v>
      </c>
      <c r="CM200" s="24">
        <f t="shared" si="169"/>
        <v>8415</v>
      </c>
      <c r="CN200" s="102">
        <f t="shared" si="170"/>
        <v>6869</v>
      </c>
      <c r="CO200" s="362">
        <f t="shared" si="177"/>
        <v>-18.371954842543083</v>
      </c>
      <c r="CQ200" s="269"/>
      <c r="CR200" s="271"/>
    </row>
    <row r="201" spans="1:116" s="18" customFormat="1" ht="20.100000000000001" customHeight="1" thickBot="1" x14ac:dyDescent="0.3">
      <c r="A201" s="549"/>
      <c r="B201" s="304" t="s">
        <v>110</v>
      </c>
      <c r="C201" s="304"/>
      <c r="D201" s="304"/>
      <c r="E201" s="304"/>
      <c r="F201" s="304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104"/>
      <c r="R201" s="104"/>
      <c r="S201" s="104"/>
      <c r="T201" s="104"/>
      <c r="U201" s="104"/>
      <c r="V201" s="104"/>
      <c r="W201" s="104"/>
      <c r="X201" s="104"/>
      <c r="Y201" s="104"/>
      <c r="Z201" s="104"/>
      <c r="AA201" s="104"/>
      <c r="AB201" s="73"/>
      <c r="AC201" s="104"/>
      <c r="AD201" s="73"/>
      <c r="AE201" s="73"/>
      <c r="AF201" s="73"/>
      <c r="AG201" s="73"/>
      <c r="AH201" s="73"/>
      <c r="AI201" s="73"/>
      <c r="AJ201" s="73"/>
      <c r="AK201" s="73"/>
      <c r="AL201" s="73"/>
      <c r="AM201" s="73"/>
      <c r="AN201" s="73"/>
      <c r="AO201" s="73"/>
      <c r="AP201" s="73"/>
      <c r="AQ201" s="73"/>
      <c r="AR201" s="73"/>
      <c r="AS201" s="73"/>
      <c r="AT201" s="73"/>
      <c r="AU201" s="73"/>
      <c r="AV201" s="73"/>
      <c r="AW201" s="73"/>
      <c r="AX201" s="73"/>
      <c r="AY201" s="73"/>
      <c r="AZ201" s="73"/>
      <c r="BA201" s="73"/>
      <c r="BB201" s="104"/>
      <c r="BC201" s="104"/>
      <c r="BD201" s="104"/>
      <c r="BE201" s="104"/>
      <c r="BF201" s="73"/>
      <c r="BG201" s="73"/>
      <c r="BH201" s="73"/>
      <c r="BI201" s="73"/>
      <c r="BJ201" s="73"/>
      <c r="BK201" s="73"/>
      <c r="BL201" s="73"/>
      <c r="BM201" s="73"/>
      <c r="BN201" s="73"/>
      <c r="BO201" s="117"/>
      <c r="BP201" s="73"/>
      <c r="BQ201" s="117"/>
      <c r="BR201" s="73"/>
      <c r="BS201" s="73"/>
      <c r="BT201" s="73"/>
      <c r="BU201" s="73"/>
      <c r="BV201" s="73"/>
      <c r="BW201" s="73"/>
      <c r="BX201" s="73"/>
      <c r="BY201" s="73"/>
      <c r="BZ201" s="73"/>
      <c r="CA201" s="117"/>
      <c r="CB201" s="117"/>
      <c r="CC201" s="73"/>
      <c r="CD201" s="73"/>
      <c r="CE201" s="73"/>
      <c r="CF201" s="73"/>
      <c r="CG201" s="73"/>
      <c r="CH201" s="73"/>
      <c r="CI201" s="73"/>
      <c r="CJ201" s="73"/>
      <c r="CK201" s="117"/>
      <c r="CL201" s="73"/>
      <c r="CM201" s="73"/>
      <c r="CN201" s="73"/>
      <c r="CO201" s="104"/>
      <c r="CP201" s="234"/>
      <c r="CQ201" s="237"/>
      <c r="CR201" s="271"/>
      <c r="CS201" s="236"/>
      <c r="CT201" s="236"/>
      <c r="CU201" s="211"/>
      <c r="CV201" s="221"/>
      <c r="CW201" s="221"/>
      <c r="CX201" s="211"/>
      <c r="CY201" s="211"/>
      <c r="CZ201" s="211"/>
      <c r="DA201" s="211"/>
      <c r="DB201" s="211"/>
      <c r="DC201" s="211"/>
      <c r="DD201" s="211"/>
      <c r="DE201" s="211"/>
      <c r="DF201" s="211"/>
      <c r="DG201" s="211"/>
      <c r="DH201" s="211"/>
      <c r="DI201" s="211"/>
      <c r="DJ201" s="211"/>
      <c r="DK201" s="211"/>
      <c r="DL201" s="211"/>
    </row>
    <row r="202" spans="1:116" s="18" customFormat="1" ht="20.100000000000001" customHeight="1" thickBot="1" x14ac:dyDescent="0.3">
      <c r="A202" s="549"/>
      <c r="B202" s="330"/>
      <c r="C202" s="322" t="s">
        <v>111</v>
      </c>
      <c r="D202" s="323">
        <f t="shared" ref="D202:BP202" si="189">+D204+D206</f>
        <v>1148.9487471256</v>
      </c>
      <c r="E202" s="324">
        <f t="shared" si="189"/>
        <v>1110.2434435773</v>
      </c>
      <c r="F202" s="324">
        <f t="shared" si="189"/>
        <v>1357.5473744653</v>
      </c>
      <c r="G202" s="324">
        <f t="shared" si="189"/>
        <v>1613.3045900202001</v>
      </c>
      <c r="H202" s="324">
        <f t="shared" si="189"/>
        <v>1415.7563066791001</v>
      </c>
      <c r="I202" s="324">
        <f t="shared" si="189"/>
        <v>1549.3612228033001</v>
      </c>
      <c r="J202" s="324">
        <f t="shared" si="189"/>
        <v>1739.6655567715002</v>
      </c>
      <c r="K202" s="324">
        <f t="shared" si="189"/>
        <v>1907.3531320444999</v>
      </c>
      <c r="L202" s="324">
        <f t="shared" si="189"/>
        <v>2010.0567397428999</v>
      </c>
      <c r="M202" s="324">
        <f t="shared" si="189"/>
        <v>2101.3309282722003</v>
      </c>
      <c r="N202" s="324">
        <f t="shared" si="189"/>
        <v>1922.2046622517</v>
      </c>
      <c r="O202" s="325">
        <f t="shared" si="189"/>
        <v>2457.3482563031002</v>
      </c>
      <c r="P202" s="324">
        <f t="shared" si="189"/>
        <v>20333.120960056702</v>
      </c>
      <c r="Q202" s="323">
        <f t="shared" si="189"/>
        <v>1718.0422804029999</v>
      </c>
      <c r="R202" s="324">
        <f t="shared" si="189"/>
        <v>1714.1851782351002</v>
      </c>
      <c r="S202" s="324">
        <f t="shared" si="189"/>
        <v>2112.7381939326997</v>
      </c>
      <c r="T202" s="324">
        <f t="shared" si="189"/>
        <v>2169.5337336384996</v>
      </c>
      <c r="U202" s="324">
        <f t="shared" si="189"/>
        <v>2051.802546505</v>
      </c>
      <c r="V202" s="324">
        <f t="shared" si="189"/>
        <v>2174.2001325081997</v>
      </c>
      <c r="W202" s="324">
        <f t="shared" si="189"/>
        <v>2898.4793736651995</v>
      </c>
      <c r="X202" s="324">
        <f t="shared" si="189"/>
        <v>2809.0900639600995</v>
      </c>
      <c r="Y202" s="324">
        <f t="shared" si="189"/>
        <v>2455.0620706999998</v>
      </c>
      <c r="Z202" s="324">
        <f t="shared" si="189"/>
        <v>3208.8363175916002</v>
      </c>
      <c r="AA202" s="324">
        <f t="shared" si="189"/>
        <v>2910.5380055162004</v>
      </c>
      <c r="AB202" s="325">
        <f t="shared" si="189"/>
        <v>3636.7612812646003</v>
      </c>
      <c r="AC202" s="324">
        <f t="shared" si="189"/>
        <v>29859.2691779202</v>
      </c>
      <c r="AD202" s="323">
        <f t="shared" si="189"/>
        <v>2957.9232177792001</v>
      </c>
      <c r="AE202" s="324">
        <f t="shared" si="189"/>
        <v>2680.0641721439692</v>
      </c>
      <c r="AF202" s="324">
        <f t="shared" si="189"/>
        <v>3065.3967195074065</v>
      </c>
      <c r="AG202" s="324">
        <f t="shared" si="189"/>
        <v>3545.5667569109328</v>
      </c>
      <c r="AH202" s="324">
        <f t="shared" si="189"/>
        <v>3594.1101126697999</v>
      </c>
      <c r="AI202" s="324">
        <f t="shared" si="189"/>
        <v>3476.2072606298498</v>
      </c>
      <c r="AJ202" s="324">
        <f t="shared" si="189"/>
        <v>4513.3054873109168</v>
      </c>
      <c r="AK202" s="324">
        <f t="shared" si="189"/>
        <v>4526.7128670970014</v>
      </c>
      <c r="AL202" s="324">
        <f t="shared" si="189"/>
        <v>5056.4878108197008</v>
      </c>
      <c r="AM202" s="324">
        <f t="shared" si="189"/>
        <v>4663.5441656817002</v>
      </c>
      <c r="AN202" s="324">
        <f t="shared" si="189"/>
        <v>5094.757601082154</v>
      </c>
      <c r="AO202" s="325">
        <f t="shared" si="189"/>
        <v>5794.5400712851997</v>
      </c>
      <c r="AP202" s="324">
        <f t="shared" si="189"/>
        <v>4774.1607963691995</v>
      </c>
      <c r="AQ202" s="324">
        <f t="shared" si="189"/>
        <v>4499.4166113110005</v>
      </c>
      <c r="AR202" s="324">
        <f t="shared" si="189"/>
        <v>5628.8926879787996</v>
      </c>
      <c r="AS202" s="324">
        <f t="shared" si="189"/>
        <v>5610.0075505049999</v>
      </c>
      <c r="AT202" s="324">
        <f t="shared" si="189"/>
        <v>6823.8819191331995</v>
      </c>
      <c r="AU202" s="324">
        <f t="shared" si="189"/>
        <v>6032.0197394533998</v>
      </c>
      <c r="AV202" s="324">
        <f t="shared" si="189"/>
        <v>7045.291253415</v>
      </c>
      <c r="AW202" s="324">
        <f t="shared" si="189"/>
        <v>6463.9902978170003</v>
      </c>
      <c r="AX202" s="324">
        <f t="shared" si="189"/>
        <v>6292.7535506046006</v>
      </c>
      <c r="AY202" s="324">
        <f t="shared" si="189"/>
        <v>8093.0927806352001</v>
      </c>
      <c r="AZ202" s="324">
        <f t="shared" si="189"/>
        <v>7056.8861033548019</v>
      </c>
      <c r="BA202" s="324">
        <f t="shared" si="189"/>
        <v>7958.2039528801997</v>
      </c>
      <c r="BB202" s="323">
        <f t="shared" si="189"/>
        <v>7345.6441082212004</v>
      </c>
      <c r="BC202" s="324">
        <f t="shared" si="189"/>
        <v>6620.7492103532004</v>
      </c>
      <c r="BD202" s="324">
        <f t="shared" si="189"/>
        <v>7805.4990905513996</v>
      </c>
      <c r="BE202" s="324">
        <f t="shared" si="189"/>
        <v>8876.8489934535992</v>
      </c>
      <c r="BF202" s="324">
        <f t="shared" si="189"/>
        <v>8225.1718034816004</v>
      </c>
      <c r="BG202" s="324">
        <f t="shared" si="189"/>
        <v>8344.6720058044011</v>
      </c>
      <c r="BH202" s="324">
        <f t="shared" si="189"/>
        <v>9396.6478618448</v>
      </c>
      <c r="BI202" s="324">
        <f t="shared" si="189"/>
        <v>8420.5095363778</v>
      </c>
      <c r="BJ202" s="324">
        <f t="shared" si="189"/>
        <v>8336.0015789934005</v>
      </c>
      <c r="BK202" s="324">
        <f t="shared" si="189"/>
        <v>8918.1768335209981</v>
      </c>
      <c r="BL202" s="324">
        <f t="shared" si="189"/>
        <v>8772.3988558456003</v>
      </c>
      <c r="BM202" s="324">
        <f t="shared" si="189"/>
        <v>10210.334648956399</v>
      </c>
      <c r="BN202" s="442">
        <f>SUM(BB202:BM202)</f>
        <v>101272.6545274044</v>
      </c>
      <c r="BO202" s="324">
        <f t="shared" si="189"/>
        <v>9494.6403903310002</v>
      </c>
      <c r="BP202" s="324">
        <f t="shared" si="189"/>
        <v>8380.1248284232006</v>
      </c>
      <c r="BQ202" s="324">
        <f t="shared" ref="BQ202:BY202" si="190">+BQ204+BQ206</f>
        <v>8275.1571174902001</v>
      </c>
      <c r="BR202" s="324">
        <f t="shared" si="190"/>
        <v>9800.0490107175992</v>
      </c>
      <c r="BS202" s="324">
        <f t="shared" si="190"/>
        <v>10205.7170220098</v>
      </c>
      <c r="BT202" s="324">
        <f t="shared" si="190"/>
        <v>9239.2444846609997</v>
      </c>
      <c r="BU202" s="324">
        <f t="shared" si="190"/>
        <v>11122.413784881201</v>
      </c>
      <c r="BV202" s="324">
        <f t="shared" si="190"/>
        <v>9545.7439213580001</v>
      </c>
      <c r="BW202" s="324">
        <f t="shared" si="190"/>
        <v>11385.6012058508</v>
      </c>
      <c r="BX202" s="324">
        <f t="shared" si="190"/>
        <v>11815.485656547</v>
      </c>
      <c r="BY202" s="324">
        <f t="shared" si="190"/>
        <v>10726.8938755286</v>
      </c>
      <c r="BZ202" s="324">
        <f t="shared" ref="BZ202:CK202" si="191">+BZ204+BZ206</f>
        <v>14957.3296811624</v>
      </c>
      <c r="CA202" s="323">
        <f t="shared" si="191"/>
        <v>11170.279958187999</v>
      </c>
      <c r="CB202" s="324">
        <f t="shared" si="191"/>
        <v>10221.0603266866</v>
      </c>
      <c r="CC202" s="324">
        <f t="shared" si="191"/>
        <v>11374.769059807</v>
      </c>
      <c r="CD202" s="324">
        <f t="shared" si="191"/>
        <v>11617.0440558264</v>
      </c>
      <c r="CE202" s="324">
        <f t="shared" si="191"/>
        <v>11398.696467574002</v>
      </c>
      <c r="CF202" s="324">
        <f t="shared" ref="CF202:CG202" si="192">+CF204+CF206</f>
        <v>12664.330652037001</v>
      </c>
      <c r="CG202" s="324">
        <f t="shared" si="192"/>
        <v>12985.378455226599</v>
      </c>
      <c r="CH202" s="324">
        <f t="shared" si="191"/>
        <v>11335.435346825401</v>
      </c>
      <c r="CI202" s="324">
        <f t="shared" si="191"/>
        <v>12901.3503360792</v>
      </c>
      <c r="CJ202" s="324">
        <f t="shared" si="191"/>
        <v>14645.3855617382</v>
      </c>
      <c r="CK202" s="325">
        <f t="shared" si="191"/>
        <v>13282.459124585002</v>
      </c>
      <c r="CL202" s="324">
        <f>SUM($BB202:$BL202)</f>
        <v>91062.319878448005</v>
      </c>
      <c r="CM202" s="324">
        <f>SUM($BO202:$BY202)</f>
        <v>109991.07129779842</v>
      </c>
      <c r="CN202" s="325">
        <f>SUM($CA202:$CK202)</f>
        <v>133596.18934457339</v>
      </c>
      <c r="CO202" s="556">
        <f t="shared" ref="CO202:CO204" si="193">((CN202/CM202)-1)*100</f>
        <v>21.460940209287195</v>
      </c>
      <c r="CP202" s="234"/>
      <c r="CQ202" s="237"/>
      <c r="CR202" s="271"/>
      <c r="CS202" s="236"/>
      <c r="CT202" s="236"/>
      <c r="CU202" s="211"/>
      <c r="CV202" s="221"/>
      <c r="CW202" s="221"/>
      <c r="CX202" s="211"/>
      <c r="CY202" s="211"/>
      <c r="CZ202" s="211"/>
      <c r="DA202" s="211"/>
      <c r="DB202" s="211"/>
      <c r="DC202" s="211"/>
      <c r="DD202" s="211"/>
      <c r="DE202" s="211"/>
      <c r="DF202" s="211"/>
      <c r="DG202" s="211"/>
      <c r="DH202" s="211"/>
      <c r="DI202" s="211"/>
      <c r="DJ202" s="211"/>
      <c r="DK202" s="211"/>
      <c r="DL202" s="211"/>
    </row>
    <row r="203" spans="1:116" s="18" customFormat="1" ht="20.100000000000001" customHeight="1" x14ac:dyDescent="0.25">
      <c r="A203" s="549"/>
      <c r="B203" s="48" t="s">
        <v>58</v>
      </c>
      <c r="C203" s="417"/>
      <c r="D203" s="71"/>
      <c r="E203" s="72"/>
      <c r="F203" s="72"/>
      <c r="G203" s="73"/>
      <c r="H203" s="73"/>
      <c r="I203" s="73"/>
      <c r="J203" s="73"/>
      <c r="K203" s="73"/>
      <c r="L203" s="73"/>
      <c r="M203" s="73"/>
      <c r="N203" s="73"/>
      <c r="O203" s="320"/>
      <c r="P203" s="73"/>
      <c r="Q203" s="140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320"/>
      <c r="AC203" s="73"/>
      <c r="AD203" s="140"/>
      <c r="AE203" s="73"/>
      <c r="AF203" s="73"/>
      <c r="AG203" s="73"/>
      <c r="AH203" s="73"/>
      <c r="AI203" s="73"/>
      <c r="AJ203" s="73"/>
      <c r="AK203" s="73"/>
      <c r="AL203" s="73"/>
      <c r="AM203" s="73"/>
      <c r="AN203" s="73"/>
      <c r="AO203" s="320"/>
      <c r="AP203" s="73"/>
      <c r="AQ203" s="73"/>
      <c r="AR203" s="73"/>
      <c r="AS203" s="73"/>
      <c r="AT203" s="73"/>
      <c r="AU203" s="73"/>
      <c r="AV203" s="73"/>
      <c r="AW203" s="73"/>
      <c r="AX203" s="73"/>
      <c r="AY203" s="73"/>
      <c r="AZ203" s="73"/>
      <c r="BA203" s="73"/>
      <c r="BB203" s="140"/>
      <c r="BC203" s="73"/>
      <c r="BD203" s="73"/>
      <c r="BE203" s="73"/>
      <c r="BF203" s="73"/>
      <c r="BG203" s="73"/>
      <c r="BH203" s="73"/>
      <c r="BI203" s="73"/>
      <c r="BJ203" s="73"/>
      <c r="BK203" s="73"/>
      <c r="BL203" s="73"/>
      <c r="BM203" s="73"/>
      <c r="BN203" s="74"/>
      <c r="BO203" s="73"/>
      <c r="BP203" s="73"/>
      <c r="BQ203" s="73"/>
      <c r="BR203" s="73"/>
      <c r="BS203" s="73"/>
      <c r="BT203" s="73"/>
      <c r="BU203" s="73"/>
      <c r="BV203" s="73"/>
      <c r="BW203" s="73"/>
      <c r="BX203" s="73"/>
      <c r="BY203" s="73"/>
      <c r="BZ203" s="73"/>
      <c r="CA203" s="140"/>
      <c r="CB203" s="73"/>
      <c r="CC203" s="73"/>
      <c r="CD203" s="73"/>
      <c r="CE203" s="104"/>
      <c r="CF203" s="73"/>
      <c r="CG203" s="73"/>
      <c r="CH203" s="73"/>
      <c r="CI203" s="73"/>
      <c r="CJ203" s="104"/>
      <c r="CK203" s="320"/>
      <c r="CL203" s="73"/>
      <c r="CM203" s="73"/>
      <c r="CN203" s="320"/>
      <c r="CO203" s="74"/>
      <c r="CP203" s="270"/>
      <c r="CQ203" s="269"/>
      <c r="CR203" s="271"/>
      <c r="CS203" s="236"/>
      <c r="CT203" s="236"/>
      <c r="CU203" s="211"/>
      <c r="CV203" s="221"/>
      <c r="CW203" s="221"/>
      <c r="CX203" s="211"/>
      <c r="CY203" s="211"/>
      <c r="CZ203" s="211"/>
      <c r="DA203" s="211"/>
      <c r="DB203" s="211"/>
      <c r="DC203" s="211"/>
      <c r="DD203" s="211"/>
      <c r="DE203" s="211"/>
      <c r="DF203" s="211"/>
      <c r="DG203" s="211"/>
      <c r="DH203" s="211"/>
      <c r="DI203" s="211"/>
      <c r="DJ203" s="211"/>
      <c r="DK203" s="211"/>
      <c r="DL203" s="211"/>
    </row>
    <row r="204" spans="1:116" s="38" customFormat="1" ht="20.100000000000001" customHeight="1" thickBot="1" x14ac:dyDescent="0.3">
      <c r="A204" s="549"/>
      <c r="B204" s="598" t="s">
        <v>49</v>
      </c>
      <c r="C204" s="615"/>
      <c r="D204" s="52">
        <v>818.39923996000005</v>
      </c>
      <c r="E204" s="26">
        <v>779.01158310000005</v>
      </c>
      <c r="F204" s="26">
        <v>898.54334613000003</v>
      </c>
      <c r="G204" s="26">
        <v>1199.4822054400001</v>
      </c>
      <c r="H204" s="26">
        <v>1006.3237718900001</v>
      </c>
      <c r="I204" s="26">
        <v>1001.9448884400001</v>
      </c>
      <c r="J204" s="26">
        <v>1277.2966601500002</v>
      </c>
      <c r="K204" s="26">
        <v>1093.7016309000001</v>
      </c>
      <c r="L204" s="26">
        <v>1502.0288812900001</v>
      </c>
      <c r="M204" s="26">
        <v>1469.35745782</v>
      </c>
      <c r="N204" s="26">
        <v>1355.1551292899999</v>
      </c>
      <c r="O204" s="76">
        <v>1876.4265719700002</v>
      </c>
      <c r="P204" s="80">
        <v>14277.671366380002</v>
      </c>
      <c r="Q204" s="46">
        <v>1254.25055621</v>
      </c>
      <c r="R204" s="32">
        <v>1294.4937248800002</v>
      </c>
      <c r="S204" s="32">
        <v>1516.1419785399999</v>
      </c>
      <c r="T204" s="32">
        <v>1581.6129229299997</v>
      </c>
      <c r="U204" s="32">
        <v>1506.5524490400001</v>
      </c>
      <c r="V204" s="32">
        <v>1647.1739813299998</v>
      </c>
      <c r="W204" s="32">
        <v>2323.6459987599997</v>
      </c>
      <c r="X204" s="32">
        <v>2206.2336913499998</v>
      </c>
      <c r="Y204" s="32">
        <v>1920.1192336300001</v>
      </c>
      <c r="Z204" s="75">
        <v>2514.53911436</v>
      </c>
      <c r="AA204" s="75">
        <v>2181.0007877100002</v>
      </c>
      <c r="AB204" s="425">
        <v>2676.4104654400003</v>
      </c>
      <c r="AC204" s="80">
        <v>22622.174904179999</v>
      </c>
      <c r="AD204" s="142">
        <v>2255.7766975300001</v>
      </c>
      <c r="AE204" s="141">
        <v>2027.8911969400001</v>
      </c>
      <c r="AF204" s="141">
        <v>2287.6141270799999</v>
      </c>
      <c r="AG204" s="141">
        <v>2836.3517890399999</v>
      </c>
      <c r="AH204" s="141">
        <v>2776.4833014400001</v>
      </c>
      <c r="AI204" s="141">
        <v>2581.9836005100001</v>
      </c>
      <c r="AJ204" s="141">
        <v>3477.1060745500004</v>
      </c>
      <c r="AK204" s="141">
        <v>3445.5637708000004</v>
      </c>
      <c r="AL204" s="141">
        <v>3878.0236310699997</v>
      </c>
      <c r="AM204" s="141">
        <v>3607.0551967500001</v>
      </c>
      <c r="AN204" s="141">
        <v>4082.8942403299998</v>
      </c>
      <c r="AO204" s="143">
        <v>4446.7060003199995</v>
      </c>
      <c r="AP204" s="32">
        <v>3797.5529644099997</v>
      </c>
      <c r="AQ204" s="32">
        <v>3596.4868420100001</v>
      </c>
      <c r="AR204" s="32">
        <v>4526.7083998199996</v>
      </c>
      <c r="AS204" s="32">
        <v>4507.00833091</v>
      </c>
      <c r="AT204" s="32">
        <v>5423.2859259899997</v>
      </c>
      <c r="AU204" s="32">
        <v>4903.1830711499997</v>
      </c>
      <c r="AV204" s="32">
        <v>5799.5616870399999</v>
      </c>
      <c r="AW204" s="32">
        <v>5202.5975218800004</v>
      </c>
      <c r="AX204" s="32">
        <v>5101.50025018</v>
      </c>
      <c r="AY204" s="32">
        <v>6753.9500758499998</v>
      </c>
      <c r="AZ204" s="32">
        <v>5810.4135583000016</v>
      </c>
      <c r="BA204" s="32">
        <v>6547.2016350599997</v>
      </c>
      <c r="BB204" s="46">
        <v>6117.8396760900005</v>
      </c>
      <c r="BC204" s="32">
        <v>5400.3664530699998</v>
      </c>
      <c r="BD204" s="32">
        <v>6298.5226292799998</v>
      </c>
      <c r="BE204" s="32">
        <v>7376.0376740699994</v>
      </c>
      <c r="BF204" s="32">
        <v>6619.4079974800006</v>
      </c>
      <c r="BG204" s="32">
        <v>6578.709778970001</v>
      </c>
      <c r="BH204" s="32">
        <v>7713.04140895</v>
      </c>
      <c r="BI204" s="32">
        <v>6733.2823820000003</v>
      </c>
      <c r="BJ204" s="32">
        <v>6526.9503842999993</v>
      </c>
      <c r="BK204" s="32">
        <v>7440.8836137899989</v>
      </c>
      <c r="BL204" s="32">
        <v>7264.4445155000003</v>
      </c>
      <c r="BM204" s="32">
        <v>8603.2205570499991</v>
      </c>
      <c r="BN204" s="447">
        <f>SUM(BB204:BM204)</f>
        <v>82672.707070549979</v>
      </c>
      <c r="BO204" s="32">
        <v>8027.0276458800008</v>
      </c>
      <c r="BP204" s="32">
        <v>6866.8796536700002</v>
      </c>
      <c r="BQ204" s="32">
        <v>6794.5974695200002</v>
      </c>
      <c r="BR204" s="32">
        <v>8205.2407132099997</v>
      </c>
      <c r="BS204" s="32">
        <v>8250.9854765199998</v>
      </c>
      <c r="BT204" s="32">
        <v>7706.2756798600003</v>
      </c>
      <c r="BU204" s="32">
        <v>9506.5634645900009</v>
      </c>
      <c r="BV204" s="32">
        <v>7973.1634086100003</v>
      </c>
      <c r="BW204" s="247">
        <v>9790.75991092</v>
      </c>
      <c r="BX204" s="247">
        <v>10060.724428040001</v>
      </c>
      <c r="BY204" s="247">
        <v>9088.2199435999992</v>
      </c>
      <c r="BZ204" s="247">
        <v>12925.777945780001</v>
      </c>
      <c r="CA204" s="246">
        <v>9676.1721070499989</v>
      </c>
      <c r="CB204" s="247">
        <v>8825.0421714500008</v>
      </c>
      <c r="CC204" s="247">
        <v>9804.1320560599997</v>
      </c>
      <c r="CD204" s="247">
        <v>9654.2468529199996</v>
      </c>
      <c r="CE204" s="247">
        <v>9725.3174534000009</v>
      </c>
      <c r="CF204" s="247">
        <v>11018.002514310001</v>
      </c>
      <c r="CG204" s="247">
        <v>11605.665878579999</v>
      </c>
      <c r="CH204" s="247">
        <v>9964.4861006400006</v>
      </c>
      <c r="CI204" s="247">
        <v>11701.639800520001</v>
      </c>
      <c r="CJ204" s="247">
        <v>12741.28293297</v>
      </c>
      <c r="CK204" s="248">
        <v>11804.746632630002</v>
      </c>
      <c r="CL204" s="377">
        <f>SUM($BB204:$BL204)</f>
        <v>74069.486513499985</v>
      </c>
      <c r="CM204" s="377">
        <f>SUM($BO204:$BY204)</f>
        <v>92270.437794419995</v>
      </c>
      <c r="CN204" s="402">
        <f>SUM($CA204:$CK204)</f>
        <v>116520.73450053002</v>
      </c>
      <c r="CO204" s="362">
        <f t="shared" si="193"/>
        <v>26.281761835941509</v>
      </c>
      <c r="CP204" s="234"/>
      <c r="CQ204" s="269"/>
      <c r="CR204" s="271"/>
      <c r="CS204" s="237"/>
      <c r="CT204" s="237"/>
      <c r="CU204" s="212"/>
      <c r="CV204" s="222"/>
      <c r="CW204" s="222"/>
      <c r="CX204" s="212"/>
      <c r="CY204" s="212"/>
      <c r="CZ204" s="212"/>
      <c r="DA204" s="212"/>
      <c r="DB204" s="212"/>
      <c r="DC204" s="212"/>
      <c r="DD204" s="212"/>
      <c r="DE204" s="212"/>
      <c r="DF204" s="212"/>
      <c r="DG204" s="212"/>
      <c r="DH204" s="212"/>
      <c r="DI204" s="212"/>
      <c r="DJ204" s="212"/>
      <c r="DK204" s="212"/>
      <c r="DL204" s="212"/>
    </row>
    <row r="205" spans="1:116" s="38" customFormat="1" ht="20.100000000000001" customHeight="1" x14ac:dyDescent="0.25">
      <c r="A205" s="549"/>
      <c r="B205" s="28" t="s">
        <v>59</v>
      </c>
      <c r="C205" s="19"/>
      <c r="D205" s="85">
        <v>47.424606480000001</v>
      </c>
      <c r="E205" s="86">
        <v>47.522505090000003</v>
      </c>
      <c r="F205" s="86">
        <v>65.854236489999991</v>
      </c>
      <c r="G205" s="86">
        <v>59.371934659999994</v>
      </c>
      <c r="H205" s="86">
        <v>58.742114030000003</v>
      </c>
      <c r="I205" s="86">
        <v>78.538928889999994</v>
      </c>
      <c r="J205" s="86">
        <v>66.337000950000004</v>
      </c>
      <c r="K205" s="86">
        <v>116.73622684999999</v>
      </c>
      <c r="L205" s="86">
        <v>72.887784569999994</v>
      </c>
      <c r="M205" s="86">
        <v>90.67051226000001</v>
      </c>
      <c r="N205" s="86">
        <v>81.355743610000005</v>
      </c>
      <c r="O205" s="97">
        <v>83.346009229999993</v>
      </c>
      <c r="P205" s="378"/>
      <c r="Q205" s="85">
        <v>66.541136899999998</v>
      </c>
      <c r="R205" s="86">
        <v>60.213981830000002</v>
      </c>
      <c r="S205" s="86">
        <v>85.594865909999996</v>
      </c>
      <c r="T205" s="86">
        <v>84.35018805</v>
      </c>
      <c r="U205" s="86">
        <v>78.228134499999996</v>
      </c>
      <c r="V205" s="86">
        <v>75.613508060000001</v>
      </c>
      <c r="W205" s="86">
        <v>82.472507159999992</v>
      </c>
      <c r="X205" s="86">
        <v>86.49302333</v>
      </c>
      <c r="Y205" s="86">
        <v>76.749330999999998</v>
      </c>
      <c r="Z205" s="86">
        <v>99.612224279999992</v>
      </c>
      <c r="AA205" s="86">
        <v>104.66818046</v>
      </c>
      <c r="AB205" s="103">
        <v>138.37908009</v>
      </c>
      <c r="AC205" s="378"/>
      <c r="AD205" s="85"/>
      <c r="AE205" s="86"/>
      <c r="AF205" s="86"/>
      <c r="AG205" s="86"/>
      <c r="AH205" s="86"/>
      <c r="AI205" s="86"/>
      <c r="AJ205" s="86"/>
      <c r="AK205" s="86">
        <v>157.37250310000002</v>
      </c>
      <c r="AL205" s="86">
        <v>171.53772631000001</v>
      </c>
      <c r="AM205" s="86">
        <v>153.78296491</v>
      </c>
      <c r="AN205" s="86">
        <v>147.48761453</v>
      </c>
      <c r="AO205" s="103">
        <v>196.47726982</v>
      </c>
      <c r="AP205" s="86"/>
      <c r="AQ205" s="86"/>
      <c r="AR205" s="86"/>
      <c r="AS205" s="86"/>
      <c r="AT205" s="86"/>
      <c r="AU205" s="86"/>
      <c r="AV205" s="86"/>
      <c r="AW205" s="86"/>
      <c r="AX205" s="86"/>
      <c r="AY205" s="86"/>
      <c r="AZ205" s="86"/>
      <c r="BA205" s="86"/>
      <c r="BB205" s="85"/>
      <c r="BC205" s="86"/>
      <c r="BD205" s="86"/>
      <c r="BE205" s="86"/>
      <c r="BF205" s="86"/>
      <c r="BG205" s="86"/>
      <c r="BH205" s="86"/>
      <c r="BI205" s="86"/>
      <c r="BJ205" s="86"/>
      <c r="BK205" s="86"/>
      <c r="BL205" s="86"/>
      <c r="BM205" s="86"/>
      <c r="BN205" s="450"/>
      <c r="BO205" s="86"/>
      <c r="BP205" s="86"/>
      <c r="BQ205" s="86"/>
      <c r="BR205" s="86"/>
      <c r="BS205" s="86"/>
      <c r="BT205" s="86"/>
      <c r="BU205" s="86"/>
      <c r="BV205" s="86"/>
      <c r="BW205" s="386"/>
      <c r="BX205" s="386"/>
      <c r="BY205" s="386"/>
      <c r="BZ205" s="386"/>
      <c r="CA205" s="434"/>
      <c r="CB205" s="386"/>
      <c r="CC205" s="386"/>
      <c r="CD205" s="386"/>
      <c r="CE205" s="386"/>
      <c r="CF205" s="386"/>
      <c r="CG205" s="386"/>
      <c r="CH205" s="386"/>
      <c r="CI205" s="386"/>
      <c r="CJ205" s="467"/>
      <c r="CK205" s="463"/>
      <c r="CL205" s="378"/>
      <c r="CM205" s="378"/>
      <c r="CN205" s="119"/>
      <c r="CO205" s="351"/>
      <c r="CP205" s="234"/>
      <c r="CQ205" s="271"/>
      <c r="CR205" s="271"/>
      <c r="CS205" s="237"/>
      <c r="CT205" s="237"/>
      <c r="CU205" s="212"/>
      <c r="CV205" s="222"/>
      <c r="CW205" s="222"/>
      <c r="CX205" s="212"/>
      <c r="CY205" s="212"/>
      <c r="CZ205" s="212"/>
      <c r="DA205" s="212"/>
      <c r="DB205" s="212"/>
      <c r="DC205" s="212"/>
      <c r="DD205" s="212"/>
      <c r="DE205" s="212"/>
      <c r="DF205" s="212"/>
      <c r="DG205" s="212"/>
      <c r="DH205" s="212"/>
      <c r="DI205" s="212"/>
      <c r="DJ205" s="212"/>
      <c r="DK205" s="212"/>
      <c r="DL205" s="212"/>
    </row>
    <row r="206" spans="1:116" ht="20.100000000000001" customHeight="1" thickBot="1" x14ac:dyDescent="0.3">
      <c r="A206" s="549"/>
      <c r="B206" s="598" t="s">
        <v>49</v>
      </c>
      <c r="C206" s="633"/>
      <c r="D206" s="52">
        <v>330.54950716560001</v>
      </c>
      <c r="E206" s="26">
        <v>331.23186047730002</v>
      </c>
      <c r="F206" s="26">
        <v>459.00402833529989</v>
      </c>
      <c r="G206" s="26">
        <v>413.82238458019992</v>
      </c>
      <c r="H206" s="26">
        <v>409.43253478910003</v>
      </c>
      <c r="I206" s="26">
        <v>547.41633436329994</v>
      </c>
      <c r="J206" s="26">
        <v>462.36889662150003</v>
      </c>
      <c r="K206" s="26">
        <v>813.65150114449989</v>
      </c>
      <c r="L206" s="26">
        <v>508.02785845289992</v>
      </c>
      <c r="M206" s="26">
        <v>631.97347045219999</v>
      </c>
      <c r="N206" s="26">
        <v>567.04953296170004</v>
      </c>
      <c r="O206" s="76">
        <v>580.92168433309996</v>
      </c>
      <c r="P206" s="80">
        <v>6055.4495936766989</v>
      </c>
      <c r="Q206" s="52">
        <v>463.79172419299999</v>
      </c>
      <c r="R206" s="26">
        <v>419.69145335510001</v>
      </c>
      <c r="S206" s="26">
        <v>596.59621539269995</v>
      </c>
      <c r="T206" s="26">
        <v>587.92081070849997</v>
      </c>
      <c r="U206" s="26">
        <v>545.25009746499995</v>
      </c>
      <c r="V206" s="26">
        <v>527.02615117819994</v>
      </c>
      <c r="W206" s="26">
        <v>574.83337490519989</v>
      </c>
      <c r="X206" s="26">
        <v>602.85637261009992</v>
      </c>
      <c r="Y206" s="26">
        <v>534.94283707</v>
      </c>
      <c r="Z206" s="77">
        <v>694.29720323159995</v>
      </c>
      <c r="AA206" s="77">
        <v>729.53721780620003</v>
      </c>
      <c r="AB206" s="426">
        <v>960.35081582460009</v>
      </c>
      <c r="AC206" s="80">
        <v>7237.0942737402002</v>
      </c>
      <c r="AD206" s="105">
        <v>702.14652024920008</v>
      </c>
      <c r="AE206" s="137">
        <v>652.17297520396903</v>
      </c>
      <c r="AF206" s="137">
        <v>777.78259242740683</v>
      </c>
      <c r="AG206" s="137">
        <v>709.2149678709327</v>
      </c>
      <c r="AH206" s="137">
        <v>817.62681122979996</v>
      </c>
      <c r="AI206" s="137">
        <v>894.22366011984968</v>
      </c>
      <c r="AJ206" s="137">
        <v>1036.1994127609164</v>
      </c>
      <c r="AK206" s="137">
        <v>1081.1490962970006</v>
      </c>
      <c r="AL206" s="137">
        <v>1178.4641797497006</v>
      </c>
      <c r="AM206" s="137">
        <v>1056.4889689317004</v>
      </c>
      <c r="AN206" s="137">
        <v>1011.8633607521542</v>
      </c>
      <c r="AO206" s="106">
        <v>1347.8340709652</v>
      </c>
      <c r="AP206" s="32">
        <v>976.60783195919998</v>
      </c>
      <c r="AQ206" s="32">
        <v>902.92976930099996</v>
      </c>
      <c r="AR206" s="32">
        <v>1102.1842881588</v>
      </c>
      <c r="AS206" s="32">
        <v>1102.9992195950001</v>
      </c>
      <c r="AT206" s="32">
        <v>1400.5959931432001</v>
      </c>
      <c r="AU206" s="32">
        <v>1128.8366683034001</v>
      </c>
      <c r="AV206" s="32">
        <v>1245.7295663750001</v>
      </c>
      <c r="AW206" s="32">
        <v>1261.3927759369999</v>
      </c>
      <c r="AX206" s="32">
        <v>1191.2533004246002</v>
      </c>
      <c r="AY206" s="32">
        <v>1339.1427047852001</v>
      </c>
      <c r="AZ206" s="32">
        <v>1246.4725450548001</v>
      </c>
      <c r="BA206" s="32">
        <v>1411.0023178202</v>
      </c>
      <c r="BB206" s="46">
        <v>1227.8044321312002</v>
      </c>
      <c r="BC206" s="32">
        <v>1220.3827572832001</v>
      </c>
      <c r="BD206" s="32">
        <v>1506.9764612714</v>
      </c>
      <c r="BE206" s="32">
        <v>1500.8113193836</v>
      </c>
      <c r="BF206" s="32">
        <v>1605.7638060016</v>
      </c>
      <c r="BG206" s="32">
        <v>1765.9622268343999</v>
      </c>
      <c r="BH206" s="32">
        <v>1683.6064528948002</v>
      </c>
      <c r="BI206" s="32">
        <v>1687.2271543777999</v>
      </c>
      <c r="BJ206" s="32">
        <v>1809.0511946934002</v>
      </c>
      <c r="BK206" s="32">
        <v>1477.2932197309999</v>
      </c>
      <c r="BL206" s="32">
        <v>1507.9543403456</v>
      </c>
      <c r="BM206" s="32">
        <v>1607.1140919064003</v>
      </c>
      <c r="BN206" s="447">
        <f>SUM(BB206:BM206)</f>
        <v>18599.947456854403</v>
      </c>
      <c r="BO206" s="26">
        <v>1467.612744451</v>
      </c>
      <c r="BP206" s="26">
        <v>1513.2451747532002</v>
      </c>
      <c r="BQ206" s="26">
        <v>1480.5596479702001</v>
      </c>
      <c r="BR206" s="26">
        <v>1594.8082975075999</v>
      </c>
      <c r="BS206" s="26">
        <v>1954.7315454898001</v>
      </c>
      <c r="BT206" s="26">
        <v>1532.968804801</v>
      </c>
      <c r="BU206" s="26">
        <v>1615.8503202912002</v>
      </c>
      <c r="BV206" s="26">
        <v>1572.580512748</v>
      </c>
      <c r="BW206" s="98">
        <v>1594.8412949308001</v>
      </c>
      <c r="BX206" s="98">
        <v>1754.7612285069999</v>
      </c>
      <c r="BY206" s="98">
        <v>1638.6739319285998</v>
      </c>
      <c r="BZ206" s="98">
        <v>2031.5517353824002</v>
      </c>
      <c r="CA206" s="138">
        <v>1494.1078511380001</v>
      </c>
      <c r="CB206" s="98">
        <v>1396.0181552366</v>
      </c>
      <c r="CC206" s="98">
        <v>1570.6370037470001</v>
      </c>
      <c r="CD206" s="98">
        <v>1962.7972029064001</v>
      </c>
      <c r="CE206" s="247">
        <v>1673.3790141740001</v>
      </c>
      <c r="CF206" s="247">
        <v>1646.328137727</v>
      </c>
      <c r="CG206" s="247">
        <v>1379.7125766466002</v>
      </c>
      <c r="CH206" s="247">
        <v>1370.9492461853999</v>
      </c>
      <c r="CI206" s="247">
        <v>1199.7105355592</v>
      </c>
      <c r="CJ206" s="98">
        <v>1904.1026287682002</v>
      </c>
      <c r="CK206" s="244">
        <v>1477.7124919550001</v>
      </c>
      <c r="CL206" s="377">
        <f>SUM($BB206:$BL206)</f>
        <v>16992.833364948001</v>
      </c>
      <c r="CM206" s="377">
        <f>SUM($BO206:$BY206)</f>
        <v>17720.633503378398</v>
      </c>
      <c r="CN206" s="402">
        <f>SUM($CA206:$CK206)</f>
        <v>17075.454844043401</v>
      </c>
      <c r="CO206" s="362">
        <f t="shared" ref="CO206:CO209" si="194">((CN206/CM206)-1)*100</f>
        <v>-3.6408329262720529</v>
      </c>
      <c r="CR206" s="271"/>
    </row>
    <row r="207" spans="1:116" ht="20.100000000000001" customHeight="1" thickBot="1" x14ac:dyDescent="0.3">
      <c r="A207" s="549"/>
      <c r="B207" s="329"/>
      <c r="C207" s="322" t="s">
        <v>115</v>
      </c>
      <c r="D207" s="323">
        <f t="shared" ref="D207:BP207" si="195">+D208+D209</f>
        <v>5427</v>
      </c>
      <c r="E207" s="324">
        <f t="shared" si="195"/>
        <v>5176</v>
      </c>
      <c r="F207" s="324">
        <f t="shared" si="195"/>
        <v>6628</v>
      </c>
      <c r="G207" s="324">
        <f t="shared" si="195"/>
        <v>6979</v>
      </c>
      <c r="H207" s="324">
        <f t="shared" si="195"/>
        <v>6450</v>
      </c>
      <c r="I207" s="324">
        <f t="shared" si="195"/>
        <v>9525</v>
      </c>
      <c r="J207" s="324">
        <f t="shared" si="195"/>
        <v>8971</v>
      </c>
      <c r="K207" s="324">
        <f t="shared" si="195"/>
        <v>9588</v>
      </c>
      <c r="L207" s="324">
        <f t="shared" si="195"/>
        <v>10775</v>
      </c>
      <c r="M207" s="324">
        <f t="shared" si="195"/>
        <v>11377</v>
      </c>
      <c r="N207" s="324">
        <f t="shared" si="195"/>
        <v>11288</v>
      </c>
      <c r="O207" s="325">
        <f t="shared" si="195"/>
        <v>13349</v>
      </c>
      <c r="P207" s="324">
        <f t="shared" si="195"/>
        <v>105533</v>
      </c>
      <c r="Q207" s="323">
        <f t="shared" si="195"/>
        <v>10998</v>
      </c>
      <c r="R207" s="324">
        <f t="shared" si="195"/>
        <v>10975</v>
      </c>
      <c r="S207" s="324">
        <f t="shared" si="195"/>
        <v>14718</v>
      </c>
      <c r="T207" s="324">
        <f t="shared" si="195"/>
        <v>13435</v>
      </c>
      <c r="U207" s="324">
        <f t="shared" si="195"/>
        <v>14383</v>
      </c>
      <c r="V207" s="324">
        <f t="shared" si="195"/>
        <v>15710</v>
      </c>
      <c r="W207" s="324">
        <f t="shared" si="195"/>
        <v>17549</v>
      </c>
      <c r="X207" s="324">
        <f t="shared" si="195"/>
        <v>17871</v>
      </c>
      <c r="Y207" s="324">
        <f t="shared" si="195"/>
        <v>18986</v>
      </c>
      <c r="Z207" s="324">
        <f t="shared" si="195"/>
        <v>19963</v>
      </c>
      <c r="AA207" s="324">
        <f t="shared" si="195"/>
        <v>20760</v>
      </c>
      <c r="AB207" s="325">
        <f t="shared" si="195"/>
        <v>25468</v>
      </c>
      <c r="AC207" s="324">
        <f t="shared" si="195"/>
        <v>200816</v>
      </c>
      <c r="AD207" s="323">
        <f t="shared" si="195"/>
        <v>19585</v>
      </c>
      <c r="AE207" s="324">
        <f t="shared" si="195"/>
        <v>20670</v>
      </c>
      <c r="AF207" s="324">
        <f t="shared" si="195"/>
        <v>23260</v>
      </c>
      <c r="AG207" s="324">
        <f t="shared" si="195"/>
        <v>23338</v>
      </c>
      <c r="AH207" s="324">
        <f t="shared" si="195"/>
        <v>25881</v>
      </c>
      <c r="AI207" s="324">
        <f t="shared" si="195"/>
        <v>26475</v>
      </c>
      <c r="AJ207" s="324">
        <f t="shared" si="195"/>
        <v>27761</v>
      </c>
      <c r="AK207" s="324">
        <f t="shared" si="195"/>
        <v>33350</v>
      </c>
      <c r="AL207" s="324">
        <f t="shared" si="195"/>
        <v>34229</v>
      </c>
      <c r="AM207" s="324">
        <f t="shared" si="195"/>
        <v>36168</v>
      </c>
      <c r="AN207" s="324">
        <f t="shared" si="195"/>
        <v>37826</v>
      </c>
      <c r="AO207" s="325">
        <f t="shared" si="195"/>
        <v>44519</v>
      </c>
      <c r="AP207" s="324">
        <f t="shared" si="195"/>
        <v>36082</v>
      </c>
      <c r="AQ207" s="324">
        <f t="shared" si="195"/>
        <v>37106</v>
      </c>
      <c r="AR207" s="324">
        <f t="shared" si="195"/>
        <v>42780</v>
      </c>
      <c r="AS207" s="324">
        <f t="shared" si="195"/>
        <v>38964</v>
      </c>
      <c r="AT207" s="324">
        <f t="shared" si="195"/>
        <v>48205</v>
      </c>
      <c r="AU207" s="324">
        <f t="shared" si="195"/>
        <v>46107</v>
      </c>
      <c r="AV207" s="324">
        <f t="shared" si="195"/>
        <v>52047</v>
      </c>
      <c r="AW207" s="324">
        <f t="shared" si="195"/>
        <v>56265</v>
      </c>
      <c r="AX207" s="324">
        <f t="shared" si="195"/>
        <v>51346</v>
      </c>
      <c r="AY207" s="324">
        <f t="shared" si="195"/>
        <v>60828</v>
      </c>
      <c r="AZ207" s="324">
        <f t="shared" si="195"/>
        <v>64678</v>
      </c>
      <c r="BA207" s="324">
        <f t="shared" si="195"/>
        <v>82308</v>
      </c>
      <c r="BB207" s="323">
        <f t="shared" si="195"/>
        <v>70681</v>
      </c>
      <c r="BC207" s="324">
        <f t="shared" si="195"/>
        <v>59530</v>
      </c>
      <c r="BD207" s="324">
        <f t="shared" si="195"/>
        <v>67595</v>
      </c>
      <c r="BE207" s="324">
        <f t="shared" si="195"/>
        <v>74162</v>
      </c>
      <c r="BF207" s="324">
        <f t="shared" si="195"/>
        <v>73027</v>
      </c>
      <c r="BG207" s="324">
        <f t="shared" si="195"/>
        <v>74349</v>
      </c>
      <c r="BH207" s="324">
        <f t="shared" si="195"/>
        <v>81448</v>
      </c>
      <c r="BI207" s="324">
        <f t="shared" si="195"/>
        <v>80285</v>
      </c>
      <c r="BJ207" s="324">
        <f t="shared" si="195"/>
        <v>80867</v>
      </c>
      <c r="BK207" s="324">
        <f t="shared" si="195"/>
        <v>88704</v>
      </c>
      <c r="BL207" s="324">
        <f t="shared" si="195"/>
        <v>86640</v>
      </c>
      <c r="BM207" s="324">
        <f t="shared" si="195"/>
        <v>106995</v>
      </c>
      <c r="BN207" s="442">
        <f>SUM(BB207:BM207)</f>
        <v>944283</v>
      </c>
      <c r="BO207" s="324">
        <f t="shared" si="195"/>
        <v>87229</v>
      </c>
      <c r="BP207" s="324">
        <f t="shared" si="195"/>
        <v>92303</v>
      </c>
      <c r="BQ207" s="324">
        <f t="shared" ref="BQ207:BY207" si="196">+BQ208+BQ209</f>
        <v>89858</v>
      </c>
      <c r="BR207" s="324">
        <f t="shared" si="196"/>
        <v>97830</v>
      </c>
      <c r="BS207" s="324">
        <f t="shared" si="196"/>
        <v>102942</v>
      </c>
      <c r="BT207" s="324">
        <f t="shared" si="196"/>
        <v>102857</v>
      </c>
      <c r="BU207" s="324">
        <f t="shared" si="196"/>
        <v>112863</v>
      </c>
      <c r="BV207" s="324">
        <f t="shared" si="196"/>
        <v>107750</v>
      </c>
      <c r="BW207" s="324">
        <f t="shared" si="196"/>
        <v>115501</v>
      </c>
      <c r="BX207" s="324">
        <f t="shared" si="196"/>
        <v>124322</v>
      </c>
      <c r="BY207" s="324">
        <f t="shared" si="196"/>
        <v>113891</v>
      </c>
      <c r="BZ207" s="324">
        <f t="shared" ref="BZ207:CK207" si="197">+BZ208+BZ209</f>
        <v>159115</v>
      </c>
      <c r="CA207" s="323">
        <f t="shared" si="197"/>
        <v>120007</v>
      </c>
      <c r="CB207" s="324">
        <f t="shared" si="197"/>
        <v>115297</v>
      </c>
      <c r="CC207" s="324">
        <f t="shared" si="197"/>
        <v>138261</v>
      </c>
      <c r="CD207" s="324">
        <f t="shared" si="197"/>
        <v>138781</v>
      </c>
      <c r="CE207" s="324">
        <f t="shared" si="197"/>
        <v>144001</v>
      </c>
      <c r="CF207" s="324">
        <f t="shared" ref="CF207:CG207" si="198">+CF208+CF209</f>
        <v>156617</v>
      </c>
      <c r="CG207" s="324">
        <f t="shared" si="198"/>
        <v>159037</v>
      </c>
      <c r="CH207" s="324">
        <f t="shared" si="197"/>
        <v>164054</v>
      </c>
      <c r="CI207" s="324">
        <f t="shared" si="197"/>
        <v>168527</v>
      </c>
      <c r="CJ207" s="324">
        <f t="shared" si="197"/>
        <v>192918</v>
      </c>
      <c r="CK207" s="325">
        <f t="shared" si="197"/>
        <v>181618</v>
      </c>
      <c r="CL207" s="324">
        <f>SUM($BB207:$BL207)</f>
        <v>837288</v>
      </c>
      <c r="CM207" s="324">
        <f>SUM($BO207:$BY207)</f>
        <v>1147346</v>
      </c>
      <c r="CN207" s="325">
        <f>SUM($CA207:$CK207)</f>
        <v>1679118</v>
      </c>
      <c r="CO207" s="556">
        <f t="shared" si="194"/>
        <v>46.348006617010043</v>
      </c>
      <c r="CQ207" s="269"/>
      <c r="CR207" s="271"/>
    </row>
    <row r="208" spans="1:116" ht="20.100000000000001" customHeight="1" thickBot="1" x14ac:dyDescent="0.3">
      <c r="A208" s="549"/>
      <c r="B208" s="623" t="s">
        <v>41</v>
      </c>
      <c r="C208" s="639"/>
      <c r="D208" s="46">
        <v>3871</v>
      </c>
      <c r="E208" s="32">
        <v>3575</v>
      </c>
      <c r="F208" s="32">
        <v>4628</v>
      </c>
      <c r="G208" s="32">
        <v>5036</v>
      </c>
      <c r="H208" s="32">
        <v>4990</v>
      </c>
      <c r="I208" s="32">
        <v>7212</v>
      </c>
      <c r="J208" s="32">
        <v>6303</v>
      </c>
      <c r="K208" s="32">
        <v>6617</v>
      </c>
      <c r="L208" s="32">
        <v>7390</v>
      </c>
      <c r="M208" s="32">
        <v>7978</v>
      </c>
      <c r="N208" s="32">
        <v>7988</v>
      </c>
      <c r="O208" s="47">
        <v>9470</v>
      </c>
      <c r="P208" s="80">
        <v>75058</v>
      </c>
      <c r="Q208" s="46">
        <v>7742</v>
      </c>
      <c r="R208" s="32">
        <v>7844</v>
      </c>
      <c r="S208" s="32">
        <v>10564</v>
      </c>
      <c r="T208" s="32">
        <v>9647</v>
      </c>
      <c r="U208" s="32">
        <v>10508</v>
      </c>
      <c r="V208" s="32">
        <v>11439</v>
      </c>
      <c r="W208" s="32">
        <v>13000</v>
      </c>
      <c r="X208" s="32">
        <v>13180</v>
      </c>
      <c r="Y208" s="32">
        <v>14008</v>
      </c>
      <c r="Z208" s="32">
        <v>14951</v>
      </c>
      <c r="AA208" s="32">
        <v>15524</v>
      </c>
      <c r="AB208" s="47">
        <v>19253</v>
      </c>
      <c r="AC208" s="24">
        <v>147660</v>
      </c>
      <c r="AD208" s="45">
        <v>14784</v>
      </c>
      <c r="AE208" s="31">
        <v>15784</v>
      </c>
      <c r="AF208" s="31">
        <v>17705</v>
      </c>
      <c r="AG208" s="31">
        <v>18057</v>
      </c>
      <c r="AH208" s="31">
        <v>19964</v>
      </c>
      <c r="AI208" s="31">
        <v>20480</v>
      </c>
      <c r="AJ208" s="31">
        <v>21574</v>
      </c>
      <c r="AK208" s="31">
        <v>25457</v>
      </c>
      <c r="AL208" s="31">
        <v>26586</v>
      </c>
      <c r="AM208" s="31">
        <v>28192</v>
      </c>
      <c r="AN208" s="31">
        <v>29608</v>
      </c>
      <c r="AO208" s="134">
        <v>35582</v>
      </c>
      <c r="AP208" s="33">
        <v>28570</v>
      </c>
      <c r="AQ208" s="33">
        <v>29728</v>
      </c>
      <c r="AR208" s="33">
        <v>34245</v>
      </c>
      <c r="AS208" s="33">
        <v>31219</v>
      </c>
      <c r="AT208" s="33">
        <v>38938</v>
      </c>
      <c r="AU208" s="33">
        <v>37255</v>
      </c>
      <c r="AV208" s="33">
        <v>42184</v>
      </c>
      <c r="AW208" s="33">
        <v>45454</v>
      </c>
      <c r="AX208" s="33">
        <v>42132</v>
      </c>
      <c r="AY208" s="33">
        <v>49946</v>
      </c>
      <c r="AZ208" s="33">
        <v>54255</v>
      </c>
      <c r="BA208" s="33">
        <v>70686</v>
      </c>
      <c r="BB208" s="157">
        <v>59880</v>
      </c>
      <c r="BC208" s="33">
        <v>50056</v>
      </c>
      <c r="BD208" s="33">
        <v>57056</v>
      </c>
      <c r="BE208" s="33">
        <v>62643</v>
      </c>
      <c r="BF208" s="33">
        <v>61708</v>
      </c>
      <c r="BG208" s="33">
        <v>63267</v>
      </c>
      <c r="BH208" s="33">
        <v>69312</v>
      </c>
      <c r="BI208" s="33">
        <v>68222</v>
      </c>
      <c r="BJ208" s="33">
        <v>69235</v>
      </c>
      <c r="BK208" s="33">
        <v>75553</v>
      </c>
      <c r="BL208" s="33">
        <v>74489</v>
      </c>
      <c r="BM208" s="33">
        <v>93487</v>
      </c>
      <c r="BN208" s="457">
        <f>SUM(BB208:BM208)</f>
        <v>804908</v>
      </c>
      <c r="BO208" s="33">
        <v>75201</v>
      </c>
      <c r="BP208" s="33">
        <v>79921</v>
      </c>
      <c r="BQ208" s="33">
        <v>77445</v>
      </c>
      <c r="BR208" s="33">
        <v>83957</v>
      </c>
      <c r="BS208" s="33">
        <v>88549</v>
      </c>
      <c r="BT208" s="33">
        <v>89379</v>
      </c>
      <c r="BU208" s="33">
        <v>97805</v>
      </c>
      <c r="BV208" s="33">
        <v>93515</v>
      </c>
      <c r="BW208" s="114">
        <v>101307</v>
      </c>
      <c r="BX208" s="114">
        <v>108275</v>
      </c>
      <c r="BY208" s="114">
        <v>99606</v>
      </c>
      <c r="BZ208" s="114">
        <v>141352</v>
      </c>
      <c r="CA208" s="113">
        <v>105544</v>
      </c>
      <c r="CB208" s="114">
        <v>101891</v>
      </c>
      <c r="CC208" s="114">
        <v>122184</v>
      </c>
      <c r="CD208" s="114">
        <v>122624</v>
      </c>
      <c r="CE208" s="114">
        <v>127887</v>
      </c>
      <c r="CF208" s="114">
        <v>140011</v>
      </c>
      <c r="CG208" s="114">
        <v>141504</v>
      </c>
      <c r="CH208" s="114">
        <v>147207</v>
      </c>
      <c r="CI208" s="114">
        <v>153813</v>
      </c>
      <c r="CJ208" s="114">
        <v>173992</v>
      </c>
      <c r="CK208" s="115">
        <v>163390</v>
      </c>
      <c r="CL208" s="375">
        <f>SUM($BB208:$BL208)</f>
        <v>711421</v>
      </c>
      <c r="CM208" s="375">
        <f>SUM($BO208:$BY208)</f>
        <v>994960</v>
      </c>
      <c r="CN208" s="376">
        <f>SUM($CA208:$CK208)</f>
        <v>1500047</v>
      </c>
      <c r="CO208" s="371">
        <f t="shared" si="194"/>
        <v>50.764553348878351</v>
      </c>
      <c r="CQ208" s="237"/>
      <c r="CR208" s="271"/>
    </row>
    <row r="209" spans="1:96" ht="20.100000000000001" customHeight="1" thickBot="1" x14ac:dyDescent="0.3">
      <c r="A209" s="549"/>
      <c r="B209" s="340" t="s">
        <v>39</v>
      </c>
      <c r="C209" s="418"/>
      <c r="D209" s="46">
        <v>1556</v>
      </c>
      <c r="E209" s="32">
        <v>1601</v>
      </c>
      <c r="F209" s="32">
        <v>2000</v>
      </c>
      <c r="G209" s="32">
        <v>1943</v>
      </c>
      <c r="H209" s="32">
        <v>1460</v>
      </c>
      <c r="I209" s="32">
        <v>2313</v>
      </c>
      <c r="J209" s="32">
        <v>2668</v>
      </c>
      <c r="K209" s="32">
        <v>2971</v>
      </c>
      <c r="L209" s="32">
        <v>3385</v>
      </c>
      <c r="M209" s="32">
        <v>3399</v>
      </c>
      <c r="N209" s="32">
        <v>3300</v>
      </c>
      <c r="O209" s="158">
        <v>3879</v>
      </c>
      <c r="P209" s="375">
        <v>30475</v>
      </c>
      <c r="Q209" s="157">
        <v>3256</v>
      </c>
      <c r="R209" s="33">
        <v>3131</v>
      </c>
      <c r="S209" s="33">
        <v>4154</v>
      </c>
      <c r="T209" s="33">
        <v>3788</v>
      </c>
      <c r="U209" s="33">
        <v>3875</v>
      </c>
      <c r="V209" s="33">
        <v>4271</v>
      </c>
      <c r="W209" s="33">
        <v>4549</v>
      </c>
      <c r="X209" s="33">
        <v>4691</v>
      </c>
      <c r="Y209" s="33">
        <v>4978</v>
      </c>
      <c r="Z209" s="33">
        <v>5012</v>
      </c>
      <c r="AA209" s="33">
        <v>5236</v>
      </c>
      <c r="AB209" s="158">
        <v>6215</v>
      </c>
      <c r="AC209" s="375">
        <v>53156</v>
      </c>
      <c r="AD209" s="157">
        <v>4801</v>
      </c>
      <c r="AE209" s="33">
        <v>4886</v>
      </c>
      <c r="AF209" s="33">
        <v>5555</v>
      </c>
      <c r="AG209" s="33">
        <v>5281</v>
      </c>
      <c r="AH209" s="33">
        <v>5917</v>
      </c>
      <c r="AI209" s="33">
        <v>5995</v>
      </c>
      <c r="AJ209" s="33">
        <v>6187</v>
      </c>
      <c r="AK209" s="33">
        <v>7893</v>
      </c>
      <c r="AL209" s="33">
        <v>7643</v>
      </c>
      <c r="AM209" s="33">
        <v>7976</v>
      </c>
      <c r="AN209" s="33">
        <v>8218</v>
      </c>
      <c r="AO209" s="158">
        <v>8937</v>
      </c>
      <c r="AP209" s="33">
        <v>7512</v>
      </c>
      <c r="AQ209" s="33">
        <v>7378</v>
      </c>
      <c r="AR209" s="33">
        <v>8535</v>
      </c>
      <c r="AS209" s="33">
        <v>7745</v>
      </c>
      <c r="AT209" s="33">
        <v>9267</v>
      </c>
      <c r="AU209" s="33">
        <v>8852</v>
      </c>
      <c r="AV209" s="33">
        <v>9863</v>
      </c>
      <c r="AW209" s="33">
        <v>10811</v>
      </c>
      <c r="AX209" s="33">
        <v>9214</v>
      </c>
      <c r="AY209" s="33">
        <v>10882</v>
      </c>
      <c r="AZ209" s="33">
        <v>10423</v>
      </c>
      <c r="BA209" s="33">
        <v>11622</v>
      </c>
      <c r="BB209" s="157">
        <v>10801</v>
      </c>
      <c r="BC209" s="33">
        <v>9474</v>
      </c>
      <c r="BD209" s="32">
        <v>10539</v>
      </c>
      <c r="BE209" s="32">
        <v>11519</v>
      </c>
      <c r="BF209" s="32">
        <v>11319</v>
      </c>
      <c r="BG209" s="32">
        <v>11082</v>
      </c>
      <c r="BH209" s="32">
        <v>12136</v>
      </c>
      <c r="BI209" s="32">
        <v>12063</v>
      </c>
      <c r="BJ209" s="32">
        <v>11632</v>
      </c>
      <c r="BK209" s="32">
        <v>13151</v>
      </c>
      <c r="BL209" s="32">
        <v>12151</v>
      </c>
      <c r="BM209" s="32">
        <v>13508</v>
      </c>
      <c r="BN209" s="457">
        <f>SUM(BB209:BM209)</f>
        <v>139375</v>
      </c>
      <c r="BO209" s="32">
        <v>12028</v>
      </c>
      <c r="BP209" s="32">
        <v>12382</v>
      </c>
      <c r="BQ209" s="32">
        <v>12413</v>
      </c>
      <c r="BR209" s="32">
        <v>13873</v>
      </c>
      <c r="BS209" s="32">
        <v>14393</v>
      </c>
      <c r="BT209" s="32">
        <v>13478</v>
      </c>
      <c r="BU209" s="32">
        <v>15058</v>
      </c>
      <c r="BV209" s="32">
        <v>14235</v>
      </c>
      <c r="BW209" s="247">
        <v>14194</v>
      </c>
      <c r="BX209" s="247">
        <v>16047</v>
      </c>
      <c r="BY209" s="247">
        <v>14285</v>
      </c>
      <c r="BZ209" s="247">
        <v>17763</v>
      </c>
      <c r="CA209" s="246">
        <v>14463</v>
      </c>
      <c r="CB209" s="247">
        <v>13406</v>
      </c>
      <c r="CC209" s="247">
        <v>16077</v>
      </c>
      <c r="CD209" s="247">
        <v>16157</v>
      </c>
      <c r="CE209" s="114">
        <v>16114</v>
      </c>
      <c r="CF209" s="114">
        <v>16606</v>
      </c>
      <c r="CG209" s="114">
        <v>17533</v>
      </c>
      <c r="CH209" s="114">
        <v>16847</v>
      </c>
      <c r="CI209" s="114">
        <v>14714</v>
      </c>
      <c r="CJ209" s="247">
        <v>18926</v>
      </c>
      <c r="CK209" s="248">
        <v>18228</v>
      </c>
      <c r="CL209" s="375">
        <f>SUM($BB209:$BL209)</f>
        <v>125867</v>
      </c>
      <c r="CM209" s="375">
        <f>SUM($BO209:$BY209)</f>
        <v>152386</v>
      </c>
      <c r="CN209" s="376">
        <f>SUM($CA209:$CK209)</f>
        <v>179071</v>
      </c>
      <c r="CO209" s="362">
        <f t="shared" si="194"/>
        <v>17.51145118317956</v>
      </c>
      <c r="CP209" s="270"/>
      <c r="CQ209" s="269"/>
      <c r="CR209" s="271"/>
    </row>
    <row r="210" spans="1:96" ht="20.100000000000001" customHeight="1" thickBot="1" x14ac:dyDescent="0.3">
      <c r="A210" s="549"/>
      <c r="B210" s="304" t="s">
        <v>199</v>
      </c>
      <c r="C210" s="304"/>
      <c r="D210" s="304"/>
      <c r="E210" s="304"/>
      <c r="F210" s="304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104"/>
      <c r="R210" s="104"/>
      <c r="S210" s="104"/>
      <c r="T210" s="104"/>
      <c r="U210" s="104"/>
      <c r="V210" s="104"/>
      <c r="W210" s="104"/>
      <c r="X210" s="104"/>
      <c r="Y210" s="104"/>
      <c r="Z210" s="104"/>
      <c r="AA210" s="104"/>
      <c r="AB210" s="73"/>
      <c r="AC210" s="104"/>
      <c r="AD210" s="73"/>
      <c r="AE210" s="73"/>
      <c r="AF210" s="73"/>
      <c r="AG210" s="73"/>
      <c r="AH210" s="73"/>
      <c r="AI210" s="73"/>
      <c r="AJ210" s="73"/>
      <c r="AK210" s="73"/>
      <c r="AL210" s="73"/>
      <c r="AM210" s="73"/>
      <c r="AN210" s="73"/>
      <c r="AO210" s="73"/>
      <c r="AP210" s="73"/>
      <c r="AQ210" s="73"/>
      <c r="AR210" s="73"/>
      <c r="AS210" s="73"/>
      <c r="AT210" s="73"/>
      <c r="AU210" s="73"/>
      <c r="AV210" s="73"/>
      <c r="AW210" s="73"/>
      <c r="AX210" s="73"/>
      <c r="AY210" s="73"/>
      <c r="AZ210" s="73"/>
      <c r="BA210" s="73"/>
      <c r="BB210" s="104"/>
      <c r="BC210" s="104"/>
      <c r="BD210" s="104"/>
      <c r="BE210" s="104"/>
      <c r="BF210" s="73"/>
      <c r="BG210" s="73"/>
      <c r="BH210" s="73"/>
      <c r="BI210" s="73"/>
      <c r="BJ210" s="73"/>
      <c r="BK210" s="73"/>
      <c r="BL210" s="73"/>
      <c r="BM210" s="73"/>
      <c r="BN210" s="117"/>
      <c r="BO210" s="117"/>
      <c r="BP210" s="73"/>
      <c r="BQ210" s="117"/>
      <c r="BR210" s="73"/>
      <c r="BS210" s="73"/>
      <c r="BT210" s="73"/>
      <c r="BU210" s="73"/>
      <c r="BV210" s="73"/>
      <c r="BW210" s="73"/>
      <c r="BX210" s="73"/>
      <c r="BY210" s="73"/>
      <c r="BZ210" s="73"/>
      <c r="CA210" s="117"/>
      <c r="CB210" s="73"/>
      <c r="CC210" s="73"/>
      <c r="CD210" s="73"/>
      <c r="CE210" s="73"/>
      <c r="CF210" s="73"/>
      <c r="CG210" s="73"/>
      <c r="CH210" s="73"/>
      <c r="CI210" s="73"/>
      <c r="CJ210" s="73"/>
      <c r="CK210" s="117"/>
      <c r="CL210" s="73"/>
      <c r="CM210" s="73"/>
      <c r="CN210" s="73"/>
      <c r="CO210" s="104"/>
      <c r="CP210" s="270"/>
      <c r="CQ210" s="269"/>
      <c r="CR210" s="271"/>
    </row>
    <row r="211" spans="1:96" ht="20.100000000000001" customHeight="1" thickBot="1" x14ac:dyDescent="0.35">
      <c r="A211" s="549"/>
      <c r="B211" s="328"/>
      <c r="C211" s="322" t="s">
        <v>111</v>
      </c>
      <c r="D211" s="323">
        <f t="shared" ref="D211:BP211" si="199">+D213+D215</f>
        <v>141.36492074261389</v>
      </c>
      <c r="E211" s="324">
        <f t="shared" si="199"/>
        <v>126.09985906494788</v>
      </c>
      <c r="F211" s="324">
        <f t="shared" si="199"/>
        <v>131.95945713279275</v>
      </c>
      <c r="G211" s="324">
        <f t="shared" si="199"/>
        <v>137.11178465479665</v>
      </c>
      <c r="H211" s="324">
        <f t="shared" si="199"/>
        <v>134.97235789082612</v>
      </c>
      <c r="I211" s="324">
        <f t="shared" si="199"/>
        <v>139.92390273410112</v>
      </c>
      <c r="J211" s="324">
        <f t="shared" si="199"/>
        <v>160.55726875564216</v>
      </c>
      <c r="K211" s="324">
        <f t="shared" si="199"/>
        <v>155.30036946060395</v>
      </c>
      <c r="L211" s="324">
        <f t="shared" si="199"/>
        <v>163.56330600260719</v>
      </c>
      <c r="M211" s="324">
        <f t="shared" si="199"/>
        <v>159.90498716023171</v>
      </c>
      <c r="N211" s="324">
        <f t="shared" si="199"/>
        <v>165.09581010412171</v>
      </c>
      <c r="O211" s="325">
        <f t="shared" si="199"/>
        <v>216.92799773737579</v>
      </c>
      <c r="P211" s="324">
        <f t="shared" si="199"/>
        <v>1832.7820214406611</v>
      </c>
      <c r="Q211" s="323">
        <f t="shared" si="199"/>
        <v>179.74603798088251</v>
      </c>
      <c r="R211" s="324">
        <f t="shared" si="199"/>
        <v>159.28204401446143</v>
      </c>
      <c r="S211" s="324">
        <f t="shared" si="199"/>
        <v>171.4055666013993</v>
      </c>
      <c r="T211" s="324">
        <f t="shared" si="199"/>
        <v>166.30699222182858</v>
      </c>
      <c r="U211" s="324">
        <f t="shared" si="199"/>
        <v>176.77897554744868</v>
      </c>
      <c r="V211" s="324">
        <f t="shared" si="199"/>
        <v>181.695844208914</v>
      </c>
      <c r="W211" s="324">
        <f t="shared" si="199"/>
        <v>190.03661617958505</v>
      </c>
      <c r="X211" s="324">
        <f t="shared" si="199"/>
        <v>186.53586052511162</v>
      </c>
      <c r="Y211" s="324">
        <f t="shared" si="199"/>
        <v>187.66944348980653</v>
      </c>
      <c r="Z211" s="324">
        <f t="shared" si="199"/>
        <v>187.90422700347153</v>
      </c>
      <c r="AA211" s="324">
        <f t="shared" si="199"/>
        <v>194.28435648094836</v>
      </c>
      <c r="AB211" s="325">
        <f t="shared" si="199"/>
        <v>236.20888334728465</v>
      </c>
      <c r="AC211" s="324">
        <f t="shared" si="199"/>
        <v>2217.8548476011424</v>
      </c>
      <c r="AD211" s="323">
        <f t="shared" si="199"/>
        <v>206.1481636073799</v>
      </c>
      <c r="AE211" s="324">
        <f t="shared" si="199"/>
        <v>209.16239536221735</v>
      </c>
      <c r="AF211" s="324">
        <f t="shared" si="199"/>
        <v>199.52630249515784</v>
      </c>
      <c r="AG211" s="324">
        <f t="shared" si="199"/>
        <v>200.73355430625094</v>
      </c>
      <c r="AH211" s="324">
        <f t="shared" si="199"/>
        <v>205.16873459271568</v>
      </c>
      <c r="AI211" s="324">
        <f t="shared" si="199"/>
        <v>205.80731855024823</v>
      </c>
      <c r="AJ211" s="324">
        <f t="shared" si="199"/>
        <v>220.96221289182441</v>
      </c>
      <c r="AK211" s="324">
        <f t="shared" si="199"/>
        <v>204.11203682446404</v>
      </c>
      <c r="AL211" s="324">
        <f t="shared" si="199"/>
        <v>208.90975529793741</v>
      </c>
      <c r="AM211" s="324">
        <f t="shared" si="199"/>
        <v>220.38676878531055</v>
      </c>
      <c r="AN211" s="324">
        <f t="shared" si="199"/>
        <v>232.78655988277927</v>
      </c>
      <c r="AO211" s="325">
        <f t="shared" si="199"/>
        <v>270.99827364052038</v>
      </c>
      <c r="AP211" s="324">
        <f t="shared" si="199"/>
        <v>252.41053158967236</v>
      </c>
      <c r="AQ211" s="324">
        <f t="shared" si="199"/>
        <v>212.8990026894636</v>
      </c>
      <c r="AR211" s="324">
        <f t="shared" si="199"/>
        <v>213.5143166540698</v>
      </c>
      <c r="AS211" s="324">
        <f t="shared" si="199"/>
        <v>217.54513428352428</v>
      </c>
      <c r="AT211" s="324">
        <f t="shared" si="199"/>
        <v>225.71548414977315</v>
      </c>
      <c r="AU211" s="324">
        <f t="shared" si="199"/>
        <v>221.34493834277089</v>
      </c>
      <c r="AV211" s="324">
        <f t="shared" si="199"/>
        <v>240.48841417118706</v>
      </c>
      <c r="AW211" s="324">
        <f t="shared" si="199"/>
        <v>235.67065829492211</v>
      </c>
      <c r="AX211" s="324">
        <f t="shared" si="199"/>
        <v>231.42620545340708</v>
      </c>
      <c r="AY211" s="324">
        <f t="shared" si="199"/>
        <v>234.83114024337883</v>
      </c>
      <c r="AZ211" s="324">
        <f t="shared" si="199"/>
        <v>229.05649693952958</v>
      </c>
      <c r="BA211" s="324">
        <f t="shared" si="199"/>
        <v>315.65745896351547</v>
      </c>
      <c r="BB211" s="323">
        <f t="shared" si="199"/>
        <v>253.16316356732136</v>
      </c>
      <c r="BC211" s="324">
        <f t="shared" si="199"/>
        <v>226.44392941313086</v>
      </c>
      <c r="BD211" s="324">
        <f t="shared" si="199"/>
        <v>244.63741205959232</v>
      </c>
      <c r="BE211" s="324">
        <f t="shared" si="199"/>
        <v>247.29301285436117</v>
      </c>
      <c r="BF211" s="324">
        <f t="shared" si="199"/>
        <v>245.9278554767082</v>
      </c>
      <c r="BG211" s="324">
        <f t="shared" si="199"/>
        <v>255.93825936714973</v>
      </c>
      <c r="BH211" s="324">
        <f t="shared" si="199"/>
        <v>265.04666103062152</v>
      </c>
      <c r="BI211" s="324">
        <f t="shared" si="199"/>
        <v>259.72970268278624</v>
      </c>
      <c r="BJ211" s="324">
        <f t="shared" si="199"/>
        <v>260.77883397439984</v>
      </c>
      <c r="BK211" s="324">
        <f t="shared" si="199"/>
        <v>259.71615369555116</v>
      </c>
      <c r="BL211" s="324">
        <f t="shared" si="199"/>
        <v>271.52786403788809</v>
      </c>
      <c r="BM211" s="324">
        <f t="shared" si="199"/>
        <v>354.89181057747936</v>
      </c>
      <c r="BN211" s="442">
        <f>SUM(BB211:BM211)</f>
        <v>3145.0946587369899</v>
      </c>
      <c r="BO211" s="324">
        <f t="shared" si="199"/>
        <v>283.07569189448674</v>
      </c>
      <c r="BP211" s="324">
        <f t="shared" si="199"/>
        <v>252.97002134653252</v>
      </c>
      <c r="BQ211" s="324">
        <f t="shared" ref="BQ211:BY211" si="200">+BQ213+BQ215</f>
        <v>273.27867765718713</v>
      </c>
      <c r="BR211" s="324">
        <f t="shared" si="200"/>
        <v>275.89470366218137</v>
      </c>
      <c r="BS211" s="324">
        <f t="shared" si="200"/>
        <v>278.22406748816468</v>
      </c>
      <c r="BT211" s="324">
        <f t="shared" si="200"/>
        <v>292.19057028154043</v>
      </c>
      <c r="BU211" s="324">
        <f t="shared" si="200"/>
        <v>291.61612780292921</v>
      </c>
      <c r="BV211" s="324">
        <f t="shared" si="200"/>
        <v>302.0130854396852</v>
      </c>
      <c r="BW211" s="324">
        <f t="shared" si="200"/>
        <v>289.48925533408135</v>
      </c>
      <c r="BX211" s="324">
        <f t="shared" si="200"/>
        <v>339.91373808304394</v>
      </c>
      <c r="BY211" s="324">
        <f t="shared" si="200"/>
        <v>306.20379273905945</v>
      </c>
      <c r="BZ211" s="324">
        <f t="shared" ref="BZ211:CK211" si="201">+BZ213+BZ215</f>
        <v>413.6113416616592</v>
      </c>
      <c r="CA211" s="323">
        <f t="shared" si="201"/>
        <v>333.8318454696149</v>
      </c>
      <c r="CB211" s="324">
        <f t="shared" si="201"/>
        <v>290.1334570607246</v>
      </c>
      <c r="CC211" s="324">
        <f t="shared" si="201"/>
        <v>318.82323005545214</v>
      </c>
      <c r="CD211" s="324">
        <f t="shared" si="201"/>
        <v>298.27408065784783</v>
      </c>
      <c r="CE211" s="324">
        <f t="shared" si="201"/>
        <v>317.76055973164398</v>
      </c>
      <c r="CF211" s="324">
        <f t="shared" ref="CF211:CG211" si="202">+CF213+CF215</f>
        <v>309.05609374614551</v>
      </c>
      <c r="CG211" s="324">
        <f t="shared" si="202"/>
        <v>323.38634179541191</v>
      </c>
      <c r="CH211" s="324">
        <f t="shared" si="201"/>
        <v>320.8997720130937</v>
      </c>
      <c r="CI211" s="324">
        <f t="shared" si="201"/>
        <v>323.13854685953015</v>
      </c>
      <c r="CJ211" s="324">
        <f t="shared" si="201"/>
        <v>322.5562970982038</v>
      </c>
      <c r="CK211" s="325">
        <f t="shared" si="201"/>
        <v>342.69725042472987</v>
      </c>
      <c r="CL211" s="324">
        <f>SUM($BB211:$BL211)</f>
        <v>2790.2028481595107</v>
      </c>
      <c r="CM211" s="324">
        <f>SUM($BO211:$BY211)</f>
        <v>3184.869731728892</v>
      </c>
      <c r="CN211" s="325">
        <f>SUM($CA211:$CK211)</f>
        <v>3500.557474912398</v>
      </c>
      <c r="CO211" s="556">
        <f t="shared" ref="CO211:CO213" si="203">((CN211/CM211)-1)*100</f>
        <v>9.9121084934339354</v>
      </c>
      <c r="CP211" s="270"/>
      <c r="CQ211" s="269"/>
      <c r="CR211" s="271"/>
    </row>
    <row r="212" spans="1:96" ht="20.100000000000001" customHeight="1" x14ac:dyDescent="0.25">
      <c r="A212" s="549"/>
      <c r="B212" s="48" t="s">
        <v>160</v>
      </c>
      <c r="C212" s="417"/>
      <c r="D212" s="71"/>
      <c r="E212" s="72"/>
      <c r="F212" s="72"/>
      <c r="G212" s="73"/>
      <c r="H212" s="73"/>
      <c r="I212" s="73"/>
      <c r="J212" s="73"/>
      <c r="K212" s="73"/>
      <c r="L212" s="73"/>
      <c r="M212" s="73"/>
      <c r="N212" s="73"/>
      <c r="O212" s="320"/>
      <c r="P212" s="104"/>
      <c r="Q212" s="140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320"/>
      <c r="AC212" s="73"/>
      <c r="AD212" s="140"/>
      <c r="AE212" s="73"/>
      <c r="AF212" s="73"/>
      <c r="AG212" s="73"/>
      <c r="AH212" s="73"/>
      <c r="AI212" s="73"/>
      <c r="AJ212" s="73"/>
      <c r="AK212" s="73"/>
      <c r="AL212" s="73"/>
      <c r="AM212" s="73"/>
      <c r="AN212" s="73"/>
      <c r="AO212" s="320"/>
      <c r="AP212" s="73"/>
      <c r="AQ212" s="73"/>
      <c r="AR212" s="73"/>
      <c r="AS212" s="73"/>
      <c r="AT212" s="73"/>
      <c r="AU212" s="73"/>
      <c r="AV212" s="73"/>
      <c r="AW212" s="73"/>
      <c r="AX212" s="73"/>
      <c r="AY212" s="73"/>
      <c r="AZ212" s="73"/>
      <c r="BA212" s="73"/>
      <c r="BB212" s="140"/>
      <c r="BC212" s="73"/>
      <c r="BD212" s="73"/>
      <c r="BE212" s="73"/>
      <c r="BF212" s="73"/>
      <c r="BG212" s="73"/>
      <c r="BH212" s="73"/>
      <c r="BI212" s="73"/>
      <c r="BJ212" s="73"/>
      <c r="BK212" s="73"/>
      <c r="BL212" s="73"/>
      <c r="BM212" s="73"/>
      <c r="BN212" s="74"/>
      <c r="BO212" s="73"/>
      <c r="BP212" s="73"/>
      <c r="BQ212" s="73"/>
      <c r="BR212" s="73"/>
      <c r="BS212" s="73"/>
      <c r="BT212" s="73"/>
      <c r="BU212" s="73"/>
      <c r="BV212" s="73"/>
      <c r="BW212" s="73"/>
      <c r="BX212" s="73"/>
      <c r="BY212" s="73"/>
      <c r="BZ212" s="73"/>
      <c r="CA212" s="140"/>
      <c r="CB212" s="73"/>
      <c r="CC212" s="73"/>
      <c r="CD212" s="73"/>
      <c r="CE212" s="73"/>
      <c r="CF212" s="73"/>
      <c r="CG212" s="73"/>
      <c r="CH212" s="73"/>
      <c r="CI212" s="73"/>
      <c r="CJ212" s="73"/>
      <c r="CK212" s="320"/>
      <c r="CL212" s="73"/>
      <c r="CM212" s="73"/>
      <c r="CN212" s="320"/>
      <c r="CO212" s="74"/>
      <c r="CP212" s="270"/>
      <c r="CQ212" s="269"/>
      <c r="CR212" s="271"/>
    </row>
    <row r="213" spans="1:96" ht="20.100000000000001" customHeight="1" thickBot="1" x14ac:dyDescent="0.3">
      <c r="A213" s="549"/>
      <c r="B213" s="598" t="s">
        <v>49</v>
      </c>
      <c r="C213" s="615"/>
      <c r="D213" s="52">
        <v>50.769775323317461</v>
      </c>
      <c r="E213" s="26">
        <v>45.896661268481928</v>
      </c>
      <c r="F213" s="26">
        <v>54.238766592664945</v>
      </c>
      <c r="G213" s="26">
        <v>55.375966757399759</v>
      </c>
      <c r="H213" s="26">
        <v>55.106556961559868</v>
      </c>
      <c r="I213" s="26">
        <v>60.589827149944639</v>
      </c>
      <c r="J213" s="26">
        <v>69.01025791839038</v>
      </c>
      <c r="K213" s="26">
        <v>65.394049696052832</v>
      </c>
      <c r="L213" s="26">
        <v>74.114431505093222</v>
      </c>
      <c r="M213" s="26">
        <v>71.218141232769071</v>
      </c>
      <c r="N213" s="26">
        <v>70.340413274933724</v>
      </c>
      <c r="O213" s="76">
        <v>109.51760645568586</v>
      </c>
      <c r="P213" s="80">
        <f>SUM(D213:O213)</f>
        <v>781.5724541362938</v>
      </c>
      <c r="Q213" s="52">
        <v>77.995753022806127</v>
      </c>
      <c r="R213" s="26">
        <v>74.147659884645506</v>
      </c>
      <c r="S213" s="26">
        <v>87.869075785843179</v>
      </c>
      <c r="T213" s="26">
        <v>77.354845310622366</v>
      </c>
      <c r="U213" s="26">
        <v>81.255653894446056</v>
      </c>
      <c r="V213" s="26">
        <v>86.857749780330835</v>
      </c>
      <c r="W213" s="26">
        <v>85.750645657474678</v>
      </c>
      <c r="X213" s="26">
        <v>89.541183764560458</v>
      </c>
      <c r="Y213" s="26">
        <v>90.705536557925328</v>
      </c>
      <c r="Z213" s="26">
        <v>87.046701742837016</v>
      </c>
      <c r="AA213" s="26">
        <v>93.108760502956216</v>
      </c>
      <c r="AB213" s="76">
        <v>122.72264070908463</v>
      </c>
      <c r="AC213" s="80">
        <f>SUM(Q213:AB213)</f>
        <v>1054.3562066135325</v>
      </c>
      <c r="AD213" s="52">
        <v>99.060068831693528</v>
      </c>
      <c r="AE213" s="26">
        <v>114.31950603403732</v>
      </c>
      <c r="AF213" s="26">
        <v>106.67023908215783</v>
      </c>
      <c r="AG213" s="26">
        <v>102.4865084102849</v>
      </c>
      <c r="AH213" s="26">
        <v>104.18263135046097</v>
      </c>
      <c r="AI213" s="26">
        <v>102.64176622467691</v>
      </c>
      <c r="AJ213" s="26">
        <v>104.38275371107838</v>
      </c>
      <c r="AK213" s="26">
        <v>98.949119337520045</v>
      </c>
      <c r="AL213" s="26">
        <v>106.66217459147559</v>
      </c>
      <c r="AM213" s="26">
        <v>111.42186834083262</v>
      </c>
      <c r="AN213" s="26">
        <v>122.84730946885971</v>
      </c>
      <c r="AO213" s="76">
        <v>153.88546065330772</v>
      </c>
      <c r="AP213" s="26">
        <v>94.15848060822637</v>
      </c>
      <c r="AQ213" s="26">
        <v>69.523642155061296</v>
      </c>
      <c r="AR213" s="26">
        <v>70.482756406536481</v>
      </c>
      <c r="AS213" s="26">
        <v>69.682202232220817</v>
      </c>
      <c r="AT213" s="26">
        <v>74.445074644689257</v>
      </c>
      <c r="AU213" s="26">
        <v>77.215625611742169</v>
      </c>
      <c r="AV213" s="26">
        <v>78.017030193499707</v>
      </c>
      <c r="AW213" s="26">
        <v>79.202430708818667</v>
      </c>
      <c r="AX213" s="26">
        <v>77.656974143879509</v>
      </c>
      <c r="AY213" s="26">
        <v>77.923321019890324</v>
      </c>
      <c r="AZ213" s="26">
        <v>79.248870119293912</v>
      </c>
      <c r="BA213" s="26">
        <v>122.09978070203958</v>
      </c>
      <c r="BB213" s="52">
        <v>90.31256314016963</v>
      </c>
      <c r="BC213" s="26">
        <v>80.556505006622785</v>
      </c>
      <c r="BD213" s="26">
        <v>84.511304853781951</v>
      </c>
      <c r="BE213" s="26">
        <v>84.933347446105998</v>
      </c>
      <c r="BF213" s="26">
        <v>87.503140112247252</v>
      </c>
      <c r="BG213" s="26">
        <v>94.562943747497997</v>
      </c>
      <c r="BH213" s="26">
        <v>91.595805196355997</v>
      </c>
      <c r="BI213" s="26">
        <v>94.372782939140279</v>
      </c>
      <c r="BJ213" s="26">
        <v>94.283015937111315</v>
      </c>
      <c r="BK213" s="26">
        <v>91.425592794391434</v>
      </c>
      <c r="BL213" s="26">
        <v>95.201074340000744</v>
      </c>
      <c r="BM213" s="26">
        <v>143.99026382569659</v>
      </c>
      <c r="BN213" s="453">
        <f>SUM(BB213:BM213)</f>
        <v>1133.2483393391219</v>
      </c>
      <c r="BO213" s="26">
        <v>113.65040620721432</v>
      </c>
      <c r="BP213" s="26">
        <v>104.05431478242218</v>
      </c>
      <c r="BQ213" s="26">
        <v>105.40439960073655</v>
      </c>
      <c r="BR213" s="26">
        <v>108.05673736011128</v>
      </c>
      <c r="BS213" s="26">
        <v>107.69051362744398</v>
      </c>
      <c r="BT213" s="26">
        <v>117.78590197246801</v>
      </c>
      <c r="BU213" s="26">
        <v>113.36376487416142</v>
      </c>
      <c r="BV213" s="26">
        <v>121.7877597179921</v>
      </c>
      <c r="BW213" s="26">
        <v>113.9811308608078</v>
      </c>
      <c r="BX213" s="26">
        <v>158.21150876463591</v>
      </c>
      <c r="BY213" s="26">
        <v>120.31838704005257</v>
      </c>
      <c r="BZ213" s="26">
        <v>186.49657274507871</v>
      </c>
      <c r="CA213" s="52">
        <v>149.75549721277579</v>
      </c>
      <c r="CB213" s="26">
        <v>128.99694495861539</v>
      </c>
      <c r="CC213" s="26">
        <v>137.00902798833488</v>
      </c>
      <c r="CD213" s="26">
        <v>124.19537820672257</v>
      </c>
      <c r="CE213" s="26">
        <v>136.33800859952095</v>
      </c>
      <c r="CF213" s="26">
        <v>132.00437361286848</v>
      </c>
      <c r="CG213" s="26">
        <v>137.11855865366476</v>
      </c>
      <c r="CH213" s="26">
        <v>136.13157092597874</v>
      </c>
      <c r="CI213" s="26">
        <v>132.0484971530235</v>
      </c>
      <c r="CJ213" s="26">
        <v>134.18297234197627</v>
      </c>
      <c r="CK213" s="76">
        <v>139.58497807496096</v>
      </c>
      <c r="CL213" s="377">
        <f>SUM($BB213:$BL213)</f>
        <v>989.25807551342541</v>
      </c>
      <c r="CM213" s="377">
        <f>SUM($BO213:$BY213)</f>
        <v>1284.3048248080461</v>
      </c>
      <c r="CN213" s="402">
        <f>SUM($CA213:$CK213)</f>
        <v>1487.365807728442</v>
      </c>
      <c r="CO213" s="362">
        <f t="shared" si="203"/>
        <v>15.810964733449918</v>
      </c>
      <c r="CP213" s="270"/>
      <c r="CQ213" s="269"/>
      <c r="CR213" s="271"/>
    </row>
    <row r="214" spans="1:96" ht="20.100000000000001" customHeight="1" x14ac:dyDescent="0.25">
      <c r="A214" s="549"/>
      <c r="B214" s="28" t="s">
        <v>161</v>
      </c>
      <c r="C214" s="19"/>
      <c r="D214" s="85"/>
      <c r="E214" s="86"/>
      <c r="F214" s="86"/>
      <c r="G214" s="86"/>
      <c r="H214" s="86"/>
      <c r="I214" s="86"/>
      <c r="J214" s="86"/>
      <c r="K214" s="86"/>
      <c r="L214" s="86"/>
      <c r="M214" s="86"/>
      <c r="N214" s="86"/>
      <c r="O214" s="97"/>
      <c r="P214" s="378"/>
      <c r="Q214" s="85"/>
      <c r="R214" s="86"/>
      <c r="S214" s="86"/>
      <c r="T214" s="86"/>
      <c r="U214" s="86"/>
      <c r="V214" s="86"/>
      <c r="W214" s="86"/>
      <c r="X214" s="86"/>
      <c r="Y214" s="86"/>
      <c r="Z214" s="86"/>
      <c r="AA214" s="86"/>
      <c r="AB214" s="103"/>
      <c r="AC214" s="378"/>
      <c r="AD214" s="85"/>
      <c r="AE214" s="86"/>
      <c r="AF214" s="86"/>
      <c r="AG214" s="86"/>
      <c r="AH214" s="86"/>
      <c r="AI214" s="86"/>
      <c r="AJ214" s="86"/>
      <c r="AK214" s="86"/>
      <c r="AL214" s="86"/>
      <c r="AM214" s="86"/>
      <c r="AN214" s="86"/>
      <c r="AO214" s="103"/>
      <c r="AP214" s="86"/>
      <c r="AQ214" s="86"/>
      <c r="AR214" s="86"/>
      <c r="AS214" s="86"/>
      <c r="AT214" s="86"/>
      <c r="AU214" s="86"/>
      <c r="AV214" s="86"/>
      <c r="AW214" s="86"/>
      <c r="AX214" s="86"/>
      <c r="AY214" s="86"/>
      <c r="AZ214" s="86"/>
      <c r="BA214" s="86"/>
      <c r="BB214" s="85"/>
      <c r="BC214" s="86"/>
      <c r="BD214" s="86"/>
      <c r="BE214" s="86"/>
      <c r="BF214" s="86"/>
      <c r="BG214" s="86"/>
      <c r="BH214" s="86"/>
      <c r="BI214" s="86"/>
      <c r="BJ214" s="86"/>
      <c r="BK214" s="86"/>
      <c r="BL214" s="86"/>
      <c r="BM214" s="86"/>
      <c r="BN214" s="450"/>
      <c r="BO214" s="86"/>
      <c r="BP214" s="86"/>
      <c r="BQ214" s="86"/>
      <c r="BR214" s="86"/>
      <c r="BS214" s="86"/>
      <c r="BT214" s="86"/>
      <c r="BU214" s="86"/>
      <c r="BV214" s="86"/>
      <c r="BW214" s="386"/>
      <c r="BX214" s="386"/>
      <c r="BY214" s="386"/>
      <c r="BZ214" s="386"/>
      <c r="CA214" s="434"/>
      <c r="CB214" s="386"/>
      <c r="CC214" s="386"/>
      <c r="CD214" s="386"/>
      <c r="CE214" s="386"/>
      <c r="CF214" s="386"/>
      <c r="CG214" s="386"/>
      <c r="CH214" s="386"/>
      <c r="CI214" s="386"/>
      <c r="CJ214" s="386"/>
      <c r="CK214" s="439"/>
      <c r="CL214" s="378"/>
      <c r="CM214" s="378"/>
      <c r="CN214" s="119"/>
      <c r="CO214" s="351"/>
      <c r="CP214" s="270"/>
      <c r="CQ214" s="269"/>
      <c r="CR214" s="271"/>
    </row>
    <row r="215" spans="1:96" ht="20.100000000000001" customHeight="1" thickBot="1" x14ac:dyDescent="0.3">
      <c r="A215" s="549"/>
      <c r="B215" s="598" t="s">
        <v>49</v>
      </c>
      <c r="C215" s="633"/>
      <c r="D215" s="52">
        <v>90.595145419296429</v>
      </c>
      <c r="E215" s="26">
        <v>80.203197796465943</v>
      </c>
      <c r="F215" s="26">
        <v>77.720690540127819</v>
      </c>
      <c r="G215" s="26">
        <v>81.735817897396899</v>
      </c>
      <c r="H215" s="26">
        <v>79.865800929266243</v>
      </c>
      <c r="I215" s="26">
        <v>79.33407558415648</v>
      </c>
      <c r="J215" s="26">
        <v>91.547010837251761</v>
      </c>
      <c r="K215" s="26">
        <v>89.906319764551114</v>
      </c>
      <c r="L215" s="26">
        <v>89.44887449751397</v>
      </c>
      <c r="M215" s="26">
        <v>88.686845927462628</v>
      </c>
      <c r="N215" s="26">
        <v>94.755396829187987</v>
      </c>
      <c r="O215" s="76">
        <v>107.41039128168994</v>
      </c>
      <c r="P215" s="80">
        <f>SUM(D215:O215)</f>
        <v>1051.2095673043673</v>
      </c>
      <c r="Q215" s="52">
        <v>101.75028495807638</v>
      </c>
      <c r="R215" s="26">
        <v>85.134384129815928</v>
      </c>
      <c r="S215" s="26">
        <v>83.536490815556107</v>
      </c>
      <c r="T215" s="26">
        <v>88.952146911206214</v>
      </c>
      <c r="U215" s="26">
        <v>95.52332165300264</v>
      </c>
      <c r="V215" s="26">
        <v>94.838094428583162</v>
      </c>
      <c r="W215" s="26">
        <v>104.28597052211036</v>
      </c>
      <c r="X215" s="26">
        <v>96.994676760551144</v>
      </c>
      <c r="Y215" s="26">
        <v>96.963906931881198</v>
      </c>
      <c r="Z215" s="26">
        <v>100.85752526063452</v>
      </c>
      <c r="AA215" s="26">
        <v>101.17559597799213</v>
      </c>
      <c r="AB215" s="76">
        <v>113.48624263820001</v>
      </c>
      <c r="AC215" s="80">
        <f>SUM(Q215:AB215)</f>
        <v>1163.4986409876099</v>
      </c>
      <c r="AD215" s="52">
        <v>107.08809477568637</v>
      </c>
      <c r="AE215" s="26">
        <v>94.842889328180021</v>
      </c>
      <c r="AF215" s="26">
        <v>92.856063413000015</v>
      </c>
      <c r="AG215" s="26">
        <v>98.247045895966039</v>
      </c>
      <c r="AH215" s="26">
        <v>100.98610324225471</v>
      </c>
      <c r="AI215" s="26">
        <v>103.1655523255713</v>
      </c>
      <c r="AJ215" s="26">
        <v>116.57945918074603</v>
      </c>
      <c r="AK215" s="26">
        <v>105.16291748694401</v>
      </c>
      <c r="AL215" s="26">
        <v>102.24758070646182</v>
      </c>
      <c r="AM215" s="26">
        <v>108.96490044447795</v>
      </c>
      <c r="AN215" s="26">
        <v>109.93925041391955</v>
      </c>
      <c r="AO215" s="76">
        <v>117.11281298721265</v>
      </c>
      <c r="AP215" s="26">
        <v>158.25205098144599</v>
      </c>
      <c r="AQ215" s="26">
        <v>143.37536053440232</v>
      </c>
      <c r="AR215" s="26">
        <v>143.03156024753332</v>
      </c>
      <c r="AS215" s="26">
        <v>147.86293205130346</v>
      </c>
      <c r="AT215" s="26">
        <v>151.2704095050839</v>
      </c>
      <c r="AU215" s="26">
        <v>144.12931273102873</v>
      </c>
      <c r="AV215" s="26">
        <v>162.47138397768737</v>
      </c>
      <c r="AW215" s="26">
        <v>156.46822758610344</v>
      </c>
      <c r="AX215" s="26">
        <v>153.76923130952758</v>
      </c>
      <c r="AY215" s="26">
        <v>156.9078192234885</v>
      </c>
      <c r="AZ215" s="26">
        <v>149.80762682023567</v>
      </c>
      <c r="BA215" s="26">
        <v>193.55767826147587</v>
      </c>
      <c r="BB215" s="52">
        <v>162.85060042715173</v>
      </c>
      <c r="BC215" s="26">
        <v>145.88742440650807</v>
      </c>
      <c r="BD215" s="26">
        <v>160.12610720581037</v>
      </c>
      <c r="BE215" s="26">
        <v>162.35966540825518</v>
      </c>
      <c r="BF215" s="26">
        <v>158.42471536446095</v>
      </c>
      <c r="BG215" s="26">
        <v>161.37531561965173</v>
      </c>
      <c r="BH215" s="26">
        <v>173.45085583426552</v>
      </c>
      <c r="BI215" s="26">
        <v>165.35691974364596</v>
      </c>
      <c r="BJ215" s="26">
        <v>166.49581803728856</v>
      </c>
      <c r="BK215" s="26">
        <v>168.29056090115975</v>
      </c>
      <c r="BL215" s="26">
        <v>176.32678969788736</v>
      </c>
      <c r="BM215" s="26">
        <v>210.90154675178277</v>
      </c>
      <c r="BN215" s="453">
        <f>SUM(BB215:BM215)</f>
        <v>2011.8463193978675</v>
      </c>
      <c r="BO215" s="26">
        <v>169.42528568727244</v>
      </c>
      <c r="BP215" s="26">
        <v>148.91570656411034</v>
      </c>
      <c r="BQ215" s="26">
        <v>167.87427805645061</v>
      </c>
      <c r="BR215" s="26">
        <v>167.8379663020701</v>
      </c>
      <c r="BS215" s="26">
        <v>170.5335538607207</v>
      </c>
      <c r="BT215" s="26">
        <v>174.40466830907243</v>
      </c>
      <c r="BU215" s="26">
        <v>178.25236292876781</v>
      </c>
      <c r="BV215" s="26">
        <v>180.22532572169311</v>
      </c>
      <c r="BW215" s="26">
        <v>175.50812447327357</v>
      </c>
      <c r="BX215" s="26">
        <v>181.70222931840803</v>
      </c>
      <c r="BY215" s="26">
        <v>185.8854056990069</v>
      </c>
      <c r="BZ215" s="26">
        <v>227.11476891658049</v>
      </c>
      <c r="CA215" s="52">
        <v>184.07634825683908</v>
      </c>
      <c r="CB215" s="459">
        <v>161.13651210210921</v>
      </c>
      <c r="CC215" s="459">
        <v>181.81420206711726</v>
      </c>
      <c r="CD215" s="459">
        <v>174.07870245112525</v>
      </c>
      <c r="CE215" s="459">
        <v>181.422551132123</v>
      </c>
      <c r="CF215" s="26">
        <v>177.051720133277</v>
      </c>
      <c r="CG215" s="26">
        <v>186.26778314174712</v>
      </c>
      <c r="CH215" s="26">
        <v>184.76820108711496</v>
      </c>
      <c r="CI215" s="26">
        <v>191.09004970650668</v>
      </c>
      <c r="CJ215" s="26">
        <v>188.37332475622756</v>
      </c>
      <c r="CK215" s="76">
        <v>203.11227234976894</v>
      </c>
      <c r="CL215" s="377">
        <f>SUM($BB215:$BL215)</f>
        <v>1800.9447726460849</v>
      </c>
      <c r="CM215" s="377">
        <f>SUM($BO215:$BY215)</f>
        <v>1900.5649069208459</v>
      </c>
      <c r="CN215" s="402">
        <f>SUM($CA215:$CK215)</f>
        <v>2013.191667183956</v>
      </c>
      <c r="CO215" s="362">
        <f t="shared" ref="CO215" si="204">((CN215/CM215)-1)*100</f>
        <v>5.9259623206228573</v>
      </c>
      <c r="CP215" s="270"/>
      <c r="CQ215" s="269"/>
      <c r="CR215" s="271"/>
    </row>
    <row r="216" spans="1:96" ht="20.100000000000001" customHeight="1" thickBot="1" x14ac:dyDescent="0.3">
      <c r="A216" s="549"/>
      <c r="B216" s="329"/>
      <c r="C216" s="322" t="s">
        <v>115</v>
      </c>
      <c r="D216" s="323">
        <f t="shared" ref="D216:BP216" si="205">+D217+D218</f>
        <v>576135.83614999999</v>
      </c>
      <c r="E216" s="324">
        <f t="shared" si="205"/>
        <v>554399</v>
      </c>
      <c r="F216" s="324">
        <f t="shared" si="205"/>
        <v>608417</v>
      </c>
      <c r="G216" s="324">
        <f t="shared" si="205"/>
        <v>613591</v>
      </c>
      <c r="H216" s="324">
        <f t="shared" si="205"/>
        <v>632756</v>
      </c>
      <c r="I216" s="324">
        <f t="shared" si="205"/>
        <v>653318</v>
      </c>
      <c r="J216" s="324">
        <f t="shared" si="205"/>
        <v>693029</v>
      </c>
      <c r="K216" s="324">
        <f t="shared" si="205"/>
        <v>686392</v>
      </c>
      <c r="L216" s="324">
        <f t="shared" si="205"/>
        <v>720095</v>
      </c>
      <c r="M216" s="324">
        <f t="shared" si="205"/>
        <v>714039</v>
      </c>
      <c r="N216" s="324">
        <f t="shared" si="205"/>
        <v>706750</v>
      </c>
      <c r="O216" s="325">
        <f t="shared" si="205"/>
        <v>820315</v>
      </c>
      <c r="P216" s="324">
        <f t="shared" si="205"/>
        <v>7979236.8361499999</v>
      </c>
      <c r="Q216" s="323">
        <f t="shared" si="205"/>
        <v>697272</v>
      </c>
      <c r="R216" s="324">
        <f t="shared" si="205"/>
        <v>666703</v>
      </c>
      <c r="S216" s="324">
        <f t="shared" si="205"/>
        <v>778095</v>
      </c>
      <c r="T216" s="324">
        <f t="shared" si="205"/>
        <v>736994</v>
      </c>
      <c r="U216" s="324">
        <f t="shared" si="205"/>
        <v>775897</v>
      </c>
      <c r="V216" s="324">
        <f t="shared" si="205"/>
        <v>786336</v>
      </c>
      <c r="W216" s="324">
        <f t="shared" si="205"/>
        <v>791152</v>
      </c>
      <c r="X216" s="324">
        <f t="shared" si="205"/>
        <v>807231</v>
      </c>
      <c r="Y216" s="324">
        <f t="shared" si="205"/>
        <v>836085</v>
      </c>
      <c r="Z216" s="324">
        <f t="shared" si="205"/>
        <v>834460</v>
      </c>
      <c r="AA216" s="324">
        <f t="shared" si="205"/>
        <v>859721</v>
      </c>
      <c r="AB216" s="325">
        <f t="shared" si="205"/>
        <v>987294</v>
      </c>
      <c r="AC216" s="324">
        <f t="shared" si="205"/>
        <v>9557240</v>
      </c>
      <c r="AD216" s="323">
        <f t="shared" si="205"/>
        <v>852631</v>
      </c>
      <c r="AE216" s="324">
        <f t="shared" si="205"/>
        <v>834735</v>
      </c>
      <c r="AF216" s="324">
        <f t="shared" si="205"/>
        <v>871246</v>
      </c>
      <c r="AG216" s="324">
        <f t="shared" si="205"/>
        <v>886896</v>
      </c>
      <c r="AH216" s="324">
        <f t="shared" si="205"/>
        <v>891082</v>
      </c>
      <c r="AI216" s="324">
        <f t="shared" si="205"/>
        <v>882596</v>
      </c>
      <c r="AJ216" s="324">
        <f t="shared" si="205"/>
        <v>891044.99</v>
      </c>
      <c r="AK216" s="324">
        <f t="shared" si="205"/>
        <v>930875.98</v>
      </c>
      <c r="AL216" s="324">
        <f t="shared" si="205"/>
        <v>910282.97981526842</v>
      </c>
      <c r="AM216" s="324">
        <f t="shared" si="205"/>
        <v>918455</v>
      </c>
      <c r="AN216" s="324">
        <f t="shared" si="205"/>
        <v>920527</v>
      </c>
      <c r="AO216" s="325">
        <f t="shared" si="205"/>
        <v>1018524</v>
      </c>
      <c r="AP216" s="324">
        <f t="shared" si="205"/>
        <v>1073769</v>
      </c>
      <c r="AQ216" s="324">
        <f t="shared" si="205"/>
        <v>1035909</v>
      </c>
      <c r="AR216" s="324">
        <f t="shared" si="205"/>
        <v>1092911</v>
      </c>
      <c r="AS216" s="324">
        <f t="shared" si="205"/>
        <v>1061918</v>
      </c>
      <c r="AT216" s="324">
        <f t="shared" si="205"/>
        <v>1139573</v>
      </c>
      <c r="AU216" s="324">
        <f t="shared" si="205"/>
        <v>1093514</v>
      </c>
      <c r="AV216" s="324">
        <f t="shared" si="205"/>
        <v>1143098</v>
      </c>
      <c r="AW216" s="324">
        <f t="shared" si="205"/>
        <v>1145747</v>
      </c>
      <c r="AX216" s="324">
        <f t="shared" si="205"/>
        <v>1124483</v>
      </c>
      <c r="AY216" s="324">
        <f t="shared" si="205"/>
        <v>1156670</v>
      </c>
      <c r="AZ216" s="324">
        <f t="shared" si="205"/>
        <v>1119630</v>
      </c>
      <c r="BA216" s="324">
        <f t="shared" si="205"/>
        <v>1284495</v>
      </c>
      <c r="BB216" s="323">
        <f t="shared" si="205"/>
        <v>1133729</v>
      </c>
      <c r="BC216" s="324">
        <f t="shared" si="205"/>
        <v>1042478</v>
      </c>
      <c r="BD216" s="324">
        <f t="shared" si="205"/>
        <v>1139395</v>
      </c>
      <c r="BE216" s="324">
        <f t="shared" si="205"/>
        <v>1150654</v>
      </c>
      <c r="BF216" s="324">
        <f t="shared" si="205"/>
        <v>1165556</v>
      </c>
      <c r="BG216" s="324">
        <f t="shared" si="205"/>
        <v>1167058</v>
      </c>
      <c r="BH216" s="324">
        <f t="shared" si="205"/>
        <v>1224976</v>
      </c>
      <c r="BI216" s="324">
        <f t="shared" si="205"/>
        <v>1179857</v>
      </c>
      <c r="BJ216" s="324">
        <f t="shared" si="205"/>
        <v>1176993</v>
      </c>
      <c r="BK216" s="324">
        <f t="shared" si="205"/>
        <v>1182665</v>
      </c>
      <c r="BL216" s="324">
        <f t="shared" si="205"/>
        <v>1182125</v>
      </c>
      <c r="BM216" s="324">
        <f t="shared" si="205"/>
        <v>1324459</v>
      </c>
      <c r="BN216" s="442">
        <f>SUM(BB216:BM216)</f>
        <v>14069945</v>
      </c>
      <c r="BO216" s="324">
        <f t="shared" si="205"/>
        <v>1173218</v>
      </c>
      <c r="BP216" s="324">
        <f t="shared" si="205"/>
        <v>1111927</v>
      </c>
      <c r="BQ216" s="324">
        <f t="shared" ref="BQ216:BY216" si="206">+BQ217+BQ218</f>
        <v>1185854</v>
      </c>
      <c r="BR216" s="324">
        <f t="shared" si="206"/>
        <v>1197626</v>
      </c>
      <c r="BS216" s="324">
        <f t="shared" si="206"/>
        <v>1215046</v>
      </c>
      <c r="BT216" s="324">
        <f t="shared" si="206"/>
        <v>1233437</v>
      </c>
      <c r="BU216" s="324">
        <f t="shared" si="206"/>
        <v>1250172</v>
      </c>
      <c r="BV216" s="324">
        <f t="shared" si="206"/>
        <v>1292411</v>
      </c>
      <c r="BW216" s="324">
        <f t="shared" si="206"/>
        <v>1249598</v>
      </c>
      <c r="BX216" s="324">
        <f t="shared" si="206"/>
        <v>1110910</v>
      </c>
      <c r="BY216" s="324">
        <f t="shared" si="206"/>
        <v>1278772</v>
      </c>
      <c r="BZ216" s="324">
        <f t="shared" ref="BZ216:CK216" si="207">+BZ217+BZ218</f>
        <v>1479265</v>
      </c>
      <c r="CA216" s="323">
        <f t="shared" si="207"/>
        <v>1317858</v>
      </c>
      <c r="CB216" s="324">
        <f t="shared" si="207"/>
        <v>1218016</v>
      </c>
      <c r="CC216" s="324">
        <f t="shared" si="207"/>
        <v>1376009</v>
      </c>
      <c r="CD216" s="324">
        <f t="shared" si="207"/>
        <v>1275000</v>
      </c>
      <c r="CE216" s="324">
        <f t="shared" si="207"/>
        <v>1357591</v>
      </c>
      <c r="CF216" s="324">
        <f t="shared" ref="CF216:CG216" si="208">+CF217+CF218</f>
        <v>1321020</v>
      </c>
      <c r="CG216" s="324">
        <f t="shared" si="208"/>
        <v>1346930</v>
      </c>
      <c r="CH216" s="324">
        <f t="shared" si="207"/>
        <v>1370668</v>
      </c>
      <c r="CI216" s="324">
        <f t="shared" si="207"/>
        <v>1347118.6182007631</v>
      </c>
      <c r="CJ216" s="324">
        <f t="shared" si="207"/>
        <v>1372770</v>
      </c>
      <c r="CK216" s="325">
        <f t="shared" si="207"/>
        <v>1363636</v>
      </c>
      <c r="CL216" s="324">
        <f>SUM($BB216:$BL216)</f>
        <v>12745486</v>
      </c>
      <c r="CM216" s="324">
        <f>SUM($BO216:$BY216)</f>
        <v>13298971</v>
      </c>
      <c r="CN216" s="325">
        <f>SUM($CA216:$CK216)</f>
        <v>14666616.618200764</v>
      </c>
      <c r="CO216" s="556">
        <f t="shared" ref="CO216:CO218" si="209">((CN216/CM216)-1)*100</f>
        <v>10.283845405789393</v>
      </c>
      <c r="CP216" s="270"/>
      <c r="CQ216" s="269"/>
      <c r="CR216" s="271"/>
    </row>
    <row r="217" spans="1:96" ht="20.100000000000001" customHeight="1" thickBot="1" x14ac:dyDescent="0.3">
      <c r="A217" s="549"/>
      <c r="B217" s="623" t="s">
        <v>158</v>
      </c>
      <c r="C217" s="639"/>
      <c r="D217" s="157">
        <v>429675</v>
      </c>
      <c r="E217" s="33">
        <v>409613</v>
      </c>
      <c r="F217" s="33">
        <v>468611</v>
      </c>
      <c r="G217" s="33">
        <v>469046</v>
      </c>
      <c r="H217" s="33">
        <v>483358</v>
      </c>
      <c r="I217" s="33">
        <v>506071</v>
      </c>
      <c r="J217" s="33">
        <v>535063</v>
      </c>
      <c r="K217" s="33">
        <v>530737</v>
      </c>
      <c r="L217" s="33">
        <v>563903</v>
      </c>
      <c r="M217" s="33">
        <v>560008</v>
      </c>
      <c r="N217" s="33">
        <v>539297</v>
      </c>
      <c r="O217" s="158">
        <v>647017</v>
      </c>
      <c r="P217" s="375">
        <f>SUM(D217:O217)</f>
        <v>6142399</v>
      </c>
      <c r="Q217" s="157">
        <v>528640</v>
      </c>
      <c r="R217" s="33">
        <v>515940</v>
      </c>
      <c r="S217" s="33">
        <v>628129</v>
      </c>
      <c r="T217" s="33">
        <v>582801</v>
      </c>
      <c r="U217" s="33">
        <v>609302</v>
      </c>
      <c r="V217" s="33">
        <v>622402</v>
      </c>
      <c r="W217" s="33">
        <v>621415</v>
      </c>
      <c r="X217" s="33">
        <v>635541</v>
      </c>
      <c r="Y217" s="33">
        <v>671883</v>
      </c>
      <c r="Z217" s="33">
        <v>666835</v>
      </c>
      <c r="AA217" s="33">
        <v>684567</v>
      </c>
      <c r="AB217" s="158">
        <v>792180</v>
      </c>
      <c r="AC217" s="375">
        <f>SUM(Q217:AB217)</f>
        <v>7559635</v>
      </c>
      <c r="AD217" s="157">
        <v>675786</v>
      </c>
      <c r="AE217" s="33">
        <v>672222</v>
      </c>
      <c r="AF217" s="33">
        <v>707918</v>
      </c>
      <c r="AG217" s="33">
        <v>717095</v>
      </c>
      <c r="AH217" s="33">
        <v>721621</v>
      </c>
      <c r="AI217" s="33">
        <v>711690</v>
      </c>
      <c r="AJ217" s="33">
        <v>704013</v>
      </c>
      <c r="AK217" s="33">
        <v>750978</v>
      </c>
      <c r="AL217" s="33">
        <v>734803</v>
      </c>
      <c r="AM217" s="33">
        <v>739888</v>
      </c>
      <c r="AN217" s="33">
        <v>737547</v>
      </c>
      <c r="AO217" s="158">
        <v>828045</v>
      </c>
      <c r="AP217" s="33">
        <v>749551</v>
      </c>
      <c r="AQ217" s="33">
        <v>737766</v>
      </c>
      <c r="AR217" s="33">
        <v>791443</v>
      </c>
      <c r="AS217" s="33">
        <v>750845</v>
      </c>
      <c r="AT217" s="33">
        <v>828978</v>
      </c>
      <c r="AU217" s="33">
        <v>787394</v>
      </c>
      <c r="AV217" s="33">
        <v>812841</v>
      </c>
      <c r="AW217" s="33">
        <v>825384</v>
      </c>
      <c r="AX217" s="33">
        <v>801433</v>
      </c>
      <c r="AY217" s="33">
        <v>839849</v>
      </c>
      <c r="AZ217" s="33">
        <v>807434</v>
      </c>
      <c r="BA217" s="33">
        <v>912797</v>
      </c>
      <c r="BB217" s="157">
        <v>816054</v>
      </c>
      <c r="BC217" s="33">
        <v>763738</v>
      </c>
      <c r="BD217" s="33">
        <v>826316</v>
      </c>
      <c r="BE217" s="33">
        <v>851124</v>
      </c>
      <c r="BF217" s="33">
        <v>859329</v>
      </c>
      <c r="BG217" s="33">
        <v>855860</v>
      </c>
      <c r="BH217" s="33">
        <v>898999</v>
      </c>
      <c r="BI217" s="33">
        <v>866316</v>
      </c>
      <c r="BJ217" s="33">
        <v>850995</v>
      </c>
      <c r="BK217" s="33">
        <v>868319</v>
      </c>
      <c r="BL217" s="33">
        <v>862866</v>
      </c>
      <c r="BM217" s="33">
        <v>956266</v>
      </c>
      <c r="BN217" s="457">
        <f>SUM(BB217:BM217)</f>
        <v>10276182</v>
      </c>
      <c r="BO217" s="33">
        <v>857753</v>
      </c>
      <c r="BP217" s="33">
        <v>828939</v>
      </c>
      <c r="BQ217" s="33">
        <v>862178</v>
      </c>
      <c r="BR217" s="33">
        <v>887111</v>
      </c>
      <c r="BS217" s="33">
        <v>899461</v>
      </c>
      <c r="BT217" s="33">
        <v>904074</v>
      </c>
      <c r="BU217" s="33">
        <v>914348</v>
      </c>
      <c r="BV217" s="33">
        <v>951868</v>
      </c>
      <c r="BW217" s="33">
        <v>926242</v>
      </c>
      <c r="BX217" s="33">
        <v>776784</v>
      </c>
      <c r="BY217" s="33">
        <v>939968</v>
      </c>
      <c r="BZ217" s="33">
        <v>1087720</v>
      </c>
      <c r="CA217" s="157">
        <v>976016</v>
      </c>
      <c r="CB217" s="33">
        <v>909069</v>
      </c>
      <c r="CC217" s="33">
        <v>1027998</v>
      </c>
      <c r="CD217" s="33">
        <v>935939</v>
      </c>
      <c r="CE217" s="33">
        <v>999142</v>
      </c>
      <c r="CF217" s="33">
        <v>978034</v>
      </c>
      <c r="CG217" s="33">
        <v>987820</v>
      </c>
      <c r="CH217" s="33">
        <v>1004458</v>
      </c>
      <c r="CI217" s="33">
        <v>982743</v>
      </c>
      <c r="CJ217" s="33">
        <v>1010775</v>
      </c>
      <c r="CK217" s="158">
        <v>976951</v>
      </c>
      <c r="CL217" s="375">
        <f>SUM($BB217:$BL217)</f>
        <v>9319916</v>
      </c>
      <c r="CM217" s="375">
        <f>SUM($BO217:$BY217)</f>
        <v>9748726</v>
      </c>
      <c r="CN217" s="376">
        <f>SUM($CA217:$CK217)</f>
        <v>10788945</v>
      </c>
      <c r="CO217" s="371">
        <f t="shared" si="209"/>
        <v>10.670307073970475</v>
      </c>
      <c r="CP217" s="270"/>
      <c r="CQ217" s="269"/>
      <c r="CR217" s="271"/>
    </row>
    <row r="218" spans="1:96" ht="20.100000000000001" customHeight="1" thickBot="1" x14ac:dyDescent="0.3">
      <c r="A218" s="549"/>
      <c r="B218" s="340" t="s">
        <v>159</v>
      </c>
      <c r="C218" s="418"/>
      <c r="D218" s="157">
        <v>146460.83614999999</v>
      </c>
      <c r="E218" s="33">
        <v>144786</v>
      </c>
      <c r="F218" s="33">
        <v>139806</v>
      </c>
      <c r="G218" s="33">
        <v>144545</v>
      </c>
      <c r="H218" s="33">
        <v>149398</v>
      </c>
      <c r="I218" s="33">
        <v>147247</v>
      </c>
      <c r="J218" s="33">
        <v>157966</v>
      </c>
      <c r="K218" s="33">
        <v>155655</v>
      </c>
      <c r="L218" s="33">
        <v>156192</v>
      </c>
      <c r="M218" s="33">
        <v>154031</v>
      </c>
      <c r="N218" s="33">
        <v>167453</v>
      </c>
      <c r="O218" s="158">
        <v>173298</v>
      </c>
      <c r="P218" s="375">
        <f>SUM(D218:O218)</f>
        <v>1836837.8361499999</v>
      </c>
      <c r="Q218" s="157">
        <v>168632</v>
      </c>
      <c r="R218" s="33">
        <v>150763</v>
      </c>
      <c r="S218" s="33">
        <v>149966</v>
      </c>
      <c r="T218" s="33">
        <v>154193</v>
      </c>
      <c r="U218" s="33">
        <v>166595</v>
      </c>
      <c r="V218" s="33">
        <v>163934</v>
      </c>
      <c r="W218" s="33">
        <v>169737</v>
      </c>
      <c r="X218" s="33">
        <v>171690</v>
      </c>
      <c r="Y218" s="33">
        <v>164202</v>
      </c>
      <c r="Z218" s="33">
        <v>167625</v>
      </c>
      <c r="AA218" s="33">
        <v>175154</v>
      </c>
      <c r="AB218" s="158">
        <v>195114</v>
      </c>
      <c r="AC218" s="375">
        <f>SUM(Q218:AB218)</f>
        <v>1997605</v>
      </c>
      <c r="AD218" s="157">
        <v>176845</v>
      </c>
      <c r="AE218" s="33">
        <v>162513</v>
      </c>
      <c r="AF218" s="33">
        <v>163328</v>
      </c>
      <c r="AG218" s="33">
        <v>169801</v>
      </c>
      <c r="AH218" s="33">
        <v>169461</v>
      </c>
      <c r="AI218" s="33">
        <v>170906</v>
      </c>
      <c r="AJ218" s="33">
        <v>187031.99</v>
      </c>
      <c r="AK218" s="33">
        <v>179897.97999999998</v>
      </c>
      <c r="AL218" s="33">
        <v>175479.97981526842</v>
      </c>
      <c r="AM218" s="33">
        <v>178567</v>
      </c>
      <c r="AN218" s="33">
        <v>182980</v>
      </c>
      <c r="AO218" s="158">
        <v>190479</v>
      </c>
      <c r="AP218" s="33">
        <v>324218</v>
      </c>
      <c r="AQ218" s="33">
        <v>298143</v>
      </c>
      <c r="AR218" s="33">
        <v>301468</v>
      </c>
      <c r="AS218" s="33">
        <v>311073</v>
      </c>
      <c r="AT218" s="33">
        <v>310595</v>
      </c>
      <c r="AU218" s="33">
        <v>306120</v>
      </c>
      <c r="AV218" s="33">
        <v>330257</v>
      </c>
      <c r="AW218" s="33">
        <v>320363</v>
      </c>
      <c r="AX218" s="33">
        <v>323050</v>
      </c>
      <c r="AY218" s="33">
        <v>316821</v>
      </c>
      <c r="AZ218" s="33">
        <v>312196</v>
      </c>
      <c r="BA218" s="33">
        <v>371698</v>
      </c>
      <c r="BB218" s="157">
        <v>317675</v>
      </c>
      <c r="BC218" s="33">
        <v>278740</v>
      </c>
      <c r="BD218" s="33">
        <v>313079</v>
      </c>
      <c r="BE218" s="33">
        <v>299530</v>
      </c>
      <c r="BF218" s="33">
        <v>306227</v>
      </c>
      <c r="BG218" s="33">
        <v>311198</v>
      </c>
      <c r="BH218" s="33">
        <v>325977</v>
      </c>
      <c r="BI218" s="33">
        <v>313541</v>
      </c>
      <c r="BJ218" s="33">
        <v>325998</v>
      </c>
      <c r="BK218" s="33">
        <v>314346</v>
      </c>
      <c r="BL218" s="33">
        <v>319259</v>
      </c>
      <c r="BM218" s="33">
        <v>368193</v>
      </c>
      <c r="BN218" s="457">
        <f>SUM(BB218:BM218)</f>
        <v>3793763</v>
      </c>
      <c r="BO218" s="33">
        <v>315465</v>
      </c>
      <c r="BP218" s="33">
        <v>282988</v>
      </c>
      <c r="BQ218" s="33">
        <v>323676</v>
      </c>
      <c r="BR218" s="33">
        <v>310515</v>
      </c>
      <c r="BS218" s="33">
        <v>315585</v>
      </c>
      <c r="BT218" s="33">
        <v>329363</v>
      </c>
      <c r="BU218" s="33">
        <v>335824</v>
      </c>
      <c r="BV218" s="33">
        <v>340543</v>
      </c>
      <c r="BW218" s="33">
        <v>323356</v>
      </c>
      <c r="BX218" s="33">
        <v>334126</v>
      </c>
      <c r="BY218" s="33">
        <v>338804</v>
      </c>
      <c r="BZ218" s="33">
        <v>391545</v>
      </c>
      <c r="CA218" s="157">
        <v>341842</v>
      </c>
      <c r="CB218" s="33">
        <v>308947</v>
      </c>
      <c r="CC218" s="33">
        <v>348011</v>
      </c>
      <c r="CD218" s="33">
        <v>339061</v>
      </c>
      <c r="CE218" s="33">
        <v>358449</v>
      </c>
      <c r="CF218" s="33">
        <v>342986</v>
      </c>
      <c r="CG218" s="33">
        <v>359110</v>
      </c>
      <c r="CH218" s="33">
        <v>366210</v>
      </c>
      <c r="CI218" s="33">
        <v>364375.61820076301</v>
      </c>
      <c r="CJ218" s="33">
        <v>361995</v>
      </c>
      <c r="CK218" s="158">
        <v>386685</v>
      </c>
      <c r="CL218" s="375">
        <f>SUM($BB218:$BL218)</f>
        <v>3425570</v>
      </c>
      <c r="CM218" s="375">
        <f>SUM($BO218:$BY218)</f>
        <v>3550245</v>
      </c>
      <c r="CN218" s="376">
        <f>SUM($CA218:$CK218)</f>
        <v>3877671.6182007631</v>
      </c>
      <c r="CO218" s="362">
        <f t="shared" si="209"/>
        <v>9.2226485270949787</v>
      </c>
      <c r="CP218" s="270"/>
      <c r="CQ218" s="269"/>
      <c r="CR218" s="271"/>
    </row>
    <row r="219" spans="1:96" ht="20.100000000000001" customHeight="1" x14ac:dyDescent="0.25">
      <c r="A219" s="549"/>
      <c r="B219" s="544" t="s">
        <v>198</v>
      </c>
      <c r="C219" s="563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80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80"/>
      <c r="AD219" s="26"/>
      <c r="AE219" s="26"/>
      <c r="AF219" s="26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6"/>
      <c r="AV219" s="26"/>
      <c r="AW219" s="26"/>
      <c r="AX219" s="26"/>
      <c r="AY219" s="26"/>
      <c r="AZ219" s="26"/>
      <c r="BA219" s="26"/>
      <c r="BB219" s="26"/>
      <c r="BC219" s="26"/>
      <c r="BD219" s="26"/>
      <c r="BE219" s="26"/>
      <c r="BF219" s="26"/>
      <c r="BG219" s="26"/>
      <c r="BH219" s="26"/>
      <c r="BI219" s="26"/>
      <c r="BJ219" s="26"/>
      <c r="BK219" s="26"/>
      <c r="BL219" s="26"/>
      <c r="BM219" s="26"/>
      <c r="BN219" s="26"/>
      <c r="BO219" s="31"/>
      <c r="BP219" s="31"/>
      <c r="BQ219" s="31"/>
      <c r="BR219" s="31"/>
      <c r="BS219" s="31"/>
      <c r="BT219" s="31"/>
      <c r="BU219" s="31"/>
      <c r="BV219" s="31"/>
      <c r="BW219" s="31"/>
      <c r="BX219" s="31"/>
      <c r="BY219" s="31"/>
      <c r="BZ219" s="31"/>
      <c r="CA219" s="31"/>
      <c r="CB219" s="31"/>
      <c r="CC219" s="31"/>
      <c r="CD219" s="31"/>
      <c r="CE219" s="31"/>
      <c r="CF219" s="31"/>
      <c r="CG219" s="31"/>
      <c r="CH219" s="31"/>
      <c r="CI219" s="31"/>
      <c r="CJ219" s="31"/>
      <c r="CK219" s="31"/>
      <c r="CL219" s="111"/>
      <c r="CM219" s="111"/>
      <c r="CN219" s="111"/>
      <c r="CO219" s="545"/>
      <c r="CP219" s="270"/>
      <c r="CQ219" s="269"/>
      <c r="CR219" s="271"/>
    </row>
    <row r="220" spans="1:96" ht="20.100000000000001" customHeight="1" x14ac:dyDescent="0.25">
      <c r="A220" s="549"/>
      <c r="B220" s="353" t="s">
        <v>202</v>
      </c>
      <c r="C220" s="420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80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80"/>
      <c r="AD220" s="26"/>
      <c r="AE220" s="26"/>
      <c r="AF220" s="26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  <c r="AR220" s="26"/>
      <c r="AS220" s="26"/>
      <c r="AT220" s="26"/>
      <c r="AU220" s="26"/>
      <c r="AV220" s="26"/>
      <c r="AW220" s="26"/>
      <c r="AX220" s="26"/>
      <c r="AY220" s="26"/>
      <c r="AZ220" s="26"/>
      <c r="BA220" s="26"/>
      <c r="BB220" s="26"/>
      <c r="BC220" s="26"/>
      <c r="BD220" s="26"/>
      <c r="BE220" s="26"/>
      <c r="BF220" s="26"/>
      <c r="BG220" s="26"/>
      <c r="BH220" s="26"/>
      <c r="BI220" s="26"/>
      <c r="BJ220" s="26"/>
      <c r="BK220" s="26"/>
      <c r="BL220" s="26"/>
      <c r="BM220" s="26"/>
      <c r="BN220" s="26"/>
      <c r="BO220" s="26"/>
      <c r="BP220" s="26"/>
      <c r="BQ220" s="26"/>
      <c r="BR220" s="26"/>
      <c r="BS220" s="26"/>
      <c r="BT220" s="26"/>
      <c r="BU220" s="26"/>
      <c r="BV220" s="26"/>
      <c r="BW220" s="26"/>
      <c r="BX220" s="26"/>
      <c r="BY220" s="26"/>
      <c r="BZ220" s="26"/>
      <c r="CA220" s="26"/>
      <c r="CB220" s="26"/>
      <c r="CC220" s="26"/>
      <c r="CD220" s="26"/>
      <c r="CE220" s="26"/>
      <c r="CF220" s="26"/>
      <c r="CG220" s="26"/>
      <c r="CH220" s="26"/>
      <c r="CI220" s="26"/>
      <c r="CJ220" s="26"/>
      <c r="CK220" s="26"/>
      <c r="CL220" s="80"/>
      <c r="CM220" s="80"/>
      <c r="CN220" s="80"/>
      <c r="CO220" s="543"/>
      <c r="CP220" s="270"/>
      <c r="CQ220" s="269"/>
      <c r="CR220" s="271"/>
    </row>
    <row r="221" spans="1:96" ht="20.100000000000001" customHeight="1" thickBot="1" x14ac:dyDescent="0.3">
      <c r="A221" s="549"/>
      <c r="B221" s="305" t="s">
        <v>200</v>
      </c>
      <c r="C221" s="305"/>
      <c r="D221" s="305"/>
      <c r="E221" s="305"/>
      <c r="F221" s="305"/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  <c r="AJ221" s="73"/>
      <c r="AK221" s="73"/>
      <c r="AL221" s="73"/>
      <c r="AM221" s="73"/>
      <c r="AN221" s="73"/>
      <c r="AO221" s="73"/>
      <c r="AP221" s="73"/>
      <c r="AQ221" s="73"/>
      <c r="AR221" s="73"/>
      <c r="AS221" s="73"/>
      <c r="AT221" s="73"/>
      <c r="AU221" s="73"/>
      <c r="AV221" s="73"/>
      <c r="AW221" s="73"/>
      <c r="AX221" s="73"/>
      <c r="AY221" s="73"/>
      <c r="AZ221" s="73"/>
      <c r="BA221" s="73"/>
      <c r="BB221" s="73"/>
      <c r="BC221" s="73"/>
      <c r="BD221" s="73"/>
      <c r="BE221" s="73"/>
      <c r="BF221" s="73"/>
      <c r="BG221" s="73"/>
      <c r="BH221" s="73"/>
      <c r="BI221" s="73"/>
      <c r="BJ221" s="73"/>
      <c r="BK221" s="73"/>
      <c r="BL221" s="73"/>
      <c r="BM221" s="73"/>
      <c r="BN221" s="73"/>
      <c r="BO221" s="403"/>
      <c r="BP221" s="73"/>
      <c r="BQ221" s="403"/>
      <c r="BR221" s="73"/>
      <c r="BS221" s="73"/>
      <c r="BT221" s="73"/>
      <c r="BU221" s="73"/>
      <c r="BV221" s="73"/>
      <c r="BW221" s="73"/>
      <c r="BX221" s="73"/>
      <c r="BY221" s="73"/>
      <c r="BZ221" s="73"/>
      <c r="CA221" s="403"/>
      <c r="CB221" s="73"/>
      <c r="CC221" s="73"/>
      <c r="CD221" s="73"/>
      <c r="CE221" s="73"/>
      <c r="CF221" s="73"/>
      <c r="CG221" s="73"/>
      <c r="CH221" s="73"/>
      <c r="CI221" s="403"/>
      <c r="CJ221" s="73"/>
      <c r="CK221" s="403"/>
      <c r="CL221" s="73"/>
      <c r="CM221" s="73"/>
      <c r="CN221" s="73"/>
      <c r="CO221" s="73"/>
      <c r="CP221" s="270"/>
      <c r="CQ221" s="269"/>
      <c r="CR221" s="271"/>
    </row>
    <row r="222" spans="1:96" ht="20.100000000000001" customHeight="1" thickBot="1" x14ac:dyDescent="0.35">
      <c r="A222" s="549"/>
      <c r="B222" s="328"/>
      <c r="C222" s="322" t="s">
        <v>111</v>
      </c>
      <c r="D222" s="323">
        <f t="shared" ref="D222:BP222" si="210">+D224</f>
        <v>0</v>
      </c>
      <c r="E222" s="324">
        <f t="shared" si="210"/>
        <v>0</v>
      </c>
      <c r="F222" s="324">
        <f t="shared" si="210"/>
        <v>0</v>
      </c>
      <c r="G222" s="324">
        <f t="shared" si="210"/>
        <v>0</v>
      </c>
      <c r="H222" s="324">
        <f t="shared" si="210"/>
        <v>0</v>
      </c>
      <c r="I222" s="324">
        <f t="shared" si="210"/>
        <v>0</v>
      </c>
      <c r="J222" s="324">
        <f t="shared" si="210"/>
        <v>0</v>
      </c>
      <c r="K222" s="324">
        <f t="shared" si="210"/>
        <v>0</v>
      </c>
      <c r="L222" s="324">
        <f t="shared" si="210"/>
        <v>0</v>
      </c>
      <c r="M222" s="324">
        <f t="shared" si="210"/>
        <v>0</v>
      </c>
      <c r="N222" s="324">
        <f t="shared" si="210"/>
        <v>0</v>
      </c>
      <c r="O222" s="325">
        <f t="shared" si="210"/>
        <v>0</v>
      </c>
      <c r="P222" s="324">
        <f t="shared" si="210"/>
        <v>0</v>
      </c>
      <c r="Q222" s="323">
        <f t="shared" si="210"/>
        <v>0</v>
      </c>
      <c r="R222" s="324">
        <f t="shared" si="210"/>
        <v>0</v>
      </c>
      <c r="S222" s="324">
        <f t="shared" si="210"/>
        <v>0</v>
      </c>
      <c r="T222" s="324">
        <f t="shared" si="210"/>
        <v>0</v>
      </c>
      <c r="U222" s="324">
        <f t="shared" si="210"/>
        <v>0</v>
      </c>
      <c r="V222" s="324">
        <f t="shared" si="210"/>
        <v>0</v>
      </c>
      <c r="W222" s="324">
        <f t="shared" si="210"/>
        <v>0</v>
      </c>
      <c r="X222" s="324">
        <f t="shared" si="210"/>
        <v>0</v>
      </c>
      <c r="Y222" s="324">
        <f t="shared" si="210"/>
        <v>0</v>
      </c>
      <c r="Z222" s="324">
        <f t="shared" si="210"/>
        <v>0</v>
      </c>
      <c r="AA222" s="324">
        <f t="shared" si="210"/>
        <v>0</v>
      </c>
      <c r="AB222" s="325">
        <f t="shared" si="210"/>
        <v>0</v>
      </c>
      <c r="AC222" s="324">
        <f t="shared" si="210"/>
        <v>0</v>
      </c>
      <c r="AD222" s="323">
        <f t="shared" si="210"/>
        <v>0</v>
      </c>
      <c r="AE222" s="324">
        <f t="shared" si="210"/>
        <v>0</v>
      </c>
      <c r="AF222" s="324">
        <f t="shared" si="210"/>
        <v>0</v>
      </c>
      <c r="AG222" s="324">
        <f t="shared" si="210"/>
        <v>0</v>
      </c>
      <c r="AH222" s="324">
        <f t="shared" si="210"/>
        <v>0</v>
      </c>
      <c r="AI222" s="324">
        <f t="shared" si="210"/>
        <v>0</v>
      </c>
      <c r="AJ222" s="324">
        <f t="shared" si="210"/>
        <v>0</v>
      </c>
      <c r="AK222" s="324">
        <f t="shared" si="210"/>
        <v>0</v>
      </c>
      <c r="AL222" s="324">
        <f t="shared" si="210"/>
        <v>0</v>
      </c>
      <c r="AM222" s="324">
        <f t="shared" si="210"/>
        <v>0</v>
      </c>
      <c r="AN222" s="324">
        <f t="shared" si="210"/>
        <v>0</v>
      </c>
      <c r="AO222" s="325">
        <f t="shared" si="210"/>
        <v>0</v>
      </c>
      <c r="AP222" s="324">
        <f t="shared" si="210"/>
        <v>0</v>
      </c>
      <c r="AQ222" s="324">
        <f t="shared" si="210"/>
        <v>0</v>
      </c>
      <c r="AR222" s="324">
        <f t="shared" si="210"/>
        <v>0</v>
      </c>
      <c r="AS222" s="324">
        <f t="shared" si="210"/>
        <v>0</v>
      </c>
      <c r="AT222" s="324">
        <f t="shared" si="210"/>
        <v>0</v>
      </c>
      <c r="AU222" s="324">
        <f t="shared" si="210"/>
        <v>0</v>
      </c>
      <c r="AV222" s="324">
        <f t="shared" si="210"/>
        <v>0</v>
      </c>
      <c r="AW222" s="324">
        <f t="shared" si="210"/>
        <v>0</v>
      </c>
      <c r="AX222" s="324">
        <f t="shared" si="210"/>
        <v>0</v>
      </c>
      <c r="AY222" s="324">
        <f t="shared" si="210"/>
        <v>0</v>
      </c>
      <c r="AZ222" s="324">
        <f t="shared" si="210"/>
        <v>0</v>
      </c>
      <c r="BA222" s="324">
        <f t="shared" si="210"/>
        <v>0</v>
      </c>
      <c r="BB222" s="323">
        <f t="shared" si="210"/>
        <v>0.23830793000000003</v>
      </c>
      <c r="BC222" s="324">
        <f t="shared" si="210"/>
        <v>0.86766840000000001</v>
      </c>
      <c r="BD222" s="324">
        <f t="shared" si="210"/>
        <v>2.0478699600000003</v>
      </c>
      <c r="BE222" s="324">
        <f t="shared" si="210"/>
        <v>3.0550886399999997</v>
      </c>
      <c r="BF222" s="324">
        <f t="shared" si="210"/>
        <v>3.5981488899999996</v>
      </c>
      <c r="BG222" s="324">
        <f t="shared" si="210"/>
        <v>4.1100268600000005</v>
      </c>
      <c r="BH222" s="324">
        <f t="shared" si="210"/>
        <v>8.3021315399999995</v>
      </c>
      <c r="BI222" s="324">
        <f t="shared" si="210"/>
        <v>6.63667958</v>
      </c>
      <c r="BJ222" s="324">
        <f t="shared" si="210"/>
        <v>7.6254183900000001</v>
      </c>
      <c r="BK222" s="324">
        <f t="shared" si="210"/>
        <v>9.0107550400000012</v>
      </c>
      <c r="BL222" s="324">
        <f t="shared" si="210"/>
        <v>10.870871390000001</v>
      </c>
      <c r="BM222" s="325">
        <f t="shared" si="210"/>
        <v>13.580000559999998</v>
      </c>
      <c r="BN222" s="442">
        <f>SUM(BB222:BM222)</f>
        <v>69.942967179999997</v>
      </c>
      <c r="BO222" s="324">
        <f t="shared" si="210"/>
        <v>12.577949929999999</v>
      </c>
      <c r="BP222" s="324">
        <f t="shared" si="210"/>
        <v>14.582328929999999</v>
      </c>
      <c r="BQ222" s="324">
        <f t="shared" ref="BQ222:BY222" si="211">+BQ224</f>
        <v>13.912135390000003</v>
      </c>
      <c r="BR222" s="324">
        <f t="shared" si="211"/>
        <v>16.371159540000001</v>
      </c>
      <c r="BS222" s="324">
        <f t="shared" si="211"/>
        <v>19.907945829999999</v>
      </c>
      <c r="BT222" s="324">
        <f t="shared" si="211"/>
        <v>24.946220629999999</v>
      </c>
      <c r="BU222" s="324">
        <f t="shared" si="211"/>
        <v>27.144495630000005</v>
      </c>
      <c r="BV222" s="324">
        <f t="shared" si="211"/>
        <v>27.160718230000004</v>
      </c>
      <c r="BW222" s="324">
        <f t="shared" si="211"/>
        <v>27.356971520000002</v>
      </c>
      <c r="BX222" s="324">
        <f t="shared" si="211"/>
        <v>33.042042590000001</v>
      </c>
      <c r="BY222" s="324">
        <f t="shared" si="211"/>
        <v>38.332092370000005</v>
      </c>
      <c r="BZ222" s="324">
        <f t="shared" ref="BZ222:CK222" si="212">+BZ224</f>
        <v>48.688201340000006</v>
      </c>
      <c r="CA222" s="323">
        <f t="shared" si="212"/>
        <v>45.272466600000001</v>
      </c>
      <c r="CB222" s="324">
        <f t="shared" si="212"/>
        <v>45.627572929999999</v>
      </c>
      <c r="CC222" s="324">
        <f t="shared" si="212"/>
        <v>57.96909316</v>
      </c>
      <c r="CD222" s="324">
        <f t="shared" si="212"/>
        <v>66.877982869999997</v>
      </c>
      <c r="CE222" s="324">
        <f t="shared" si="212"/>
        <v>59.757440350100005</v>
      </c>
      <c r="CF222" s="324">
        <f t="shared" ref="CF222:CG222" si="213">+CF224</f>
        <v>62.813596409999995</v>
      </c>
      <c r="CG222" s="324">
        <f t="shared" si="213"/>
        <v>68.960874929999989</v>
      </c>
      <c r="CH222" s="324">
        <f t="shared" si="212"/>
        <v>71.724351569999996</v>
      </c>
      <c r="CI222" s="324">
        <f t="shared" si="212"/>
        <v>77.052546300000003</v>
      </c>
      <c r="CJ222" s="324">
        <f t="shared" si="212"/>
        <v>88.573238150000009</v>
      </c>
      <c r="CK222" s="325">
        <f t="shared" si="212"/>
        <v>100.10215906999991</v>
      </c>
      <c r="CL222" s="324">
        <f>SUM($BB222:$BL222)</f>
        <v>56.362966619999995</v>
      </c>
      <c r="CM222" s="324">
        <f>SUM($BO222:$BY222)</f>
        <v>255.33406059000001</v>
      </c>
      <c r="CN222" s="325">
        <f>SUM($CA222:$CK222)</f>
        <v>744.73132234009995</v>
      </c>
      <c r="CO222" s="556">
        <f t="shared" ref="CO222:CO224" si="214">((CN222/CM222)-1)*100</f>
        <v>191.66939993013483</v>
      </c>
      <c r="CP222" s="270"/>
      <c r="CQ222" s="269"/>
      <c r="CR222" s="271"/>
    </row>
    <row r="223" spans="1:96" ht="20.100000000000001" customHeight="1" x14ac:dyDescent="0.25">
      <c r="A223" s="549"/>
      <c r="B223" s="48" t="s">
        <v>162</v>
      </c>
      <c r="C223" s="70"/>
      <c r="D223" s="71"/>
      <c r="E223" s="72"/>
      <c r="F223" s="72"/>
      <c r="G223" s="73"/>
      <c r="H223" s="73"/>
      <c r="I223" s="73"/>
      <c r="J223" s="73"/>
      <c r="K223" s="73"/>
      <c r="L223" s="73"/>
      <c r="M223" s="73"/>
      <c r="N223" s="73"/>
      <c r="O223" s="320"/>
      <c r="P223" s="104"/>
      <c r="Q223" s="140"/>
      <c r="R223" s="73"/>
      <c r="S223" s="73"/>
      <c r="T223" s="73"/>
      <c r="U223" s="73"/>
      <c r="V223" s="73"/>
      <c r="W223" s="73"/>
      <c r="X223" s="73"/>
      <c r="Y223" s="73"/>
      <c r="Z223" s="73"/>
      <c r="AA223" s="73"/>
      <c r="AB223" s="320"/>
      <c r="AC223" s="73"/>
      <c r="AD223" s="140"/>
      <c r="AE223" s="73"/>
      <c r="AF223" s="73"/>
      <c r="AG223" s="73"/>
      <c r="AH223" s="73"/>
      <c r="AI223" s="73"/>
      <c r="AJ223" s="73"/>
      <c r="AK223" s="73"/>
      <c r="AL223" s="73"/>
      <c r="AM223" s="73"/>
      <c r="AN223" s="73"/>
      <c r="AO223" s="320"/>
      <c r="AP223" s="73"/>
      <c r="AQ223" s="73"/>
      <c r="AR223" s="73"/>
      <c r="AS223" s="73"/>
      <c r="AT223" s="73"/>
      <c r="AU223" s="73"/>
      <c r="AV223" s="73"/>
      <c r="AW223" s="73"/>
      <c r="AX223" s="73"/>
      <c r="AY223" s="73"/>
      <c r="AZ223" s="73"/>
      <c r="BA223" s="73"/>
      <c r="BB223" s="140"/>
      <c r="BC223" s="73"/>
      <c r="BD223" s="73"/>
      <c r="BE223" s="73"/>
      <c r="BF223" s="73"/>
      <c r="BG223" s="73"/>
      <c r="BH223" s="73"/>
      <c r="BI223" s="73"/>
      <c r="BJ223" s="73"/>
      <c r="BK223" s="73"/>
      <c r="BL223" s="73"/>
      <c r="BM223" s="320"/>
      <c r="BN223" s="74"/>
      <c r="BO223" s="73"/>
      <c r="BP223" s="73"/>
      <c r="BQ223" s="73"/>
      <c r="BR223" s="73"/>
      <c r="BS223" s="73"/>
      <c r="BT223" s="73"/>
      <c r="BU223" s="73"/>
      <c r="BV223" s="73"/>
      <c r="BW223" s="73"/>
      <c r="BX223" s="73"/>
      <c r="BY223" s="73"/>
      <c r="BZ223" s="73"/>
      <c r="CA223" s="140"/>
      <c r="CB223" s="73"/>
      <c r="CC223" s="73"/>
      <c r="CD223" s="73"/>
      <c r="CE223" s="73"/>
      <c r="CF223" s="73"/>
      <c r="CG223" s="73"/>
      <c r="CH223" s="73"/>
      <c r="CI223" s="73"/>
      <c r="CJ223" s="73"/>
      <c r="CK223" s="320"/>
      <c r="CL223" s="73"/>
      <c r="CM223" s="73"/>
      <c r="CN223" s="320"/>
      <c r="CO223" s="74"/>
      <c r="CP223" s="270"/>
      <c r="CQ223" s="269"/>
      <c r="CR223" s="271"/>
    </row>
    <row r="224" spans="1:96" ht="20.100000000000001" customHeight="1" thickBot="1" x14ac:dyDescent="0.3">
      <c r="A224" s="549"/>
      <c r="B224" s="598" t="s">
        <v>49</v>
      </c>
      <c r="C224" s="599"/>
      <c r="D224" s="52">
        <v>0</v>
      </c>
      <c r="E224" s="26">
        <v>0</v>
      </c>
      <c r="F224" s="26">
        <v>0</v>
      </c>
      <c r="G224" s="26">
        <v>0</v>
      </c>
      <c r="H224" s="26">
        <v>0</v>
      </c>
      <c r="I224" s="26">
        <v>0</v>
      </c>
      <c r="J224" s="26">
        <v>0</v>
      </c>
      <c r="K224" s="26">
        <v>0</v>
      </c>
      <c r="L224" s="26">
        <v>0</v>
      </c>
      <c r="M224" s="26">
        <v>0</v>
      </c>
      <c r="N224" s="26">
        <v>0</v>
      </c>
      <c r="O224" s="76">
        <v>0</v>
      </c>
      <c r="P224" s="80">
        <v>0</v>
      </c>
      <c r="Q224" s="52">
        <v>0</v>
      </c>
      <c r="R224" s="26">
        <v>0</v>
      </c>
      <c r="S224" s="26">
        <v>0</v>
      </c>
      <c r="T224" s="26">
        <v>0</v>
      </c>
      <c r="U224" s="26">
        <v>0</v>
      </c>
      <c r="V224" s="26">
        <v>0</v>
      </c>
      <c r="W224" s="26">
        <v>0</v>
      </c>
      <c r="X224" s="26">
        <v>0</v>
      </c>
      <c r="Y224" s="26">
        <v>0</v>
      </c>
      <c r="Z224" s="26">
        <v>0</v>
      </c>
      <c r="AA224" s="26">
        <v>0</v>
      </c>
      <c r="AB224" s="76">
        <v>0</v>
      </c>
      <c r="AC224" s="80">
        <v>0</v>
      </c>
      <c r="AD224" s="52">
        <v>0</v>
      </c>
      <c r="AE224" s="26">
        <v>0</v>
      </c>
      <c r="AF224" s="26">
        <v>0</v>
      </c>
      <c r="AG224" s="26">
        <v>0</v>
      </c>
      <c r="AH224" s="26">
        <v>0</v>
      </c>
      <c r="AI224" s="26">
        <v>0</v>
      </c>
      <c r="AJ224" s="26">
        <v>0</v>
      </c>
      <c r="AK224" s="26">
        <v>0</v>
      </c>
      <c r="AL224" s="26">
        <v>0</v>
      </c>
      <c r="AM224" s="26">
        <v>0</v>
      </c>
      <c r="AN224" s="26">
        <v>0</v>
      </c>
      <c r="AO224" s="76">
        <v>0</v>
      </c>
      <c r="AP224" s="26">
        <v>0</v>
      </c>
      <c r="AQ224" s="26">
        <v>0</v>
      </c>
      <c r="AR224" s="26">
        <v>0</v>
      </c>
      <c r="AS224" s="26">
        <v>0</v>
      </c>
      <c r="AT224" s="26">
        <v>0</v>
      </c>
      <c r="AU224" s="26">
        <v>0</v>
      </c>
      <c r="AV224" s="26">
        <v>0</v>
      </c>
      <c r="AW224" s="26">
        <v>0</v>
      </c>
      <c r="AX224" s="26">
        <v>0</v>
      </c>
      <c r="AY224" s="26">
        <v>0</v>
      </c>
      <c r="AZ224" s="26">
        <v>0</v>
      </c>
      <c r="BA224" s="26">
        <v>0</v>
      </c>
      <c r="BB224" s="52">
        <v>0.23830793000000003</v>
      </c>
      <c r="BC224" s="26">
        <v>0.86766840000000001</v>
      </c>
      <c r="BD224" s="26">
        <v>2.0478699600000003</v>
      </c>
      <c r="BE224" s="26">
        <v>3.0550886399999997</v>
      </c>
      <c r="BF224" s="26">
        <v>3.5981488899999996</v>
      </c>
      <c r="BG224" s="26">
        <v>4.1100268600000005</v>
      </c>
      <c r="BH224" s="26">
        <v>8.3021315399999995</v>
      </c>
      <c r="BI224" s="26">
        <v>6.63667958</v>
      </c>
      <c r="BJ224" s="26">
        <v>7.6254183900000001</v>
      </c>
      <c r="BK224" s="26">
        <v>9.0107550400000012</v>
      </c>
      <c r="BL224" s="26">
        <v>10.870871390000001</v>
      </c>
      <c r="BM224" s="76">
        <v>13.580000559999998</v>
      </c>
      <c r="BN224" s="453">
        <f>SUM(BB224:BM224)</f>
        <v>69.942967179999997</v>
      </c>
      <c r="BO224" s="26">
        <v>12.577949929999999</v>
      </c>
      <c r="BP224" s="26">
        <v>14.582328929999999</v>
      </c>
      <c r="BQ224" s="26">
        <v>13.912135390000003</v>
      </c>
      <c r="BR224" s="26">
        <v>16.371159540000001</v>
      </c>
      <c r="BS224" s="26">
        <v>19.907945829999999</v>
      </c>
      <c r="BT224" s="26">
        <v>24.946220629999999</v>
      </c>
      <c r="BU224" s="26">
        <v>27.144495630000005</v>
      </c>
      <c r="BV224" s="26">
        <v>27.160718230000004</v>
      </c>
      <c r="BW224" s="26">
        <v>27.356971520000002</v>
      </c>
      <c r="BX224" s="26">
        <v>33.042042590000001</v>
      </c>
      <c r="BY224" s="26">
        <v>38.332092370000005</v>
      </c>
      <c r="BZ224" s="26">
        <f>48688201.34/1000000</f>
        <v>48.688201340000006</v>
      </c>
      <c r="CA224" s="52">
        <f>45272466.6/1000000</f>
        <v>45.272466600000001</v>
      </c>
      <c r="CB224" s="26">
        <f>45627572.93/1000000</f>
        <v>45.627572929999999</v>
      </c>
      <c r="CC224" s="26">
        <f>57969093.16/1000000</f>
        <v>57.96909316</v>
      </c>
      <c r="CD224" s="26">
        <f>66877982.87/1000000</f>
        <v>66.877982869999997</v>
      </c>
      <c r="CE224" s="26">
        <f>59757440.3501/1000000</f>
        <v>59.757440350100005</v>
      </c>
      <c r="CF224" s="26">
        <f>62813596.41/1000000</f>
        <v>62.813596409999995</v>
      </c>
      <c r="CG224" s="26">
        <f>(68959336.13+1234.7+304.1)/1000000</f>
        <v>68.960874929999989</v>
      </c>
      <c r="CH224" s="26">
        <f>(71723825.07+229+297.5)/1000000</f>
        <v>71.724351569999996</v>
      </c>
      <c r="CI224" s="26">
        <f>+(77050769.8+1691+85.5)/1000000</f>
        <v>77.052546300000003</v>
      </c>
      <c r="CJ224" s="26">
        <f>+(88571085.95+890.2+1262)/1000000</f>
        <v>88.573238150000009</v>
      </c>
      <c r="CK224" s="76">
        <v>100.10215906999991</v>
      </c>
      <c r="CL224" s="377">
        <f>SUM($BB224:$BL224)</f>
        <v>56.362966619999995</v>
      </c>
      <c r="CM224" s="377">
        <f>SUM($BO224:$BY224)</f>
        <v>255.33406059000001</v>
      </c>
      <c r="CN224" s="402">
        <f>SUM($CA224:$CK224)</f>
        <v>744.73132234009995</v>
      </c>
      <c r="CO224" s="362">
        <f t="shared" si="214"/>
        <v>191.66939993013483</v>
      </c>
      <c r="CP224" s="270"/>
      <c r="CQ224" s="269"/>
      <c r="CR224" s="271"/>
    </row>
    <row r="225" spans="1:96" ht="20.100000000000001" customHeight="1" thickBot="1" x14ac:dyDescent="0.3">
      <c r="A225" s="549"/>
      <c r="B225" s="329"/>
      <c r="C225" s="326" t="s">
        <v>115</v>
      </c>
      <c r="D225" s="323">
        <f t="shared" ref="D225:BP225" si="215">+D226</f>
        <v>0</v>
      </c>
      <c r="E225" s="324">
        <f t="shared" si="215"/>
        <v>0</v>
      </c>
      <c r="F225" s="324">
        <f t="shared" si="215"/>
        <v>0</v>
      </c>
      <c r="G225" s="324">
        <f t="shared" si="215"/>
        <v>0</v>
      </c>
      <c r="H225" s="324">
        <f t="shared" si="215"/>
        <v>0</v>
      </c>
      <c r="I225" s="324">
        <f t="shared" si="215"/>
        <v>0</v>
      </c>
      <c r="J225" s="324">
        <f t="shared" si="215"/>
        <v>0</v>
      </c>
      <c r="K225" s="324">
        <f t="shared" si="215"/>
        <v>0</v>
      </c>
      <c r="L225" s="324">
        <f t="shared" si="215"/>
        <v>0</v>
      </c>
      <c r="M225" s="324">
        <f t="shared" si="215"/>
        <v>0</v>
      </c>
      <c r="N225" s="324">
        <f t="shared" si="215"/>
        <v>0</v>
      </c>
      <c r="O225" s="325">
        <f t="shared" si="215"/>
        <v>0</v>
      </c>
      <c r="P225" s="324">
        <f t="shared" si="215"/>
        <v>0</v>
      </c>
      <c r="Q225" s="323">
        <f t="shared" si="215"/>
        <v>0</v>
      </c>
      <c r="R225" s="324">
        <f t="shared" si="215"/>
        <v>0</v>
      </c>
      <c r="S225" s="324">
        <f t="shared" si="215"/>
        <v>0</v>
      </c>
      <c r="T225" s="324">
        <f t="shared" si="215"/>
        <v>0</v>
      </c>
      <c r="U225" s="324">
        <f t="shared" si="215"/>
        <v>0</v>
      </c>
      <c r="V225" s="324">
        <f t="shared" si="215"/>
        <v>0</v>
      </c>
      <c r="W225" s="324">
        <f t="shared" si="215"/>
        <v>0</v>
      </c>
      <c r="X225" s="324">
        <f t="shared" si="215"/>
        <v>0</v>
      </c>
      <c r="Y225" s="324">
        <f t="shared" si="215"/>
        <v>0</v>
      </c>
      <c r="Z225" s="324">
        <f t="shared" si="215"/>
        <v>0</v>
      </c>
      <c r="AA225" s="324">
        <f t="shared" si="215"/>
        <v>0</v>
      </c>
      <c r="AB225" s="325">
        <f t="shared" si="215"/>
        <v>0</v>
      </c>
      <c r="AC225" s="324">
        <f t="shared" si="215"/>
        <v>0</v>
      </c>
      <c r="AD225" s="323">
        <f t="shared" si="215"/>
        <v>0</v>
      </c>
      <c r="AE225" s="324">
        <f t="shared" si="215"/>
        <v>0</v>
      </c>
      <c r="AF225" s="324">
        <f t="shared" si="215"/>
        <v>0</v>
      </c>
      <c r="AG225" s="324">
        <f t="shared" si="215"/>
        <v>0</v>
      </c>
      <c r="AH225" s="324">
        <f t="shared" si="215"/>
        <v>0</v>
      </c>
      <c r="AI225" s="324">
        <f t="shared" si="215"/>
        <v>0</v>
      </c>
      <c r="AJ225" s="324">
        <f t="shared" si="215"/>
        <v>0</v>
      </c>
      <c r="AK225" s="324">
        <f t="shared" si="215"/>
        <v>0</v>
      </c>
      <c r="AL225" s="324">
        <f t="shared" si="215"/>
        <v>0</v>
      </c>
      <c r="AM225" s="324">
        <f t="shared" si="215"/>
        <v>0</v>
      </c>
      <c r="AN225" s="324">
        <f t="shared" si="215"/>
        <v>0</v>
      </c>
      <c r="AO225" s="325">
        <f t="shared" si="215"/>
        <v>0</v>
      </c>
      <c r="AP225" s="324">
        <f t="shared" si="215"/>
        <v>0</v>
      </c>
      <c r="AQ225" s="324">
        <f t="shared" si="215"/>
        <v>0</v>
      </c>
      <c r="AR225" s="324">
        <f t="shared" si="215"/>
        <v>0</v>
      </c>
      <c r="AS225" s="324">
        <f t="shared" si="215"/>
        <v>0</v>
      </c>
      <c r="AT225" s="324">
        <f t="shared" si="215"/>
        <v>0</v>
      </c>
      <c r="AU225" s="324">
        <f t="shared" si="215"/>
        <v>0</v>
      </c>
      <c r="AV225" s="324">
        <f t="shared" si="215"/>
        <v>0</v>
      </c>
      <c r="AW225" s="324">
        <f t="shared" si="215"/>
        <v>0</v>
      </c>
      <c r="AX225" s="324">
        <f t="shared" si="215"/>
        <v>0</v>
      </c>
      <c r="AY225" s="324">
        <f t="shared" si="215"/>
        <v>0</v>
      </c>
      <c r="AZ225" s="324">
        <f t="shared" si="215"/>
        <v>0</v>
      </c>
      <c r="BA225" s="324">
        <f t="shared" si="215"/>
        <v>0</v>
      </c>
      <c r="BB225" s="323">
        <f t="shared" si="215"/>
        <v>1851</v>
      </c>
      <c r="BC225" s="324">
        <f t="shared" si="215"/>
        <v>5548</v>
      </c>
      <c r="BD225" s="324">
        <f t="shared" si="215"/>
        <v>28249</v>
      </c>
      <c r="BE225" s="324">
        <f t="shared" si="215"/>
        <v>55551</v>
      </c>
      <c r="BF225" s="324">
        <f t="shared" si="215"/>
        <v>23036</v>
      </c>
      <c r="BG225" s="324">
        <f t="shared" si="215"/>
        <v>22484</v>
      </c>
      <c r="BH225" s="324">
        <f t="shared" si="215"/>
        <v>91398</v>
      </c>
      <c r="BI225" s="324">
        <f t="shared" si="215"/>
        <v>39372</v>
      </c>
      <c r="BJ225" s="324">
        <f t="shared" si="215"/>
        <v>64237</v>
      </c>
      <c r="BK225" s="324">
        <f t="shared" si="215"/>
        <v>65057</v>
      </c>
      <c r="BL225" s="324">
        <f t="shared" si="215"/>
        <v>80705</v>
      </c>
      <c r="BM225" s="325">
        <f t="shared" si="215"/>
        <v>87811</v>
      </c>
      <c r="BN225" s="442">
        <f>SUM(BB225:BM225)</f>
        <v>565299</v>
      </c>
      <c r="BO225" s="324">
        <f t="shared" si="215"/>
        <v>120208</v>
      </c>
      <c r="BP225" s="324">
        <f t="shared" si="215"/>
        <v>92212</v>
      </c>
      <c r="BQ225" s="324">
        <f t="shared" ref="BQ225:BY225" si="216">+BQ226</f>
        <v>107141</v>
      </c>
      <c r="BR225" s="324">
        <f t="shared" si="216"/>
        <v>139837</v>
      </c>
      <c r="BS225" s="324">
        <f t="shared" si="216"/>
        <v>171790</v>
      </c>
      <c r="BT225" s="324">
        <f t="shared" si="216"/>
        <v>197190</v>
      </c>
      <c r="BU225" s="324">
        <f t="shared" si="216"/>
        <v>179401</v>
      </c>
      <c r="BV225" s="324">
        <f t="shared" si="216"/>
        <v>144190</v>
      </c>
      <c r="BW225" s="324">
        <f t="shared" si="216"/>
        <v>175828</v>
      </c>
      <c r="BX225" s="324">
        <f t="shared" si="216"/>
        <v>224749</v>
      </c>
      <c r="BY225" s="324">
        <f t="shared" si="216"/>
        <v>264639</v>
      </c>
      <c r="BZ225" s="324">
        <f t="shared" ref="BZ225:CK225" si="217">+BZ226</f>
        <v>295169</v>
      </c>
      <c r="CA225" s="323">
        <f t="shared" si="217"/>
        <v>349664</v>
      </c>
      <c r="CB225" s="324">
        <f t="shared" si="217"/>
        <v>307599</v>
      </c>
      <c r="CC225" s="324">
        <f t="shared" si="217"/>
        <v>821745</v>
      </c>
      <c r="CD225" s="324">
        <f t="shared" si="217"/>
        <v>1900502</v>
      </c>
      <c r="CE225" s="324">
        <f t="shared" si="217"/>
        <v>1789248</v>
      </c>
      <c r="CF225" s="324">
        <f t="shared" si="217"/>
        <v>1741151</v>
      </c>
      <c r="CG225" s="324">
        <f t="shared" si="217"/>
        <v>2024416</v>
      </c>
      <c r="CH225" s="324">
        <f t="shared" si="217"/>
        <v>2350117</v>
      </c>
      <c r="CI225" s="324">
        <f t="shared" si="217"/>
        <v>2304645</v>
      </c>
      <c r="CJ225" s="324">
        <f t="shared" si="217"/>
        <v>2886868</v>
      </c>
      <c r="CK225" s="325">
        <f t="shared" si="217"/>
        <v>3901174</v>
      </c>
      <c r="CL225" s="324">
        <f>SUM($BB225:$BL225)</f>
        <v>477488</v>
      </c>
      <c r="CM225" s="324">
        <f>SUM($BO225:$BY225)</f>
        <v>1817185</v>
      </c>
      <c r="CN225" s="325">
        <f>SUM($CA225:$CK225)</f>
        <v>20377129</v>
      </c>
      <c r="CO225" s="556">
        <f t="shared" ref="CO225:CO226" si="218">((CN225/CM225)-1)*100</f>
        <v>1021.3568789088617</v>
      </c>
      <c r="CP225" s="270"/>
      <c r="CQ225" s="269"/>
      <c r="CR225" s="271"/>
    </row>
    <row r="226" spans="1:96" ht="20.100000000000001" customHeight="1" thickBot="1" x14ac:dyDescent="0.3">
      <c r="A226" s="549"/>
      <c r="B226" s="631" t="s">
        <v>41</v>
      </c>
      <c r="C226" s="632"/>
      <c r="D226" s="157">
        <v>0</v>
      </c>
      <c r="E226" s="33">
        <v>0</v>
      </c>
      <c r="F226" s="33">
        <v>0</v>
      </c>
      <c r="G226" s="33">
        <v>0</v>
      </c>
      <c r="H226" s="33">
        <v>0</v>
      </c>
      <c r="I226" s="33">
        <v>0</v>
      </c>
      <c r="J226" s="33">
        <v>0</v>
      </c>
      <c r="K226" s="33">
        <v>0</v>
      </c>
      <c r="L226" s="33">
        <v>0</v>
      </c>
      <c r="M226" s="33">
        <v>0</v>
      </c>
      <c r="N226" s="33">
        <v>0</v>
      </c>
      <c r="O226" s="158">
        <v>0</v>
      </c>
      <c r="P226" s="375">
        <v>0</v>
      </c>
      <c r="Q226" s="157">
        <v>0</v>
      </c>
      <c r="R226" s="33">
        <v>0</v>
      </c>
      <c r="S226" s="33">
        <v>0</v>
      </c>
      <c r="T226" s="33">
        <v>0</v>
      </c>
      <c r="U226" s="33">
        <v>0</v>
      </c>
      <c r="V226" s="33">
        <v>0</v>
      </c>
      <c r="W226" s="33">
        <v>0</v>
      </c>
      <c r="X226" s="33">
        <v>0</v>
      </c>
      <c r="Y226" s="33">
        <v>0</v>
      </c>
      <c r="Z226" s="33">
        <v>0</v>
      </c>
      <c r="AA226" s="33">
        <v>0</v>
      </c>
      <c r="AB226" s="158">
        <v>0</v>
      </c>
      <c r="AC226" s="375">
        <v>0</v>
      </c>
      <c r="AD226" s="157">
        <v>0</v>
      </c>
      <c r="AE226" s="33">
        <v>0</v>
      </c>
      <c r="AF226" s="33">
        <v>0</v>
      </c>
      <c r="AG226" s="33">
        <v>0</v>
      </c>
      <c r="AH226" s="33">
        <v>0</v>
      </c>
      <c r="AI226" s="33">
        <v>0</v>
      </c>
      <c r="AJ226" s="33">
        <v>0</v>
      </c>
      <c r="AK226" s="33">
        <v>0</v>
      </c>
      <c r="AL226" s="33">
        <v>0</v>
      </c>
      <c r="AM226" s="33">
        <v>0</v>
      </c>
      <c r="AN226" s="33">
        <v>0</v>
      </c>
      <c r="AO226" s="158">
        <v>0</v>
      </c>
      <c r="AP226" s="33">
        <v>0</v>
      </c>
      <c r="AQ226" s="33">
        <v>0</v>
      </c>
      <c r="AR226" s="33">
        <v>0</v>
      </c>
      <c r="AS226" s="33">
        <v>0</v>
      </c>
      <c r="AT226" s="33">
        <v>0</v>
      </c>
      <c r="AU226" s="33">
        <v>0</v>
      </c>
      <c r="AV226" s="33">
        <v>0</v>
      </c>
      <c r="AW226" s="33">
        <v>0</v>
      </c>
      <c r="AX226" s="33">
        <v>0</v>
      </c>
      <c r="AY226" s="33">
        <v>0</v>
      </c>
      <c r="AZ226" s="33">
        <v>0</v>
      </c>
      <c r="BA226" s="33">
        <v>0</v>
      </c>
      <c r="BB226" s="157">
        <v>1851</v>
      </c>
      <c r="BC226" s="33">
        <v>5548</v>
      </c>
      <c r="BD226" s="33">
        <v>28249</v>
      </c>
      <c r="BE226" s="33">
        <v>55551</v>
      </c>
      <c r="BF226" s="33">
        <v>23036</v>
      </c>
      <c r="BG226" s="33">
        <v>22484</v>
      </c>
      <c r="BH226" s="33">
        <v>91398</v>
      </c>
      <c r="BI226" s="33">
        <v>39372</v>
      </c>
      <c r="BJ226" s="33">
        <v>64237</v>
      </c>
      <c r="BK226" s="33">
        <v>65057</v>
      </c>
      <c r="BL226" s="33">
        <v>80705</v>
      </c>
      <c r="BM226" s="158">
        <v>87811</v>
      </c>
      <c r="BN226" s="447">
        <f>SUM(BB226:BM226)</f>
        <v>565299</v>
      </c>
      <c r="BO226" s="33">
        <v>120208</v>
      </c>
      <c r="BP226" s="33">
        <v>92212</v>
      </c>
      <c r="BQ226" s="33">
        <v>107141</v>
      </c>
      <c r="BR226" s="33">
        <v>139837</v>
      </c>
      <c r="BS226" s="33">
        <v>171790</v>
      </c>
      <c r="BT226" s="33">
        <v>197190</v>
      </c>
      <c r="BU226" s="33">
        <v>179401</v>
      </c>
      <c r="BV226" s="33">
        <v>144190</v>
      </c>
      <c r="BW226" s="33">
        <v>175828</v>
      </c>
      <c r="BX226" s="33">
        <v>224749</v>
      </c>
      <c r="BY226" s="33">
        <v>264639</v>
      </c>
      <c r="BZ226" s="33">
        <v>295169</v>
      </c>
      <c r="CA226" s="157">
        <v>349664</v>
      </c>
      <c r="CB226" s="33">
        <v>307599</v>
      </c>
      <c r="CC226" s="33">
        <v>821745</v>
      </c>
      <c r="CD226" s="33">
        <v>1900502</v>
      </c>
      <c r="CE226" s="33">
        <v>1789248</v>
      </c>
      <c r="CF226" s="33">
        <v>1741151</v>
      </c>
      <c r="CG226" s="33">
        <f>2024359+36+21</f>
        <v>2024416</v>
      </c>
      <c r="CH226" s="33">
        <f>2350087+17+13</f>
        <v>2350117</v>
      </c>
      <c r="CI226" s="33">
        <f>2304508+125+12</f>
        <v>2304645</v>
      </c>
      <c r="CJ226" s="33">
        <f>2886731+56+81</f>
        <v>2886868</v>
      </c>
      <c r="CK226" s="158">
        <v>3901174</v>
      </c>
      <c r="CL226" s="375">
        <f>SUM($BB226:$BL226)</f>
        <v>477488</v>
      </c>
      <c r="CM226" s="375">
        <f>SUM($BO226:$BY226)</f>
        <v>1817185</v>
      </c>
      <c r="CN226" s="376">
        <f>SUM($CA226:$CK226)</f>
        <v>20377129</v>
      </c>
      <c r="CO226" s="371">
        <f t="shared" si="218"/>
        <v>1021.3568789088617</v>
      </c>
      <c r="CP226" s="270"/>
      <c r="CQ226" s="269"/>
      <c r="CR226" s="271"/>
    </row>
    <row r="227" spans="1:96" ht="20.100000000000001" customHeight="1" x14ac:dyDescent="0.25">
      <c r="A227" s="549"/>
      <c r="B227" s="544" t="s">
        <v>203</v>
      </c>
      <c r="C227" s="558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11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111"/>
      <c r="AD227" s="31"/>
      <c r="AE227" s="31"/>
      <c r="AF227" s="31"/>
      <c r="AG227" s="31"/>
      <c r="AH227" s="31"/>
      <c r="AI227" s="31"/>
      <c r="AJ227" s="31"/>
      <c r="AK227" s="31"/>
      <c r="AL227" s="31"/>
      <c r="AM227" s="31"/>
      <c r="AN227" s="31"/>
      <c r="AO227" s="31"/>
      <c r="AP227" s="31"/>
      <c r="AQ227" s="31"/>
      <c r="AR227" s="31"/>
      <c r="AS227" s="31"/>
      <c r="AT227" s="31"/>
      <c r="AU227" s="31"/>
      <c r="AV227" s="31"/>
      <c r="AW227" s="31"/>
      <c r="AX227" s="31"/>
      <c r="AY227" s="31"/>
      <c r="AZ227" s="31"/>
      <c r="BA227" s="31"/>
      <c r="BB227" s="31"/>
      <c r="BC227" s="31"/>
      <c r="BD227" s="31"/>
      <c r="BE227" s="31"/>
      <c r="BF227" s="31"/>
      <c r="BG227" s="31"/>
      <c r="BH227" s="31"/>
      <c r="BI227" s="31"/>
      <c r="BJ227" s="31"/>
      <c r="BK227" s="31"/>
      <c r="BL227" s="31"/>
      <c r="BM227" s="31"/>
      <c r="BN227" s="31"/>
      <c r="BO227" s="31"/>
      <c r="BP227" s="31"/>
      <c r="BQ227" s="31"/>
      <c r="BR227" s="31"/>
      <c r="BS227" s="31"/>
      <c r="BT227" s="31"/>
      <c r="BU227" s="31"/>
      <c r="BV227" s="31"/>
      <c r="BW227" s="31"/>
      <c r="BX227" s="31"/>
      <c r="BY227" s="31"/>
      <c r="BZ227" s="31"/>
      <c r="CA227" s="31"/>
      <c r="CB227" s="31"/>
      <c r="CC227" s="31"/>
      <c r="CD227" s="31"/>
      <c r="CE227" s="31"/>
      <c r="CF227" s="31"/>
      <c r="CG227" s="31"/>
      <c r="CH227" s="31"/>
      <c r="CI227" s="31"/>
      <c r="CJ227" s="31"/>
      <c r="CK227" s="31"/>
      <c r="CL227" s="111"/>
      <c r="CM227" s="111"/>
      <c r="CN227" s="111"/>
      <c r="CO227" s="545"/>
      <c r="CP227" s="270"/>
      <c r="CQ227" s="269"/>
      <c r="CR227" s="271"/>
    </row>
    <row r="228" spans="1:96" ht="20.100000000000001" customHeight="1" thickBot="1" x14ac:dyDescent="0.3">
      <c r="A228" s="549"/>
      <c r="B228" s="305" t="s">
        <v>201</v>
      </c>
      <c r="C228" s="305"/>
      <c r="D228" s="305"/>
      <c r="E228" s="305"/>
      <c r="F228" s="305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73"/>
      <c r="AK228" s="73"/>
      <c r="AL228" s="73"/>
      <c r="AM228" s="73"/>
      <c r="AN228" s="73"/>
      <c r="AO228" s="73"/>
      <c r="AP228" s="73"/>
      <c r="AQ228" s="73"/>
      <c r="AR228" s="73"/>
      <c r="AS228" s="73"/>
      <c r="AT228" s="73"/>
      <c r="AU228" s="73"/>
      <c r="AV228" s="73"/>
      <c r="AW228" s="73"/>
      <c r="AX228" s="73"/>
      <c r="AY228" s="73"/>
      <c r="AZ228" s="73"/>
      <c r="BA228" s="73"/>
      <c r="BB228" s="73"/>
      <c r="BC228" s="73"/>
      <c r="BD228" s="73"/>
      <c r="BE228" s="73"/>
      <c r="BF228" s="73"/>
      <c r="BG228" s="73"/>
      <c r="BH228" s="73"/>
      <c r="BI228" s="73"/>
      <c r="BJ228" s="73"/>
      <c r="BK228" s="73"/>
      <c r="BL228" s="73"/>
      <c r="BM228" s="73"/>
      <c r="BN228" s="73"/>
      <c r="BO228" s="403"/>
      <c r="BP228" s="73"/>
      <c r="BQ228" s="403"/>
      <c r="BR228" s="73"/>
      <c r="BS228" s="73"/>
      <c r="BT228" s="73"/>
      <c r="BU228" s="73"/>
      <c r="BV228" s="73"/>
      <c r="BW228" s="73"/>
      <c r="BX228" s="73"/>
      <c r="BY228" s="73"/>
      <c r="BZ228" s="73"/>
      <c r="CA228" s="403"/>
      <c r="CB228" s="73"/>
      <c r="CC228" s="73"/>
      <c r="CD228" s="73"/>
      <c r="CE228" s="73"/>
      <c r="CF228" s="73"/>
      <c r="CG228" s="73"/>
      <c r="CH228" s="73"/>
      <c r="CI228" s="403"/>
      <c r="CJ228" s="73"/>
      <c r="CK228" s="403"/>
      <c r="CL228" s="73"/>
      <c r="CM228" s="73"/>
      <c r="CN228" s="73"/>
      <c r="CO228" s="73"/>
      <c r="CP228" s="270"/>
      <c r="CQ228" s="269"/>
      <c r="CR228" s="271"/>
    </row>
    <row r="229" spans="1:96" ht="20.100000000000001" customHeight="1" thickBot="1" x14ac:dyDescent="0.35">
      <c r="A229" s="549"/>
      <c r="B229" s="328"/>
      <c r="C229" s="322" t="s">
        <v>111</v>
      </c>
      <c r="D229" s="323">
        <f>+D231+D233</f>
        <v>0</v>
      </c>
      <c r="E229" s="324">
        <f t="shared" ref="E229:BP229" si="219">+E231+E233</f>
        <v>0</v>
      </c>
      <c r="F229" s="324">
        <f t="shared" si="219"/>
        <v>0</v>
      </c>
      <c r="G229" s="324">
        <f t="shared" si="219"/>
        <v>0</v>
      </c>
      <c r="H229" s="324">
        <f t="shared" si="219"/>
        <v>0</v>
      </c>
      <c r="I229" s="324">
        <f t="shared" si="219"/>
        <v>0</v>
      </c>
      <c r="J229" s="324">
        <f t="shared" si="219"/>
        <v>0</v>
      </c>
      <c r="K229" s="324">
        <f t="shared" si="219"/>
        <v>0</v>
      </c>
      <c r="L229" s="324">
        <f t="shared" si="219"/>
        <v>0</v>
      </c>
      <c r="M229" s="324">
        <f t="shared" si="219"/>
        <v>0</v>
      </c>
      <c r="N229" s="324">
        <f t="shared" si="219"/>
        <v>0</v>
      </c>
      <c r="O229" s="325">
        <f t="shared" si="219"/>
        <v>0</v>
      </c>
      <c r="P229" s="323">
        <f t="shared" si="219"/>
        <v>0</v>
      </c>
      <c r="Q229" s="323">
        <f t="shared" si="219"/>
        <v>0</v>
      </c>
      <c r="R229" s="324">
        <f t="shared" si="219"/>
        <v>0</v>
      </c>
      <c r="S229" s="324">
        <f t="shared" si="219"/>
        <v>0</v>
      </c>
      <c r="T229" s="324">
        <f t="shared" si="219"/>
        <v>0</v>
      </c>
      <c r="U229" s="324">
        <f t="shared" si="219"/>
        <v>0</v>
      </c>
      <c r="V229" s="324">
        <f t="shared" si="219"/>
        <v>0</v>
      </c>
      <c r="W229" s="324">
        <f t="shared" si="219"/>
        <v>0</v>
      </c>
      <c r="X229" s="324">
        <f t="shared" si="219"/>
        <v>0</v>
      </c>
      <c r="Y229" s="324">
        <f t="shared" si="219"/>
        <v>0</v>
      </c>
      <c r="Z229" s="324">
        <f t="shared" si="219"/>
        <v>0</v>
      </c>
      <c r="AA229" s="324">
        <f t="shared" si="219"/>
        <v>0</v>
      </c>
      <c r="AB229" s="325">
        <f t="shared" si="219"/>
        <v>0</v>
      </c>
      <c r="AC229" s="323">
        <f t="shared" si="219"/>
        <v>0</v>
      </c>
      <c r="AD229" s="323">
        <f t="shared" si="219"/>
        <v>0.87403881119999993</v>
      </c>
      <c r="AE229" s="324">
        <f t="shared" si="219"/>
        <v>1.0776449568000002</v>
      </c>
      <c r="AF229" s="324">
        <f t="shared" si="219"/>
        <v>0.95944468000000016</v>
      </c>
      <c r="AG229" s="324">
        <f t="shared" si="219"/>
        <v>0.6287037404000001</v>
      </c>
      <c r="AH229" s="324">
        <f t="shared" si="219"/>
        <v>1.2088867267999999</v>
      </c>
      <c r="AI229" s="324">
        <f t="shared" si="219"/>
        <v>0.84961326680000004</v>
      </c>
      <c r="AJ229" s="324">
        <f t="shared" si="219"/>
        <v>0.8230551291999999</v>
      </c>
      <c r="AK229" s="324">
        <f t="shared" si="219"/>
        <v>1.3508098933999999</v>
      </c>
      <c r="AL229" s="324">
        <f t="shared" si="219"/>
        <v>1.3823038358000002</v>
      </c>
      <c r="AM229" s="324">
        <f t="shared" si="219"/>
        <v>1.4964423914</v>
      </c>
      <c r="AN229" s="324">
        <f t="shared" si="219"/>
        <v>1.0667226507999998</v>
      </c>
      <c r="AO229" s="325">
        <f t="shared" si="219"/>
        <v>1.2827902137999998</v>
      </c>
      <c r="AP229" s="323">
        <f t="shared" si="219"/>
        <v>0.69741129639999999</v>
      </c>
      <c r="AQ229" s="324">
        <f t="shared" si="219"/>
        <v>1.1283298803999999</v>
      </c>
      <c r="AR229" s="324">
        <f t="shared" si="219"/>
        <v>1.3297095189999999</v>
      </c>
      <c r="AS229" s="324">
        <f t="shared" si="219"/>
        <v>1.0871835882000001</v>
      </c>
      <c r="AT229" s="324">
        <f t="shared" si="219"/>
        <v>1.6594828624</v>
      </c>
      <c r="AU229" s="324">
        <f t="shared" si="219"/>
        <v>1.4676268204</v>
      </c>
      <c r="AV229" s="324">
        <f t="shared" si="219"/>
        <v>1.3540096805999999</v>
      </c>
      <c r="AW229" s="324">
        <f t="shared" si="219"/>
        <v>1.3788728433999999</v>
      </c>
      <c r="AX229" s="324">
        <f t="shared" si="219"/>
        <v>1.2029844861999999</v>
      </c>
      <c r="AY229" s="324">
        <f t="shared" si="219"/>
        <v>1.1557648117999999</v>
      </c>
      <c r="AZ229" s="324">
        <f t="shared" si="219"/>
        <v>1.3942072995999999</v>
      </c>
      <c r="BA229" s="325">
        <f t="shared" si="219"/>
        <v>1.4049737456</v>
      </c>
      <c r="BB229" s="323">
        <f t="shared" si="219"/>
        <v>0.91234810880000006</v>
      </c>
      <c r="BC229" s="324">
        <f t="shared" si="219"/>
        <v>1.1125488476000001</v>
      </c>
      <c r="BD229" s="324">
        <f t="shared" si="219"/>
        <v>1.1985386882</v>
      </c>
      <c r="BE229" s="324">
        <f t="shared" si="219"/>
        <v>1.1754492495999997</v>
      </c>
      <c r="BF229" s="324">
        <f t="shared" si="219"/>
        <v>1.0131006786000001</v>
      </c>
      <c r="BG229" s="324">
        <f t="shared" si="219"/>
        <v>1.0261305654000001</v>
      </c>
      <c r="BH229" s="324">
        <f t="shared" si="219"/>
        <v>1.3152332902000001</v>
      </c>
      <c r="BI229" s="324">
        <f t="shared" si="219"/>
        <v>1.0149636756</v>
      </c>
      <c r="BJ229" s="324">
        <f t="shared" si="219"/>
        <v>1.339915634</v>
      </c>
      <c r="BK229" s="324">
        <f t="shared" si="219"/>
        <v>1.035755658</v>
      </c>
      <c r="BL229" s="324">
        <f t="shared" si="219"/>
        <v>1.0765648891999999</v>
      </c>
      <c r="BM229" s="325">
        <f t="shared" si="219"/>
        <v>1.0352121014</v>
      </c>
      <c r="BN229" s="323">
        <f t="shared" si="219"/>
        <v>13.255761386600001</v>
      </c>
      <c r="BO229" s="323">
        <f t="shared" si="219"/>
        <v>0.93207215759999984</v>
      </c>
      <c r="BP229" s="324">
        <f t="shared" si="219"/>
        <v>1.0276268958000001</v>
      </c>
      <c r="BQ229" s="324">
        <f t="shared" ref="BQ229:CK229" si="220">+BQ231+BQ233</f>
        <v>1.021065833</v>
      </c>
      <c r="BR229" s="324">
        <f t="shared" si="220"/>
        <v>1.0832159299999999</v>
      </c>
      <c r="BS229" s="324">
        <f t="shared" si="220"/>
        <v>1.0044019799999999</v>
      </c>
      <c r="BT229" s="324">
        <f t="shared" si="220"/>
        <v>1.0454988279999999</v>
      </c>
      <c r="BU229" s="324">
        <f t="shared" si="220"/>
        <v>1.04959114</v>
      </c>
      <c r="BV229" s="324">
        <f t="shared" si="220"/>
        <v>0.97754619899999984</v>
      </c>
      <c r="BW229" s="324">
        <f t="shared" si="220"/>
        <v>1.0455416</v>
      </c>
      <c r="BX229" s="324">
        <f t="shared" si="220"/>
        <v>1.0753972979999999</v>
      </c>
      <c r="BY229" s="324">
        <f t="shared" si="220"/>
        <v>0.83387288479999988</v>
      </c>
      <c r="BZ229" s="325">
        <f t="shared" si="220"/>
        <v>0.79664259999999998</v>
      </c>
      <c r="CA229" s="323">
        <f t="shared" si="220"/>
        <v>0.75260452560000002</v>
      </c>
      <c r="CB229" s="324">
        <f t="shared" si="220"/>
        <v>0.71112752999999995</v>
      </c>
      <c r="CC229" s="324">
        <f t="shared" si="220"/>
        <v>0.90143702000000014</v>
      </c>
      <c r="CD229" s="324">
        <f t="shared" si="220"/>
        <v>0.7447913599999999</v>
      </c>
      <c r="CE229" s="324">
        <f t="shared" si="220"/>
        <v>0.72425132999999997</v>
      </c>
      <c r="CF229" s="324">
        <f t="shared" si="220"/>
        <v>0.90558932680000004</v>
      </c>
      <c r="CG229" s="324">
        <f t="shared" si="220"/>
        <v>0.95631778999999995</v>
      </c>
      <c r="CH229" s="324">
        <f t="shared" si="220"/>
        <v>0.70330887419999988</v>
      </c>
      <c r="CI229" s="324">
        <f t="shared" si="220"/>
        <v>0.77699208480000004</v>
      </c>
      <c r="CJ229" s="324">
        <f t="shared" si="220"/>
        <v>0.95044687999999988</v>
      </c>
      <c r="CK229" s="325">
        <f t="shared" si="220"/>
        <v>0.67757381359999991</v>
      </c>
      <c r="CL229" s="324">
        <f>SUM($BB229:$BL229)</f>
        <v>12.220549285200001</v>
      </c>
      <c r="CM229" s="324">
        <f>SUM($BO229:$BY229)</f>
        <v>11.095830746200001</v>
      </c>
      <c r="CN229" s="325">
        <f>SUM($CA229:$CK229)</f>
        <v>8.8044405349999995</v>
      </c>
      <c r="CO229" s="556">
        <f t="shared" ref="CO229" si="221">((CN229/CM229)-1)*100</f>
        <v>-20.6509117128047</v>
      </c>
      <c r="CP229" s="270"/>
      <c r="CQ229" s="269"/>
      <c r="CR229" s="271"/>
    </row>
    <row r="230" spans="1:96" ht="20.100000000000001" customHeight="1" x14ac:dyDescent="0.25">
      <c r="A230" s="549"/>
      <c r="B230" s="48" t="s">
        <v>162</v>
      </c>
      <c r="C230" s="70"/>
      <c r="D230" s="71"/>
      <c r="E230" s="72"/>
      <c r="F230" s="72"/>
      <c r="G230" s="73"/>
      <c r="H230" s="73"/>
      <c r="I230" s="73"/>
      <c r="J230" s="73"/>
      <c r="K230" s="73"/>
      <c r="L230" s="73"/>
      <c r="M230" s="73"/>
      <c r="N230" s="73"/>
      <c r="O230" s="320"/>
      <c r="P230" s="104"/>
      <c r="Q230" s="140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320"/>
      <c r="AC230" s="73"/>
      <c r="AD230" s="140"/>
      <c r="AE230" s="73"/>
      <c r="AF230" s="73"/>
      <c r="AG230" s="73"/>
      <c r="AH230" s="73"/>
      <c r="AI230" s="73"/>
      <c r="AJ230" s="73"/>
      <c r="AK230" s="73"/>
      <c r="AL230" s="73"/>
      <c r="AM230" s="73"/>
      <c r="AN230" s="73"/>
      <c r="AO230" s="320"/>
      <c r="AP230" s="73"/>
      <c r="AQ230" s="73"/>
      <c r="AR230" s="73"/>
      <c r="AS230" s="73"/>
      <c r="AT230" s="73"/>
      <c r="AU230" s="73"/>
      <c r="AV230" s="73"/>
      <c r="AW230" s="73"/>
      <c r="AX230" s="73"/>
      <c r="AY230" s="73"/>
      <c r="AZ230" s="73"/>
      <c r="BA230" s="73"/>
      <c r="BB230" s="140"/>
      <c r="BC230" s="73"/>
      <c r="BD230" s="73"/>
      <c r="BE230" s="73"/>
      <c r="BF230" s="73"/>
      <c r="BG230" s="73"/>
      <c r="BH230" s="73"/>
      <c r="BI230" s="73"/>
      <c r="BJ230" s="73"/>
      <c r="BK230" s="73"/>
      <c r="BL230" s="73"/>
      <c r="BM230" s="320"/>
      <c r="BN230" s="74"/>
      <c r="BO230" s="73"/>
      <c r="BP230" s="73"/>
      <c r="BQ230" s="73"/>
      <c r="BR230" s="73"/>
      <c r="BS230" s="73"/>
      <c r="BT230" s="73"/>
      <c r="BU230" s="73"/>
      <c r="BV230" s="73"/>
      <c r="BW230" s="73"/>
      <c r="BX230" s="73"/>
      <c r="BY230" s="73"/>
      <c r="BZ230" s="73"/>
      <c r="CA230" s="140"/>
      <c r="CB230" s="73"/>
      <c r="CC230" s="73"/>
      <c r="CD230" s="73"/>
      <c r="CE230" s="73"/>
      <c r="CF230" s="73"/>
      <c r="CG230" s="73"/>
      <c r="CH230" s="73"/>
      <c r="CI230" s="73"/>
      <c r="CJ230" s="73"/>
      <c r="CK230" s="320"/>
      <c r="CL230" s="73"/>
      <c r="CM230" s="73"/>
      <c r="CN230" s="320"/>
      <c r="CO230" s="74"/>
      <c r="CP230" s="270"/>
      <c r="CQ230" s="269"/>
      <c r="CR230" s="271"/>
    </row>
    <row r="231" spans="1:96" ht="20.100000000000001" customHeight="1" thickBot="1" x14ac:dyDescent="0.3">
      <c r="A231" s="549"/>
      <c r="B231" s="598" t="s">
        <v>49</v>
      </c>
      <c r="C231" s="599"/>
      <c r="D231" s="46">
        <v>0</v>
      </c>
      <c r="E231" s="32">
        <v>0</v>
      </c>
      <c r="F231" s="32">
        <v>0</v>
      </c>
      <c r="G231" s="32">
        <v>0</v>
      </c>
      <c r="H231" s="32">
        <v>0</v>
      </c>
      <c r="I231" s="32">
        <v>0</v>
      </c>
      <c r="J231" s="32">
        <v>0</v>
      </c>
      <c r="K231" s="32">
        <v>0</v>
      </c>
      <c r="L231" s="32">
        <v>0</v>
      </c>
      <c r="M231" s="32">
        <v>0</v>
      </c>
      <c r="N231" s="32">
        <v>0</v>
      </c>
      <c r="O231" s="47">
        <v>0</v>
      </c>
      <c r="P231" s="24">
        <f>SUM(D231:O231)</f>
        <v>0</v>
      </c>
      <c r="Q231" s="46">
        <v>0</v>
      </c>
      <c r="R231" s="32">
        <v>0</v>
      </c>
      <c r="S231" s="32">
        <v>0</v>
      </c>
      <c r="T231" s="32">
        <v>0</v>
      </c>
      <c r="U231" s="32">
        <v>0</v>
      </c>
      <c r="V231" s="32">
        <v>0</v>
      </c>
      <c r="W231" s="32">
        <v>0</v>
      </c>
      <c r="X231" s="32">
        <v>0</v>
      </c>
      <c r="Y231" s="32">
        <v>0</v>
      </c>
      <c r="Z231" s="32">
        <v>0</v>
      </c>
      <c r="AA231" s="32">
        <v>0</v>
      </c>
      <c r="AB231" s="47">
        <v>0</v>
      </c>
      <c r="AC231" s="24">
        <f>SUM(Q231:AB231)</f>
        <v>0</v>
      </c>
      <c r="AD231" s="46">
        <v>0.64459560999999999</v>
      </c>
      <c r="AE231" s="32">
        <v>0.84254114000000013</v>
      </c>
      <c r="AF231" s="32">
        <v>0.78318211000000015</v>
      </c>
      <c r="AG231" s="32">
        <v>0.49393975000000007</v>
      </c>
      <c r="AH231" s="32">
        <v>0.89569405999999996</v>
      </c>
      <c r="AI231" s="32">
        <v>0.70143451000000001</v>
      </c>
      <c r="AJ231" s="32">
        <v>0.66885687999999988</v>
      </c>
      <c r="AK231" s="32">
        <v>1.14853085</v>
      </c>
      <c r="AL231" s="32">
        <v>1.2233265600000001</v>
      </c>
      <c r="AM231" s="32">
        <v>1.2551831200000001</v>
      </c>
      <c r="AN231" s="32">
        <v>0.93701870999999992</v>
      </c>
      <c r="AO231" s="47">
        <v>1.0979589699999999</v>
      </c>
      <c r="AP231" s="32">
        <v>0.58907310000000002</v>
      </c>
      <c r="AQ231" s="32">
        <v>0.97265836999999999</v>
      </c>
      <c r="AR231" s="32">
        <v>1.1167740899999998</v>
      </c>
      <c r="AS231" s="32">
        <v>0.9920500000000001</v>
      </c>
      <c r="AT231" s="32">
        <v>1.2801602599999999</v>
      </c>
      <c r="AU231" s="32">
        <v>1.14397449</v>
      </c>
      <c r="AV231" s="32">
        <v>1.2589835199999999</v>
      </c>
      <c r="AW231" s="32">
        <v>1.2440107999999999</v>
      </c>
      <c r="AX231" s="32">
        <v>1.0666682599999999</v>
      </c>
      <c r="AY231" s="32">
        <v>1.01486638</v>
      </c>
      <c r="AZ231" s="32">
        <v>1.2204032999999999</v>
      </c>
      <c r="BA231" s="32">
        <v>1.2678117499999999</v>
      </c>
      <c r="BB231" s="46">
        <v>0.77586443000000005</v>
      </c>
      <c r="BC231" s="32">
        <v>0.96921834000000007</v>
      </c>
      <c r="BD231" s="32">
        <v>1.13989001</v>
      </c>
      <c r="BE231" s="32">
        <v>1.1388555399999998</v>
      </c>
      <c r="BF231" s="32">
        <v>0.94039833000000006</v>
      </c>
      <c r="BG231" s="32">
        <v>0.95665324000000007</v>
      </c>
      <c r="BH231" s="32">
        <v>1.2190247400000001</v>
      </c>
      <c r="BI231" s="32">
        <v>0.98276311000000005</v>
      </c>
      <c r="BJ231" s="32">
        <v>1.2093842399999999</v>
      </c>
      <c r="BK231" s="32">
        <v>0.98111369999999998</v>
      </c>
      <c r="BL231" s="32">
        <v>1.0225340199999999</v>
      </c>
      <c r="BM231" s="47">
        <v>0.98850586000000007</v>
      </c>
      <c r="BN231" s="447">
        <f>SUM(BB231:BM231)</f>
        <v>12.324205560000001</v>
      </c>
      <c r="BO231" s="32">
        <v>0.89980161999999986</v>
      </c>
      <c r="BP231" s="32">
        <v>0.9554492</v>
      </c>
      <c r="BQ231" s="32">
        <v>0.96716647</v>
      </c>
      <c r="BR231" s="32">
        <v>0.99954451</v>
      </c>
      <c r="BS231" s="32">
        <v>0.88266441999999989</v>
      </c>
      <c r="BT231" s="32">
        <v>0.96109133000000002</v>
      </c>
      <c r="BU231" s="32">
        <v>0.96559729999999999</v>
      </c>
      <c r="BV231" s="32">
        <v>0.93636801999999986</v>
      </c>
      <c r="BW231" s="32">
        <v>1.00247452</v>
      </c>
      <c r="BX231" s="32">
        <v>1.06020377</v>
      </c>
      <c r="BY231" s="32">
        <v>0.79494114999999987</v>
      </c>
      <c r="BZ231" s="32">
        <v>0.76693880000000003</v>
      </c>
      <c r="CA231" s="46">
        <v>0.68961971</v>
      </c>
      <c r="CB231" s="32">
        <v>0.70203116999999993</v>
      </c>
      <c r="CC231" s="32">
        <v>0.81766270000000008</v>
      </c>
      <c r="CD231" s="32">
        <v>0.72695535999999994</v>
      </c>
      <c r="CE231" s="32">
        <v>0.71876332999999992</v>
      </c>
      <c r="CF231" s="32">
        <v>0.78074843999999999</v>
      </c>
      <c r="CG231" s="32">
        <v>0.83211062999999996</v>
      </c>
      <c r="CH231" s="32">
        <v>0.67012382999999986</v>
      </c>
      <c r="CI231" s="32">
        <v>0.76651906000000003</v>
      </c>
      <c r="CJ231" s="32">
        <v>0.83332609999999985</v>
      </c>
      <c r="CK231" s="47">
        <v>0.64712048999999994</v>
      </c>
      <c r="CL231" s="377">
        <f>SUM($BB231:$BL231)</f>
        <v>11.335699700000001</v>
      </c>
      <c r="CM231" s="377">
        <f>SUM($BO231:$BY231)</f>
        <v>10.425302309999999</v>
      </c>
      <c r="CN231" s="402">
        <f>SUM($CA231:$CK231)</f>
        <v>8.1849808199999998</v>
      </c>
      <c r="CO231" s="362">
        <f t="shared" ref="CO231:CO236" si="222">((CN231/CM231)-1)*100</f>
        <v>-21.489271230543338</v>
      </c>
      <c r="CP231" s="270"/>
      <c r="CQ231" s="269"/>
      <c r="CR231" s="271"/>
    </row>
    <row r="232" spans="1:96" ht="20.100000000000001" customHeight="1" x14ac:dyDescent="0.25">
      <c r="A232" s="549"/>
      <c r="B232" s="28" t="s">
        <v>59</v>
      </c>
      <c r="C232" s="19"/>
      <c r="D232" s="52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76"/>
      <c r="P232" s="80"/>
      <c r="Q232" s="52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76"/>
      <c r="AC232" s="80"/>
      <c r="AD232" s="52"/>
      <c r="AE232" s="26"/>
      <c r="AF232" s="26"/>
      <c r="AG232" s="26"/>
      <c r="AH232" s="26"/>
      <c r="AI232" s="26"/>
      <c r="AJ232" s="26"/>
      <c r="AK232" s="26"/>
      <c r="AL232" s="26"/>
      <c r="AM232" s="26"/>
      <c r="AN232" s="26"/>
      <c r="AO232" s="76"/>
      <c r="AP232" s="26"/>
      <c r="AQ232" s="26"/>
      <c r="AR232" s="26"/>
      <c r="AS232" s="26"/>
      <c r="AT232" s="26"/>
      <c r="AU232" s="26"/>
      <c r="AV232" s="26"/>
      <c r="AW232" s="26"/>
      <c r="AX232" s="26"/>
      <c r="AY232" s="26"/>
      <c r="AZ232" s="26"/>
      <c r="BA232" s="26"/>
      <c r="BB232" s="52"/>
      <c r="BC232" s="26"/>
      <c r="BD232" s="26"/>
      <c r="BE232" s="26"/>
      <c r="BF232" s="26"/>
      <c r="BG232" s="26"/>
      <c r="BH232" s="26"/>
      <c r="BI232" s="26"/>
      <c r="BJ232" s="26"/>
      <c r="BK232" s="26"/>
      <c r="BL232" s="26"/>
      <c r="BM232" s="76"/>
      <c r="BN232" s="453"/>
      <c r="BO232" s="26"/>
      <c r="BP232" s="26"/>
      <c r="BQ232" s="26"/>
      <c r="BR232" s="26"/>
      <c r="BS232" s="26"/>
      <c r="BT232" s="26"/>
      <c r="BU232" s="26"/>
      <c r="BV232" s="26"/>
      <c r="BW232" s="26"/>
      <c r="BX232" s="26"/>
      <c r="BY232" s="26"/>
      <c r="BZ232" s="26"/>
      <c r="CA232" s="52"/>
      <c r="CB232" s="26"/>
      <c r="CC232" s="26"/>
      <c r="CD232" s="26"/>
      <c r="CE232" s="26"/>
      <c r="CF232" s="26"/>
      <c r="CG232" s="26"/>
      <c r="CH232" s="26"/>
      <c r="CI232" s="26"/>
      <c r="CJ232" s="26"/>
      <c r="CK232" s="76"/>
      <c r="CL232" s="564"/>
      <c r="CM232" s="565"/>
      <c r="CN232" s="566"/>
      <c r="CO232" s="363"/>
      <c r="CP232" s="270"/>
      <c r="CQ232" s="269"/>
      <c r="CR232" s="271"/>
    </row>
    <row r="233" spans="1:96" ht="20.100000000000001" customHeight="1" thickBot="1" x14ac:dyDescent="0.3">
      <c r="A233" s="549"/>
      <c r="B233" s="598" t="s">
        <v>49</v>
      </c>
      <c r="C233" s="633"/>
      <c r="D233" s="52">
        <v>0</v>
      </c>
      <c r="E233" s="26">
        <v>0</v>
      </c>
      <c r="F233" s="26">
        <v>0</v>
      </c>
      <c r="G233" s="26">
        <v>0</v>
      </c>
      <c r="H233" s="26">
        <v>0</v>
      </c>
      <c r="I233" s="26">
        <v>0</v>
      </c>
      <c r="J233" s="26">
        <v>0</v>
      </c>
      <c r="K233" s="26">
        <v>0</v>
      </c>
      <c r="L233" s="26">
        <v>0</v>
      </c>
      <c r="M233" s="26">
        <v>0</v>
      </c>
      <c r="N233" s="26">
        <v>0</v>
      </c>
      <c r="O233" s="76">
        <v>0</v>
      </c>
      <c r="P233" s="24">
        <f>SUM(D233:O233)</f>
        <v>0</v>
      </c>
      <c r="Q233" s="52">
        <v>0</v>
      </c>
      <c r="R233" s="26">
        <v>0</v>
      </c>
      <c r="S233" s="26">
        <v>0</v>
      </c>
      <c r="T233" s="26">
        <v>0</v>
      </c>
      <c r="U233" s="26">
        <v>0</v>
      </c>
      <c r="V233" s="26">
        <v>0</v>
      </c>
      <c r="W233" s="26">
        <v>0</v>
      </c>
      <c r="X233" s="26">
        <v>0</v>
      </c>
      <c r="Y233" s="26">
        <v>0</v>
      </c>
      <c r="Z233" s="26">
        <v>0</v>
      </c>
      <c r="AA233" s="26">
        <v>0</v>
      </c>
      <c r="AB233" s="76">
        <v>0</v>
      </c>
      <c r="AC233" s="24">
        <f>SUM(Q233:AB233)</f>
        <v>0</v>
      </c>
      <c r="AD233" s="52">
        <v>0.22944320119999997</v>
      </c>
      <c r="AE233" s="26">
        <v>0.2351038168</v>
      </c>
      <c r="AF233" s="26">
        <v>0.17626257000000001</v>
      </c>
      <c r="AG233" s="26">
        <v>0.13476399040000001</v>
      </c>
      <c r="AH233" s="26">
        <v>0.31319266680000002</v>
      </c>
      <c r="AI233" s="26">
        <v>0.14817875680000003</v>
      </c>
      <c r="AJ233" s="26">
        <v>0.1541982492</v>
      </c>
      <c r="AK233" s="26">
        <v>0.2022790434</v>
      </c>
      <c r="AL233" s="26">
        <v>0.15897727580000001</v>
      </c>
      <c r="AM233" s="26">
        <v>0.2412592714</v>
      </c>
      <c r="AN233" s="26">
        <v>0.1297039408</v>
      </c>
      <c r="AO233" s="76">
        <v>0.18483124379999999</v>
      </c>
      <c r="AP233" s="26">
        <v>0.1083381964</v>
      </c>
      <c r="AQ233" s="26">
        <v>0.15567151039999999</v>
      </c>
      <c r="AR233" s="26">
        <v>0.21293542900000001</v>
      </c>
      <c r="AS233" s="26">
        <v>9.5133588200000008E-2</v>
      </c>
      <c r="AT233" s="26">
        <v>0.37932260239999999</v>
      </c>
      <c r="AU233" s="26">
        <v>0.32365233040000002</v>
      </c>
      <c r="AV233" s="26">
        <v>9.5026160600000006E-2</v>
      </c>
      <c r="AW233" s="26">
        <v>0.13486204340000002</v>
      </c>
      <c r="AX233" s="26">
        <v>0.13631622620000003</v>
      </c>
      <c r="AY233" s="26">
        <v>0.1408984318</v>
      </c>
      <c r="AZ233" s="26">
        <v>0.17380399959999998</v>
      </c>
      <c r="BA233" s="26">
        <v>0.13716199560000003</v>
      </c>
      <c r="BB233" s="52">
        <v>0.13648367880000001</v>
      </c>
      <c r="BC233" s="26">
        <v>0.14333050760000002</v>
      </c>
      <c r="BD233" s="26">
        <v>5.8648678199999991E-2</v>
      </c>
      <c r="BE233" s="26">
        <v>3.659370960000001E-2</v>
      </c>
      <c r="BF233" s="26">
        <v>7.2702348600000008E-2</v>
      </c>
      <c r="BG233" s="26">
        <v>6.9477325399999998E-2</v>
      </c>
      <c r="BH233" s="26">
        <v>9.6208550199999993E-2</v>
      </c>
      <c r="BI233" s="26">
        <v>3.2200565600000002E-2</v>
      </c>
      <c r="BJ233" s="26">
        <v>0.13053139400000002</v>
      </c>
      <c r="BK233" s="26">
        <v>5.4641958000000004E-2</v>
      </c>
      <c r="BL233" s="26">
        <v>5.4030869199999998E-2</v>
      </c>
      <c r="BM233" s="76">
        <v>4.6706241400000001E-2</v>
      </c>
      <c r="BN233" s="447">
        <f>SUM(BB233:BM233)</f>
        <v>0.93155582660000003</v>
      </c>
      <c r="BO233" s="26">
        <v>3.2270537600000003E-2</v>
      </c>
      <c r="BP233" s="26">
        <v>7.2177695799999997E-2</v>
      </c>
      <c r="BQ233" s="26">
        <v>5.3899363000000006E-2</v>
      </c>
      <c r="BR233" s="26">
        <v>8.3671419999999996E-2</v>
      </c>
      <c r="BS233" s="26">
        <v>0.12173756000000001</v>
      </c>
      <c r="BT233" s="26">
        <v>8.4407497999999997E-2</v>
      </c>
      <c r="BU233" s="26">
        <v>8.3993840000000014E-2</v>
      </c>
      <c r="BV233" s="26">
        <v>4.1178178999999995E-2</v>
      </c>
      <c r="BW233" s="26">
        <v>4.3067080000000001E-2</v>
      </c>
      <c r="BX233" s="26">
        <v>1.5193528000000001E-2</v>
      </c>
      <c r="BY233" s="26">
        <v>3.8931734800000006E-2</v>
      </c>
      <c r="BZ233" s="26">
        <v>2.9703800000000002E-2</v>
      </c>
      <c r="CA233" s="52">
        <v>6.2984815600000008E-2</v>
      </c>
      <c r="CB233" s="26">
        <v>9.0963600000000013E-3</v>
      </c>
      <c r="CC233" s="26">
        <v>8.3774320000000013E-2</v>
      </c>
      <c r="CD233" s="26">
        <v>1.7836000000000001E-2</v>
      </c>
      <c r="CE233" s="26">
        <v>5.4879999999999998E-3</v>
      </c>
      <c r="CF233" s="26">
        <v>0.12484088680000001</v>
      </c>
      <c r="CG233" s="26">
        <v>0.12420716</v>
      </c>
      <c r="CH233" s="26">
        <v>3.3185044200000006E-2</v>
      </c>
      <c r="CI233" s="26">
        <v>1.0473024800000001E-2</v>
      </c>
      <c r="CJ233" s="26">
        <v>0.11712077999999999</v>
      </c>
      <c r="CK233" s="76">
        <v>3.0453323600000002E-2</v>
      </c>
      <c r="CL233" s="377">
        <f>SUM($BB233:$BL233)</f>
        <v>0.88484958520000001</v>
      </c>
      <c r="CM233" s="377">
        <f>SUM($BO233:$BY233)</f>
        <v>0.67052843620000002</v>
      </c>
      <c r="CN233" s="402">
        <f>SUM($CA233:$CK233)</f>
        <v>0.61945971499999997</v>
      </c>
      <c r="CO233" s="362">
        <f t="shared" si="222"/>
        <v>-7.6161902229553879</v>
      </c>
      <c r="CP233" s="270"/>
      <c r="CQ233" s="269"/>
      <c r="CR233" s="271"/>
    </row>
    <row r="234" spans="1:96" ht="20.100000000000001" customHeight="1" thickBot="1" x14ac:dyDescent="0.3">
      <c r="A234" s="549"/>
      <c r="B234" s="329"/>
      <c r="C234" s="326" t="s">
        <v>115</v>
      </c>
      <c r="D234" s="323">
        <f>+D235+D236</f>
        <v>0</v>
      </c>
      <c r="E234" s="324">
        <f t="shared" ref="E234:BP234" si="223">+E235+E236</f>
        <v>0</v>
      </c>
      <c r="F234" s="324">
        <f t="shared" si="223"/>
        <v>0</v>
      </c>
      <c r="G234" s="324">
        <f t="shared" si="223"/>
        <v>0</v>
      </c>
      <c r="H234" s="324">
        <f t="shared" si="223"/>
        <v>0</v>
      </c>
      <c r="I234" s="324">
        <f t="shared" si="223"/>
        <v>0</v>
      </c>
      <c r="J234" s="324">
        <f t="shared" si="223"/>
        <v>0</v>
      </c>
      <c r="K234" s="324">
        <f t="shared" si="223"/>
        <v>0</v>
      </c>
      <c r="L234" s="324">
        <f t="shared" si="223"/>
        <v>0</v>
      </c>
      <c r="M234" s="324">
        <f t="shared" si="223"/>
        <v>0</v>
      </c>
      <c r="N234" s="324">
        <f t="shared" si="223"/>
        <v>0</v>
      </c>
      <c r="O234" s="325">
        <f t="shared" si="223"/>
        <v>0</v>
      </c>
      <c r="P234" s="323">
        <f t="shared" si="223"/>
        <v>0</v>
      </c>
      <c r="Q234" s="323">
        <f t="shared" si="223"/>
        <v>0</v>
      </c>
      <c r="R234" s="324">
        <f t="shared" si="223"/>
        <v>0</v>
      </c>
      <c r="S234" s="324">
        <f t="shared" si="223"/>
        <v>0</v>
      </c>
      <c r="T234" s="324">
        <f t="shared" si="223"/>
        <v>0</v>
      </c>
      <c r="U234" s="324">
        <f t="shared" si="223"/>
        <v>0</v>
      </c>
      <c r="V234" s="324">
        <f t="shared" si="223"/>
        <v>0</v>
      </c>
      <c r="W234" s="324">
        <f t="shared" si="223"/>
        <v>0</v>
      </c>
      <c r="X234" s="324">
        <f t="shared" si="223"/>
        <v>0</v>
      </c>
      <c r="Y234" s="324">
        <f t="shared" si="223"/>
        <v>0</v>
      </c>
      <c r="Z234" s="324">
        <f t="shared" si="223"/>
        <v>0</v>
      </c>
      <c r="AA234" s="324">
        <f t="shared" si="223"/>
        <v>0</v>
      </c>
      <c r="AB234" s="325">
        <f t="shared" si="223"/>
        <v>0</v>
      </c>
      <c r="AC234" s="323">
        <f t="shared" si="223"/>
        <v>0</v>
      </c>
      <c r="AD234" s="323">
        <f t="shared" si="223"/>
        <v>788</v>
      </c>
      <c r="AE234" s="324">
        <f t="shared" si="223"/>
        <v>758</v>
      </c>
      <c r="AF234" s="324">
        <f t="shared" si="223"/>
        <v>806</v>
      </c>
      <c r="AG234" s="324">
        <f t="shared" si="223"/>
        <v>838</v>
      </c>
      <c r="AH234" s="324">
        <f t="shared" si="223"/>
        <v>937</v>
      </c>
      <c r="AI234" s="324">
        <f t="shared" si="223"/>
        <v>837</v>
      </c>
      <c r="AJ234" s="324">
        <f t="shared" si="223"/>
        <v>794</v>
      </c>
      <c r="AK234" s="324">
        <f t="shared" si="223"/>
        <v>872</v>
      </c>
      <c r="AL234" s="324">
        <f t="shared" si="223"/>
        <v>919</v>
      </c>
      <c r="AM234" s="324">
        <f t="shared" si="223"/>
        <v>933</v>
      </c>
      <c r="AN234" s="324">
        <f t="shared" si="223"/>
        <v>834</v>
      </c>
      <c r="AO234" s="325">
        <f t="shared" si="223"/>
        <v>946</v>
      </c>
      <c r="AP234" s="323">
        <f t="shared" si="223"/>
        <v>778</v>
      </c>
      <c r="AQ234" s="324">
        <f t="shared" si="223"/>
        <v>845</v>
      </c>
      <c r="AR234" s="324">
        <f t="shared" si="223"/>
        <v>1081</v>
      </c>
      <c r="AS234" s="324">
        <f t="shared" si="223"/>
        <v>876</v>
      </c>
      <c r="AT234" s="324">
        <f t="shared" si="223"/>
        <v>1163</v>
      </c>
      <c r="AU234" s="324">
        <f t="shared" si="223"/>
        <v>1054</v>
      </c>
      <c r="AV234" s="324">
        <f t="shared" si="223"/>
        <v>1159</v>
      </c>
      <c r="AW234" s="324">
        <f t="shared" si="223"/>
        <v>1115</v>
      </c>
      <c r="AX234" s="324">
        <f t="shared" si="223"/>
        <v>1122</v>
      </c>
      <c r="AY234" s="324">
        <f t="shared" si="223"/>
        <v>1210</v>
      </c>
      <c r="AZ234" s="324">
        <f t="shared" si="223"/>
        <v>1085</v>
      </c>
      <c r="BA234" s="325">
        <f t="shared" si="223"/>
        <v>1067</v>
      </c>
      <c r="BB234" s="323">
        <f t="shared" si="223"/>
        <v>933</v>
      </c>
      <c r="BC234" s="324">
        <f t="shared" si="223"/>
        <v>923</v>
      </c>
      <c r="BD234" s="324">
        <f t="shared" si="223"/>
        <v>1150</v>
      </c>
      <c r="BE234" s="324">
        <f t="shared" si="223"/>
        <v>1224</v>
      </c>
      <c r="BF234" s="324">
        <f t="shared" si="223"/>
        <v>1194</v>
      </c>
      <c r="BG234" s="324">
        <f t="shared" si="223"/>
        <v>1017</v>
      </c>
      <c r="BH234" s="324">
        <f t="shared" si="223"/>
        <v>1029</v>
      </c>
      <c r="BI234" s="324">
        <f t="shared" si="223"/>
        <v>1037</v>
      </c>
      <c r="BJ234" s="324">
        <f t="shared" si="223"/>
        <v>1020</v>
      </c>
      <c r="BK234" s="324">
        <f t="shared" si="223"/>
        <v>1128</v>
      </c>
      <c r="BL234" s="324">
        <f t="shared" si="223"/>
        <v>1016</v>
      </c>
      <c r="BM234" s="325">
        <f t="shared" si="223"/>
        <v>956</v>
      </c>
      <c r="BN234" s="323">
        <f t="shared" si="223"/>
        <v>12627</v>
      </c>
      <c r="BO234" s="323">
        <f t="shared" si="223"/>
        <v>735</v>
      </c>
      <c r="BP234" s="324">
        <f t="shared" si="223"/>
        <v>811</v>
      </c>
      <c r="BQ234" s="324">
        <f t="shared" ref="BQ234:CK234" si="224">+BQ235+BQ236</f>
        <v>728</v>
      </c>
      <c r="BR234" s="324">
        <f t="shared" si="224"/>
        <v>843</v>
      </c>
      <c r="BS234" s="324">
        <f t="shared" si="224"/>
        <v>832</v>
      </c>
      <c r="BT234" s="324">
        <f t="shared" si="224"/>
        <v>754</v>
      </c>
      <c r="BU234" s="324">
        <f t="shared" si="224"/>
        <v>722</v>
      </c>
      <c r="BV234" s="324">
        <f t="shared" si="224"/>
        <v>732</v>
      </c>
      <c r="BW234" s="324">
        <f t="shared" si="224"/>
        <v>771</v>
      </c>
      <c r="BX234" s="324">
        <f t="shared" si="224"/>
        <v>803</v>
      </c>
      <c r="BY234" s="324">
        <f t="shared" si="224"/>
        <v>662</v>
      </c>
      <c r="BZ234" s="325">
        <f t="shared" si="224"/>
        <v>637</v>
      </c>
      <c r="CA234" s="323">
        <f t="shared" si="224"/>
        <v>574</v>
      </c>
      <c r="CB234" s="324">
        <f t="shared" si="224"/>
        <v>531</v>
      </c>
      <c r="CC234" s="324">
        <f t="shared" si="224"/>
        <v>716</v>
      </c>
      <c r="CD234" s="324">
        <f t="shared" si="224"/>
        <v>672</v>
      </c>
      <c r="CE234" s="324">
        <f t="shared" si="224"/>
        <v>667</v>
      </c>
      <c r="CF234" s="324">
        <f t="shared" si="224"/>
        <v>606</v>
      </c>
      <c r="CG234" s="324">
        <f t="shared" si="224"/>
        <v>604</v>
      </c>
      <c r="CH234" s="324">
        <f t="shared" si="224"/>
        <v>586</v>
      </c>
      <c r="CI234" s="324">
        <f t="shared" si="224"/>
        <v>574</v>
      </c>
      <c r="CJ234" s="324">
        <f t="shared" si="224"/>
        <v>594</v>
      </c>
      <c r="CK234" s="325">
        <f t="shared" si="224"/>
        <v>473</v>
      </c>
      <c r="CL234" s="324">
        <f>SUM($BB234:$BL234)</f>
        <v>11671</v>
      </c>
      <c r="CM234" s="324">
        <f>SUM($BO234:$BY234)</f>
        <v>8393</v>
      </c>
      <c r="CN234" s="325">
        <f>SUM($CA234:$CK234)</f>
        <v>6597</v>
      </c>
      <c r="CO234" s="556">
        <f t="shared" si="222"/>
        <v>-21.398784701537</v>
      </c>
      <c r="CP234" s="270"/>
      <c r="CQ234" s="269"/>
      <c r="CR234" s="271"/>
    </row>
    <row r="235" spans="1:96" ht="20.100000000000001" customHeight="1" thickBot="1" x14ac:dyDescent="0.3">
      <c r="A235" s="549"/>
      <c r="B235" s="631" t="s">
        <v>41</v>
      </c>
      <c r="C235" s="632"/>
      <c r="D235" s="157">
        <v>0</v>
      </c>
      <c r="E235" s="33">
        <v>0</v>
      </c>
      <c r="F235" s="33">
        <v>0</v>
      </c>
      <c r="G235" s="33">
        <v>0</v>
      </c>
      <c r="H235" s="33">
        <v>0</v>
      </c>
      <c r="I235" s="33">
        <v>0</v>
      </c>
      <c r="J235" s="33">
        <v>0</v>
      </c>
      <c r="K235" s="33">
        <v>0</v>
      </c>
      <c r="L235" s="33">
        <v>0</v>
      </c>
      <c r="M235" s="33">
        <v>0</v>
      </c>
      <c r="N235" s="33">
        <v>0</v>
      </c>
      <c r="O235" s="158">
        <v>0</v>
      </c>
      <c r="P235" s="375">
        <f>+SUM(D235:O235)</f>
        <v>0</v>
      </c>
      <c r="Q235" s="157">
        <v>0</v>
      </c>
      <c r="R235" s="33">
        <v>0</v>
      </c>
      <c r="S235" s="33">
        <v>0</v>
      </c>
      <c r="T235" s="33">
        <v>0</v>
      </c>
      <c r="U235" s="33">
        <v>0</v>
      </c>
      <c r="V235" s="33">
        <v>0</v>
      </c>
      <c r="W235" s="33">
        <v>0</v>
      </c>
      <c r="X235" s="33">
        <v>0</v>
      </c>
      <c r="Y235" s="33">
        <v>0</v>
      </c>
      <c r="Z235" s="33">
        <v>0</v>
      </c>
      <c r="AA235" s="33">
        <v>0</v>
      </c>
      <c r="AB235" s="158">
        <v>0</v>
      </c>
      <c r="AC235" s="375">
        <v>0</v>
      </c>
      <c r="AD235" s="157">
        <v>724</v>
      </c>
      <c r="AE235" s="33">
        <v>705</v>
      </c>
      <c r="AF235" s="33">
        <v>746</v>
      </c>
      <c r="AG235" s="33">
        <v>785</v>
      </c>
      <c r="AH235" s="33">
        <v>870</v>
      </c>
      <c r="AI235" s="33">
        <v>788</v>
      </c>
      <c r="AJ235" s="33">
        <v>738</v>
      </c>
      <c r="AK235" s="33">
        <v>819</v>
      </c>
      <c r="AL235" s="33">
        <v>873</v>
      </c>
      <c r="AM235" s="33">
        <v>889</v>
      </c>
      <c r="AN235" s="33">
        <v>785</v>
      </c>
      <c r="AO235" s="158">
        <v>902</v>
      </c>
      <c r="AP235" s="33">
        <v>742</v>
      </c>
      <c r="AQ235" s="33">
        <v>804</v>
      </c>
      <c r="AR235" s="33">
        <v>1032</v>
      </c>
      <c r="AS235" s="33">
        <v>849</v>
      </c>
      <c r="AT235" s="33">
        <v>1118</v>
      </c>
      <c r="AU235" s="33">
        <v>1008</v>
      </c>
      <c r="AV235" s="33">
        <v>1130</v>
      </c>
      <c r="AW235" s="33">
        <v>1078</v>
      </c>
      <c r="AX235" s="33">
        <v>1086</v>
      </c>
      <c r="AY235" s="33">
        <v>1179</v>
      </c>
      <c r="AZ235" s="33">
        <v>1063</v>
      </c>
      <c r="BA235" s="33">
        <v>1038</v>
      </c>
      <c r="BB235" s="157">
        <v>901</v>
      </c>
      <c r="BC235" s="33">
        <v>894</v>
      </c>
      <c r="BD235" s="33">
        <v>1126</v>
      </c>
      <c r="BE235" s="33">
        <v>1201</v>
      </c>
      <c r="BF235" s="33">
        <v>1169</v>
      </c>
      <c r="BG235" s="33">
        <v>1002</v>
      </c>
      <c r="BH235" s="33">
        <v>1006</v>
      </c>
      <c r="BI235" s="33">
        <v>1019</v>
      </c>
      <c r="BJ235" s="33">
        <v>1000</v>
      </c>
      <c r="BK235" s="33">
        <v>1109</v>
      </c>
      <c r="BL235" s="33">
        <v>993</v>
      </c>
      <c r="BM235" s="158">
        <v>942</v>
      </c>
      <c r="BN235" s="33">
        <f>SUM(BB235:BM235)</f>
        <v>12362</v>
      </c>
      <c r="BO235" s="157">
        <v>724</v>
      </c>
      <c r="BP235" s="33">
        <v>790</v>
      </c>
      <c r="BQ235" s="33">
        <v>713</v>
      </c>
      <c r="BR235" s="33">
        <v>830</v>
      </c>
      <c r="BS235" s="33">
        <v>813</v>
      </c>
      <c r="BT235" s="33">
        <v>742</v>
      </c>
      <c r="BU235" s="33">
        <v>712</v>
      </c>
      <c r="BV235" s="33">
        <v>720</v>
      </c>
      <c r="BW235" s="33">
        <v>759</v>
      </c>
      <c r="BX235" s="33">
        <v>792</v>
      </c>
      <c r="BY235" s="33">
        <v>651</v>
      </c>
      <c r="BZ235" s="158">
        <v>630</v>
      </c>
      <c r="CA235" s="33">
        <v>559</v>
      </c>
      <c r="CB235" s="33">
        <v>525</v>
      </c>
      <c r="CC235" s="33">
        <v>708</v>
      </c>
      <c r="CD235" s="33">
        <v>669</v>
      </c>
      <c r="CE235" s="33">
        <v>665</v>
      </c>
      <c r="CF235" s="33">
        <v>597</v>
      </c>
      <c r="CG235" s="33">
        <v>597</v>
      </c>
      <c r="CH235" s="33">
        <v>579</v>
      </c>
      <c r="CI235" s="33">
        <v>569</v>
      </c>
      <c r="CJ235" s="33">
        <v>582</v>
      </c>
      <c r="CK235" s="33">
        <v>464</v>
      </c>
      <c r="CL235" s="139">
        <f>SUM($BB235:$BL235)</f>
        <v>11420</v>
      </c>
      <c r="CM235" s="375">
        <f>SUM($BO235:$BY235)</f>
        <v>8246</v>
      </c>
      <c r="CN235" s="375">
        <f>SUM($CA235:$CK235)</f>
        <v>6514</v>
      </c>
      <c r="CO235" s="371">
        <f t="shared" si="222"/>
        <v>-21.004123211253944</v>
      </c>
      <c r="CP235" s="270"/>
      <c r="CQ235" s="269"/>
      <c r="CR235" s="271"/>
    </row>
    <row r="236" spans="1:96" ht="20.100000000000001" customHeight="1" thickBot="1" x14ac:dyDescent="0.3">
      <c r="A236" s="549"/>
      <c r="B236" s="559" t="s">
        <v>39</v>
      </c>
      <c r="C236" s="560"/>
      <c r="D236" s="157">
        <v>0</v>
      </c>
      <c r="E236" s="33">
        <v>0</v>
      </c>
      <c r="F236" s="33">
        <v>0</v>
      </c>
      <c r="G236" s="33">
        <v>0</v>
      </c>
      <c r="H236" s="33">
        <v>0</v>
      </c>
      <c r="I236" s="33">
        <v>0</v>
      </c>
      <c r="J236" s="33">
        <v>0</v>
      </c>
      <c r="K236" s="33">
        <v>0</v>
      </c>
      <c r="L236" s="33">
        <v>0</v>
      </c>
      <c r="M236" s="33">
        <v>0</v>
      </c>
      <c r="N236" s="33">
        <v>0</v>
      </c>
      <c r="O236" s="158">
        <v>0</v>
      </c>
      <c r="P236" s="375">
        <f>+SUM(D236:O236)</f>
        <v>0</v>
      </c>
      <c r="Q236" s="157">
        <v>0</v>
      </c>
      <c r="R236" s="33">
        <v>0</v>
      </c>
      <c r="S236" s="33">
        <v>0</v>
      </c>
      <c r="T236" s="33">
        <v>0</v>
      </c>
      <c r="U236" s="33">
        <v>0</v>
      </c>
      <c r="V236" s="33">
        <v>0</v>
      </c>
      <c r="W236" s="33">
        <v>0</v>
      </c>
      <c r="X236" s="33">
        <v>0</v>
      </c>
      <c r="Y236" s="33">
        <v>0</v>
      </c>
      <c r="Z236" s="33">
        <v>0</v>
      </c>
      <c r="AA236" s="33">
        <v>0</v>
      </c>
      <c r="AB236" s="158">
        <v>0</v>
      </c>
      <c r="AC236" s="375">
        <v>0</v>
      </c>
      <c r="AD236" s="157">
        <v>64</v>
      </c>
      <c r="AE236" s="33">
        <v>53</v>
      </c>
      <c r="AF236" s="33">
        <v>60</v>
      </c>
      <c r="AG236" s="33">
        <v>53</v>
      </c>
      <c r="AH236" s="33">
        <v>67</v>
      </c>
      <c r="AI236" s="33">
        <v>49</v>
      </c>
      <c r="AJ236" s="33">
        <v>56</v>
      </c>
      <c r="AK236" s="33">
        <v>53</v>
      </c>
      <c r="AL236" s="33">
        <v>46</v>
      </c>
      <c r="AM236" s="33">
        <v>44</v>
      </c>
      <c r="AN236" s="33">
        <v>49</v>
      </c>
      <c r="AO236" s="158">
        <v>44</v>
      </c>
      <c r="AP236" s="33">
        <v>36</v>
      </c>
      <c r="AQ236" s="33">
        <v>41</v>
      </c>
      <c r="AR236" s="33">
        <v>49</v>
      </c>
      <c r="AS236" s="33">
        <v>27</v>
      </c>
      <c r="AT236" s="33">
        <v>45</v>
      </c>
      <c r="AU236" s="33">
        <v>46</v>
      </c>
      <c r="AV236" s="33">
        <v>29</v>
      </c>
      <c r="AW236" s="33">
        <v>37</v>
      </c>
      <c r="AX236" s="33">
        <v>36</v>
      </c>
      <c r="AY236" s="33">
        <v>31</v>
      </c>
      <c r="AZ236" s="33">
        <v>22</v>
      </c>
      <c r="BA236" s="33">
        <v>29</v>
      </c>
      <c r="BB236" s="157">
        <v>32</v>
      </c>
      <c r="BC236" s="33">
        <v>29</v>
      </c>
      <c r="BD236" s="33">
        <v>24</v>
      </c>
      <c r="BE236" s="33">
        <v>23</v>
      </c>
      <c r="BF236" s="33">
        <v>25</v>
      </c>
      <c r="BG236" s="33">
        <v>15</v>
      </c>
      <c r="BH236" s="33">
        <v>23</v>
      </c>
      <c r="BI236" s="33">
        <v>18</v>
      </c>
      <c r="BJ236" s="33">
        <v>20</v>
      </c>
      <c r="BK236" s="33">
        <v>19</v>
      </c>
      <c r="BL236" s="33">
        <v>23</v>
      </c>
      <c r="BM236" s="158">
        <v>14</v>
      </c>
      <c r="BN236" s="33">
        <f>SUM(BB236:BM236)</f>
        <v>265</v>
      </c>
      <c r="BO236" s="157">
        <v>11</v>
      </c>
      <c r="BP236" s="33">
        <v>21</v>
      </c>
      <c r="BQ236" s="33">
        <v>15</v>
      </c>
      <c r="BR236" s="33">
        <v>13</v>
      </c>
      <c r="BS236" s="33">
        <v>19</v>
      </c>
      <c r="BT236" s="33">
        <v>12</v>
      </c>
      <c r="BU236" s="33">
        <v>10</v>
      </c>
      <c r="BV236" s="33">
        <v>12</v>
      </c>
      <c r="BW236" s="33">
        <v>12</v>
      </c>
      <c r="BX236" s="33">
        <v>11</v>
      </c>
      <c r="BY236" s="33">
        <v>11</v>
      </c>
      <c r="BZ236" s="158">
        <v>7</v>
      </c>
      <c r="CA236" s="33">
        <v>15</v>
      </c>
      <c r="CB236" s="33">
        <v>6</v>
      </c>
      <c r="CC236" s="33">
        <v>8</v>
      </c>
      <c r="CD236" s="33">
        <v>3</v>
      </c>
      <c r="CE236" s="33">
        <v>2</v>
      </c>
      <c r="CF236" s="33">
        <v>9</v>
      </c>
      <c r="CG236" s="33">
        <v>7</v>
      </c>
      <c r="CH236" s="33">
        <v>7</v>
      </c>
      <c r="CI236" s="33">
        <v>5</v>
      </c>
      <c r="CJ236" s="33">
        <v>12</v>
      </c>
      <c r="CK236" s="33">
        <v>9</v>
      </c>
      <c r="CL236" s="139">
        <f>SUM($BB236:$BL236)</f>
        <v>251</v>
      </c>
      <c r="CM236" s="375">
        <f>SUM($BO236:$BY236)</f>
        <v>147</v>
      </c>
      <c r="CN236" s="375">
        <f>SUM($CA236:$CK236)</f>
        <v>83</v>
      </c>
      <c r="CO236" s="371">
        <f t="shared" si="222"/>
        <v>-43.5374149659864</v>
      </c>
      <c r="CP236" s="270"/>
      <c r="CQ236" s="269"/>
      <c r="CR236" s="271"/>
    </row>
    <row r="237" spans="1:96" ht="20.100000000000001" customHeight="1" x14ac:dyDescent="0.25">
      <c r="A237" s="549"/>
      <c r="B237" s="544" t="s">
        <v>204</v>
      </c>
      <c r="C237" s="558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11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111"/>
      <c r="AD237" s="31"/>
      <c r="AE237" s="31"/>
      <c r="AF237" s="31"/>
      <c r="AG237" s="31"/>
      <c r="AH237" s="31"/>
      <c r="AI237" s="31"/>
      <c r="AJ237" s="31"/>
      <c r="AK237" s="31"/>
      <c r="AL237" s="31"/>
      <c r="AM237" s="31"/>
      <c r="AN237" s="31"/>
      <c r="AO237" s="31"/>
      <c r="AP237" s="31"/>
      <c r="AQ237" s="31"/>
      <c r="AR237" s="31"/>
      <c r="AS237" s="31"/>
      <c r="AT237" s="31"/>
      <c r="AU237" s="31"/>
      <c r="AV237" s="31"/>
      <c r="AW237" s="31"/>
      <c r="AX237" s="31"/>
      <c r="AY237" s="31"/>
      <c r="AZ237" s="31"/>
      <c r="BA237" s="31"/>
      <c r="BB237" s="31"/>
      <c r="BC237" s="31"/>
      <c r="BD237" s="31"/>
      <c r="BE237" s="31"/>
      <c r="BF237" s="31"/>
      <c r="BG237" s="31"/>
      <c r="BH237" s="31"/>
      <c r="BI237" s="31"/>
      <c r="BJ237" s="31"/>
      <c r="BK237" s="31"/>
      <c r="BL237" s="31"/>
      <c r="BM237" s="31"/>
      <c r="BN237" s="31"/>
      <c r="BO237" s="31"/>
      <c r="BP237" s="31"/>
      <c r="BQ237" s="31"/>
      <c r="BR237" s="31"/>
      <c r="BS237" s="31"/>
      <c r="BT237" s="31"/>
      <c r="BU237" s="31"/>
      <c r="BV237" s="31"/>
      <c r="BW237" s="31"/>
      <c r="BX237" s="31"/>
      <c r="BY237" s="31"/>
      <c r="BZ237" s="31"/>
      <c r="CA237" s="31"/>
      <c r="CB237" s="31"/>
      <c r="CC237" s="31"/>
      <c r="CD237" s="31"/>
      <c r="CE237" s="31"/>
      <c r="CF237" s="31"/>
      <c r="CG237" s="31"/>
      <c r="CH237" s="31"/>
      <c r="CI237" s="31"/>
      <c r="CJ237" s="31"/>
      <c r="CK237" s="31"/>
      <c r="CL237" s="111"/>
      <c r="CM237" s="111"/>
      <c r="CN237" s="111"/>
      <c r="CO237" s="545"/>
      <c r="CP237" s="270"/>
      <c r="CQ237" s="269"/>
      <c r="CR237" s="271"/>
    </row>
    <row r="238" spans="1:96" ht="20.100000000000001" customHeight="1" x14ac:dyDescent="0.25">
      <c r="A238" s="549"/>
      <c r="B238" s="353"/>
      <c r="C238" s="473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80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80"/>
      <c r="AD238" s="26"/>
      <c r="AE238" s="26"/>
      <c r="AF238" s="26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  <c r="AW238" s="26"/>
      <c r="AX238" s="26"/>
      <c r="AY238" s="26"/>
      <c r="AZ238" s="26"/>
      <c r="BA238" s="26"/>
      <c r="BB238" s="26"/>
      <c r="BC238" s="26"/>
      <c r="BD238" s="26"/>
      <c r="BE238" s="26"/>
      <c r="BF238" s="26"/>
      <c r="BG238" s="26"/>
      <c r="BH238" s="26"/>
      <c r="BI238" s="26"/>
      <c r="BJ238" s="26"/>
      <c r="BK238" s="26"/>
      <c r="BL238" s="26"/>
      <c r="BM238" s="26"/>
      <c r="BN238" s="26"/>
      <c r="BO238" s="26"/>
      <c r="BP238" s="26"/>
      <c r="BQ238" s="26"/>
      <c r="BR238" s="26"/>
      <c r="BS238" s="26"/>
      <c r="BT238" s="26"/>
      <c r="BU238" s="26"/>
      <c r="BV238" s="26"/>
      <c r="BW238" s="26"/>
      <c r="BX238" s="26"/>
      <c r="BY238" s="26"/>
      <c r="BZ238" s="26"/>
      <c r="CA238" s="26"/>
      <c r="CB238" s="26"/>
      <c r="CC238" s="26"/>
      <c r="CD238" s="26"/>
      <c r="CE238" s="26"/>
      <c r="CF238" s="26"/>
      <c r="CG238" s="26"/>
      <c r="CH238" s="26"/>
      <c r="CI238" s="26"/>
      <c r="CJ238" s="26"/>
      <c r="CK238" s="26"/>
      <c r="CL238" s="80"/>
      <c r="CM238" s="80"/>
      <c r="CN238" s="80"/>
      <c r="CO238" s="543"/>
      <c r="CP238" s="270"/>
      <c r="CQ238" s="269"/>
      <c r="CR238" s="271"/>
    </row>
    <row r="239" spans="1:96" ht="20.100000000000001" customHeight="1" thickBot="1" x14ac:dyDescent="0.3">
      <c r="A239" s="549"/>
      <c r="B239" s="165" t="s">
        <v>197</v>
      </c>
      <c r="C239" s="166"/>
      <c r="D239" s="166"/>
      <c r="E239" s="73"/>
      <c r="F239" s="73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3"/>
      <c r="AK239" s="73"/>
      <c r="AL239" s="73"/>
      <c r="AM239" s="73"/>
      <c r="AN239" s="73"/>
      <c r="AO239" s="73"/>
      <c r="AP239" s="73"/>
      <c r="AQ239" s="73"/>
      <c r="AR239" s="73"/>
      <c r="AS239" s="403"/>
      <c r="AT239" s="403"/>
      <c r="AU239" s="403"/>
      <c r="AV239" s="403"/>
      <c r="AW239" s="403"/>
      <c r="AX239" s="403"/>
      <c r="AY239" s="403"/>
      <c r="AZ239" s="403"/>
      <c r="BA239" s="403"/>
      <c r="BB239" s="403"/>
      <c r="BC239" s="403"/>
      <c r="BD239" s="403"/>
      <c r="BE239" s="73"/>
      <c r="BF239" s="73"/>
      <c r="BG239" s="73"/>
      <c r="BH239" s="73"/>
      <c r="BI239" s="73"/>
      <c r="BJ239" s="73"/>
      <c r="BK239" s="73"/>
      <c r="BL239" s="73"/>
      <c r="BM239" s="73"/>
      <c r="BN239" s="73"/>
      <c r="BO239" s="73"/>
      <c r="BP239" s="73"/>
      <c r="BQ239" s="403"/>
      <c r="BR239" s="73"/>
      <c r="BS239" s="73"/>
      <c r="BT239" s="73"/>
      <c r="BU239" s="73"/>
      <c r="BV239" s="73"/>
      <c r="BW239" s="73"/>
      <c r="BX239" s="73"/>
      <c r="BY239" s="73"/>
      <c r="BZ239" s="73"/>
      <c r="CA239" s="73"/>
      <c r="CB239" s="403"/>
      <c r="CC239" s="73"/>
      <c r="CD239" s="73"/>
      <c r="CE239" s="73"/>
      <c r="CF239" s="73"/>
      <c r="CG239" s="73"/>
      <c r="CH239" s="73"/>
      <c r="CI239" s="73"/>
      <c r="CJ239" s="73"/>
      <c r="CK239" s="403"/>
      <c r="CL239" s="73"/>
      <c r="CM239" s="81"/>
      <c r="CN239" s="81"/>
      <c r="CO239" s="81"/>
      <c r="CQ239" s="269"/>
      <c r="CR239" s="271"/>
    </row>
    <row r="240" spans="1:96" ht="17.25" customHeight="1" x14ac:dyDescent="0.25">
      <c r="A240" s="549"/>
      <c r="B240" s="131"/>
      <c r="C240" s="167"/>
      <c r="D240" s="621"/>
      <c r="E240" s="622"/>
      <c r="F240" s="622"/>
      <c r="G240" s="622"/>
      <c r="H240" s="622"/>
      <c r="I240" s="622"/>
      <c r="J240" s="622"/>
      <c r="K240" s="622"/>
      <c r="L240" s="622"/>
      <c r="M240" s="622"/>
      <c r="N240" s="622"/>
      <c r="O240" s="622"/>
      <c r="P240" s="616" t="s">
        <v>76</v>
      </c>
      <c r="Q240" s="618"/>
      <c r="R240" s="619"/>
      <c r="S240" s="619"/>
      <c r="T240" s="619"/>
      <c r="U240" s="619"/>
      <c r="V240" s="619"/>
      <c r="W240" s="619"/>
      <c r="X240" s="619"/>
      <c r="Y240" s="619"/>
      <c r="Z240" s="619"/>
      <c r="AA240" s="619"/>
      <c r="AB240" s="620"/>
      <c r="AC240" s="616" t="s">
        <v>75</v>
      </c>
      <c r="AD240" s="265"/>
      <c r="AE240" s="265"/>
      <c r="AF240" s="265"/>
      <c r="AG240" s="265"/>
      <c r="AH240" s="265"/>
      <c r="AI240" s="265"/>
      <c r="AJ240" s="265"/>
      <c r="AK240" s="265"/>
      <c r="AL240" s="265"/>
      <c r="AM240" s="265"/>
      <c r="AN240" s="265"/>
      <c r="AO240" s="265"/>
      <c r="AP240" s="264"/>
      <c r="AQ240" s="265"/>
      <c r="AR240" s="265"/>
      <c r="AS240" s="265"/>
      <c r="AT240" s="265"/>
      <c r="AU240" s="265"/>
      <c r="AV240" s="265"/>
      <c r="AW240" s="265"/>
      <c r="AX240" s="265"/>
      <c r="AY240" s="265"/>
      <c r="AZ240" s="265"/>
      <c r="BA240" s="415"/>
      <c r="BB240" s="265"/>
      <c r="BC240" s="265"/>
      <c r="BD240" s="265"/>
      <c r="BE240" s="265"/>
      <c r="BF240" s="265"/>
      <c r="BG240" s="265"/>
      <c r="BH240" s="265"/>
      <c r="BI240" s="265"/>
      <c r="BJ240" s="265"/>
      <c r="BK240" s="265"/>
      <c r="BL240" s="265"/>
      <c r="BM240" s="265"/>
      <c r="BN240" s="637" t="s">
        <v>169</v>
      </c>
      <c r="BO240" s="264"/>
      <c r="BP240" s="265"/>
      <c r="BQ240" s="265"/>
      <c r="BR240" s="265"/>
      <c r="BS240" s="265"/>
      <c r="BT240" s="265"/>
      <c r="BU240" s="265"/>
      <c r="BV240" s="265"/>
      <c r="BW240" s="390"/>
      <c r="BX240" s="390"/>
      <c r="BY240" s="390"/>
      <c r="BZ240" s="379"/>
      <c r="CA240" s="390"/>
      <c r="CB240" s="390"/>
      <c r="CC240" s="390"/>
      <c r="CD240" s="390"/>
      <c r="CE240" s="390"/>
      <c r="CF240" s="390"/>
      <c r="CG240" s="390"/>
      <c r="CH240" s="390"/>
      <c r="CI240" s="390"/>
      <c r="CJ240" s="390"/>
      <c r="CK240" s="379"/>
      <c r="CL240" s="80"/>
      <c r="CM240" s="81"/>
      <c r="CN240" s="81"/>
      <c r="CO240" s="81"/>
      <c r="CQ240" s="271"/>
      <c r="CR240" s="271"/>
    </row>
    <row r="241" spans="1:116" s="40" customFormat="1" ht="20.100000000000001" customHeight="1" thickBot="1" x14ac:dyDescent="0.3">
      <c r="A241" s="549"/>
      <c r="B241" s="641" t="s">
        <v>47</v>
      </c>
      <c r="C241" s="642"/>
      <c r="D241" s="132" t="s">
        <v>2</v>
      </c>
      <c r="E241" s="133" t="s">
        <v>3</v>
      </c>
      <c r="F241" s="133" t="s">
        <v>4</v>
      </c>
      <c r="G241" s="133" t="s">
        <v>5</v>
      </c>
      <c r="H241" s="133" t="s">
        <v>6</v>
      </c>
      <c r="I241" s="133" t="s">
        <v>7</v>
      </c>
      <c r="J241" s="133" t="s">
        <v>43</v>
      </c>
      <c r="K241" s="133" t="s">
        <v>44</v>
      </c>
      <c r="L241" s="133" t="s">
        <v>45</v>
      </c>
      <c r="M241" s="133" t="s">
        <v>65</v>
      </c>
      <c r="N241" s="133" t="s">
        <v>66</v>
      </c>
      <c r="O241" s="133" t="s">
        <v>67</v>
      </c>
      <c r="P241" s="617"/>
      <c r="Q241" s="266" t="s">
        <v>2</v>
      </c>
      <c r="R241" s="267" t="s">
        <v>3</v>
      </c>
      <c r="S241" s="267" t="s">
        <v>4</v>
      </c>
      <c r="T241" s="267" t="s">
        <v>5</v>
      </c>
      <c r="U241" s="267" t="s">
        <v>6</v>
      </c>
      <c r="V241" s="267" t="s">
        <v>7</v>
      </c>
      <c r="W241" s="267" t="s">
        <v>43</v>
      </c>
      <c r="X241" s="267" t="s">
        <v>44</v>
      </c>
      <c r="Y241" s="267" t="s">
        <v>45</v>
      </c>
      <c r="Z241" s="267" t="s">
        <v>65</v>
      </c>
      <c r="AA241" s="267" t="s">
        <v>66</v>
      </c>
      <c r="AB241" s="416" t="s">
        <v>67</v>
      </c>
      <c r="AC241" s="617"/>
      <c r="AD241" s="267" t="s">
        <v>2</v>
      </c>
      <c r="AE241" s="267" t="s">
        <v>3</v>
      </c>
      <c r="AF241" s="267" t="s">
        <v>4</v>
      </c>
      <c r="AG241" s="267" t="s">
        <v>5</v>
      </c>
      <c r="AH241" s="267" t="s">
        <v>6</v>
      </c>
      <c r="AI241" s="267" t="s">
        <v>7</v>
      </c>
      <c r="AJ241" s="267" t="s">
        <v>43</v>
      </c>
      <c r="AK241" s="267" t="s">
        <v>44</v>
      </c>
      <c r="AL241" s="267" t="s">
        <v>45</v>
      </c>
      <c r="AM241" s="267" t="s">
        <v>65</v>
      </c>
      <c r="AN241" s="267" t="s">
        <v>66</v>
      </c>
      <c r="AO241" s="267" t="s">
        <v>67</v>
      </c>
      <c r="AP241" s="266" t="s">
        <v>2</v>
      </c>
      <c r="AQ241" s="267" t="s">
        <v>3</v>
      </c>
      <c r="AR241" s="267" t="s">
        <v>4</v>
      </c>
      <c r="AS241" s="267" t="s">
        <v>5</v>
      </c>
      <c r="AT241" s="267" t="s">
        <v>6</v>
      </c>
      <c r="AU241" s="267" t="s">
        <v>7</v>
      </c>
      <c r="AV241" s="267" t="s">
        <v>43</v>
      </c>
      <c r="AW241" s="267" t="s">
        <v>44</v>
      </c>
      <c r="AX241" s="267" t="s">
        <v>45</v>
      </c>
      <c r="AY241" s="267" t="s">
        <v>65</v>
      </c>
      <c r="AZ241" s="267" t="s">
        <v>66</v>
      </c>
      <c r="BA241" s="416" t="s">
        <v>67</v>
      </c>
      <c r="BB241" s="267" t="s">
        <v>2</v>
      </c>
      <c r="BC241" s="267" t="s">
        <v>3</v>
      </c>
      <c r="BD241" s="267" t="s">
        <v>4</v>
      </c>
      <c r="BE241" s="267" t="s">
        <v>5</v>
      </c>
      <c r="BF241" s="267" t="s">
        <v>6</v>
      </c>
      <c r="BG241" s="267" t="s">
        <v>7</v>
      </c>
      <c r="BH241" s="267" t="s">
        <v>43</v>
      </c>
      <c r="BI241" s="267" t="s">
        <v>44</v>
      </c>
      <c r="BJ241" s="267" t="s">
        <v>45</v>
      </c>
      <c r="BK241" s="267" t="s">
        <v>65</v>
      </c>
      <c r="BL241" s="267" t="s">
        <v>66</v>
      </c>
      <c r="BM241" s="267" t="s">
        <v>67</v>
      </c>
      <c r="BN241" s="638"/>
      <c r="BO241" s="266" t="s">
        <v>2</v>
      </c>
      <c r="BP241" s="267" t="s">
        <v>3</v>
      </c>
      <c r="BQ241" s="267" t="s">
        <v>4</v>
      </c>
      <c r="BR241" s="267" t="s">
        <v>5</v>
      </c>
      <c r="BS241" s="267" t="s">
        <v>6</v>
      </c>
      <c r="BT241" s="267" t="s">
        <v>7</v>
      </c>
      <c r="BU241" s="267" t="s">
        <v>43</v>
      </c>
      <c r="BV241" s="267" t="s">
        <v>44</v>
      </c>
      <c r="BW241" s="391" t="s">
        <v>45</v>
      </c>
      <c r="BX241" s="391" t="s">
        <v>65</v>
      </c>
      <c r="BY241" s="391" t="s">
        <v>66</v>
      </c>
      <c r="BZ241" s="380" t="s">
        <v>67</v>
      </c>
      <c r="CA241" s="391" t="s">
        <v>2</v>
      </c>
      <c r="CB241" s="391" t="s">
        <v>3</v>
      </c>
      <c r="CC241" s="391" t="s">
        <v>4</v>
      </c>
      <c r="CD241" s="391" t="s">
        <v>5</v>
      </c>
      <c r="CE241" s="391" t="s">
        <v>6</v>
      </c>
      <c r="CF241" s="391" t="s">
        <v>7</v>
      </c>
      <c r="CG241" s="391" t="str">
        <f>+CG11</f>
        <v>Jul</v>
      </c>
      <c r="CH241" s="391" t="str">
        <f>+CH11</f>
        <v>Ago</v>
      </c>
      <c r="CI241" s="391" t="str">
        <f>+CI11</f>
        <v>Sep</v>
      </c>
      <c r="CJ241" s="391" t="s">
        <v>65</v>
      </c>
      <c r="CK241" s="380" t="s">
        <v>66</v>
      </c>
      <c r="CL241" s="80"/>
      <c r="CM241" s="146"/>
      <c r="CN241" s="146"/>
      <c r="CO241" s="146"/>
      <c r="CP241" s="238"/>
      <c r="CQ241" s="238"/>
      <c r="CR241" s="271"/>
      <c r="CS241" s="238"/>
      <c r="CT241" s="238"/>
      <c r="CU241" s="213"/>
      <c r="CV241" s="223"/>
      <c r="CW241" s="223"/>
      <c r="CX241" s="213"/>
      <c r="CY241" s="213"/>
      <c r="CZ241" s="213"/>
      <c r="DA241" s="213"/>
      <c r="DB241" s="213"/>
      <c r="DC241" s="213"/>
      <c r="DD241" s="213"/>
      <c r="DE241" s="213"/>
      <c r="DF241" s="213"/>
      <c r="DG241" s="213"/>
      <c r="DH241" s="213"/>
      <c r="DI241" s="213"/>
      <c r="DJ241" s="213"/>
      <c r="DK241" s="213"/>
      <c r="DL241" s="213"/>
    </row>
    <row r="242" spans="1:116" s="43" customFormat="1" ht="20.100000000000001" customHeight="1" x14ac:dyDescent="0.25">
      <c r="A242" s="549"/>
      <c r="B242" s="48" t="s">
        <v>52</v>
      </c>
      <c r="C242" s="70"/>
      <c r="D242" s="404"/>
      <c r="E242" s="405"/>
      <c r="F242" s="405"/>
      <c r="G242" s="405"/>
      <c r="H242" s="405"/>
      <c r="I242" s="405"/>
      <c r="J242" s="405"/>
      <c r="K242" s="405"/>
      <c r="L242" s="405"/>
      <c r="M242" s="405"/>
      <c r="N242" s="405"/>
      <c r="O242" s="405"/>
      <c r="P242" s="118"/>
      <c r="Q242" s="30"/>
      <c r="R242" s="30"/>
      <c r="S242" s="30"/>
      <c r="T242" s="30"/>
      <c r="U242" s="30"/>
      <c r="V242" s="30"/>
      <c r="W242" s="30"/>
      <c r="X242" s="30"/>
      <c r="Y242" s="30"/>
      <c r="Z242" s="30"/>
      <c r="AA242" s="30"/>
      <c r="AB242" s="30"/>
      <c r="AC242" s="118"/>
      <c r="AD242" s="30"/>
      <c r="AE242" s="30"/>
      <c r="AF242" s="30"/>
      <c r="AG242" s="30"/>
      <c r="AH242" s="30"/>
      <c r="AI242" s="30"/>
      <c r="AJ242" s="30"/>
      <c r="AK242" s="30"/>
      <c r="AL242" s="30"/>
      <c r="AM242" s="30"/>
      <c r="AN242" s="30"/>
      <c r="AO242" s="30"/>
      <c r="AP242" s="69"/>
      <c r="AQ242" s="30"/>
      <c r="AR242" s="30"/>
      <c r="AS242" s="30"/>
      <c r="AT242" s="30"/>
      <c r="AU242" s="30"/>
      <c r="AV242" s="30"/>
      <c r="AW242" s="30"/>
      <c r="AX242" s="30"/>
      <c r="AY242" s="30"/>
      <c r="AZ242" s="30"/>
      <c r="BA242" s="30"/>
      <c r="BB242" s="69"/>
      <c r="BC242" s="30"/>
      <c r="BD242" s="30"/>
      <c r="BE242" s="30"/>
      <c r="BF242" s="30"/>
      <c r="BG242" s="30"/>
      <c r="BH242" s="30"/>
      <c r="BI242" s="30"/>
      <c r="BJ242" s="30"/>
      <c r="BK242" s="30"/>
      <c r="BL242" s="30"/>
      <c r="BM242" s="30"/>
      <c r="BN242" s="69"/>
      <c r="BO242" s="69"/>
      <c r="BP242" s="30"/>
      <c r="BQ242" s="30"/>
      <c r="BR242" s="30"/>
      <c r="BS242" s="30"/>
      <c r="BT242" s="30"/>
      <c r="BU242" s="30"/>
      <c r="BV242" s="30"/>
      <c r="BW242" s="111"/>
      <c r="BX242" s="111"/>
      <c r="BY242" s="111"/>
      <c r="BZ242" s="111"/>
      <c r="CA242" s="561"/>
      <c r="CB242" s="111"/>
      <c r="CC242" s="111"/>
      <c r="CD242" s="111"/>
      <c r="CE242" s="111"/>
      <c r="CF242" s="111"/>
      <c r="CG242" s="111"/>
      <c r="CH242" s="111"/>
      <c r="CI242" s="111"/>
      <c r="CJ242" s="111"/>
      <c r="CK242" s="249"/>
      <c r="CL242" s="80"/>
      <c r="CM242" s="147"/>
      <c r="CN242" s="147"/>
      <c r="CO242" s="147"/>
      <c r="CP242" s="239"/>
      <c r="CQ242" s="239"/>
      <c r="CR242" s="271"/>
      <c r="CS242" s="239"/>
      <c r="CT242" s="239"/>
      <c r="CU242" s="214"/>
      <c r="CV242" s="224"/>
      <c r="CW242" s="224"/>
      <c r="CX242" s="214"/>
      <c r="CY242" s="214"/>
      <c r="CZ242" s="214"/>
      <c r="DA242" s="214"/>
      <c r="DB242" s="214"/>
      <c r="DC242" s="214"/>
      <c r="DD242" s="214"/>
      <c r="DE242" s="214"/>
      <c r="DF242" s="214"/>
      <c r="DG242" s="214"/>
      <c r="DH242" s="214"/>
      <c r="DI242" s="214"/>
      <c r="DJ242" s="214"/>
      <c r="DK242" s="214"/>
      <c r="DL242" s="214"/>
    </row>
    <row r="243" spans="1:116" ht="20.100000000000001" customHeight="1" thickBot="1" x14ac:dyDescent="0.25">
      <c r="A243" s="549"/>
      <c r="B243" s="598" t="s">
        <v>62</v>
      </c>
      <c r="C243" s="599"/>
      <c r="D243" s="246">
        <f>+(D183+D204+D211+D222+D231)/(D193+D208+D216+D225+D235)*1000000</f>
        <v>6994.0144640152284</v>
      </c>
      <c r="E243" s="247">
        <f t="shared" ref="E243:BP243" si="225">+(E183+E204+E211+E222+E229)/(E193+E208+E216+E225+E234)*1000000</f>
        <v>6700.0286369800979</v>
      </c>
      <c r="F243" s="247">
        <f t="shared" si="225"/>
        <v>6704.1927973822267</v>
      </c>
      <c r="G243" s="247">
        <f t="shared" si="225"/>
        <v>7242.7173906674989</v>
      </c>
      <c r="H243" s="247">
        <f t="shared" si="225"/>
        <v>6375.1049396999088</v>
      </c>
      <c r="I243" s="247">
        <f t="shared" si="225"/>
        <v>6391.4806707805128</v>
      </c>
      <c r="J243" s="247">
        <f t="shared" si="225"/>
        <v>6720.2920815071557</v>
      </c>
      <c r="K243" s="247">
        <f t="shared" si="225"/>
        <v>6332.1883734693283</v>
      </c>
      <c r="L243" s="247">
        <f t="shared" si="225"/>
        <v>7140.3545413130032</v>
      </c>
      <c r="M243" s="247">
        <f t="shared" si="225"/>
        <v>7386.8286313695826</v>
      </c>
      <c r="N243" s="247">
        <f t="shared" si="225"/>
        <v>7056.0225465133835</v>
      </c>
      <c r="O243" s="247">
        <f t="shared" si="225"/>
        <v>7619.1476933791409</v>
      </c>
      <c r="P243" s="406">
        <f t="shared" si="225"/>
        <v>6909.4229696788643</v>
      </c>
      <c r="Q243" s="247">
        <f t="shared" si="225"/>
        <v>6649.8887177649212</v>
      </c>
      <c r="R243" s="247">
        <f t="shared" si="225"/>
        <v>6681.9521330400576</v>
      </c>
      <c r="S243" s="247">
        <f t="shared" si="225"/>
        <v>6974.3353133963383</v>
      </c>
      <c r="T243" s="247">
        <f t="shared" si="225"/>
        <v>7001.5314339936704</v>
      </c>
      <c r="U243" s="247">
        <f t="shared" si="225"/>
        <v>6465.3527367148345</v>
      </c>
      <c r="V243" s="247">
        <f t="shared" si="225"/>
        <v>6501.1272407900851</v>
      </c>
      <c r="W243" s="247">
        <f t="shared" si="225"/>
        <v>7157.2900309839788</v>
      </c>
      <c r="X243" s="247">
        <f t="shared" si="225"/>
        <v>7260.365101693601</v>
      </c>
      <c r="Y243" s="247">
        <f t="shared" si="225"/>
        <v>6946.8084092051658</v>
      </c>
      <c r="Z243" s="247">
        <f t="shared" si="225"/>
        <v>7452.9920164509513</v>
      </c>
      <c r="AA243" s="247">
        <f t="shared" si="225"/>
        <v>7040.5849014400501</v>
      </c>
      <c r="AB243" s="247">
        <f t="shared" si="225"/>
        <v>7929.5149940394886</v>
      </c>
      <c r="AC243" s="406">
        <f t="shared" si="225"/>
        <v>7036.192306246252</v>
      </c>
      <c r="AD243" s="247">
        <f t="shared" si="225"/>
        <v>7198.7004975888976</v>
      </c>
      <c r="AE243" s="247">
        <f t="shared" si="225"/>
        <v>7477.1033186580016</v>
      </c>
      <c r="AF243" s="247">
        <f t="shared" si="225"/>
        <v>7839.7161240276355</v>
      </c>
      <c r="AG243" s="247">
        <f t="shared" si="225"/>
        <v>8070.8531870703555</v>
      </c>
      <c r="AH243" s="247">
        <f t="shared" si="225"/>
        <v>8268.1736297506777</v>
      </c>
      <c r="AI243" s="247">
        <f t="shared" si="225"/>
        <v>7854.4805673061537</v>
      </c>
      <c r="AJ243" s="247">
        <f t="shared" si="225"/>
        <v>9763.8630330538163</v>
      </c>
      <c r="AK243" s="247">
        <f t="shared" si="225"/>
        <v>8511.3066469123023</v>
      </c>
      <c r="AL243" s="247">
        <f t="shared" si="225"/>
        <v>9131.3422749368674</v>
      </c>
      <c r="AM243" s="247">
        <f t="shared" si="225"/>
        <v>8530.4826928422317</v>
      </c>
      <c r="AN243" s="247">
        <f t="shared" si="225"/>
        <v>8701.3816037546803</v>
      </c>
      <c r="AO243" s="247">
        <f t="shared" si="225"/>
        <v>9573.043852526469</v>
      </c>
      <c r="AP243" s="246">
        <f t="shared" si="225"/>
        <v>7944.5262111773209</v>
      </c>
      <c r="AQ243" s="247">
        <f t="shared" si="225"/>
        <v>7141.4697639852202</v>
      </c>
      <c r="AR243" s="247">
        <f t="shared" si="225"/>
        <v>8186.2766929520149</v>
      </c>
      <c r="AS243" s="247">
        <f t="shared" si="225"/>
        <v>8604.2160934800722</v>
      </c>
      <c r="AT243" s="247">
        <f t="shared" si="225"/>
        <v>8807.0830682392861</v>
      </c>
      <c r="AU243" s="247">
        <f t="shared" si="225"/>
        <v>8096.8504652461997</v>
      </c>
      <c r="AV243" s="247">
        <f t="shared" si="225"/>
        <v>9444.0943419167597</v>
      </c>
      <c r="AW243" s="247">
        <f t="shared" si="225"/>
        <v>8840.2715879553671</v>
      </c>
      <c r="AX243" s="247">
        <f t="shared" si="225"/>
        <v>8328.6617760657264</v>
      </c>
      <c r="AY243" s="247">
        <f t="shared" si="225"/>
        <v>10021.328278412395</v>
      </c>
      <c r="AZ243" s="247">
        <f t="shared" si="225"/>
        <v>9165.1003270760702</v>
      </c>
      <c r="BA243" s="247">
        <f t="shared" si="225"/>
        <v>9655.8296993968634</v>
      </c>
      <c r="BB243" s="246">
        <f t="shared" si="225"/>
        <v>9776.6115065497179</v>
      </c>
      <c r="BC243" s="247">
        <f t="shared" si="225"/>
        <v>8680.70764956311</v>
      </c>
      <c r="BD243" s="247">
        <f t="shared" si="225"/>
        <v>9029.348487963729</v>
      </c>
      <c r="BE243" s="247">
        <f t="shared" si="225"/>
        <v>10200.251226901726</v>
      </c>
      <c r="BF243" s="247">
        <f t="shared" si="225"/>
        <v>9290.6983970243291</v>
      </c>
      <c r="BG243" s="247">
        <f t="shared" si="225"/>
        <v>8935.9392996532115</v>
      </c>
      <c r="BH243" s="247">
        <f t="shared" si="225"/>
        <v>9349.5606720953911</v>
      </c>
      <c r="BI243" s="247">
        <f t="shared" si="225"/>
        <v>9053.833388909572</v>
      </c>
      <c r="BJ243" s="247">
        <f t="shared" si="225"/>
        <v>8757.0087213101742</v>
      </c>
      <c r="BK243" s="247">
        <f t="shared" si="225"/>
        <v>9724.4428423068166</v>
      </c>
      <c r="BL243" s="247">
        <f t="shared" si="225"/>
        <v>9216.3832400554402</v>
      </c>
      <c r="BM243" s="247">
        <f t="shared" si="225"/>
        <v>10382.962761797191</v>
      </c>
      <c r="BN243" s="246">
        <f t="shared" si="225"/>
        <v>9388.6847912995709</v>
      </c>
      <c r="BO243" s="246">
        <f t="shared" si="225"/>
        <v>9983.2141940839319</v>
      </c>
      <c r="BP243" s="247">
        <f t="shared" si="225"/>
        <v>8989.2790804926954</v>
      </c>
      <c r="BQ243" s="247">
        <f t="shared" ref="BQ243:CK243" si="226">+(BQ183+BQ204+BQ211+BQ222+BQ229)/(BQ193+BQ208+BQ216+BQ225+BQ234)*1000000</f>
        <v>8533.4564090804433</v>
      </c>
      <c r="BR243" s="247">
        <f t="shared" si="226"/>
        <v>9928.8301459295781</v>
      </c>
      <c r="BS243" s="247">
        <f t="shared" si="226"/>
        <v>9249.9592774808661</v>
      </c>
      <c r="BT243" s="247">
        <f t="shared" si="226"/>
        <v>8318.4291397358502</v>
      </c>
      <c r="BU243" s="247">
        <f t="shared" si="226"/>
        <v>10621.801906305138</v>
      </c>
      <c r="BV243" s="247">
        <f t="shared" si="226"/>
        <v>8871.6395260792924</v>
      </c>
      <c r="BW243" s="247">
        <f t="shared" si="226"/>
        <v>10010.091552930237</v>
      </c>
      <c r="BX243" s="247">
        <f t="shared" si="226"/>
        <v>11131.688240597259</v>
      </c>
      <c r="BY243" s="247">
        <f t="shared" si="226"/>
        <v>8804.5092542635921</v>
      </c>
      <c r="BZ243" s="247">
        <f t="shared" si="226"/>
        <v>10594.729421177241</v>
      </c>
      <c r="CA243" s="246">
        <f t="shared" si="226"/>
        <v>8735.6806129502656</v>
      </c>
      <c r="CB243" s="247">
        <f t="shared" si="226"/>
        <v>8201.0439337945027</v>
      </c>
      <c r="CC243" s="247">
        <f t="shared" si="226"/>
        <v>6778.5119371112496</v>
      </c>
      <c r="CD243" s="247">
        <f t="shared" si="226"/>
        <v>5082.9036245204807</v>
      </c>
      <c r="CE243" s="247">
        <f t="shared" si="226"/>
        <v>4830.722048295288</v>
      </c>
      <c r="CF243" s="247">
        <f t="shared" si="226"/>
        <v>5372.247419129535</v>
      </c>
      <c r="CG243" s="247">
        <f t="shared" si="226"/>
        <v>5003.5417868909426</v>
      </c>
      <c r="CH243" s="247">
        <f t="shared" si="226"/>
        <v>4056.0939110119225</v>
      </c>
      <c r="CI243" s="247">
        <f t="shared" si="226"/>
        <v>4631.5147276306625</v>
      </c>
      <c r="CJ243" s="247">
        <f t="shared" si="226"/>
        <v>4345.7572689797144</v>
      </c>
      <c r="CK243" s="248">
        <f t="shared" si="226"/>
        <v>3296.6765131394718</v>
      </c>
      <c r="CL243" s="98"/>
      <c r="CM243" s="81"/>
      <c r="CN243" s="81"/>
      <c r="CO243" s="81"/>
      <c r="CR243" s="271"/>
    </row>
    <row r="244" spans="1:116" ht="20.100000000000001" customHeight="1" x14ac:dyDescent="0.25">
      <c r="A244" s="549"/>
      <c r="B244" s="28" t="s">
        <v>53</v>
      </c>
      <c r="C244" s="29"/>
      <c r="D244" s="52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5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5"/>
      <c r="AD244" s="37"/>
      <c r="AE244" s="37"/>
      <c r="AF244" s="37"/>
      <c r="AG244" s="37"/>
      <c r="AH244" s="37"/>
      <c r="AI244" s="37"/>
      <c r="AJ244" s="37"/>
      <c r="AK244" s="37"/>
      <c r="AL244" s="37"/>
      <c r="AM244" s="37"/>
      <c r="AN244" s="37"/>
      <c r="AO244" s="37"/>
      <c r="AP244" s="407"/>
      <c r="AQ244" s="37"/>
      <c r="AR244" s="37"/>
      <c r="AS244" s="37"/>
      <c r="AT244" s="37"/>
      <c r="AU244" s="37"/>
      <c r="AV244" s="37"/>
      <c r="AW244" s="37"/>
      <c r="AX244" s="37"/>
      <c r="AY244" s="37"/>
      <c r="AZ244" s="37"/>
      <c r="BA244" s="37"/>
      <c r="BB244" s="407"/>
      <c r="BC244" s="37"/>
      <c r="BD244" s="37"/>
      <c r="BE244" s="37"/>
      <c r="BF244" s="37"/>
      <c r="BG244" s="37"/>
      <c r="BH244" s="37"/>
      <c r="BI244" s="37"/>
      <c r="BJ244" s="37"/>
      <c r="BK244" s="37"/>
      <c r="BL244" s="37"/>
      <c r="BM244" s="37"/>
      <c r="BN244" s="407"/>
      <c r="BO244" s="407"/>
      <c r="BP244" s="37"/>
      <c r="BQ244" s="37"/>
      <c r="BR244" s="37"/>
      <c r="BS244" s="37"/>
      <c r="BT244" s="37"/>
      <c r="BU244" s="37"/>
      <c r="BV244" s="37"/>
      <c r="BW244" s="80"/>
      <c r="BX244" s="80"/>
      <c r="BY244" s="80"/>
      <c r="BZ244" s="80"/>
      <c r="CA244" s="562"/>
      <c r="CB244" s="80"/>
      <c r="CC244" s="80"/>
      <c r="CD244" s="80"/>
      <c r="CE244" s="80"/>
      <c r="CF244" s="80"/>
      <c r="CG244" s="80"/>
      <c r="CH244" s="80"/>
      <c r="CI244" s="80"/>
      <c r="CJ244" s="80"/>
      <c r="CK244" s="27"/>
      <c r="CL244" s="80"/>
      <c r="CM244" s="81"/>
      <c r="CN244" s="81"/>
      <c r="CO244" s="81"/>
      <c r="CR244" s="271"/>
    </row>
    <row r="245" spans="1:116" ht="20.100000000000001" customHeight="1" thickBot="1" x14ac:dyDescent="0.25">
      <c r="A245" s="549"/>
      <c r="B245" s="598" t="s">
        <v>62</v>
      </c>
      <c r="C245" s="599"/>
      <c r="D245" s="246">
        <f>+(D188+D206+D233)/(D197+D209+D236)*1000000</f>
        <v>66969.351410325908</v>
      </c>
      <c r="E245" s="247">
        <f t="shared" ref="E245:BP245" si="227">+(E188+E206+E233)/(E197+E209+E236)*1000000</f>
        <v>64161.14569767459</v>
      </c>
      <c r="F245" s="247">
        <f t="shared" si="227"/>
        <v>64031.750710863744</v>
      </c>
      <c r="G245" s="247">
        <f t="shared" si="227"/>
        <v>67092.603911707571</v>
      </c>
      <c r="H245" s="247">
        <f t="shared" si="227"/>
        <v>75324.480524418454</v>
      </c>
      <c r="I245" s="247">
        <f t="shared" si="227"/>
        <v>74513.844525763154</v>
      </c>
      <c r="J245" s="247">
        <f t="shared" si="227"/>
        <v>73880.601738829864</v>
      </c>
      <c r="K245" s="247">
        <f t="shared" si="227"/>
        <v>79388.275972298405</v>
      </c>
      <c r="L245" s="247">
        <f t="shared" si="227"/>
        <v>68490.873010843628</v>
      </c>
      <c r="M245" s="247">
        <f t="shared" si="227"/>
        <v>72650.732827051106</v>
      </c>
      <c r="N245" s="247">
        <f t="shared" si="227"/>
        <v>72250.441003269836</v>
      </c>
      <c r="O245" s="248">
        <f t="shared" si="227"/>
        <v>71954.139975154423</v>
      </c>
      <c r="P245" s="246">
        <f t="shared" si="227"/>
        <v>71082.499558136056</v>
      </c>
      <c r="Q245" s="246">
        <f t="shared" si="227"/>
        <v>73930.81219379227</v>
      </c>
      <c r="R245" s="247">
        <f t="shared" si="227"/>
        <v>65188.845843350093</v>
      </c>
      <c r="S245" s="247">
        <f t="shared" si="227"/>
        <v>63817.720840542715</v>
      </c>
      <c r="T245" s="247">
        <f t="shared" si="227"/>
        <v>77335.390399070544</v>
      </c>
      <c r="U245" s="247">
        <f t="shared" si="227"/>
        <v>72881.988099084789</v>
      </c>
      <c r="V245" s="247">
        <f t="shared" si="227"/>
        <v>70145.900803895303</v>
      </c>
      <c r="W245" s="247">
        <f t="shared" si="227"/>
        <v>68374.225717435998</v>
      </c>
      <c r="X245" s="247">
        <f t="shared" si="227"/>
        <v>66167.099341822206</v>
      </c>
      <c r="Y245" s="247">
        <f t="shared" si="227"/>
        <v>62338.438429161382</v>
      </c>
      <c r="Z245" s="247">
        <f t="shared" si="227"/>
        <v>65295.469484618436</v>
      </c>
      <c r="AA245" s="247">
        <f t="shared" si="227"/>
        <v>70095.975387350831</v>
      </c>
      <c r="AB245" s="248">
        <f t="shared" si="227"/>
        <v>78350.350150044891</v>
      </c>
      <c r="AC245" s="246">
        <f t="shared" si="227"/>
        <v>69549.478221692363</v>
      </c>
      <c r="AD245" s="246">
        <f t="shared" si="227"/>
        <v>70423.494266765381</v>
      </c>
      <c r="AE245" s="247">
        <f t="shared" si="227"/>
        <v>64344.208189705554</v>
      </c>
      <c r="AF245" s="247">
        <f t="shared" si="227"/>
        <v>67223.992509859032</v>
      </c>
      <c r="AG245" s="247">
        <f t="shared" si="227"/>
        <v>86118.936272266583</v>
      </c>
      <c r="AH245" s="247">
        <f t="shared" si="227"/>
        <v>88044.545103181532</v>
      </c>
      <c r="AI245" s="247">
        <f t="shared" si="227"/>
        <v>78206.869396091817</v>
      </c>
      <c r="AJ245" s="247">
        <f t="shared" si="227"/>
        <v>81958.198002619203</v>
      </c>
      <c r="AK245" s="247">
        <f t="shared" si="227"/>
        <v>79011.922123028897</v>
      </c>
      <c r="AL245" s="247">
        <f t="shared" si="227"/>
        <v>81729.892452607659</v>
      </c>
      <c r="AM245" s="247">
        <f t="shared" si="227"/>
        <v>79782.598484106056</v>
      </c>
      <c r="AN245" s="247">
        <f t="shared" si="227"/>
        <v>72712.930464116493</v>
      </c>
      <c r="AO245" s="248">
        <f t="shared" si="227"/>
        <v>85786.616494730217</v>
      </c>
      <c r="AP245" s="246">
        <f t="shared" si="227"/>
        <v>74512.56099001503</v>
      </c>
      <c r="AQ245" s="247">
        <f t="shared" si="227"/>
        <v>74974.97385006462</v>
      </c>
      <c r="AR245" s="247">
        <f t="shared" si="227"/>
        <v>77630.042741530968</v>
      </c>
      <c r="AS245" s="247">
        <f t="shared" si="227"/>
        <v>98061.699709101362</v>
      </c>
      <c r="AT245" s="247">
        <f t="shared" si="227"/>
        <v>96505.33223121069</v>
      </c>
      <c r="AU245" s="247">
        <f t="shared" si="227"/>
        <v>84339.67699348749</v>
      </c>
      <c r="AV245" s="247">
        <f t="shared" si="227"/>
        <v>76959.926780720809</v>
      </c>
      <c r="AW245" s="247">
        <f t="shared" si="227"/>
        <v>75110.244570783922</v>
      </c>
      <c r="AX245" s="247">
        <f t="shared" si="227"/>
        <v>78953.961505724248</v>
      </c>
      <c r="AY245" s="247">
        <f t="shared" si="227"/>
        <v>79413.123942750404</v>
      </c>
      <c r="AZ245" s="247">
        <f t="shared" si="227"/>
        <v>76806.925523508064</v>
      </c>
      <c r="BA245" s="248">
        <f t="shared" si="227"/>
        <v>84547.998755073888</v>
      </c>
      <c r="BB245" s="246">
        <f t="shared" si="227"/>
        <v>79291.624081247472</v>
      </c>
      <c r="BC245" s="247">
        <f t="shared" si="227"/>
        <v>79455.429773190961</v>
      </c>
      <c r="BD245" s="247">
        <f t="shared" si="227"/>
        <v>83114.453904808048</v>
      </c>
      <c r="BE245" s="247">
        <f t="shared" si="227"/>
        <v>86305.694067896067</v>
      </c>
      <c r="BF245" s="247">
        <f t="shared" si="227"/>
        <v>99495.095257158871</v>
      </c>
      <c r="BG245" s="247">
        <f t="shared" si="227"/>
        <v>103133.5934266227</v>
      </c>
      <c r="BH245" s="247">
        <f t="shared" si="227"/>
        <v>87926.283748756847</v>
      </c>
      <c r="BI245" s="247">
        <f t="shared" si="227"/>
        <v>86152.547019504782</v>
      </c>
      <c r="BJ245" s="247">
        <f t="shared" si="227"/>
        <v>93727.364139201032</v>
      </c>
      <c r="BK245" s="247">
        <f t="shared" si="227"/>
        <v>80867.556327712766</v>
      </c>
      <c r="BL245" s="247">
        <f t="shared" si="227"/>
        <v>84280.629044610512</v>
      </c>
      <c r="BM245" s="248">
        <f t="shared" si="227"/>
        <v>87998.784901776438</v>
      </c>
      <c r="BN245" s="246">
        <f t="shared" si="227"/>
        <v>87704.470331314733</v>
      </c>
      <c r="BO245" s="246">
        <f t="shared" si="227"/>
        <v>85659.128891132714</v>
      </c>
      <c r="BP245" s="247">
        <f t="shared" si="227"/>
        <v>77279.252244310235</v>
      </c>
      <c r="BQ245" s="247">
        <f t="shared" ref="BQ245:CK245" si="228">+(BQ188+BQ206+BQ233)/(BQ197+BQ209+BQ236)*1000000</f>
        <v>79717.042016075851</v>
      </c>
      <c r="BR245" s="247">
        <f t="shared" si="228"/>
        <v>88337.324186089929</v>
      </c>
      <c r="BS245" s="247">
        <f t="shared" si="228"/>
        <v>98160.048521963006</v>
      </c>
      <c r="BT245" s="247">
        <f t="shared" si="228"/>
        <v>86228.089928514339</v>
      </c>
      <c r="BU245" s="247">
        <f t="shared" si="228"/>
        <v>82261.131272267361</v>
      </c>
      <c r="BV245" s="247">
        <f t="shared" si="228"/>
        <v>80538.45741851606</v>
      </c>
      <c r="BW245" s="247">
        <f t="shared" si="228"/>
        <v>76477.449061074978</v>
      </c>
      <c r="BX245" s="247">
        <f t="shared" si="228"/>
        <v>79116.105344438532</v>
      </c>
      <c r="BY245" s="247">
        <f t="shared" si="228"/>
        <v>84716.275572165439</v>
      </c>
      <c r="BZ245" s="248">
        <f t="shared" si="228"/>
        <v>88972.495509330736</v>
      </c>
      <c r="CA245" s="246">
        <f t="shared" si="228"/>
        <v>78881.014501209997</v>
      </c>
      <c r="CB245" s="247">
        <f t="shared" si="228"/>
        <v>73539.809616626822</v>
      </c>
      <c r="CC245" s="247">
        <f t="shared" si="228"/>
        <v>70169.358618787184</v>
      </c>
      <c r="CD245" s="247">
        <f t="shared" si="228"/>
        <v>91339.469883821745</v>
      </c>
      <c r="CE245" s="247">
        <f t="shared" si="228"/>
        <v>85812.148373069082</v>
      </c>
      <c r="CF245" s="247">
        <f t="shared" si="228"/>
        <v>83252.529106772912</v>
      </c>
      <c r="CG245" s="247">
        <f t="shared" si="228"/>
        <v>67199.079298494325</v>
      </c>
      <c r="CH245" s="247">
        <f t="shared" si="228"/>
        <v>67158.269591388176</v>
      </c>
      <c r="CI245" s="247">
        <f t="shared" si="228"/>
        <v>65824.454065256607</v>
      </c>
      <c r="CJ245" s="247">
        <f t="shared" si="228"/>
        <v>80902.023500186988</v>
      </c>
      <c r="CK245" s="248">
        <f t="shared" si="228"/>
        <v>67823.871752443854</v>
      </c>
      <c r="CL245" s="98"/>
      <c r="CM245" s="81"/>
      <c r="CN245" s="81"/>
      <c r="CO245" s="81"/>
      <c r="CR245" s="271"/>
    </row>
    <row r="246" spans="1:116" ht="20.100000000000001" customHeight="1" x14ac:dyDescent="0.25">
      <c r="B246" s="215"/>
      <c r="C246" s="216"/>
      <c r="D246" s="205"/>
      <c r="E246" s="205"/>
      <c r="F246" s="205"/>
      <c r="G246" s="205"/>
      <c r="H246" s="205"/>
      <c r="I246" s="205"/>
      <c r="J246" s="205"/>
      <c r="K246" s="205"/>
      <c r="L246" s="205"/>
      <c r="M246" s="205"/>
      <c r="N246" s="205"/>
      <c r="O246" s="205"/>
      <c r="P246" s="207"/>
      <c r="Q246" s="217"/>
      <c r="R246" s="217"/>
      <c r="S246" s="217"/>
      <c r="T246" s="217"/>
      <c r="U246" s="217"/>
      <c r="V246" s="217"/>
      <c r="W246" s="217"/>
      <c r="X246" s="217"/>
      <c r="Y246" s="217"/>
      <c r="Z246" s="217"/>
      <c r="AA246" s="217"/>
      <c r="AB246" s="217"/>
      <c r="AC246" s="218"/>
      <c r="AD246" s="207"/>
      <c r="AE246" s="205"/>
      <c r="AF246" s="205"/>
      <c r="AG246" s="205"/>
      <c r="AH246" s="205"/>
      <c r="AI246" s="205"/>
      <c r="AJ246" s="205"/>
      <c r="AK246" s="205"/>
      <c r="AL246" s="205"/>
      <c r="AM246" s="205"/>
      <c r="AN246" s="205"/>
      <c r="AO246" s="205"/>
      <c r="AP246" s="205"/>
      <c r="AQ246" s="205"/>
      <c r="AR246" s="205"/>
      <c r="AS246" s="274"/>
      <c r="AT246" s="274"/>
      <c r="AU246" s="274"/>
      <c r="AV246" s="274"/>
      <c r="AW246" s="274"/>
      <c r="AX246" s="274"/>
      <c r="AY246" s="274"/>
      <c r="AZ246" s="274"/>
      <c r="BA246" s="274"/>
      <c r="BB246" s="274"/>
      <c r="BC246" s="274"/>
      <c r="BD246" s="274"/>
      <c r="BE246" s="205"/>
      <c r="BF246" s="205"/>
      <c r="BG246" s="205"/>
      <c r="BH246" s="205"/>
      <c r="BI246" s="205"/>
      <c r="BJ246" s="205"/>
      <c r="BK246" s="205"/>
      <c r="BL246" s="205"/>
      <c r="BM246" s="205"/>
      <c r="BN246" s="205"/>
      <c r="BO246" s="205"/>
      <c r="BP246" s="205"/>
      <c r="BQ246" s="205"/>
      <c r="BR246" s="205"/>
      <c r="BS246" s="205"/>
      <c r="BT246" s="205"/>
      <c r="BU246" s="205"/>
      <c r="BV246" s="205"/>
      <c r="BW246" s="205"/>
      <c r="BX246" s="205"/>
      <c r="BY246" s="205"/>
      <c r="BZ246" s="205"/>
      <c r="CA246" s="205"/>
      <c r="CB246" s="205"/>
      <c r="CC246" s="205"/>
      <c r="CD246" s="205"/>
      <c r="CE246" s="205"/>
      <c r="CF246" s="205"/>
      <c r="CG246" s="205"/>
      <c r="CH246" s="205"/>
      <c r="CI246" s="205"/>
      <c r="CJ246" s="205"/>
      <c r="CK246" s="205"/>
      <c r="CL246" s="205"/>
      <c r="CM246" s="205"/>
      <c r="CN246" s="205"/>
      <c r="CO246" s="205"/>
    </row>
    <row r="247" spans="1:116" ht="20.100000000000001" customHeight="1" x14ac:dyDescent="0.25">
      <c r="B247" s="215"/>
      <c r="C247" s="216"/>
      <c r="D247" s="205"/>
      <c r="E247" s="205"/>
      <c r="F247" s="205"/>
      <c r="G247" s="205"/>
      <c r="H247" s="205"/>
      <c r="I247" s="205"/>
      <c r="J247" s="205"/>
      <c r="K247" s="205"/>
      <c r="L247" s="205"/>
      <c r="M247" s="205"/>
      <c r="N247" s="205"/>
      <c r="O247" s="205"/>
      <c r="P247" s="207"/>
      <c r="Q247" s="217"/>
      <c r="R247" s="217"/>
      <c r="S247" s="217"/>
      <c r="T247" s="217"/>
      <c r="U247" s="217"/>
      <c r="V247" s="217"/>
      <c r="W247" s="217"/>
      <c r="X247" s="217"/>
      <c r="Y247" s="217"/>
      <c r="Z247" s="217"/>
      <c r="AA247" s="217"/>
      <c r="AB247" s="217"/>
      <c r="AC247" s="218"/>
      <c r="AD247" s="207"/>
      <c r="AE247" s="205"/>
      <c r="AF247" s="205"/>
      <c r="AG247" s="205"/>
      <c r="AH247" s="205"/>
      <c r="AI247" s="205"/>
      <c r="AJ247" s="205"/>
      <c r="AK247" s="205"/>
      <c r="AL247" s="205"/>
      <c r="AM247" s="205"/>
      <c r="AN247" s="205"/>
      <c r="AO247" s="205"/>
      <c r="AP247" s="205"/>
      <c r="AQ247" s="205"/>
      <c r="AR247" s="205"/>
      <c r="AS247" s="205"/>
      <c r="AT247" s="205"/>
      <c r="AU247" s="205"/>
      <c r="AV247" s="205"/>
      <c r="AW247" s="205"/>
      <c r="AX247" s="205"/>
      <c r="AY247" s="205"/>
      <c r="AZ247" s="205"/>
      <c r="BA247" s="205"/>
      <c r="BB247" s="205"/>
      <c r="BC247" s="205"/>
      <c r="BD247" s="205"/>
      <c r="BE247" s="205"/>
      <c r="BF247" s="205"/>
      <c r="BG247" s="205"/>
      <c r="BH247" s="205"/>
      <c r="BI247" s="205"/>
      <c r="BJ247" s="205"/>
      <c r="BK247" s="205"/>
      <c r="BL247" s="205"/>
      <c r="BM247" s="205"/>
      <c r="BN247" s="205"/>
      <c r="BO247" s="205"/>
      <c r="BP247" s="205"/>
      <c r="BQ247" s="205"/>
      <c r="BR247" s="205"/>
      <c r="BS247" s="205"/>
      <c r="BT247" s="205"/>
      <c r="BU247" s="205"/>
      <c r="BV247" s="205"/>
      <c r="BW247" s="205"/>
      <c r="BX247" s="205"/>
      <c r="BY247" s="205"/>
      <c r="BZ247" s="205"/>
      <c r="CA247" s="205"/>
      <c r="CB247" s="205"/>
      <c r="CC247" s="205"/>
      <c r="CD247" s="205"/>
      <c r="CE247" s="205"/>
      <c r="CF247" s="205"/>
      <c r="CG247" s="205"/>
      <c r="CH247" s="205"/>
      <c r="CI247" s="205"/>
      <c r="CJ247" s="205"/>
      <c r="CK247" s="205"/>
      <c r="CL247" s="205"/>
      <c r="CM247" s="205"/>
      <c r="CN247" s="205"/>
      <c r="CO247" s="205"/>
    </row>
    <row r="248" spans="1:116" ht="20.100000000000001" customHeight="1" x14ac:dyDescent="0.25">
      <c r="B248" s="215"/>
      <c r="C248" s="216"/>
      <c r="D248" s="205"/>
      <c r="E248" s="205"/>
      <c r="F248" s="205"/>
      <c r="G248" s="205"/>
      <c r="H248" s="205"/>
      <c r="I248" s="205"/>
      <c r="J248" s="205"/>
      <c r="K248" s="205"/>
      <c r="L248" s="205"/>
      <c r="M248" s="205"/>
      <c r="N248" s="205"/>
      <c r="O248" s="205"/>
      <c r="P248" s="207"/>
      <c r="Q248" s="217"/>
      <c r="R248" s="217"/>
      <c r="S248" s="217"/>
      <c r="T248" s="217"/>
      <c r="U248" s="217"/>
      <c r="V248" s="217"/>
      <c r="W248" s="217"/>
      <c r="X248" s="217"/>
      <c r="Y248" s="217"/>
      <c r="Z248" s="217"/>
      <c r="AA248" s="217"/>
      <c r="AB248" s="217"/>
      <c r="AC248" s="218"/>
      <c r="AD248" s="207"/>
      <c r="AE248" s="205"/>
      <c r="AF248" s="205"/>
      <c r="AG248" s="205"/>
      <c r="AH248" s="205"/>
      <c r="AI248" s="205"/>
      <c r="AJ248" s="205"/>
      <c r="AK248" s="205"/>
      <c r="AL248" s="205"/>
      <c r="AM248" s="205"/>
      <c r="AN248" s="205"/>
      <c r="AO248" s="205"/>
      <c r="AP248" s="205"/>
      <c r="AQ248" s="205"/>
      <c r="AR248" s="205"/>
      <c r="AS248" s="205"/>
      <c r="AT248" s="205"/>
      <c r="AU248" s="205"/>
      <c r="AV248" s="205"/>
      <c r="AW248" s="205"/>
      <c r="AX248" s="205"/>
      <c r="AY248" s="205"/>
      <c r="AZ248" s="205"/>
      <c r="BA248" s="205"/>
      <c r="BB248" s="205"/>
      <c r="BC248" s="205"/>
      <c r="BD248" s="205"/>
      <c r="BE248" s="205"/>
      <c r="BF248" s="205"/>
      <c r="BG248" s="205"/>
      <c r="BH248" s="205"/>
      <c r="BI248" s="205"/>
      <c r="BJ248" s="205"/>
      <c r="BK248" s="205"/>
      <c r="BL248" s="205"/>
      <c r="BM248" s="205"/>
      <c r="BN248" s="205"/>
      <c r="BO248" s="205"/>
      <c r="BP248" s="205"/>
      <c r="BQ248" s="205"/>
      <c r="BR248" s="205"/>
      <c r="BS248" s="205"/>
      <c r="BT248" s="205"/>
      <c r="BU248" s="205"/>
      <c r="BV248" s="205"/>
      <c r="BW248" s="205"/>
      <c r="BX248" s="205"/>
      <c r="BY248" s="205"/>
      <c r="BZ248" s="205"/>
      <c r="CA248" s="205"/>
      <c r="CB248" s="205"/>
      <c r="CC248" s="205"/>
      <c r="CD248" s="205"/>
      <c r="CE248" s="205"/>
      <c r="CF248" s="205"/>
      <c r="CG248" s="205"/>
      <c r="CH248" s="205"/>
      <c r="CI248" s="205"/>
      <c r="CJ248" s="205"/>
      <c r="CK248" s="205"/>
      <c r="CL248" s="205"/>
      <c r="CM248" s="205"/>
      <c r="CN248" s="205"/>
      <c r="CO248" s="205"/>
    </row>
    <row r="249" spans="1:116" ht="20.100000000000001" customHeight="1" x14ac:dyDescent="0.2">
      <c r="B249" s="382" t="s">
        <v>170</v>
      </c>
      <c r="C249" s="382"/>
      <c r="D249" s="205"/>
      <c r="E249" s="205"/>
      <c r="F249" s="205"/>
      <c r="G249" s="205"/>
      <c r="H249" s="205"/>
      <c r="I249" s="205"/>
      <c r="J249" s="205"/>
      <c r="K249" s="205"/>
      <c r="L249" s="205"/>
      <c r="M249" s="205"/>
      <c r="N249" s="205"/>
      <c r="O249" s="205"/>
      <c r="P249" s="207"/>
      <c r="Q249" s="217"/>
      <c r="R249" s="217"/>
      <c r="S249" s="217"/>
      <c r="T249" s="217"/>
      <c r="U249" s="217"/>
      <c r="V249" s="217"/>
      <c r="W249" s="217"/>
      <c r="X249" s="217"/>
      <c r="Y249" s="217"/>
      <c r="Z249" s="217"/>
      <c r="AA249" s="217"/>
      <c r="AB249" s="217"/>
      <c r="AC249" s="218"/>
      <c r="AD249" s="229"/>
      <c r="AE249" s="229"/>
      <c r="AF249" s="229"/>
      <c r="AG249" s="229"/>
      <c r="AH249" s="229"/>
      <c r="AI249" s="229"/>
      <c r="AJ249" s="229"/>
      <c r="AK249" s="229"/>
      <c r="AL249" s="229"/>
      <c r="AM249" s="229"/>
      <c r="AN249" s="229"/>
      <c r="AO249" s="229"/>
      <c r="AP249" s="229"/>
      <c r="AQ249" s="229"/>
      <c r="AR249" s="229"/>
      <c r="AS249" s="229"/>
      <c r="AT249" s="229"/>
      <c r="AU249" s="229"/>
      <c r="AV249" s="229"/>
      <c r="AW249" s="229"/>
      <c r="AX249" s="229"/>
      <c r="AY249" s="229"/>
      <c r="AZ249" s="229"/>
      <c r="BA249" s="229"/>
      <c r="BB249" s="229"/>
      <c r="BC249" s="229"/>
      <c r="BD249" s="229"/>
      <c r="BE249" s="229"/>
      <c r="BF249" s="229"/>
      <c r="BG249" s="229"/>
      <c r="BH249" s="229"/>
      <c r="BI249" s="229"/>
      <c r="BJ249" s="229"/>
      <c r="BK249" s="229"/>
      <c r="BL249" s="229"/>
      <c r="BM249" s="205" t="s">
        <v>147</v>
      </c>
      <c r="BN249" s="205"/>
      <c r="BO249" s="383">
        <f t="shared" ref="BO249:CK249" si="229">+BO47+BO48+BO79+BO29+BO76</f>
        <v>3.1219999999999999</v>
      </c>
      <c r="BP249" s="383">
        <f t="shared" si="229"/>
        <v>2.5954999999999999</v>
      </c>
      <c r="BQ249" s="383">
        <f t="shared" si="229"/>
        <v>1.7664500000000001</v>
      </c>
      <c r="BR249" s="383">
        <f t="shared" si="229"/>
        <v>1.19</v>
      </c>
      <c r="BS249" s="383">
        <f t="shared" si="229"/>
        <v>0.59928000000000003</v>
      </c>
      <c r="BT249" s="383">
        <f t="shared" si="229"/>
        <v>0.375</v>
      </c>
      <c r="BU249" s="383">
        <f t="shared" si="229"/>
        <v>0.83199999999999996</v>
      </c>
      <c r="BV249" s="383">
        <f t="shared" si="229"/>
        <v>0.78200000000000003</v>
      </c>
      <c r="BW249" s="383">
        <f t="shared" si="229"/>
        <v>0.78300000000000003</v>
      </c>
      <c r="BX249" s="383">
        <f t="shared" si="229"/>
        <v>0.78400000000000003</v>
      </c>
      <c r="BY249" s="383">
        <f t="shared" si="229"/>
        <v>0.217</v>
      </c>
      <c r="BZ249" s="383">
        <f t="shared" si="229"/>
        <v>2.8071681583999997</v>
      </c>
      <c r="CA249" s="383">
        <f t="shared" si="229"/>
        <v>1.1879082852</v>
      </c>
      <c r="CB249" s="383">
        <f t="shared" si="229"/>
        <v>1.2166076293999999</v>
      </c>
      <c r="CC249" s="383">
        <f t="shared" si="229"/>
        <v>18.181407200999999</v>
      </c>
      <c r="CD249" s="383">
        <f t="shared" si="229"/>
        <v>11.9633462224</v>
      </c>
      <c r="CE249" s="383">
        <f t="shared" si="229"/>
        <v>176.55444711519999</v>
      </c>
      <c r="CF249" s="383">
        <f t="shared" si="229"/>
        <v>41.379251540200002</v>
      </c>
      <c r="CG249" s="383">
        <f t="shared" si="229"/>
        <v>59.612889138600003</v>
      </c>
      <c r="CH249" s="383">
        <f t="shared" si="229"/>
        <v>141.30161945339998</v>
      </c>
      <c r="CI249" s="383">
        <f t="shared" si="229"/>
        <v>91.462457577000009</v>
      </c>
      <c r="CJ249" s="383">
        <f t="shared" si="229"/>
        <v>29.992892925</v>
      </c>
      <c r="CK249" s="383">
        <f t="shared" si="229"/>
        <v>14.005588703800001</v>
      </c>
      <c r="CL249" s="205"/>
      <c r="CM249" s="205"/>
      <c r="CN249" s="205"/>
      <c r="CO249" s="205"/>
    </row>
    <row r="250" spans="1:116" ht="20.100000000000001" customHeight="1" x14ac:dyDescent="0.2">
      <c r="B250" s="382" t="s">
        <v>171</v>
      </c>
      <c r="C250" s="382"/>
      <c r="D250" s="205"/>
      <c r="E250" s="205"/>
      <c r="F250" s="205"/>
      <c r="G250" s="205"/>
      <c r="H250" s="205"/>
      <c r="I250" s="205"/>
      <c r="J250" s="205"/>
      <c r="K250" s="205"/>
      <c r="L250" s="205"/>
      <c r="M250" s="205"/>
      <c r="N250" s="205"/>
      <c r="O250" s="205"/>
      <c r="P250" s="207"/>
      <c r="Q250" s="217"/>
      <c r="R250" s="217"/>
      <c r="S250" s="217"/>
      <c r="T250" s="217"/>
      <c r="U250" s="217"/>
      <c r="V250" s="217"/>
      <c r="W250" s="217"/>
      <c r="X250" s="217"/>
      <c r="Y250" s="217"/>
      <c r="Z250" s="217"/>
      <c r="AA250" s="217"/>
      <c r="AB250" s="217"/>
      <c r="AC250" s="218"/>
      <c r="AD250" s="205"/>
      <c r="AE250" s="205"/>
      <c r="AF250" s="205"/>
      <c r="AG250" s="205"/>
      <c r="AH250" s="205"/>
      <c r="AI250" s="205"/>
      <c r="AJ250" s="205"/>
      <c r="AK250" s="205"/>
      <c r="AL250" s="205"/>
      <c r="AM250" s="205"/>
      <c r="AN250" s="205"/>
      <c r="AO250" s="205"/>
      <c r="AP250" s="205"/>
      <c r="AQ250" s="205"/>
      <c r="AR250" s="205"/>
      <c r="AS250" s="205"/>
      <c r="AT250" s="205"/>
      <c r="AU250" s="205"/>
      <c r="AV250" s="205"/>
      <c r="AW250" s="205"/>
      <c r="AX250" s="205"/>
      <c r="AY250" s="205"/>
      <c r="AZ250" s="205"/>
      <c r="BA250" s="205"/>
      <c r="BB250" s="205"/>
      <c r="BC250" s="205"/>
      <c r="BD250" s="205"/>
      <c r="BE250" s="205"/>
      <c r="BF250" s="205"/>
      <c r="BG250" s="205"/>
      <c r="BH250" s="205"/>
      <c r="BI250" s="205"/>
      <c r="BJ250" s="205"/>
      <c r="BK250" s="205"/>
      <c r="BL250" s="205"/>
      <c r="BM250" s="205" t="s">
        <v>146</v>
      </c>
      <c r="BN250" s="205"/>
      <c r="BO250" s="229">
        <f t="shared" ref="BO250:CK250" si="230">+BO30+BO32+BO66+BO68+BO31+BO67</f>
        <v>0</v>
      </c>
      <c r="BP250" s="229">
        <f t="shared" si="230"/>
        <v>0</v>
      </c>
      <c r="BQ250" s="229">
        <f t="shared" si="230"/>
        <v>0</v>
      </c>
      <c r="BR250" s="229">
        <f t="shared" si="230"/>
        <v>40.519954799999994</v>
      </c>
      <c r="BS250" s="229">
        <f t="shared" si="230"/>
        <v>52</v>
      </c>
      <c r="BT250" s="229">
        <f t="shared" si="230"/>
        <v>0</v>
      </c>
      <c r="BU250" s="229">
        <f t="shared" si="230"/>
        <v>704.97600000000011</v>
      </c>
      <c r="BV250" s="229">
        <f t="shared" si="230"/>
        <v>888.12000000000012</v>
      </c>
      <c r="BW250" s="229">
        <f t="shared" si="230"/>
        <v>164.64</v>
      </c>
      <c r="BX250" s="229">
        <f t="shared" si="230"/>
        <v>0</v>
      </c>
      <c r="BY250" s="229">
        <f t="shared" si="230"/>
        <v>17.952162875200003</v>
      </c>
      <c r="BZ250" s="229">
        <f t="shared" si="230"/>
        <v>280.04999999</v>
      </c>
      <c r="CA250" s="229">
        <f t="shared" si="230"/>
        <v>30.004000000000001</v>
      </c>
      <c r="CB250" s="229">
        <f t="shared" si="230"/>
        <v>0</v>
      </c>
      <c r="CC250" s="229">
        <f t="shared" si="230"/>
        <v>0</v>
      </c>
      <c r="CD250" s="229">
        <f t="shared" si="230"/>
        <v>0</v>
      </c>
      <c r="CE250" s="229">
        <f t="shared" si="230"/>
        <v>0</v>
      </c>
      <c r="CF250" s="229">
        <f t="shared" si="230"/>
        <v>18.873070104</v>
      </c>
      <c r="CG250" s="229">
        <f t="shared" si="230"/>
        <v>31.742034576000002</v>
      </c>
      <c r="CH250" s="229">
        <f t="shared" si="230"/>
        <v>38.779908456800001</v>
      </c>
      <c r="CI250" s="229">
        <f t="shared" si="230"/>
        <v>25.582630783600003</v>
      </c>
      <c r="CJ250" s="229">
        <f t="shared" si="230"/>
        <v>38.099068113399994</v>
      </c>
      <c r="CK250" s="229">
        <f t="shared" si="230"/>
        <v>34.4217647352</v>
      </c>
      <c r="CL250" s="205"/>
      <c r="CM250" s="205"/>
      <c r="CN250" s="205"/>
      <c r="CO250" s="205"/>
    </row>
    <row r="251" spans="1:116" ht="20.100000000000001" customHeight="1" x14ac:dyDescent="0.2">
      <c r="B251" s="382" t="s">
        <v>172</v>
      </c>
      <c r="C251" s="382"/>
      <c r="D251" s="205"/>
      <c r="E251" s="205"/>
      <c r="F251" s="205"/>
      <c r="G251" s="205"/>
      <c r="H251" s="205"/>
      <c r="I251" s="205"/>
      <c r="J251" s="205"/>
      <c r="K251" s="205"/>
      <c r="L251" s="205"/>
      <c r="M251" s="205"/>
      <c r="N251" s="205"/>
      <c r="O251" s="205"/>
      <c r="P251" s="207"/>
      <c r="Q251" s="217"/>
      <c r="R251" s="217"/>
      <c r="S251" s="217"/>
      <c r="T251" s="217"/>
      <c r="U251" s="217"/>
      <c r="V251" s="217"/>
      <c r="W251" s="217"/>
      <c r="X251" s="217"/>
      <c r="Y251" s="217"/>
      <c r="Z251" s="217"/>
      <c r="AA251" s="217"/>
      <c r="AB251" s="217"/>
      <c r="AC251" s="218"/>
      <c r="AD251" s="207"/>
      <c r="AE251" s="205"/>
      <c r="AF251" s="205"/>
      <c r="AG251" s="205"/>
      <c r="AH251" s="205"/>
      <c r="AI251" s="205"/>
      <c r="AJ251" s="205"/>
      <c r="AK251" s="205"/>
      <c r="AL251" s="205"/>
      <c r="AM251" s="205"/>
      <c r="AN251" s="205"/>
      <c r="AO251" s="205"/>
      <c r="AP251" s="205"/>
      <c r="AQ251" s="205"/>
      <c r="AR251" s="205"/>
      <c r="AS251" s="205"/>
      <c r="AT251" s="205"/>
      <c r="AU251" s="205"/>
      <c r="AV251" s="205"/>
      <c r="AW251" s="205"/>
      <c r="AX251" s="205"/>
      <c r="AY251" s="205"/>
      <c r="AZ251" s="205"/>
      <c r="BA251" s="205"/>
      <c r="BB251" s="205"/>
      <c r="BC251" s="205"/>
      <c r="BD251" s="205"/>
      <c r="BE251" s="205"/>
      <c r="BF251" s="205"/>
      <c r="BG251" s="205"/>
      <c r="BH251" s="205"/>
      <c r="BI251" s="205"/>
      <c r="BJ251" s="205"/>
      <c r="BK251" s="205"/>
      <c r="BL251" s="205"/>
      <c r="BM251" s="229" t="s">
        <v>145</v>
      </c>
      <c r="BN251" s="229"/>
      <c r="BO251" s="229">
        <f t="shared" ref="BO251:CK251" si="231">+BO21+BO56+BO82+BO85</f>
        <v>0</v>
      </c>
      <c r="BP251" s="229">
        <f t="shared" si="231"/>
        <v>0</v>
      </c>
      <c r="BQ251" s="229">
        <f t="shared" si="231"/>
        <v>0</v>
      </c>
      <c r="BR251" s="229">
        <f t="shared" si="231"/>
        <v>0</v>
      </c>
      <c r="BS251" s="229">
        <f t="shared" si="231"/>
        <v>1.08938</v>
      </c>
      <c r="BT251" s="229">
        <f t="shared" si="231"/>
        <v>0</v>
      </c>
      <c r="BU251" s="229">
        <f t="shared" si="231"/>
        <v>5.92</v>
      </c>
      <c r="BV251" s="229">
        <f t="shared" si="231"/>
        <v>0</v>
      </c>
      <c r="BW251" s="229">
        <f t="shared" si="231"/>
        <v>0</v>
      </c>
      <c r="BX251" s="229">
        <f t="shared" si="231"/>
        <v>0.29988199999999998</v>
      </c>
      <c r="BY251" s="229">
        <f t="shared" si="231"/>
        <v>0</v>
      </c>
      <c r="BZ251" s="229">
        <f t="shared" si="231"/>
        <v>0</v>
      </c>
      <c r="CA251" s="229">
        <f t="shared" si="231"/>
        <v>1.5</v>
      </c>
      <c r="CB251" s="229">
        <f t="shared" si="231"/>
        <v>2.0000010000000001</v>
      </c>
      <c r="CC251" s="229">
        <f t="shared" si="231"/>
        <v>2E-8</v>
      </c>
      <c r="CD251" s="229">
        <f t="shared" si="231"/>
        <v>0.25</v>
      </c>
      <c r="CE251" s="229">
        <f t="shared" si="231"/>
        <v>8</v>
      </c>
      <c r="CF251" s="229">
        <f t="shared" si="231"/>
        <v>0</v>
      </c>
      <c r="CG251" s="229">
        <f t="shared" si="231"/>
        <v>7</v>
      </c>
      <c r="CH251" s="229">
        <f t="shared" si="231"/>
        <v>0.84662099999999996</v>
      </c>
      <c r="CI251" s="229">
        <f t="shared" si="231"/>
        <v>0.62308200000000002</v>
      </c>
      <c r="CJ251" s="229">
        <f t="shared" si="231"/>
        <v>0.34300000000000003</v>
      </c>
      <c r="CK251" s="229">
        <f t="shared" si="231"/>
        <v>0</v>
      </c>
      <c r="CL251" s="205"/>
      <c r="CM251" s="205"/>
      <c r="CN251" s="205"/>
      <c r="CO251" s="205"/>
    </row>
    <row r="252" spans="1:116" ht="20.100000000000001" customHeight="1" x14ac:dyDescent="0.2">
      <c r="B252" s="382" t="s">
        <v>173</v>
      </c>
      <c r="C252" s="382"/>
      <c r="D252" s="205"/>
      <c r="E252" s="205"/>
      <c r="F252" s="205"/>
      <c r="G252" s="205"/>
      <c r="H252" s="205"/>
      <c r="I252" s="205"/>
      <c r="J252" s="205"/>
      <c r="K252" s="205"/>
      <c r="L252" s="205"/>
      <c r="M252" s="205"/>
      <c r="N252" s="205"/>
      <c r="O252" s="205"/>
      <c r="P252" s="207"/>
      <c r="Q252" s="217"/>
      <c r="R252" s="217"/>
      <c r="S252" s="217"/>
      <c r="T252" s="217"/>
      <c r="U252" s="217"/>
      <c r="V252" s="217"/>
      <c r="W252" s="217"/>
      <c r="X252" s="217"/>
      <c r="Y252" s="217"/>
      <c r="Z252" s="217"/>
      <c r="AA252" s="217"/>
      <c r="AB252" s="217"/>
      <c r="AC252" s="218"/>
      <c r="AD252" s="207"/>
      <c r="AE252" s="205"/>
      <c r="AF252" s="205"/>
      <c r="AG252" s="205"/>
      <c r="AH252" s="205"/>
      <c r="AI252" s="205"/>
      <c r="AJ252" s="205"/>
      <c r="AK252" s="205"/>
      <c r="AL252" s="205"/>
      <c r="AM252" s="205"/>
      <c r="AN252" s="205"/>
      <c r="AO252" s="205"/>
      <c r="AP252" s="205"/>
      <c r="AQ252" s="205"/>
      <c r="AR252" s="205"/>
      <c r="AS252" s="205"/>
      <c r="AT252" s="205"/>
      <c r="AU252" s="205"/>
      <c r="AV252" s="205"/>
      <c r="AW252" s="205"/>
      <c r="AX252" s="205"/>
      <c r="AY252" s="205"/>
      <c r="AZ252" s="205"/>
      <c r="BA252" s="205"/>
      <c r="BB252" s="205"/>
      <c r="BC252" s="205"/>
      <c r="BD252" s="205"/>
      <c r="BE252" s="205"/>
      <c r="BF252" s="205"/>
      <c r="BG252" s="205"/>
      <c r="BH252" s="205"/>
      <c r="BI252" s="205"/>
      <c r="BJ252" s="205"/>
      <c r="BK252" s="205"/>
      <c r="BL252" s="205"/>
      <c r="BM252" s="205" t="s">
        <v>143</v>
      </c>
      <c r="BN252" s="205"/>
      <c r="BO252" s="229">
        <f t="shared" ref="BO252:CK252" si="232">+BO20+BO55</f>
        <v>1052.994322</v>
      </c>
      <c r="BP252" s="229">
        <f t="shared" si="232"/>
        <v>1052.8099070000001</v>
      </c>
      <c r="BQ252" s="229">
        <f t="shared" si="232"/>
        <v>979.01097300000004</v>
      </c>
      <c r="BR252" s="229">
        <f t="shared" si="232"/>
        <v>1027.0750869999999</v>
      </c>
      <c r="BS252" s="229">
        <f t="shared" si="232"/>
        <v>1074.820293</v>
      </c>
      <c r="BT252" s="229">
        <f t="shared" si="232"/>
        <v>1049.9542980000001</v>
      </c>
      <c r="BU252" s="229">
        <f t="shared" si="232"/>
        <v>1195.027184</v>
      </c>
      <c r="BV252" s="229">
        <f t="shared" si="232"/>
        <v>1033.5204659999999</v>
      </c>
      <c r="BW252" s="229">
        <f t="shared" si="232"/>
        <v>1174.2384609999999</v>
      </c>
      <c r="BX252" s="229">
        <f t="shared" si="232"/>
        <v>1262.657913</v>
      </c>
      <c r="BY252" s="229">
        <f t="shared" si="232"/>
        <v>1194.6190590000001</v>
      </c>
      <c r="BZ252" s="229">
        <f t="shared" si="232"/>
        <v>1374.775969</v>
      </c>
      <c r="CA252" s="229">
        <f t="shared" si="232"/>
        <v>1108.948093</v>
      </c>
      <c r="CB252" s="229">
        <f t="shared" si="232"/>
        <v>1044.9414079999999</v>
      </c>
      <c r="CC252" s="229">
        <f t="shared" si="232"/>
        <v>1193.495273</v>
      </c>
      <c r="CD252" s="229">
        <f t="shared" si="232"/>
        <v>1054.235197</v>
      </c>
      <c r="CE252" s="229">
        <f t="shared" si="232"/>
        <v>1039.483502</v>
      </c>
      <c r="CF252" s="229">
        <f t="shared" si="232"/>
        <v>1062.1962940000001</v>
      </c>
      <c r="CG252" s="229">
        <f t="shared" si="232"/>
        <v>1141.535952</v>
      </c>
      <c r="CH252" s="229">
        <f t="shared" si="232"/>
        <v>1281.5901779999999</v>
      </c>
      <c r="CI252" s="229">
        <f t="shared" si="232"/>
        <v>1201.8328710000001</v>
      </c>
      <c r="CJ252" s="229">
        <f t="shared" si="232"/>
        <v>1256.04114</v>
      </c>
      <c r="CK252" s="229">
        <f t="shared" si="232"/>
        <v>1185.881449</v>
      </c>
      <c r="CL252" s="205"/>
      <c r="CM252" s="205"/>
      <c r="CN252" s="205"/>
      <c r="CO252" s="205"/>
    </row>
    <row r="253" spans="1:116" ht="20.100000000000001" customHeight="1" x14ac:dyDescent="0.2">
      <c r="B253" s="382" t="s">
        <v>174</v>
      </c>
      <c r="C253" s="382"/>
      <c r="D253" s="205"/>
      <c r="E253" s="205"/>
      <c r="F253" s="205"/>
      <c r="G253" s="205"/>
      <c r="H253" s="205"/>
      <c r="I253" s="205"/>
      <c r="J253" s="205"/>
      <c r="K253" s="205"/>
      <c r="L253" s="205"/>
      <c r="M253" s="205"/>
      <c r="N253" s="205"/>
      <c r="O253" s="205"/>
      <c r="P253" s="207"/>
      <c r="Q253" s="217"/>
      <c r="R253" s="217"/>
      <c r="S253" s="217"/>
      <c r="T253" s="217"/>
      <c r="U253" s="217"/>
      <c r="V253" s="217"/>
      <c r="W253" s="217"/>
      <c r="X253" s="217"/>
      <c r="Y253" s="217"/>
      <c r="Z253" s="217"/>
      <c r="AA253" s="217"/>
      <c r="AB253" s="217"/>
      <c r="AC253" s="218"/>
      <c r="AD253" s="207"/>
      <c r="AE253" s="205"/>
      <c r="AF253" s="205"/>
      <c r="AG253" s="205"/>
      <c r="AH253" s="205"/>
      <c r="AI253" s="205"/>
      <c r="AJ253" s="205"/>
      <c r="AK253" s="205"/>
      <c r="AL253" s="205"/>
      <c r="AM253" s="205"/>
      <c r="AN253" s="205"/>
      <c r="AO253" s="205"/>
      <c r="AP253" s="205"/>
      <c r="AQ253" s="205"/>
      <c r="AR253" s="205"/>
      <c r="AS253" s="205"/>
      <c r="AT253" s="205"/>
      <c r="AU253" s="205"/>
      <c r="AV253" s="205"/>
      <c r="AW253" s="205"/>
      <c r="AX253" s="205"/>
      <c r="AY253" s="205"/>
      <c r="AZ253" s="205"/>
      <c r="BA253" s="205"/>
      <c r="BB253" s="205"/>
      <c r="BC253" s="205"/>
      <c r="BD253" s="205"/>
      <c r="BE253" s="205"/>
      <c r="BF253" s="205"/>
      <c r="BG253" s="205"/>
      <c r="BH253" s="205"/>
      <c r="BI253" s="205"/>
      <c r="BJ253" s="205"/>
      <c r="BK253" s="205"/>
      <c r="BL253" s="205"/>
      <c r="BM253" s="205" t="s">
        <v>144</v>
      </c>
      <c r="BN253" s="205"/>
      <c r="BO253" s="229">
        <f t="shared" ref="BO253:CK253" si="233">+BO41+BO42+BO43+BO44</f>
        <v>4333.7999999999993</v>
      </c>
      <c r="BP253" s="229">
        <f t="shared" si="233"/>
        <v>2806.54</v>
      </c>
      <c r="BQ253" s="229">
        <f t="shared" si="233"/>
        <v>2967.22</v>
      </c>
      <c r="BR253" s="229">
        <f t="shared" si="233"/>
        <v>3168.92</v>
      </c>
      <c r="BS253" s="229">
        <f t="shared" si="233"/>
        <v>3711.72</v>
      </c>
      <c r="BT253" s="229">
        <f t="shared" si="233"/>
        <v>3653.3600000000006</v>
      </c>
      <c r="BU253" s="229">
        <f t="shared" si="233"/>
        <v>3718.96</v>
      </c>
      <c r="BV253" s="229">
        <f t="shared" si="233"/>
        <v>3639.95</v>
      </c>
      <c r="BW253" s="229">
        <f t="shared" si="233"/>
        <v>2828.7513316999998</v>
      </c>
      <c r="BX253" s="229">
        <f t="shared" si="233"/>
        <v>4454.6099999999997</v>
      </c>
      <c r="BY253" s="229">
        <f t="shared" si="233"/>
        <v>3451.4500000000003</v>
      </c>
      <c r="BZ253" s="229">
        <f t="shared" si="233"/>
        <v>5895.6600000000008</v>
      </c>
      <c r="CA253" s="229">
        <f t="shared" si="233"/>
        <v>4175.38</v>
      </c>
      <c r="CB253" s="229">
        <f t="shared" si="233"/>
        <v>2767.54</v>
      </c>
      <c r="CC253" s="229">
        <f t="shared" si="233"/>
        <v>3303.2200000000003</v>
      </c>
      <c r="CD253" s="229">
        <f t="shared" si="233"/>
        <v>3613.71</v>
      </c>
      <c r="CE253" s="229">
        <f t="shared" si="233"/>
        <v>3755.64</v>
      </c>
      <c r="CF253" s="229">
        <f t="shared" si="233"/>
        <v>3970.2000000000003</v>
      </c>
      <c r="CG253" s="229">
        <f t="shared" si="233"/>
        <v>3493.4500000000003</v>
      </c>
      <c r="CH253" s="229">
        <f t="shared" si="233"/>
        <v>3404.75</v>
      </c>
      <c r="CI253" s="229">
        <f t="shared" si="233"/>
        <v>3701.9300000000003</v>
      </c>
      <c r="CJ253" s="229">
        <f t="shared" si="233"/>
        <v>4514.6100000000006</v>
      </c>
      <c r="CK253" s="229">
        <f t="shared" si="233"/>
        <v>3824.46</v>
      </c>
      <c r="CL253" s="205"/>
      <c r="CM253" s="205"/>
      <c r="CN253" s="205"/>
      <c r="CO253" s="205"/>
    </row>
    <row r="254" spans="1:116" ht="20.100000000000001" customHeight="1" x14ac:dyDescent="0.2">
      <c r="B254" s="382" t="s">
        <v>175</v>
      </c>
      <c r="C254" s="382"/>
      <c r="D254" s="205"/>
      <c r="E254" s="205"/>
      <c r="F254" s="205"/>
      <c r="G254" s="205"/>
      <c r="H254" s="205"/>
      <c r="I254" s="205"/>
      <c r="J254" s="205"/>
      <c r="K254" s="205"/>
      <c r="L254" s="205"/>
      <c r="M254" s="205"/>
      <c r="N254" s="205"/>
      <c r="O254" s="205"/>
      <c r="P254" s="207"/>
      <c r="Q254" s="217"/>
      <c r="R254" s="217"/>
      <c r="S254" s="217"/>
      <c r="T254" s="217"/>
      <c r="U254" s="217"/>
      <c r="V254" s="217"/>
      <c r="W254" s="217"/>
      <c r="X254" s="217"/>
      <c r="Y254" s="217"/>
      <c r="Z254" s="217"/>
      <c r="AA254" s="217"/>
      <c r="AB254" s="217"/>
      <c r="AC254" s="218"/>
      <c r="AD254" s="207"/>
      <c r="AE254" s="205"/>
      <c r="AF254" s="205"/>
      <c r="AG254" s="205"/>
      <c r="AH254" s="205"/>
      <c r="AI254" s="205"/>
      <c r="AJ254" s="205"/>
      <c r="AK254" s="205"/>
      <c r="AL254" s="205"/>
      <c r="AM254" s="205"/>
      <c r="AN254" s="205"/>
      <c r="AO254" s="205"/>
      <c r="AP254" s="205"/>
      <c r="AQ254" s="205"/>
      <c r="AR254" s="205"/>
      <c r="AS254" s="205"/>
      <c r="AT254" s="205"/>
      <c r="AU254" s="205"/>
      <c r="AV254" s="205"/>
      <c r="AW254" s="205"/>
      <c r="AX254" s="205"/>
      <c r="AY254" s="205"/>
      <c r="AZ254" s="205"/>
      <c r="BA254" s="205"/>
      <c r="BB254" s="205"/>
      <c r="BC254" s="205"/>
      <c r="BD254" s="205"/>
      <c r="BE254" s="205"/>
      <c r="BF254" s="205"/>
      <c r="BG254" s="205"/>
      <c r="BH254" s="205"/>
      <c r="BI254" s="205"/>
      <c r="BJ254" s="205"/>
      <c r="BK254" s="205"/>
      <c r="BL254" s="205"/>
      <c r="BM254" s="205" t="s">
        <v>142</v>
      </c>
      <c r="BN254" s="205"/>
      <c r="BO254" s="229">
        <f t="shared" ref="BO254:CK254" si="234">+BO19+BO54</f>
        <v>3390.4737929700004</v>
      </c>
      <c r="BP254" s="229">
        <f t="shared" si="234"/>
        <v>2871.1034455999998</v>
      </c>
      <c r="BQ254" s="229">
        <f t="shared" si="234"/>
        <v>3123.1136898899999</v>
      </c>
      <c r="BR254" s="229">
        <f t="shared" si="234"/>
        <v>5352.9278224000009</v>
      </c>
      <c r="BS254" s="229">
        <f t="shared" si="234"/>
        <v>3756.2707541899995</v>
      </c>
      <c r="BT254" s="229">
        <f t="shared" si="234"/>
        <v>3248.7492224100001</v>
      </c>
      <c r="BU254" s="229">
        <f t="shared" si="234"/>
        <v>6328.4057542299997</v>
      </c>
      <c r="BV254" s="229">
        <f t="shared" si="234"/>
        <v>3236.4149775599999</v>
      </c>
      <c r="BW254" s="229">
        <f t="shared" si="234"/>
        <v>1846.9684792600001</v>
      </c>
      <c r="BX254" s="229">
        <f t="shared" si="234"/>
        <v>2213.7584241300001</v>
      </c>
      <c r="BY254" s="229">
        <f t="shared" si="234"/>
        <v>1695.3808072300001</v>
      </c>
      <c r="BZ254" s="229">
        <f t="shared" si="234"/>
        <v>2037.3528936900002</v>
      </c>
      <c r="CA254" s="229">
        <f t="shared" si="234"/>
        <v>2464.2855941500006</v>
      </c>
      <c r="CB254" s="229">
        <f t="shared" si="234"/>
        <v>1872.9894978</v>
      </c>
      <c r="CC254" s="229">
        <f t="shared" si="234"/>
        <v>2119.3694668500002</v>
      </c>
      <c r="CD254" s="229">
        <f t="shared" si="234"/>
        <v>5697.63090422</v>
      </c>
      <c r="CE254" s="229">
        <f t="shared" si="234"/>
        <v>2727.829946840001</v>
      </c>
      <c r="CF254" s="229">
        <f t="shared" si="234"/>
        <v>2038.8189527900001</v>
      </c>
      <c r="CG254" s="229">
        <f t="shared" si="234"/>
        <v>5197.9674052500013</v>
      </c>
      <c r="CH254" s="229">
        <f t="shared" si="234"/>
        <v>1987.1016257700001</v>
      </c>
      <c r="CI254" s="229">
        <f t="shared" si="234"/>
        <v>1997.3706903000002</v>
      </c>
      <c r="CJ254" s="229">
        <f t="shared" si="234"/>
        <v>2155.2741651599999</v>
      </c>
      <c r="CK254" s="229">
        <f t="shared" si="234"/>
        <v>2062.3663396299999</v>
      </c>
      <c r="CL254" s="205"/>
      <c r="CM254" s="205"/>
      <c r="CN254" s="205"/>
      <c r="CO254" s="205"/>
    </row>
    <row r="255" spans="1:116" ht="20.100000000000001" customHeight="1" x14ac:dyDescent="0.2">
      <c r="B255" s="382" t="s">
        <v>176</v>
      </c>
      <c r="C255" s="382"/>
      <c r="D255" s="205"/>
      <c r="E255" s="205"/>
      <c r="F255" s="205"/>
      <c r="G255" s="205"/>
      <c r="H255" s="205"/>
      <c r="I255" s="205"/>
      <c r="J255" s="205"/>
      <c r="K255" s="205"/>
      <c r="L255" s="205"/>
      <c r="M255" s="205"/>
      <c r="N255" s="205"/>
      <c r="O255" s="205"/>
      <c r="P255" s="207"/>
      <c r="Q255" s="217"/>
      <c r="R255" s="217"/>
      <c r="S255" s="217"/>
      <c r="T255" s="217"/>
      <c r="U255" s="217"/>
      <c r="V255" s="217"/>
      <c r="W255" s="217"/>
      <c r="X255" s="217"/>
      <c r="Y255" s="217"/>
      <c r="Z255" s="217"/>
      <c r="AA255" s="217"/>
      <c r="AB255" s="217"/>
      <c r="AC255" s="218"/>
      <c r="AD255" s="207"/>
      <c r="AE255" s="205"/>
      <c r="AF255" s="205"/>
      <c r="AG255" s="205"/>
      <c r="AH255" s="205"/>
      <c r="AI255" s="205"/>
      <c r="AJ255" s="205"/>
      <c r="AK255" s="205"/>
      <c r="AL255" s="205"/>
      <c r="AM255" s="205"/>
      <c r="AN255" s="205"/>
      <c r="AO255" s="205"/>
      <c r="AP255" s="205"/>
      <c r="AQ255" s="205"/>
      <c r="AR255" s="205"/>
      <c r="AS255" s="205"/>
      <c r="AT255" s="205"/>
      <c r="AU255" s="205"/>
      <c r="AV255" s="205"/>
      <c r="AW255" s="205"/>
      <c r="AX255" s="205"/>
      <c r="AY255" s="205"/>
      <c r="AZ255" s="205"/>
      <c r="BA255" s="205"/>
      <c r="BB255" s="205"/>
      <c r="BC255" s="205"/>
      <c r="BD255" s="205"/>
      <c r="BE255" s="205"/>
      <c r="BF255" s="205"/>
      <c r="BG255" s="205"/>
      <c r="BH255" s="205"/>
      <c r="BI255" s="205"/>
      <c r="BJ255" s="205"/>
      <c r="BK255" s="205"/>
      <c r="BL255" s="205"/>
      <c r="BM255" s="205" t="s">
        <v>139</v>
      </c>
      <c r="BN255" s="205"/>
      <c r="BO255" s="229">
        <f t="shared" ref="BO255:CK255" si="235">+BO17+BO18+BO52+BO53</f>
        <v>6859.5769037228001</v>
      </c>
      <c r="BP255" s="229">
        <f t="shared" si="235"/>
        <v>4582.6181530740014</v>
      </c>
      <c r="BQ255" s="229">
        <f t="shared" si="235"/>
        <v>4885.6183992109991</v>
      </c>
      <c r="BR255" s="229">
        <f t="shared" si="235"/>
        <v>3910.7501467030011</v>
      </c>
      <c r="BS255" s="229">
        <f t="shared" si="235"/>
        <v>3535.4506506003995</v>
      </c>
      <c r="BT255" s="229">
        <f t="shared" si="235"/>
        <v>2740.2788537480001</v>
      </c>
      <c r="BU255" s="229">
        <f t="shared" si="235"/>
        <v>2687.6473191052005</v>
      </c>
      <c r="BV255" s="229">
        <f t="shared" si="235"/>
        <v>2736.7158316232003</v>
      </c>
      <c r="BW255" s="229">
        <f t="shared" si="235"/>
        <v>4460.5547425676014</v>
      </c>
      <c r="BX255" s="229">
        <f t="shared" si="235"/>
        <v>4891.5729757667996</v>
      </c>
      <c r="BY255" s="229">
        <f t="shared" si="235"/>
        <v>3482.7561866048004</v>
      </c>
      <c r="BZ255" s="229">
        <f t="shared" si="235"/>
        <v>5216.6364894028011</v>
      </c>
      <c r="CA255" s="229">
        <f t="shared" si="235"/>
        <v>4424.8975493047983</v>
      </c>
      <c r="CB255" s="229">
        <f t="shared" si="235"/>
        <v>4466.1600077976</v>
      </c>
      <c r="CC255" s="229">
        <f t="shared" si="235"/>
        <v>5916.9033128519986</v>
      </c>
      <c r="CD255" s="229">
        <f t="shared" si="235"/>
        <v>5322.3727806596016</v>
      </c>
      <c r="CE255" s="229">
        <f t="shared" si="235"/>
        <v>5196.4883984571989</v>
      </c>
      <c r="CF255" s="229">
        <f t="shared" si="235"/>
        <v>6411.1098343360009</v>
      </c>
      <c r="CG255" s="229">
        <f t="shared" si="235"/>
        <v>6259.0206265180004</v>
      </c>
      <c r="CH255" s="229">
        <f t="shared" si="235"/>
        <v>5648.4633926755996</v>
      </c>
      <c r="CI255" s="229">
        <f t="shared" si="235"/>
        <v>4585.5871353615994</v>
      </c>
      <c r="CJ255" s="229">
        <f t="shared" si="235"/>
        <v>6262.3217462740013</v>
      </c>
      <c r="CK255" s="229">
        <f t="shared" si="235"/>
        <v>4542.7098989775986</v>
      </c>
      <c r="CL255" s="205"/>
      <c r="CM255" s="205"/>
      <c r="CN255" s="205"/>
      <c r="CO255" s="205"/>
    </row>
    <row r="256" spans="1:116" ht="20.100000000000001" customHeight="1" x14ac:dyDescent="0.2">
      <c r="B256" s="382" t="s">
        <v>177</v>
      </c>
      <c r="C256" s="382"/>
      <c r="D256" s="205"/>
      <c r="E256" s="205"/>
      <c r="F256" s="205"/>
      <c r="G256" s="205"/>
      <c r="H256" s="205"/>
      <c r="I256" s="205"/>
      <c r="J256" s="205"/>
      <c r="K256" s="205"/>
      <c r="L256" s="205"/>
      <c r="M256" s="205"/>
      <c r="N256" s="205"/>
      <c r="O256" s="205"/>
      <c r="P256" s="207"/>
      <c r="Q256" s="217"/>
      <c r="R256" s="217"/>
      <c r="S256" s="217"/>
      <c r="T256" s="217"/>
      <c r="U256" s="217"/>
      <c r="V256" s="217"/>
      <c r="W256" s="217"/>
      <c r="X256" s="217"/>
      <c r="Y256" s="217"/>
      <c r="Z256" s="217"/>
      <c r="AA256" s="217"/>
      <c r="AB256" s="217"/>
      <c r="AC256" s="218"/>
      <c r="AD256" s="207"/>
      <c r="AE256" s="205"/>
      <c r="AF256" s="205"/>
      <c r="AG256" s="205"/>
      <c r="AH256" s="205"/>
      <c r="AI256" s="205"/>
      <c r="AJ256" s="205"/>
      <c r="AK256" s="205"/>
      <c r="AL256" s="205"/>
      <c r="AM256" s="205"/>
      <c r="AN256" s="205"/>
      <c r="AO256" s="205"/>
      <c r="AP256" s="205"/>
      <c r="AQ256" s="205"/>
      <c r="AR256" s="205"/>
      <c r="AS256" s="205"/>
      <c r="AT256" s="205"/>
      <c r="AU256" s="205"/>
      <c r="AV256" s="205"/>
      <c r="AW256" s="205"/>
      <c r="AX256" s="205"/>
      <c r="AY256" s="205"/>
      <c r="AZ256" s="205"/>
      <c r="BA256" s="205"/>
      <c r="BB256" s="205"/>
      <c r="BC256" s="205"/>
      <c r="BD256" s="205"/>
      <c r="BE256" s="205"/>
      <c r="BF256" s="205"/>
      <c r="BG256" s="205"/>
      <c r="BH256" s="205"/>
      <c r="BI256" s="205"/>
      <c r="BJ256" s="205"/>
      <c r="BK256" s="205"/>
      <c r="BL256" s="205"/>
      <c r="BM256" s="205" t="s">
        <v>141</v>
      </c>
      <c r="BN256" s="205"/>
      <c r="BO256" s="229">
        <f t="shared" ref="BO256:CK256" si="236">+BO16+BO33+BO51+BO35+BO36+BO37+BO69+BO65+BO71+BO72+BO73+BO23+BO58+BO34+BO70+BO27+BO62</f>
        <v>9845.1655824104</v>
      </c>
      <c r="BP256" s="229">
        <f t="shared" si="236"/>
        <v>9170.583745846001</v>
      </c>
      <c r="BQ256" s="229">
        <f t="shared" si="236"/>
        <v>11878.170203798196</v>
      </c>
      <c r="BR256" s="229">
        <f t="shared" si="236"/>
        <v>12799.970977451796</v>
      </c>
      <c r="BS256" s="229">
        <f t="shared" si="236"/>
        <v>14338.209533116396</v>
      </c>
      <c r="BT256" s="229">
        <f t="shared" si="236"/>
        <v>12323.583872643003</v>
      </c>
      <c r="BU256" s="229">
        <f t="shared" si="236"/>
        <v>15149.665670221197</v>
      </c>
      <c r="BV256" s="229">
        <f t="shared" si="236"/>
        <v>11963.528728274596</v>
      </c>
      <c r="BW256" s="229">
        <f t="shared" si="236"/>
        <v>11208.891089718396</v>
      </c>
      <c r="BX256" s="229">
        <f t="shared" si="236"/>
        <v>13927.135650374204</v>
      </c>
      <c r="BY256" s="229">
        <f t="shared" si="236"/>
        <v>10695.304372054401</v>
      </c>
      <c r="BZ256" s="229">
        <f t="shared" si="236"/>
        <v>13850.403902481807</v>
      </c>
      <c r="CA256" s="229">
        <f t="shared" si="236"/>
        <v>11738.614360016803</v>
      </c>
      <c r="CB256" s="229">
        <f t="shared" si="236"/>
        <v>10603.260288767597</v>
      </c>
      <c r="CC256" s="229">
        <f t="shared" si="236"/>
        <v>11798.973456652997</v>
      </c>
      <c r="CD256" s="229">
        <f t="shared" si="236"/>
        <v>15640.275025244997</v>
      </c>
      <c r="CE256" s="229">
        <f t="shared" si="236"/>
        <v>12674.392616383599</v>
      </c>
      <c r="CF256" s="229">
        <f t="shared" si="236"/>
        <v>12776.406817208794</v>
      </c>
      <c r="CG256" s="229">
        <f t="shared" si="236"/>
        <v>16317.033206893606</v>
      </c>
      <c r="CH256" s="229">
        <f t="shared" si="236"/>
        <v>11346.074694733201</v>
      </c>
      <c r="CI256" s="229">
        <f t="shared" si="236"/>
        <v>9882.5528240587973</v>
      </c>
      <c r="CJ256" s="229">
        <f t="shared" si="236"/>
        <v>11607.96570810501</v>
      </c>
      <c r="CK256" s="229">
        <f t="shared" si="236"/>
        <v>10960.931696684</v>
      </c>
      <c r="CL256" s="205"/>
      <c r="CM256" s="205"/>
      <c r="CN256" s="205"/>
      <c r="CO256" s="205"/>
    </row>
    <row r="257" spans="2:93" ht="20.100000000000001" customHeight="1" x14ac:dyDescent="0.2">
      <c r="B257" s="382" t="s">
        <v>178</v>
      </c>
      <c r="C257" s="382"/>
      <c r="D257" s="205"/>
      <c r="E257" s="205"/>
      <c r="F257" s="205"/>
      <c r="G257" s="205"/>
      <c r="H257" s="205"/>
      <c r="I257" s="205"/>
      <c r="J257" s="205"/>
      <c r="K257" s="205"/>
      <c r="L257" s="205"/>
      <c r="M257" s="205"/>
      <c r="N257" s="205"/>
      <c r="O257" s="205"/>
      <c r="P257" s="208"/>
      <c r="Q257" s="206"/>
      <c r="R257" s="206"/>
      <c r="S257" s="206"/>
      <c r="T257" s="206"/>
      <c r="U257" s="206"/>
      <c r="V257" s="206"/>
      <c r="W257" s="206"/>
      <c r="X257" s="206"/>
      <c r="Y257" s="206"/>
      <c r="Z257" s="206"/>
      <c r="AA257" s="206"/>
      <c r="AB257" s="206"/>
      <c r="AC257" s="207"/>
      <c r="AD257" s="207"/>
      <c r="AE257" s="205"/>
      <c r="AF257" s="205"/>
      <c r="AG257" s="205"/>
      <c r="AH257" s="205"/>
      <c r="AI257" s="205"/>
      <c r="AJ257" s="205"/>
      <c r="AK257" s="205"/>
      <c r="AL257" s="205"/>
      <c r="AM257" s="205"/>
      <c r="AN257" s="205"/>
      <c r="AO257" s="205"/>
      <c r="AP257" s="205"/>
      <c r="AQ257" s="205"/>
      <c r="AR257" s="205"/>
      <c r="AS257" s="205"/>
      <c r="AT257" s="205"/>
      <c r="AU257" s="205"/>
      <c r="AV257" s="205"/>
      <c r="AW257" s="205"/>
      <c r="AX257" s="205"/>
      <c r="AY257" s="205"/>
      <c r="AZ257" s="205"/>
      <c r="BA257" s="205"/>
      <c r="BB257" s="205"/>
      <c r="BC257" s="205"/>
      <c r="BD257" s="205"/>
      <c r="BE257" s="205"/>
      <c r="BF257" s="205"/>
      <c r="BG257" s="205"/>
      <c r="BH257" s="205"/>
      <c r="BI257" s="205"/>
      <c r="BJ257" s="205"/>
      <c r="BK257" s="205"/>
      <c r="BL257" s="205"/>
      <c r="BM257" s="205" t="s">
        <v>140</v>
      </c>
      <c r="BN257" s="205"/>
      <c r="BO257" s="229">
        <f t="shared" ref="BO257:CK257" si="237">+BO22+BO28+BO57+BO64</f>
        <v>12964.190880851598</v>
      </c>
      <c r="BP257" s="229">
        <f t="shared" si="237"/>
        <v>10364.493823453204</v>
      </c>
      <c r="BQ257" s="229">
        <f t="shared" si="237"/>
        <v>10472.582842125599</v>
      </c>
      <c r="BR257" s="229">
        <f t="shared" si="237"/>
        <v>13151.908600921595</v>
      </c>
      <c r="BS257" s="229">
        <f t="shared" si="237"/>
        <v>13241.075117342001</v>
      </c>
      <c r="BT257" s="229">
        <f t="shared" si="237"/>
        <v>11707.749688541597</v>
      </c>
      <c r="BU257" s="229">
        <f t="shared" si="237"/>
        <v>14656.543309713194</v>
      </c>
      <c r="BV257" s="229">
        <f t="shared" si="237"/>
        <v>11245.688171367994</v>
      </c>
      <c r="BW257" s="229">
        <f t="shared" si="237"/>
        <v>13284.6145515596</v>
      </c>
      <c r="BX257" s="229">
        <f t="shared" si="237"/>
        <v>13171.345551372004</v>
      </c>
      <c r="BY257" s="229">
        <f t="shared" si="237"/>
        <v>11006.592981879203</v>
      </c>
      <c r="BZ257" s="229">
        <f t="shared" si="237"/>
        <v>16920.756149307996</v>
      </c>
      <c r="CA257" s="229">
        <f t="shared" si="237"/>
        <v>12940.746403763605</v>
      </c>
      <c r="CB257" s="229">
        <f t="shared" si="237"/>
        <v>10913.8590345952</v>
      </c>
      <c r="CC257" s="229">
        <f t="shared" si="237"/>
        <v>11259.193025132005</v>
      </c>
      <c r="CD257" s="229">
        <f t="shared" si="237"/>
        <v>13008.093457273593</v>
      </c>
      <c r="CE257" s="229">
        <f t="shared" si="237"/>
        <v>11620.775444185601</v>
      </c>
      <c r="CF257" s="229">
        <f t="shared" si="237"/>
        <v>12579.213577553195</v>
      </c>
      <c r="CG257" s="229">
        <f t="shared" si="237"/>
        <v>13609.245798002003</v>
      </c>
      <c r="CH257" s="229">
        <f t="shared" si="237"/>
        <v>11013.688348970802</v>
      </c>
      <c r="CI257" s="229">
        <f t="shared" si="237"/>
        <v>12545.735823881207</v>
      </c>
      <c r="CJ257" s="229">
        <f t="shared" si="237"/>
        <v>15680.800363019202</v>
      </c>
      <c r="CK257" s="229">
        <f t="shared" si="237"/>
        <v>13102.683475493195</v>
      </c>
      <c r="CL257" s="205"/>
      <c r="CM257" s="205"/>
      <c r="CN257" s="205"/>
      <c r="CO257" s="205"/>
    </row>
    <row r="258" spans="2:93" ht="20.100000000000001" customHeight="1" x14ac:dyDescent="0.2">
      <c r="B258" s="382" t="s">
        <v>179</v>
      </c>
      <c r="C258" s="382"/>
      <c r="D258" s="205"/>
      <c r="E258" s="205"/>
      <c r="F258" s="205"/>
      <c r="G258" s="205"/>
      <c r="H258" s="205"/>
      <c r="I258" s="205"/>
      <c r="J258" s="205"/>
      <c r="K258" s="205"/>
      <c r="L258" s="205"/>
      <c r="M258" s="205"/>
      <c r="N258" s="205"/>
      <c r="O258" s="205"/>
      <c r="P258" s="208"/>
      <c r="Q258" s="206"/>
      <c r="R258" s="206"/>
      <c r="S258" s="206"/>
      <c r="T258" s="206"/>
      <c r="U258" s="206"/>
      <c r="V258" s="206"/>
      <c r="W258" s="206"/>
      <c r="X258" s="206"/>
      <c r="Y258" s="206"/>
      <c r="Z258" s="206"/>
      <c r="AA258" s="206"/>
      <c r="AB258" s="206"/>
      <c r="AC258" s="207"/>
      <c r="AD258" s="207"/>
      <c r="AE258" s="205"/>
      <c r="AF258" s="205"/>
      <c r="AG258" s="205"/>
      <c r="AH258" s="205"/>
      <c r="AI258" s="205"/>
      <c r="AJ258" s="205"/>
      <c r="AK258" s="205"/>
      <c r="AL258" s="205"/>
      <c r="AM258" s="205"/>
      <c r="AN258" s="205"/>
      <c r="AO258" s="205"/>
      <c r="AP258" s="205"/>
      <c r="AQ258" s="205"/>
      <c r="AR258" s="205"/>
      <c r="AS258" s="205"/>
      <c r="AT258" s="205"/>
      <c r="AU258" s="205"/>
      <c r="AV258" s="205"/>
      <c r="AW258" s="205"/>
      <c r="AX258" s="205"/>
      <c r="AY258" s="205"/>
      <c r="AZ258" s="205"/>
      <c r="BA258" s="205"/>
      <c r="BB258" s="205"/>
      <c r="BC258" s="205"/>
      <c r="BD258" s="205"/>
      <c r="BE258" s="205"/>
      <c r="BF258" s="205"/>
      <c r="BG258" s="205"/>
      <c r="BH258" s="205"/>
      <c r="BI258" s="205"/>
      <c r="BJ258" s="205"/>
      <c r="BK258" s="205"/>
      <c r="BL258" s="205"/>
      <c r="BM258" s="205" t="s">
        <v>163</v>
      </c>
      <c r="BN258" s="205"/>
      <c r="BO258" s="229">
        <f t="shared" ref="BO258:CK258" si="238">+BO24+BO25+BO26+BO45+BO59+BO60+BO61+BO77</f>
        <v>0</v>
      </c>
      <c r="BP258" s="229">
        <f t="shared" si="238"/>
        <v>0</v>
      </c>
      <c r="BQ258" s="229">
        <f t="shared" si="238"/>
        <v>0</v>
      </c>
      <c r="BR258" s="229">
        <f t="shared" si="238"/>
        <v>0</v>
      </c>
      <c r="BS258" s="229">
        <f t="shared" si="238"/>
        <v>0</v>
      </c>
      <c r="BT258" s="229">
        <f t="shared" si="238"/>
        <v>0</v>
      </c>
      <c r="BU258" s="229">
        <f t="shared" si="238"/>
        <v>0</v>
      </c>
      <c r="BV258" s="229">
        <f t="shared" si="238"/>
        <v>0</v>
      </c>
      <c r="BW258" s="229">
        <f t="shared" si="238"/>
        <v>0</v>
      </c>
      <c r="BX258" s="229">
        <f t="shared" si="238"/>
        <v>0</v>
      </c>
      <c r="BY258" s="229">
        <f t="shared" si="238"/>
        <v>0</v>
      </c>
      <c r="BZ258" s="229">
        <f t="shared" si="238"/>
        <v>418.43892826239994</v>
      </c>
      <c r="CA258" s="229">
        <f t="shared" si="238"/>
        <v>299.78410955440006</v>
      </c>
      <c r="CB258" s="229">
        <f t="shared" si="238"/>
        <v>266.46611803200005</v>
      </c>
      <c r="CC258" s="229">
        <f t="shared" si="238"/>
        <v>287.03975270440009</v>
      </c>
      <c r="CD258" s="229">
        <f t="shared" si="238"/>
        <v>265.10947830280003</v>
      </c>
      <c r="CE258" s="229">
        <f t="shared" si="238"/>
        <v>279.11209250960013</v>
      </c>
      <c r="CF258" s="229">
        <f t="shared" si="238"/>
        <v>308.78852545400008</v>
      </c>
      <c r="CG258" s="229">
        <f t="shared" si="238"/>
        <v>301.00348086679998</v>
      </c>
      <c r="CH258" s="229">
        <f t="shared" si="238"/>
        <v>294.2946701084</v>
      </c>
      <c r="CI258" s="229">
        <f t="shared" si="238"/>
        <v>282.66735069959998</v>
      </c>
      <c r="CJ258" s="229">
        <f t="shared" si="238"/>
        <v>279.63173816359995</v>
      </c>
      <c r="CK258" s="229">
        <f t="shared" si="238"/>
        <v>311.49051098839999</v>
      </c>
      <c r="CL258" s="205"/>
      <c r="CM258" s="205"/>
      <c r="CN258" s="205"/>
      <c r="CO258" s="205"/>
    </row>
    <row r="259" spans="2:93" ht="20.100000000000001" customHeight="1" thickBot="1" x14ac:dyDescent="0.25">
      <c r="B259" s="382" t="s">
        <v>187</v>
      </c>
      <c r="C259" s="382"/>
      <c r="D259" s="205"/>
      <c r="E259" s="205"/>
      <c r="F259" s="205"/>
      <c r="G259" s="205"/>
      <c r="H259" s="205"/>
      <c r="I259" s="205"/>
      <c r="J259" s="205"/>
      <c r="K259" s="205"/>
      <c r="L259" s="205"/>
      <c r="M259" s="205"/>
      <c r="N259" s="205"/>
      <c r="O259" s="205"/>
      <c r="P259" s="208"/>
      <c r="Q259" s="206"/>
      <c r="R259" s="206"/>
      <c r="S259" s="206"/>
      <c r="T259" s="206"/>
      <c r="U259" s="206"/>
      <c r="V259" s="206"/>
      <c r="W259" s="206"/>
      <c r="X259" s="206"/>
      <c r="Y259" s="206"/>
      <c r="Z259" s="206"/>
      <c r="AA259" s="206"/>
      <c r="AB259" s="206"/>
      <c r="AC259" s="207"/>
      <c r="AD259" s="207"/>
      <c r="AE259" s="205"/>
      <c r="AF259" s="205"/>
      <c r="AG259" s="205"/>
      <c r="AH259" s="205"/>
      <c r="AI259" s="205"/>
      <c r="AJ259" s="205"/>
      <c r="AK259" s="205"/>
      <c r="AL259" s="205"/>
      <c r="AM259" s="205"/>
      <c r="AN259" s="205"/>
      <c r="AO259" s="205"/>
      <c r="AP259" s="205"/>
      <c r="AQ259" s="205"/>
      <c r="AR259" s="205"/>
      <c r="AS259" s="205"/>
      <c r="AT259" s="205"/>
      <c r="AU259" s="205"/>
      <c r="AV259" s="205"/>
      <c r="AW259" s="205"/>
      <c r="AX259" s="205"/>
      <c r="AY259" s="205"/>
      <c r="AZ259" s="205"/>
      <c r="BA259" s="205"/>
      <c r="BB259" s="205"/>
      <c r="BC259" s="205"/>
      <c r="BD259" s="205"/>
      <c r="BE259" s="205"/>
      <c r="BF259" s="205"/>
      <c r="BG259" s="205"/>
      <c r="BH259" s="205"/>
      <c r="BI259" s="205"/>
      <c r="BJ259" s="205"/>
      <c r="BK259" s="205"/>
      <c r="BL259" s="205"/>
      <c r="BM259" s="205"/>
      <c r="BN259" s="205"/>
      <c r="BO259" s="229">
        <f t="shared" ref="BO259:CF259" si="239">+BO38+BO39+BO74+BO75</f>
        <v>0</v>
      </c>
      <c r="BP259" s="229">
        <f t="shared" si="239"/>
        <v>0</v>
      </c>
      <c r="BQ259" s="229">
        <f t="shared" si="239"/>
        <v>0</v>
      </c>
      <c r="BR259" s="229">
        <f t="shared" si="239"/>
        <v>0</v>
      </c>
      <c r="BS259" s="229">
        <f t="shared" si="239"/>
        <v>0</v>
      </c>
      <c r="BT259" s="229">
        <f t="shared" si="239"/>
        <v>0</v>
      </c>
      <c r="BU259" s="229">
        <f t="shared" si="239"/>
        <v>0</v>
      </c>
      <c r="BV259" s="229">
        <f t="shared" si="239"/>
        <v>0</v>
      </c>
      <c r="BW259" s="229">
        <f t="shared" si="239"/>
        <v>0</v>
      </c>
      <c r="BX259" s="229">
        <f t="shared" si="239"/>
        <v>0</v>
      </c>
      <c r="BY259" s="229">
        <f t="shared" si="239"/>
        <v>0</v>
      </c>
      <c r="BZ259" s="229">
        <f t="shared" si="239"/>
        <v>0</v>
      </c>
      <c r="CA259" s="229">
        <f t="shared" si="239"/>
        <v>0</v>
      </c>
      <c r="CB259" s="229">
        <f t="shared" si="239"/>
        <v>0</v>
      </c>
      <c r="CC259" s="229">
        <f t="shared" si="239"/>
        <v>0</v>
      </c>
      <c r="CD259" s="229">
        <f t="shared" si="239"/>
        <v>0</v>
      </c>
      <c r="CE259" s="229">
        <f t="shared" si="239"/>
        <v>0</v>
      </c>
      <c r="CF259" s="229">
        <f t="shared" si="239"/>
        <v>16.612965386399999</v>
      </c>
      <c r="CG259" s="229">
        <f>+CG38+CG39+CG74+CG75+CG78+CG46</f>
        <v>31.092050340399997</v>
      </c>
      <c r="CH259" s="229">
        <f>+CH38+CH39+CH74+CH75+CH78+CH46</f>
        <v>27.265099048399996</v>
      </c>
      <c r="CI259" s="229">
        <f>+CI38+CI39+CI74+CI75+CI78+CI46+CI40</f>
        <v>33.394732142800017</v>
      </c>
      <c r="CJ259" s="229">
        <f>+CJ38+CJ39+CJ74+CJ75+CJ78+CJ46+CJ40</f>
        <v>26.044195848000001</v>
      </c>
      <c r="CK259" s="229">
        <f>+CK38+CK39+CK74+CK75+CK78+CK46+CK40</f>
        <v>28.920757536800004</v>
      </c>
      <c r="CL259" s="205"/>
      <c r="CM259" s="205"/>
      <c r="CN259" s="205"/>
      <c r="CO259" s="205"/>
    </row>
    <row r="260" spans="2:93" ht="20.100000000000001" customHeight="1" thickBot="1" x14ac:dyDescent="0.3">
      <c r="B260" s="215"/>
      <c r="C260" s="216"/>
      <c r="D260" s="205"/>
      <c r="E260" s="205"/>
      <c r="F260" s="205"/>
      <c r="G260" s="205"/>
      <c r="H260" s="205"/>
      <c r="I260" s="205"/>
      <c r="J260" s="205"/>
      <c r="K260" s="205"/>
      <c r="L260" s="205"/>
      <c r="M260" s="205"/>
      <c r="N260" s="205"/>
      <c r="O260" s="205"/>
      <c r="P260" s="208"/>
      <c r="Q260" s="206"/>
      <c r="R260" s="206"/>
      <c r="S260" s="206"/>
      <c r="T260" s="206"/>
      <c r="U260" s="206"/>
      <c r="V260" s="206"/>
      <c r="W260" s="206"/>
      <c r="X260" s="206"/>
      <c r="Y260" s="206"/>
      <c r="Z260" s="206"/>
      <c r="AA260" s="206"/>
      <c r="AB260" s="206"/>
      <c r="AC260" s="207"/>
      <c r="AD260" s="207"/>
      <c r="AE260" s="205"/>
      <c r="AF260" s="205"/>
      <c r="AG260" s="205"/>
      <c r="AH260" s="205"/>
      <c r="AI260" s="205"/>
      <c r="AJ260" s="205"/>
      <c r="AK260" s="205"/>
      <c r="AL260" s="205"/>
      <c r="AM260" s="205"/>
      <c r="AN260" s="205"/>
      <c r="AO260" s="205"/>
      <c r="AP260" s="205"/>
      <c r="AQ260" s="205"/>
      <c r="AR260" s="205"/>
      <c r="AS260" s="205"/>
      <c r="AT260" s="205"/>
      <c r="AU260" s="205"/>
      <c r="AV260" s="205"/>
      <c r="AW260" s="205"/>
      <c r="AX260" s="205"/>
      <c r="AY260" s="205"/>
      <c r="AZ260" s="205"/>
      <c r="BA260" s="205"/>
      <c r="BB260" s="205"/>
      <c r="BC260" s="205"/>
      <c r="BD260" s="205"/>
      <c r="BE260" s="205"/>
      <c r="BF260" s="205"/>
      <c r="BG260" s="205"/>
      <c r="BH260" s="205"/>
      <c r="BI260" s="205"/>
      <c r="BJ260" s="205"/>
      <c r="BK260" s="205"/>
      <c r="BL260" s="205"/>
      <c r="BM260" s="205"/>
      <c r="BN260" s="205"/>
      <c r="BO260" s="384">
        <f t="shared" ref="BO260:CE260" si="240">SUM(BO249:BO259)</f>
        <v>38449.323481954794</v>
      </c>
      <c r="BP260" s="384">
        <f t="shared" si="240"/>
        <v>30850.744574973207</v>
      </c>
      <c r="BQ260" s="384">
        <f t="shared" si="240"/>
        <v>34307.482558024793</v>
      </c>
      <c r="BR260" s="384">
        <f t="shared" si="240"/>
        <v>39453.262589276397</v>
      </c>
      <c r="BS260" s="384">
        <f t="shared" si="240"/>
        <v>39711.235008248797</v>
      </c>
      <c r="BT260" s="384">
        <f t="shared" si="240"/>
        <v>34724.050935342602</v>
      </c>
      <c r="BU260" s="384">
        <f t="shared" si="240"/>
        <v>44447.977237269588</v>
      </c>
      <c r="BV260" s="384">
        <f t="shared" si="240"/>
        <v>34744.720174825794</v>
      </c>
      <c r="BW260" s="384">
        <f t="shared" si="240"/>
        <v>34969.441655805596</v>
      </c>
      <c r="BX260" s="384">
        <f t="shared" si="240"/>
        <v>39922.164396643006</v>
      </c>
      <c r="BY260" s="384">
        <f t="shared" si="240"/>
        <v>31544.272569643606</v>
      </c>
      <c r="BZ260" s="384">
        <f t="shared" si="240"/>
        <v>45996.881500293413</v>
      </c>
      <c r="CA260" s="384">
        <f t="shared" si="240"/>
        <v>37185.348018074801</v>
      </c>
      <c r="CB260" s="384">
        <f t="shared" si="240"/>
        <v>31938.432963621795</v>
      </c>
      <c r="CC260" s="384">
        <f t="shared" si="240"/>
        <v>35896.375694412403</v>
      </c>
      <c r="CD260" s="384">
        <f t="shared" si="240"/>
        <v>44613.640188923389</v>
      </c>
      <c r="CE260" s="384">
        <f t="shared" si="240"/>
        <v>37478.276447491196</v>
      </c>
      <c r="CF260" s="471">
        <f t="shared" ref="CF260:CK260" si="241">SUM(CF249:CF259)</f>
        <v>39223.599288372592</v>
      </c>
      <c r="CG260" s="472">
        <f t="shared" si="241"/>
        <v>46448.703443585408</v>
      </c>
      <c r="CH260" s="472">
        <f t="shared" si="241"/>
        <v>35184.15615821661</v>
      </c>
      <c r="CI260" s="472">
        <f t="shared" si="241"/>
        <v>34348.739597804604</v>
      </c>
      <c r="CJ260" s="472">
        <f t="shared" si="241"/>
        <v>41851.124017608214</v>
      </c>
      <c r="CK260" s="472">
        <f t="shared" si="241"/>
        <v>36067.871481748989</v>
      </c>
      <c r="CL260" s="205"/>
      <c r="CM260" s="205"/>
      <c r="CN260" s="205"/>
      <c r="CO260" s="205"/>
    </row>
    <row r="261" spans="2:93" ht="20.100000000000001" customHeight="1" x14ac:dyDescent="0.25">
      <c r="B261" s="215"/>
      <c r="C261" s="216"/>
      <c r="D261" s="205"/>
      <c r="E261" s="205"/>
      <c r="F261" s="205"/>
      <c r="G261" s="205"/>
      <c r="H261" s="205"/>
      <c r="I261" s="205"/>
      <c r="J261" s="205"/>
      <c r="K261" s="205"/>
      <c r="L261" s="205"/>
      <c r="M261" s="205"/>
      <c r="N261" s="205"/>
      <c r="O261" s="205"/>
      <c r="P261" s="208"/>
      <c r="Q261" s="206"/>
      <c r="R261" s="206"/>
      <c r="S261" s="206"/>
      <c r="T261" s="206"/>
      <c r="U261" s="206"/>
      <c r="V261" s="206"/>
      <c r="W261" s="206"/>
      <c r="X261" s="206"/>
      <c r="Y261" s="206"/>
      <c r="Z261" s="206"/>
      <c r="AA261" s="206"/>
      <c r="AB261" s="206"/>
      <c r="AC261" s="207"/>
      <c r="AD261" s="207"/>
      <c r="AE261" s="205"/>
      <c r="AF261" s="205"/>
      <c r="AG261" s="205"/>
      <c r="AH261" s="205"/>
      <c r="AI261" s="205"/>
      <c r="AJ261" s="205"/>
      <c r="AK261" s="205"/>
      <c r="AL261" s="205"/>
      <c r="AM261" s="205"/>
      <c r="AN261" s="205"/>
      <c r="AO261" s="205"/>
      <c r="AP261" s="205"/>
      <c r="AQ261" s="205"/>
      <c r="AR261" s="205"/>
      <c r="AS261" s="205"/>
      <c r="AT261" s="205"/>
      <c r="AU261" s="205"/>
      <c r="AV261" s="205"/>
      <c r="AW261" s="205"/>
      <c r="AX261" s="205"/>
      <c r="AY261" s="205"/>
      <c r="AZ261" s="205"/>
      <c r="BA261" s="205"/>
      <c r="BB261" s="205"/>
      <c r="BC261" s="205"/>
      <c r="BD261" s="205"/>
      <c r="BE261" s="205"/>
      <c r="BF261" s="205"/>
      <c r="BG261" s="205"/>
      <c r="BH261" s="205"/>
      <c r="BI261" s="205"/>
      <c r="BJ261" s="205"/>
      <c r="BK261" s="205"/>
      <c r="BL261" s="205"/>
      <c r="BM261" s="205"/>
      <c r="BN261" s="205"/>
      <c r="BO261" s="205"/>
      <c r="BP261" s="205"/>
      <c r="BQ261" s="205"/>
      <c r="BR261" s="205"/>
      <c r="BS261" s="205"/>
      <c r="BT261" s="205"/>
      <c r="BU261" s="205"/>
      <c r="BV261" s="205"/>
      <c r="BW261" s="229"/>
      <c r="BX261" s="229"/>
      <c r="BY261" s="229"/>
      <c r="BZ261" s="229"/>
      <c r="CA261" s="229"/>
      <c r="CB261" s="229"/>
      <c r="CC261" s="229"/>
      <c r="CD261" s="229"/>
      <c r="CE261" s="229"/>
      <c r="CF261" s="229"/>
      <c r="CG261" s="229"/>
      <c r="CH261" s="229"/>
      <c r="CI261" s="229"/>
      <c r="CJ261" s="229"/>
      <c r="CK261" s="229"/>
      <c r="CL261" s="205"/>
      <c r="CM261" s="205"/>
      <c r="CN261" s="205"/>
      <c r="CO261" s="205"/>
    </row>
    <row r="262" spans="2:93" ht="20.100000000000001" customHeight="1" x14ac:dyDescent="0.25">
      <c r="B262" s="215"/>
      <c r="C262" s="216"/>
      <c r="D262" s="205"/>
      <c r="E262" s="205"/>
      <c r="F262" s="205"/>
      <c r="G262" s="205"/>
      <c r="H262" s="205"/>
      <c r="I262" s="205"/>
      <c r="J262" s="205"/>
      <c r="K262" s="205"/>
      <c r="L262" s="205"/>
      <c r="M262" s="205"/>
      <c r="N262" s="205"/>
      <c r="O262" s="205"/>
      <c r="P262" s="208"/>
      <c r="Q262" s="206"/>
      <c r="R262" s="206"/>
      <c r="S262" s="206"/>
      <c r="T262" s="206"/>
      <c r="U262" s="206"/>
      <c r="V262" s="206"/>
      <c r="W262" s="206"/>
      <c r="X262" s="206"/>
      <c r="Y262" s="206"/>
      <c r="Z262" s="206"/>
      <c r="AA262" s="206"/>
      <c r="AB262" s="206"/>
      <c r="AC262" s="207"/>
      <c r="AD262" s="207"/>
      <c r="AE262" s="205"/>
      <c r="AF262" s="205"/>
      <c r="AG262" s="205"/>
      <c r="AH262" s="205"/>
      <c r="AI262" s="205"/>
      <c r="AJ262" s="205"/>
      <c r="AK262" s="205"/>
      <c r="AL262" s="205"/>
      <c r="AM262" s="205"/>
      <c r="AN262" s="205"/>
      <c r="AO262" s="205"/>
      <c r="AP262" s="205"/>
      <c r="AQ262" s="205"/>
      <c r="AR262" s="205"/>
      <c r="AS262" s="205"/>
      <c r="AT262" s="205"/>
      <c r="AU262" s="205"/>
      <c r="AV262" s="205"/>
      <c r="AW262" s="205"/>
      <c r="AX262" s="205"/>
      <c r="AY262" s="205"/>
      <c r="AZ262" s="205"/>
      <c r="BA262" s="205"/>
      <c r="BB262" s="205"/>
      <c r="BC262" s="205"/>
      <c r="BD262" s="205"/>
      <c r="BE262" s="205"/>
      <c r="BF262" s="205"/>
      <c r="BG262" s="205"/>
      <c r="BH262" s="205"/>
      <c r="BI262" s="205"/>
      <c r="BJ262" s="205"/>
      <c r="BK262" s="205"/>
      <c r="BL262" s="205"/>
      <c r="BM262" s="205"/>
      <c r="BN262" s="205"/>
      <c r="BO262" s="229">
        <f t="shared" ref="BO262:CK262" si="242">+BO260-BO13</f>
        <v>0</v>
      </c>
      <c r="BP262" s="229">
        <f t="shared" si="242"/>
        <v>0</v>
      </c>
      <c r="BQ262" s="229">
        <f t="shared" si="242"/>
        <v>0</v>
      </c>
      <c r="BR262" s="229">
        <f t="shared" si="242"/>
        <v>0</v>
      </c>
      <c r="BS262" s="229">
        <f t="shared" si="242"/>
        <v>0</v>
      </c>
      <c r="BT262" s="229">
        <f t="shared" si="242"/>
        <v>0</v>
      </c>
      <c r="BU262" s="229">
        <f t="shared" si="242"/>
        <v>0</v>
      </c>
      <c r="BV262" s="229">
        <f t="shared" si="242"/>
        <v>0</v>
      </c>
      <c r="BW262" s="229">
        <f t="shared" si="242"/>
        <v>0</v>
      </c>
      <c r="BX262" s="229">
        <f t="shared" si="242"/>
        <v>0</v>
      </c>
      <c r="BY262" s="229">
        <f t="shared" si="242"/>
        <v>0</v>
      </c>
      <c r="BZ262" s="229">
        <f t="shared" si="242"/>
        <v>0</v>
      </c>
      <c r="CA262" s="229">
        <f t="shared" si="242"/>
        <v>0</v>
      </c>
      <c r="CB262" s="229">
        <f t="shared" si="242"/>
        <v>0</v>
      </c>
      <c r="CC262" s="229">
        <f t="shared" si="242"/>
        <v>-6.1314680351642892E-4</v>
      </c>
      <c r="CD262" s="229">
        <f t="shared" si="242"/>
        <v>0</v>
      </c>
      <c r="CE262" s="229">
        <f t="shared" si="242"/>
        <v>0</v>
      </c>
      <c r="CF262" s="229">
        <f t="shared" si="242"/>
        <v>0</v>
      </c>
      <c r="CG262" s="229">
        <f t="shared" si="242"/>
        <v>0</v>
      </c>
      <c r="CH262" s="229">
        <f t="shared" si="242"/>
        <v>0</v>
      </c>
      <c r="CI262" s="229">
        <f t="shared" si="242"/>
        <v>0</v>
      </c>
      <c r="CJ262" s="229">
        <f t="shared" si="242"/>
        <v>0</v>
      </c>
      <c r="CK262" s="229">
        <f t="shared" si="242"/>
        <v>0</v>
      </c>
      <c r="CL262" s="205"/>
      <c r="CM262" s="205"/>
      <c r="CN262" s="205"/>
      <c r="CO262" s="205"/>
    </row>
    <row r="263" spans="2:93" ht="20.100000000000001" customHeight="1" x14ac:dyDescent="0.25">
      <c r="B263" s="215"/>
      <c r="C263" s="216"/>
      <c r="D263" s="205"/>
      <c r="E263" s="205"/>
      <c r="F263" s="205"/>
      <c r="G263" s="205"/>
      <c r="H263" s="205"/>
      <c r="I263" s="205"/>
      <c r="J263" s="205"/>
      <c r="K263" s="205"/>
      <c r="L263" s="205"/>
      <c r="M263" s="205"/>
      <c r="N263" s="205"/>
      <c r="O263" s="205"/>
      <c r="P263" s="208"/>
      <c r="Q263" s="206"/>
      <c r="R263" s="206"/>
      <c r="S263" s="206"/>
      <c r="T263" s="206"/>
      <c r="U263" s="206"/>
      <c r="V263" s="206"/>
      <c r="W263" s="206"/>
      <c r="X263" s="206"/>
      <c r="Y263" s="206"/>
      <c r="Z263" s="206"/>
      <c r="AA263" s="206"/>
      <c r="AB263" s="206"/>
      <c r="AC263" s="207"/>
      <c r="AD263" s="207"/>
      <c r="AE263" s="205"/>
      <c r="AF263" s="205"/>
      <c r="AG263" s="205"/>
      <c r="AH263" s="205"/>
      <c r="AI263" s="205"/>
      <c r="AJ263" s="205"/>
      <c r="AK263" s="205"/>
      <c r="AL263" s="205"/>
      <c r="AM263" s="205"/>
      <c r="AN263" s="205"/>
      <c r="AO263" s="205"/>
      <c r="AP263" s="205"/>
      <c r="AQ263" s="205"/>
      <c r="AR263" s="205"/>
      <c r="AS263" s="205"/>
      <c r="AT263" s="205"/>
      <c r="AU263" s="205"/>
      <c r="AV263" s="205"/>
      <c r="AW263" s="205"/>
      <c r="AX263" s="205"/>
      <c r="AY263" s="205"/>
      <c r="AZ263" s="205"/>
      <c r="BA263" s="205"/>
      <c r="BB263" s="205"/>
      <c r="BC263" s="205"/>
      <c r="BD263" s="205"/>
      <c r="BE263" s="205"/>
      <c r="BF263" s="205"/>
      <c r="BG263" s="205"/>
      <c r="BH263" s="205"/>
      <c r="BI263" s="205"/>
      <c r="BJ263" s="205"/>
      <c r="BK263" s="205"/>
      <c r="BL263" s="205"/>
      <c r="BM263" s="205"/>
      <c r="BN263" s="205"/>
      <c r="BO263" s="205"/>
      <c r="BP263" s="205"/>
      <c r="BQ263" s="205"/>
      <c r="BR263" s="205"/>
      <c r="BS263" s="205"/>
      <c r="BT263" s="205"/>
      <c r="BU263" s="205"/>
      <c r="BV263" s="205"/>
      <c r="BW263" s="205"/>
      <c r="BX263" s="205"/>
      <c r="BY263" s="205"/>
      <c r="BZ263" s="205"/>
      <c r="CA263" s="205"/>
      <c r="CB263" s="205"/>
      <c r="CC263" s="205"/>
      <c r="CD263" s="205"/>
      <c r="CE263" s="205"/>
      <c r="CF263" s="205"/>
      <c r="CG263" s="205"/>
      <c r="CH263" s="205"/>
      <c r="CI263" s="205"/>
      <c r="CJ263" s="205"/>
      <c r="CK263" s="205"/>
      <c r="CL263" s="205"/>
      <c r="CM263" s="205"/>
      <c r="CN263" s="205"/>
      <c r="CO263" s="205"/>
    </row>
    <row r="264" spans="2:93" ht="20.100000000000001" customHeight="1" x14ac:dyDescent="0.25">
      <c r="B264" s="215"/>
      <c r="C264" s="216"/>
      <c r="D264" s="205"/>
      <c r="E264" s="205"/>
      <c r="F264" s="205"/>
      <c r="G264" s="205"/>
      <c r="H264" s="205"/>
      <c r="I264" s="205"/>
      <c r="J264" s="205"/>
      <c r="K264" s="205"/>
      <c r="L264" s="205"/>
      <c r="M264" s="205"/>
      <c r="N264" s="205"/>
      <c r="O264" s="205"/>
      <c r="P264" s="208"/>
      <c r="Q264" s="206"/>
      <c r="R264" s="206"/>
      <c r="S264" s="206"/>
      <c r="T264" s="206"/>
      <c r="U264" s="206"/>
      <c r="V264" s="206"/>
      <c r="W264" s="206"/>
      <c r="X264" s="206"/>
      <c r="Y264" s="206"/>
      <c r="Z264" s="206"/>
      <c r="AA264" s="206"/>
      <c r="AB264" s="206"/>
      <c r="AC264" s="207"/>
      <c r="AD264" s="207"/>
      <c r="AE264" s="205"/>
      <c r="AF264" s="205"/>
      <c r="AG264" s="205"/>
      <c r="AH264" s="205"/>
      <c r="AI264" s="205"/>
      <c r="AJ264" s="205"/>
      <c r="AK264" s="205"/>
      <c r="AL264" s="205"/>
      <c r="AM264" s="205"/>
      <c r="AN264" s="205"/>
      <c r="AO264" s="205"/>
      <c r="AP264" s="205"/>
      <c r="AQ264" s="205"/>
      <c r="AR264" s="205"/>
      <c r="AS264" s="205"/>
      <c r="AT264" s="205"/>
      <c r="AU264" s="205"/>
      <c r="AV264" s="205"/>
      <c r="AW264" s="205"/>
      <c r="AX264" s="205"/>
      <c r="AY264" s="205"/>
      <c r="AZ264" s="205"/>
      <c r="BA264" s="205"/>
      <c r="BB264" s="205"/>
      <c r="BC264" s="205"/>
      <c r="BD264" s="205"/>
      <c r="BE264" s="205"/>
      <c r="BF264" s="205"/>
      <c r="BG264" s="205"/>
      <c r="BH264" s="205"/>
      <c r="BI264" s="205"/>
      <c r="BJ264" s="205"/>
      <c r="BK264" s="205"/>
      <c r="BL264" s="205"/>
      <c r="BM264" s="205"/>
      <c r="BN264" s="205"/>
      <c r="BO264" s="229"/>
      <c r="BP264" s="229"/>
      <c r="BQ264" s="229"/>
      <c r="BR264" s="229"/>
      <c r="BS264" s="229"/>
      <c r="BT264" s="229"/>
      <c r="BU264" s="229"/>
      <c r="BV264" s="229"/>
      <c r="BW264" s="229"/>
      <c r="BX264" s="229"/>
      <c r="BY264" s="229"/>
      <c r="BZ264" s="229"/>
      <c r="CA264" s="229"/>
      <c r="CB264" s="229"/>
      <c r="CC264" s="229"/>
      <c r="CD264" s="229"/>
      <c r="CE264" s="229"/>
      <c r="CF264" s="229"/>
      <c r="CG264" s="229"/>
      <c r="CH264" s="229"/>
      <c r="CI264" s="229"/>
      <c r="CJ264" s="229"/>
      <c r="CK264" s="229"/>
      <c r="CL264" s="205"/>
      <c r="CM264" s="205"/>
      <c r="CN264" s="205"/>
      <c r="CO264" s="205"/>
    </row>
    <row r="265" spans="2:93" ht="20.100000000000001" customHeight="1" x14ac:dyDescent="0.25">
      <c r="B265" s="215"/>
      <c r="C265" s="216"/>
      <c r="D265" s="205"/>
      <c r="E265" s="205"/>
      <c r="F265" s="205"/>
      <c r="G265" s="205"/>
      <c r="H265" s="205"/>
      <c r="I265" s="205"/>
      <c r="J265" s="205"/>
      <c r="K265" s="205"/>
      <c r="L265" s="205"/>
      <c r="M265" s="205"/>
      <c r="N265" s="205"/>
      <c r="O265" s="205"/>
      <c r="P265" s="208"/>
      <c r="Q265" s="206"/>
      <c r="R265" s="206"/>
      <c r="S265" s="206"/>
      <c r="T265" s="206"/>
      <c r="U265" s="206"/>
      <c r="V265" s="206"/>
      <c r="W265" s="206"/>
      <c r="X265" s="206"/>
      <c r="Y265" s="206"/>
      <c r="Z265" s="206"/>
      <c r="AA265" s="206"/>
      <c r="AB265" s="206"/>
      <c r="AC265" s="207"/>
      <c r="AD265" s="207"/>
      <c r="AE265" s="205"/>
      <c r="AF265" s="205"/>
      <c r="AG265" s="205"/>
      <c r="AH265" s="205"/>
      <c r="AI265" s="205"/>
      <c r="AJ265" s="205"/>
      <c r="AK265" s="205"/>
      <c r="AL265" s="205"/>
      <c r="AM265" s="205"/>
      <c r="AN265" s="205"/>
      <c r="AO265" s="205"/>
      <c r="AP265" s="205"/>
      <c r="AQ265" s="205"/>
      <c r="AR265" s="205"/>
      <c r="AS265" s="205"/>
      <c r="AT265" s="205"/>
      <c r="AU265" s="205"/>
      <c r="AV265" s="205"/>
      <c r="AW265" s="205"/>
      <c r="AX265" s="205"/>
      <c r="AY265" s="205"/>
      <c r="AZ265" s="205"/>
      <c r="BA265" s="205"/>
      <c r="BB265" s="205"/>
      <c r="BC265" s="205"/>
      <c r="BD265" s="205"/>
      <c r="BE265" s="205"/>
      <c r="BF265" s="205"/>
      <c r="BG265" s="205"/>
      <c r="BH265" s="205"/>
      <c r="BI265" s="205"/>
      <c r="BJ265" s="205"/>
      <c r="BK265" s="205"/>
      <c r="BL265" s="205"/>
      <c r="BM265" s="205"/>
      <c r="BN265" s="205"/>
      <c r="BO265" s="229"/>
      <c r="BP265" s="229"/>
      <c r="BQ265" s="229"/>
      <c r="BR265" s="229"/>
      <c r="BS265" s="229"/>
      <c r="BT265" s="229"/>
      <c r="BU265" s="229"/>
      <c r="BV265" s="229"/>
      <c r="BW265" s="229"/>
      <c r="BX265" s="229"/>
      <c r="BY265" s="229"/>
      <c r="BZ265" s="229"/>
      <c r="CA265" s="229"/>
      <c r="CB265" s="229"/>
      <c r="CC265" s="229"/>
      <c r="CD265" s="229"/>
      <c r="CE265" s="229"/>
      <c r="CF265" s="229"/>
      <c r="CG265" s="229"/>
      <c r="CH265" s="229"/>
      <c r="CI265" s="229"/>
      <c r="CJ265" s="229"/>
      <c r="CK265" s="229"/>
      <c r="CL265" s="205"/>
      <c r="CM265" s="205"/>
      <c r="CN265" s="205"/>
      <c r="CO265" s="205"/>
    </row>
    <row r="266" spans="2:93" ht="20.100000000000001" customHeight="1" x14ac:dyDescent="0.25">
      <c r="B266" s="215"/>
      <c r="C266" s="216"/>
      <c r="D266" s="205"/>
      <c r="E266" s="205"/>
      <c r="F266" s="205"/>
      <c r="G266" s="205"/>
      <c r="H266" s="205"/>
      <c r="I266" s="205"/>
      <c r="J266" s="205"/>
      <c r="K266" s="205"/>
      <c r="L266" s="205"/>
      <c r="M266" s="205"/>
      <c r="N266" s="205"/>
      <c r="O266" s="205"/>
      <c r="P266" s="208"/>
      <c r="Q266" s="206"/>
      <c r="R266" s="206"/>
      <c r="S266" s="206"/>
      <c r="T266" s="206"/>
      <c r="U266" s="206"/>
      <c r="V266" s="206"/>
      <c r="W266" s="206"/>
      <c r="X266" s="206"/>
      <c r="Y266" s="206"/>
      <c r="Z266" s="206"/>
      <c r="AA266" s="206"/>
      <c r="AB266" s="206"/>
      <c r="AC266" s="207"/>
      <c r="AD266" s="207"/>
      <c r="AE266" s="205"/>
      <c r="AF266" s="205"/>
      <c r="AG266" s="205"/>
      <c r="AH266" s="205"/>
      <c r="AI266" s="205"/>
      <c r="AJ266" s="205"/>
      <c r="AK266" s="205"/>
      <c r="AL266" s="205"/>
      <c r="AM266" s="205"/>
      <c r="AN266" s="205"/>
      <c r="AO266" s="205"/>
      <c r="AP266" s="205"/>
      <c r="AQ266" s="205"/>
      <c r="AR266" s="205"/>
      <c r="AS266" s="205"/>
      <c r="AT266" s="205"/>
      <c r="AU266" s="205"/>
      <c r="AV266" s="205"/>
      <c r="AW266" s="205"/>
      <c r="AX266" s="205"/>
      <c r="AY266" s="205"/>
      <c r="AZ266" s="205"/>
      <c r="BA266" s="205"/>
      <c r="BB266" s="205"/>
      <c r="BC266" s="205"/>
      <c r="BD266" s="205"/>
      <c r="BE266" s="205"/>
      <c r="BF266" s="205"/>
      <c r="BG266" s="205"/>
      <c r="BH266" s="205"/>
      <c r="BI266" s="205"/>
      <c r="BJ266" s="205"/>
      <c r="BK266" s="205"/>
      <c r="BL266" s="205"/>
      <c r="BM266" s="205"/>
      <c r="BN266" s="205"/>
      <c r="BO266" s="205"/>
      <c r="BP266" s="205"/>
      <c r="BQ266" s="205"/>
      <c r="BR266" s="205"/>
      <c r="BS266" s="205"/>
      <c r="BT266" s="205"/>
      <c r="BU266" s="205"/>
      <c r="BV266" s="205"/>
      <c r="BW266" s="205"/>
      <c r="BX266" s="205"/>
      <c r="BY266" s="205"/>
      <c r="BZ266" s="205"/>
      <c r="CA266" s="205"/>
      <c r="CB266" s="205"/>
      <c r="CC266" s="205"/>
      <c r="CD266" s="205"/>
      <c r="CE266" s="205"/>
      <c r="CF266" s="205"/>
      <c r="CG266" s="205"/>
      <c r="CH266" s="205"/>
      <c r="CI266" s="205"/>
      <c r="CJ266" s="205"/>
      <c r="CK266" s="205"/>
      <c r="CL266" s="205"/>
      <c r="CM266" s="205"/>
      <c r="CN266" s="205"/>
      <c r="CO266" s="205"/>
    </row>
    <row r="267" spans="2:93" ht="20.100000000000001" customHeight="1" x14ac:dyDescent="0.25">
      <c r="B267" s="215"/>
      <c r="C267" s="216"/>
      <c r="D267" s="205"/>
      <c r="E267" s="205"/>
      <c r="F267" s="205"/>
      <c r="G267" s="205"/>
      <c r="H267" s="205"/>
      <c r="I267" s="205"/>
      <c r="J267" s="205"/>
      <c r="K267" s="205"/>
      <c r="L267" s="205"/>
      <c r="M267" s="205"/>
      <c r="N267" s="205"/>
      <c r="O267" s="205"/>
      <c r="P267" s="208"/>
      <c r="Q267" s="206"/>
      <c r="R267" s="206"/>
      <c r="S267" s="206"/>
      <c r="T267" s="206"/>
      <c r="U267" s="206"/>
      <c r="V267" s="206"/>
      <c r="W267" s="206"/>
      <c r="X267" s="206"/>
      <c r="Y267" s="206"/>
      <c r="Z267" s="206"/>
      <c r="AA267" s="206"/>
      <c r="AB267" s="206"/>
      <c r="AC267" s="207"/>
      <c r="AD267" s="207"/>
      <c r="AE267" s="205"/>
      <c r="AF267" s="205"/>
      <c r="AG267" s="205"/>
      <c r="AH267" s="205"/>
      <c r="AI267" s="205"/>
      <c r="AJ267" s="205"/>
      <c r="AK267" s="205"/>
      <c r="AL267" s="205"/>
      <c r="AM267" s="205"/>
      <c r="AN267" s="205"/>
      <c r="AO267" s="205"/>
      <c r="AP267" s="205"/>
      <c r="AQ267" s="205"/>
      <c r="AR267" s="205"/>
      <c r="AS267" s="205"/>
      <c r="AT267" s="205"/>
      <c r="AU267" s="205"/>
      <c r="AV267" s="205"/>
      <c r="AW267" s="205"/>
      <c r="AX267" s="205"/>
      <c r="AY267" s="205"/>
      <c r="AZ267" s="205"/>
      <c r="BA267" s="205"/>
      <c r="BB267" s="205"/>
      <c r="BC267" s="205"/>
      <c r="BD267" s="205"/>
      <c r="BE267" s="205"/>
      <c r="BF267" s="205"/>
      <c r="BG267" s="205"/>
      <c r="BH267" s="205"/>
      <c r="BI267" s="205"/>
      <c r="BJ267" s="205"/>
      <c r="BK267" s="205"/>
      <c r="BL267" s="205"/>
      <c r="BM267" s="205"/>
      <c r="BN267" s="205"/>
      <c r="BO267" s="205"/>
      <c r="BP267" s="205"/>
      <c r="BQ267" s="205"/>
      <c r="BR267" s="205"/>
      <c r="BS267" s="205"/>
      <c r="BT267" s="205"/>
      <c r="BU267" s="205"/>
      <c r="BV267" s="205"/>
      <c r="BW267" s="205"/>
      <c r="BX267" s="205"/>
      <c r="BY267" s="205"/>
      <c r="BZ267" s="205"/>
      <c r="CA267" s="205"/>
      <c r="CB267" s="205"/>
      <c r="CC267" s="205"/>
      <c r="CD267" s="205"/>
      <c r="CE267" s="205"/>
      <c r="CF267" s="205"/>
      <c r="CG267" s="205"/>
      <c r="CH267" s="205"/>
      <c r="CI267" s="205"/>
      <c r="CJ267" s="205"/>
      <c r="CK267" s="205"/>
      <c r="CL267" s="205"/>
      <c r="CM267" s="205"/>
      <c r="CN267" s="205"/>
      <c r="CO267" s="205"/>
    </row>
    <row r="268" spans="2:93" ht="20.100000000000001" customHeight="1" x14ac:dyDescent="0.25">
      <c r="B268" s="215"/>
      <c r="C268" s="216"/>
      <c r="D268" s="205"/>
      <c r="E268" s="205"/>
      <c r="F268" s="205"/>
      <c r="G268" s="205"/>
      <c r="H268" s="205"/>
      <c r="I268" s="205"/>
      <c r="J268" s="205"/>
      <c r="K268" s="205"/>
      <c r="L268" s="205"/>
      <c r="M268" s="205"/>
      <c r="N268" s="205"/>
      <c r="O268" s="205"/>
      <c r="P268" s="208"/>
      <c r="Q268" s="206"/>
      <c r="R268" s="206"/>
      <c r="S268" s="206"/>
      <c r="T268" s="206"/>
      <c r="U268" s="206"/>
      <c r="V268" s="206"/>
      <c r="W268" s="206"/>
      <c r="X268" s="206"/>
      <c r="Y268" s="206"/>
      <c r="Z268" s="206"/>
      <c r="AA268" s="206"/>
      <c r="AB268" s="206"/>
      <c r="AC268" s="207"/>
      <c r="AD268" s="207"/>
      <c r="AE268" s="205"/>
      <c r="AF268" s="205"/>
      <c r="AG268" s="205"/>
      <c r="AH268" s="205"/>
      <c r="AI268" s="205"/>
      <c r="AJ268" s="205"/>
      <c r="AK268" s="205"/>
      <c r="AL268" s="205"/>
      <c r="AM268" s="205"/>
      <c r="AN268" s="205"/>
      <c r="AO268" s="205"/>
      <c r="AP268" s="205"/>
      <c r="AQ268" s="205"/>
      <c r="AR268" s="205"/>
      <c r="AS268" s="205"/>
      <c r="AT268" s="205"/>
      <c r="AU268" s="205"/>
      <c r="AV268" s="205"/>
      <c r="AW268" s="205"/>
      <c r="AX268" s="205"/>
      <c r="AY268" s="205"/>
      <c r="AZ268" s="205"/>
      <c r="BA268" s="205"/>
      <c r="BB268" s="205"/>
      <c r="BC268" s="205"/>
      <c r="BD268" s="205"/>
      <c r="BE268" s="205"/>
      <c r="BF268" s="205"/>
      <c r="BG268" s="205"/>
      <c r="BH268" s="205"/>
      <c r="BI268" s="205"/>
      <c r="BJ268" s="205"/>
      <c r="BK268" s="205"/>
      <c r="BL268" s="205"/>
      <c r="BM268" s="205"/>
      <c r="BN268" s="205"/>
      <c r="BO268" s="205"/>
      <c r="BP268" s="205"/>
      <c r="BQ268" s="205"/>
      <c r="BR268" s="205"/>
      <c r="BS268" s="205"/>
      <c r="BT268" s="205"/>
      <c r="BU268" s="205"/>
      <c r="BV268" s="205"/>
      <c r="BW268" s="205"/>
      <c r="BX268" s="205"/>
      <c r="BY268" s="205"/>
      <c r="BZ268" s="205"/>
      <c r="CA268" s="205"/>
      <c r="CB268" s="205"/>
      <c r="CC268" s="205"/>
      <c r="CD268" s="205"/>
      <c r="CE268" s="205"/>
      <c r="CF268" s="205"/>
      <c r="CG268" s="205"/>
      <c r="CH268" s="205"/>
      <c r="CI268" s="205"/>
      <c r="CJ268" s="205"/>
      <c r="CK268" s="205"/>
      <c r="CL268" s="205"/>
      <c r="CM268" s="205"/>
      <c r="CN268" s="205"/>
      <c r="CO268" s="205"/>
    </row>
    <row r="269" spans="2:93" ht="20.100000000000001" customHeight="1" x14ac:dyDescent="0.25">
      <c r="B269" s="215"/>
      <c r="C269" s="216"/>
      <c r="D269" s="205"/>
      <c r="E269" s="205"/>
      <c r="F269" s="205"/>
      <c r="G269" s="205"/>
      <c r="H269" s="205"/>
      <c r="I269" s="205"/>
      <c r="J269" s="205"/>
      <c r="K269" s="205"/>
      <c r="L269" s="205"/>
      <c r="M269" s="205"/>
      <c r="N269" s="205"/>
      <c r="O269" s="205"/>
      <c r="P269" s="208"/>
      <c r="Q269" s="206"/>
      <c r="R269" s="206"/>
      <c r="S269" s="206"/>
      <c r="T269" s="206"/>
      <c r="U269" s="206"/>
      <c r="V269" s="206"/>
      <c r="W269" s="206"/>
      <c r="X269" s="206"/>
      <c r="Y269" s="206"/>
      <c r="Z269" s="206"/>
      <c r="AA269" s="206"/>
      <c r="AB269" s="206"/>
      <c r="AC269" s="207"/>
      <c r="AD269" s="207"/>
      <c r="AE269" s="205"/>
      <c r="AF269" s="205"/>
      <c r="AG269" s="205"/>
      <c r="AH269" s="205"/>
      <c r="AI269" s="205"/>
      <c r="AJ269" s="205"/>
      <c r="AK269" s="205"/>
      <c r="AL269" s="205"/>
      <c r="AM269" s="205"/>
      <c r="AN269" s="205"/>
      <c r="AO269" s="205"/>
      <c r="AP269" s="205"/>
      <c r="AQ269" s="205"/>
      <c r="AR269" s="205"/>
      <c r="AS269" s="205"/>
      <c r="AT269" s="205"/>
      <c r="AU269" s="205"/>
      <c r="AV269" s="205"/>
      <c r="AW269" s="205"/>
      <c r="AX269" s="205"/>
      <c r="AY269" s="205"/>
      <c r="AZ269" s="205"/>
      <c r="BA269" s="205"/>
      <c r="BB269" s="205"/>
      <c r="BC269" s="205"/>
      <c r="BD269" s="205"/>
      <c r="BE269" s="205"/>
      <c r="BF269" s="205"/>
      <c r="BG269" s="205"/>
      <c r="BH269" s="205"/>
      <c r="BI269" s="205"/>
      <c r="BJ269" s="205"/>
      <c r="BK269" s="205"/>
      <c r="BL269" s="205"/>
      <c r="BM269" s="205"/>
      <c r="BN269" s="205"/>
      <c r="BO269" s="205"/>
      <c r="BP269" s="205"/>
      <c r="BQ269" s="205"/>
      <c r="BR269" s="205"/>
      <c r="BS269" s="205"/>
      <c r="BT269" s="205"/>
      <c r="BU269" s="205"/>
      <c r="BV269" s="205"/>
      <c r="BW269" s="205"/>
      <c r="BX269" s="205"/>
      <c r="BY269" s="205"/>
      <c r="BZ269" s="205"/>
      <c r="CA269" s="205"/>
      <c r="CB269" s="205"/>
      <c r="CC269" s="205"/>
      <c r="CD269" s="205"/>
      <c r="CE269" s="205"/>
      <c r="CF269" s="205"/>
      <c r="CG269" s="205"/>
      <c r="CH269" s="205"/>
      <c r="CI269" s="205"/>
      <c r="CJ269" s="205"/>
      <c r="CK269" s="205"/>
      <c r="CL269" s="205"/>
      <c r="CM269" s="205"/>
      <c r="CN269" s="205"/>
      <c r="CO269" s="205"/>
    </row>
    <row r="270" spans="2:93" ht="20.100000000000001" customHeight="1" x14ac:dyDescent="0.25">
      <c r="B270" s="215"/>
      <c r="C270" s="216"/>
      <c r="D270" s="205"/>
      <c r="E270" s="205"/>
      <c r="F270" s="205"/>
      <c r="G270" s="205"/>
      <c r="H270" s="205"/>
      <c r="I270" s="205"/>
      <c r="J270" s="205"/>
      <c r="K270" s="205"/>
      <c r="L270" s="205"/>
      <c r="M270" s="205"/>
      <c r="N270" s="205"/>
      <c r="O270" s="205"/>
      <c r="P270" s="208"/>
      <c r="Q270" s="206"/>
      <c r="R270" s="206"/>
      <c r="S270" s="206"/>
      <c r="T270" s="206"/>
      <c r="U270" s="206"/>
      <c r="V270" s="206"/>
      <c r="W270" s="206"/>
      <c r="X270" s="206"/>
      <c r="Y270" s="206"/>
      <c r="Z270" s="206"/>
      <c r="AA270" s="206"/>
      <c r="AB270" s="206"/>
      <c r="AC270" s="207"/>
      <c r="AD270" s="207"/>
      <c r="AE270" s="205"/>
      <c r="AF270" s="205"/>
      <c r="AG270" s="205"/>
      <c r="AH270" s="205"/>
      <c r="AI270" s="205"/>
      <c r="AJ270" s="205"/>
      <c r="AK270" s="205"/>
      <c r="AL270" s="205"/>
      <c r="AM270" s="205"/>
      <c r="AN270" s="205"/>
      <c r="AO270" s="205"/>
      <c r="AP270" s="205"/>
      <c r="AQ270" s="205"/>
      <c r="AR270" s="205"/>
      <c r="AS270" s="205"/>
      <c r="AT270" s="205"/>
      <c r="AU270" s="205"/>
      <c r="AV270" s="205"/>
      <c r="AW270" s="205"/>
      <c r="AX270" s="205"/>
      <c r="AY270" s="205"/>
      <c r="AZ270" s="205"/>
      <c r="BA270" s="205"/>
      <c r="BB270" s="205"/>
      <c r="BC270" s="205"/>
      <c r="BD270" s="205"/>
      <c r="BE270" s="205"/>
      <c r="BF270" s="205"/>
      <c r="BG270" s="205"/>
      <c r="BH270" s="205"/>
      <c r="BI270" s="205"/>
      <c r="BJ270" s="205"/>
      <c r="BK270" s="205"/>
      <c r="BL270" s="205"/>
      <c r="BM270" s="205"/>
      <c r="BN270" s="205"/>
      <c r="BO270" s="205"/>
      <c r="BP270" s="205"/>
      <c r="BQ270" s="205"/>
      <c r="BR270" s="205"/>
      <c r="BS270" s="205"/>
      <c r="BT270" s="205"/>
      <c r="BU270" s="205"/>
      <c r="BV270" s="205"/>
      <c r="BW270" s="205"/>
      <c r="BX270" s="205"/>
      <c r="BY270" s="205"/>
      <c r="BZ270" s="205"/>
      <c r="CA270" s="205"/>
      <c r="CB270" s="205"/>
      <c r="CC270" s="205"/>
      <c r="CD270" s="205"/>
      <c r="CE270" s="205"/>
      <c r="CF270" s="205"/>
      <c r="CG270" s="205"/>
      <c r="CH270" s="205"/>
      <c r="CI270" s="205"/>
      <c r="CJ270" s="205"/>
      <c r="CK270" s="205"/>
      <c r="CL270" s="205"/>
      <c r="CM270" s="205"/>
      <c r="CN270" s="205"/>
      <c r="CO270" s="205"/>
    </row>
    <row r="271" spans="2:93" ht="20.100000000000001" customHeight="1" x14ac:dyDescent="0.25">
      <c r="B271" s="215"/>
      <c r="C271" s="216"/>
      <c r="D271" s="205"/>
      <c r="E271" s="205"/>
      <c r="F271" s="205"/>
      <c r="G271" s="205"/>
      <c r="H271" s="205"/>
      <c r="I271" s="205"/>
      <c r="J271" s="205"/>
      <c r="K271" s="205"/>
      <c r="L271" s="205"/>
      <c r="M271" s="205"/>
      <c r="N271" s="205"/>
      <c r="O271" s="205"/>
      <c r="P271" s="208"/>
      <c r="Q271" s="206"/>
      <c r="R271" s="206"/>
      <c r="S271" s="206"/>
      <c r="T271" s="206"/>
      <c r="U271" s="206"/>
      <c r="V271" s="206"/>
      <c r="W271" s="206"/>
      <c r="X271" s="206"/>
      <c r="Y271" s="206"/>
      <c r="Z271" s="206"/>
      <c r="AA271" s="206"/>
      <c r="AB271" s="206"/>
      <c r="AC271" s="207"/>
      <c r="AD271" s="207"/>
      <c r="AE271" s="205"/>
      <c r="AF271" s="205"/>
      <c r="AG271" s="205"/>
      <c r="AH271" s="205"/>
      <c r="AI271" s="205"/>
      <c r="AJ271" s="205"/>
      <c r="AK271" s="205"/>
      <c r="AL271" s="205"/>
      <c r="AM271" s="205"/>
      <c r="AN271" s="205"/>
      <c r="AO271" s="205"/>
      <c r="AP271" s="205"/>
      <c r="AQ271" s="205"/>
      <c r="AR271" s="205"/>
      <c r="AS271" s="205"/>
      <c r="AT271" s="205"/>
      <c r="AU271" s="205"/>
      <c r="AV271" s="205"/>
      <c r="AW271" s="205"/>
      <c r="AX271" s="205"/>
      <c r="AY271" s="205"/>
      <c r="AZ271" s="205"/>
      <c r="BA271" s="205"/>
      <c r="BB271" s="205"/>
      <c r="BC271" s="205"/>
      <c r="BD271" s="205"/>
      <c r="BE271" s="205"/>
      <c r="BF271" s="205"/>
      <c r="BG271" s="205"/>
      <c r="BH271" s="205"/>
      <c r="BI271" s="205"/>
      <c r="BJ271" s="205"/>
      <c r="BK271" s="205"/>
      <c r="BL271" s="205"/>
      <c r="BM271" s="205"/>
      <c r="BN271" s="205"/>
      <c r="BO271" s="205"/>
      <c r="BP271" s="205"/>
      <c r="BQ271" s="205"/>
      <c r="BR271" s="205"/>
      <c r="BS271" s="205"/>
      <c r="BT271" s="205"/>
      <c r="BU271" s="205"/>
      <c r="BV271" s="205"/>
      <c r="BW271" s="205"/>
      <c r="BX271" s="205"/>
      <c r="BY271" s="205"/>
      <c r="BZ271" s="205"/>
      <c r="CA271" s="205"/>
      <c r="CB271" s="205"/>
      <c r="CC271" s="205"/>
      <c r="CD271" s="205"/>
      <c r="CE271" s="205"/>
      <c r="CF271" s="205"/>
      <c r="CG271" s="205"/>
      <c r="CH271" s="205"/>
      <c r="CI271" s="205"/>
      <c r="CJ271" s="205"/>
      <c r="CK271" s="205"/>
      <c r="CL271" s="205"/>
      <c r="CM271" s="205"/>
      <c r="CN271" s="205"/>
      <c r="CO271" s="205"/>
    </row>
    <row r="272" spans="2:93" ht="20.100000000000001" customHeight="1" x14ac:dyDescent="0.25">
      <c r="B272" s="215"/>
      <c r="C272" s="216"/>
      <c r="D272" s="205"/>
      <c r="E272" s="205"/>
      <c r="F272" s="205"/>
      <c r="G272" s="205"/>
      <c r="H272" s="205"/>
      <c r="I272" s="205"/>
      <c r="J272" s="205"/>
      <c r="K272" s="205"/>
      <c r="L272" s="205"/>
      <c r="M272" s="205"/>
      <c r="N272" s="205"/>
      <c r="O272" s="205"/>
      <c r="P272" s="208"/>
      <c r="Q272" s="206"/>
      <c r="R272" s="206"/>
      <c r="S272" s="206"/>
      <c r="T272" s="206"/>
      <c r="U272" s="206"/>
      <c r="V272" s="206"/>
      <c r="W272" s="206"/>
      <c r="X272" s="206"/>
      <c r="Y272" s="206"/>
      <c r="Z272" s="206"/>
      <c r="AA272" s="206"/>
      <c r="AB272" s="206"/>
      <c r="AC272" s="207"/>
      <c r="AD272" s="207"/>
      <c r="AE272" s="205"/>
      <c r="AF272" s="205"/>
      <c r="AG272" s="205"/>
      <c r="AH272" s="205"/>
      <c r="AI272" s="205"/>
      <c r="AJ272" s="205"/>
      <c r="AK272" s="205"/>
      <c r="AL272" s="205"/>
      <c r="AM272" s="205"/>
      <c r="AN272" s="205"/>
      <c r="AO272" s="205"/>
      <c r="AP272" s="205"/>
      <c r="AQ272" s="205"/>
      <c r="AR272" s="205"/>
      <c r="AS272" s="205"/>
      <c r="AT272" s="205"/>
      <c r="AU272" s="205"/>
      <c r="AV272" s="205"/>
      <c r="AW272" s="205"/>
      <c r="AX272" s="205"/>
      <c r="AY272" s="205"/>
      <c r="AZ272" s="205"/>
      <c r="BA272" s="205"/>
      <c r="BB272" s="205"/>
      <c r="BC272" s="205"/>
      <c r="BD272" s="205"/>
      <c r="BE272" s="205"/>
      <c r="BF272" s="205"/>
      <c r="BG272" s="205"/>
      <c r="BH272" s="205"/>
      <c r="BI272" s="205"/>
      <c r="BJ272" s="205"/>
      <c r="BK272" s="205"/>
      <c r="BL272" s="205"/>
      <c r="BM272" s="205"/>
      <c r="BN272" s="205"/>
      <c r="BO272" s="205"/>
      <c r="BP272" s="205"/>
      <c r="BQ272" s="205"/>
      <c r="BR272" s="205"/>
      <c r="BS272" s="205"/>
      <c r="BT272" s="205"/>
      <c r="BU272" s="205"/>
      <c r="BV272" s="205"/>
      <c r="BW272" s="205"/>
      <c r="BX272" s="205"/>
      <c r="BY272" s="205"/>
      <c r="BZ272" s="205"/>
      <c r="CA272" s="205"/>
      <c r="CB272" s="205"/>
      <c r="CC272" s="205"/>
      <c r="CD272" s="205"/>
      <c r="CE272" s="205"/>
      <c r="CF272" s="205"/>
      <c r="CG272" s="205"/>
      <c r="CH272" s="205"/>
      <c r="CI272" s="205"/>
      <c r="CJ272" s="205"/>
      <c r="CK272" s="205"/>
      <c r="CL272" s="205"/>
      <c r="CM272" s="205"/>
      <c r="CN272" s="205"/>
      <c r="CO272" s="205"/>
    </row>
    <row r="273" spans="2:93" ht="20.100000000000001" customHeight="1" x14ac:dyDescent="0.25">
      <c r="B273" s="215"/>
      <c r="C273" s="216"/>
      <c r="D273" s="205"/>
      <c r="E273" s="205"/>
      <c r="F273" s="205"/>
      <c r="G273" s="205"/>
      <c r="H273" s="205"/>
      <c r="I273" s="205"/>
      <c r="J273" s="205"/>
      <c r="K273" s="205"/>
      <c r="L273" s="205"/>
      <c r="M273" s="205"/>
      <c r="N273" s="205"/>
      <c r="O273" s="205"/>
      <c r="P273" s="208"/>
      <c r="Q273" s="206"/>
      <c r="R273" s="206"/>
      <c r="S273" s="206"/>
      <c r="T273" s="206"/>
      <c r="U273" s="206"/>
      <c r="V273" s="206"/>
      <c r="W273" s="206"/>
      <c r="X273" s="206"/>
      <c r="Y273" s="206"/>
      <c r="Z273" s="206"/>
      <c r="AA273" s="206"/>
      <c r="AB273" s="206"/>
      <c r="AC273" s="207"/>
      <c r="AD273" s="207"/>
      <c r="AE273" s="205"/>
      <c r="AF273" s="205"/>
      <c r="AG273" s="205"/>
      <c r="AH273" s="205"/>
      <c r="AI273" s="205"/>
      <c r="AJ273" s="205"/>
      <c r="AK273" s="205"/>
      <c r="AL273" s="205"/>
      <c r="AM273" s="205"/>
      <c r="AN273" s="205"/>
      <c r="AO273" s="205"/>
      <c r="AP273" s="205"/>
      <c r="AQ273" s="205"/>
      <c r="AR273" s="205"/>
      <c r="AS273" s="205"/>
      <c r="AT273" s="205"/>
      <c r="AU273" s="205"/>
      <c r="AV273" s="205"/>
      <c r="AW273" s="205"/>
      <c r="AX273" s="205"/>
      <c r="AY273" s="205"/>
      <c r="AZ273" s="205"/>
      <c r="BA273" s="205"/>
      <c r="BB273" s="205"/>
      <c r="BC273" s="205"/>
      <c r="BD273" s="205"/>
      <c r="BE273" s="205"/>
      <c r="BF273" s="205"/>
      <c r="BG273" s="205"/>
      <c r="BH273" s="205"/>
      <c r="BI273" s="205"/>
      <c r="BJ273" s="205"/>
      <c r="BK273" s="205"/>
      <c r="BL273" s="205"/>
      <c r="BM273" s="205"/>
      <c r="BN273" s="205"/>
      <c r="BO273" s="205"/>
      <c r="BP273" s="205"/>
      <c r="BQ273" s="205"/>
      <c r="BR273" s="205"/>
      <c r="BS273" s="205"/>
      <c r="BT273" s="205"/>
      <c r="BU273" s="205"/>
      <c r="BV273" s="205"/>
      <c r="BW273" s="205"/>
      <c r="BX273" s="205"/>
      <c r="BY273" s="205"/>
      <c r="BZ273" s="205"/>
      <c r="CA273" s="205"/>
      <c r="CB273" s="205"/>
      <c r="CC273" s="205"/>
      <c r="CD273" s="205"/>
      <c r="CE273" s="205"/>
      <c r="CF273" s="205"/>
      <c r="CG273" s="205"/>
      <c r="CH273" s="205"/>
      <c r="CI273" s="205"/>
      <c r="CJ273" s="205"/>
      <c r="CK273" s="205"/>
      <c r="CL273" s="205"/>
      <c r="CM273" s="205"/>
      <c r="CN273" s="205"/>
      <c r="CO273" s="205"/>
    </row>
    <row r="274" spans="2:93" ht="20.100000000000001" customHeight="1" x14ac:dyDescent="0.25">
      <c r="B274" s="215"/>
      <c r="C274" s="216"/>
      <c r="D274" s="205"/>
      <c r="E274" s="205"/>
      <c r="F274" s="205"/>
      <c r="G274" s="205"/>
      <c r="H274" s="205"/>
      <c r="I274" s="205"/>
      <c r="J274" s="205"/>
      <c r="K274" s="205"/>
      <c r="L274" s="205"/>
      <c r="M274" s="205"/>
      <c r="N274" s="205"/>
      <c r="O274" s="205"/>
      <c r="P274" s="208"/>
      <c r="Q274" s="206"/>
      <c r="R274" s="206"/>
      <c r="S274" s="206"/>
      <c r="T274" s="206"/>
      <c r="U274" s="206"/>
      <c r="V274" s="206"/>
      <c r="W274" s="206"/>
      <c r="X274" s="206"/>
      <c r="Y274" s="206"/>
      <c r="Z274" s="206"/>
      <c r="AA274" s="206"/>
      <c r="AB274" s="206"/>
      <c r="AC274" s="207"/>
      <c r="AD274" s="207"/>
      <c r="AE274" s="205"/>
      <c r="AF274" s="205"/>
      <c r="AG274" s="205"/>
      <c r="AH274" s="205"/>
      <c r="AI274" s="205"/>
      <c r="AJ274" s="205"/>
      <c r="AK274" s="205"/>
      <c r="AL274" s="205"/>
      <c r="AM274" s="205"/>
      <c r="AN274" s="205"/>
      <c r="AO274" s="205"/>
      <c r="AP274" s="205"/>
      <c r="AQ274" s="205"/>
      <c r="AR274" s="205"/>
      <c r="AS274" s="205"/>
      <c r="AT274" s="205"/>
      <c r="AU274" s="205"/>
      <c r="AV274" s="205"/>
      <c r="AW274" s="205"/>
      <c r="AX274" s="205"/>
      <c r="AY274" s="205"/>
      <c r="AZ274" s="205"/>
      <c r="BA274" s="205"/>
      <c r="BB274" s="205"/>
      <c r="BC274" s="205"/>
      <c r="BD274" s="205"/>
      <c r="BE274" s="205"/>
      <c r="BF274" s="205"/>
      <c r="BG274" s="205"/>
      <c r="BH274" s="205"/>
      <c r="BI274" s="205"/>
      <c r="BJ274" s="205"/>
      <c r="BK274" s="205"/>
      <c r="BL274" s="205"/>
      <c r="BM274" s="205"/>
      <c r="BN274" s="205"/>
      <c r="BO274" s="205"/>
      <c r="BP274" s="205"/>
      <c r="BQ274" s="205"/>
      <c r="BR274" s="205"/>
      <c r="BS274" s="205"/>
      <c r="BT274" s="205"/>
      <c r="BU274" s="205"/>
      <c r="BV274" s="205"/>
      <c r="BW274" s="205"/>
      <c r="BX274" s="205"/>
      <c r="BY274" s="205"/>
      <c r="BZ274" s="205"/>
      <c r="CA274" s="205"/>
      <c r="CB274" s="205"/>
      <c r="CC274" s="205"/>
      <c r="CD274" s="205"/>
      <c r="CE274" s="205"/>
      <c r="CF274" s="205"/>
      <c r="CG274" s="205"/>
      <c r="CH274" s="205"/>
      <c r="CI274" s="205"/>
      <c r="CJ274" s="205"/>
      <c r="CK274" s="205"/>
      <c r="CL274" s="205"/>
      <c r="CM274" s="205"/>
      <c r="CN274" s="205"/>
      <c r="CO274" s="205"/>
    </row>
    <row r="275" spans="2:93" ht="20.100000000000001" customHeight="1" x14ac:dyDescent="0.25">
      <c r="B275" s="215"/>
      <c r="C275" s="216"/>
      <c r="D275" s="205"/>
      <c r="E275" s="205"/>
      <c r="F275" s="205"/>
      <c r="G275" s="205"/>
      <c r="H275" s="205"/>
      <c r="I275" s="205"/>
      <c r="J275" s="205"/>
      <c r="K275" s="205"/>
      <c r="L275" s="205"/>
      <c r="M275" s="205"/>
      <c r="N275" s="205"/>
      <c r="O275" s="205"/>
      <c r="P275" s="208"/>
      <c r="Q275" s="206"/>
      <c r="R275" s="206"/>
      <c r="S275" s="206"/>
      <c r="T275" s="206"/>
      <c r="U275" s="206"/>
      <c r="V275" s="206"/>
      <c r="W275" s="206"/>
      <c r="X275" s="206"/>
      <c r="Y275" s="206"/>
      <c r="Z275" s="206"/>
      <c r="AA275" s="206"/>
      <c r="AB275" s="206"/>
      <c r="AC275" s="207"/>
      <c r="AD275" s="207"/>
      <c r="AE275" s="205"/>
      <c r="AF275" s="205"/>
      <c r="AG275" s="205"/>
      <c r="AH275" s="205"/>
      <c r="AI275" s="205"/>
      <c r="AJ275" s="205"/>
      <c r="AK275" s="205"/>
      <c r="AL275" s="205"/>
      <c r="AM275" s="205"/>
      <c r="AN275" s="205"/>
      <c r="AO275" s="205"/>
      <c r="AP275" s="205"/>
      <c r="AQ275" s="205"/>
      <c r="AR275" s="205"/>
      <c r="AS275" s="205"/>
      <c r="AT275" s="205"/>
      <c r="AU275" s="205"/>
      <c r="AV275" s="205"/>
      <c r="AW275" s="205"/>
      <c r="AX275" s="205"/>
      <c r="AY275" s="205"/>
      <c r="AZ275" s="205"/>
      <c r="BA275" s="205"/>
      <c r="BB275" s="205"/>
      <c r="BC275" s="205"/>
      <c r="BD275" s="205"/>
      <c r="BE275" s="205"/>
      <c r="BF275" s="205"/>
      <c r="BG275" s="205"/>
      <c r="BH275" s="205"/>
      <c r="BI275" s="205"/>
      <c r="BJ275" s="205"/>
      <c r="BK275" s="205"/>
      <c r="BL275" s="205"/>
      <c r="BM275" s="205"/>
      <c r="BN275" s="205"/>
      <c r="BO275" s="205"/>
      <c r="BP275" s="205"/>
      <c r="BQ275" s="205"/>
      <c r="BR275" s="205"/>
      <c r="BS275" s="205"/>
      <c r="BT275" s="205"/>
      <c r="BU275" s="205"/>
      <c r="BV275" s="205"/>
      <c r="BW275" s="205"/>
      <c r="BX275" s="205"/>
      <c r="BY275" s="205"/>
      <c r="BZ275" s="205"/>
      <c r="CA275" s="205"/>
      <c r="CB275" s="205"/>
      <c r="CC275" s="205"/>
      <c r="CD275" s="205"/>
      <c r="CE275" s="205"/>
      <c r="CF275" s="205"/>
      <c r="CG275" s="205"/>
      <c r="CH275" s="205"/>
      <c r="CI275" s="205"/>
      <c r="CJ275" s="205"/>
      <c r="CK275" s="205"/>
      <c r="CL275" s="205"/>
      <c r="CM275" s="205"/>
      <c r="CN275" s="205"/>
      <c r="CO275" s="205"/>
    </row>
    <row r="276" spans="2:93" ht="20.100000000000001" customHeight="1" x14ac:dyDescent="0.25">
      <c r="B276" s="215"/>
      <c r="C276" s="216"/>
      <c r="D276" s="205"/>
      <c r="E276" s="205"/>
      <c r="F276" s="205"/>
      <c r="G276" s="205"/>
      <c r="H276" s="205"/>
      <c r="I276" s="205"/>
      <c r="J276" s="205"/>
      <c r="K276" s="205"/>
      <c r="L276" s="205"/>
      <c r="M276" s="205"/>
      <c r="N276" s="205"/>
      <c r="O276" s="205"/>
      <c r="P276" s="208"/>
      <c r="Q276" s="206"/>
      <c r="R276" s="206"/>
      <c r="S276" s="206"/>
      <c r="T276" s="206"/>
      <c r="U276" s="206"/>
      <c r="V276" s="206"/>
      <c r="W276" s="206"/>
      <c r="X276" s="206"/>
      <c r="Y276" s="206"/>
      <c r="Z276" s="206"/>
      <c r="AA276" s="206"/>
      <c r="AB276" s="206"/>
      <c r="AC276" s="207"/>
      <c r="AD276" s="207"/>
      <c r="AE276" s="205"/>
      <c r="AF276" s="205"/>
      <c r="AG276" s="205"/>
      <c r="AH276" s="205"/>
      <c r="AI276" s="205"/>
      <c r="AJ276" s="205"/>
      <c r="AK276" s="205"/>
      <c r="AL276" s="205"/>
      <c r="AM276" s="205"/>
      <c r="AN276" s="205"/>
      <c r="AO276" s="205"/>
      <c r="AP276" s="205"/>
      <c r="AQ276" s="205"/>
      <c r="AR276" s="205"/>
      <c r="AS276" s="205"/>
      <c r="AT276" s="205"/>
      <c r="AU276" s="205"/>
      <c r="AV276" s="205"/>
      <c r="AW276" s="205"/>
      <c r="AX276" s="205"/>
      <c r="AY276" s="205"/>
      <c r="AZ276" s="205"/>
      <c r="BA276" s="205"/>
      <c r="BB276" s="205"/>
      <c r="BC276" s="205"/>
      <c r="BD276" s="205"/>
      <c r="BE276" s="205"/>
      <c r="BF276" s="205"/>
      <c r="BG276" s="205"/>
      <c r="BH276" s="205"/>
      <c r="BI276" s="205"/>
      <c r="BJ276" s="205"/>
      <c r="BK276" s="205"/>
      <c r="BL276" s="205"/>
      <c r="BM276" s="205"/>
      <c r="BN276" s="205"/>
      <c r="BO276" s="205"/>
      <c r="BP276" s="205"/>
      <c r="BQ276" s="205"/>
      <c r="BR276" s="205"/>
      <c r="BS276" s="205"/>
      <c r="BT276" s="205"/>
      <c r="BU276" s="205"/>
      <c r="BV276" s="205"/>
      <c r="BW276" s="205"/>
      <c r="BX276" s="205"/>
      <c r="BY276" s="205"/>
      <c r="BZ276" s="205"/>
      <c r="CA276" s="205"/>
      <c r="CB276" s="205"/>
      <c r="CC276" s="205"/>
      <c r="CD276" s="205"/>
      <c r="CE276" s="205"/>
      <c r="CF276" s="205"/>
      <c r="CG276" s="205"/>
      <c r="CH276" s="205"/>
      <c r="CI276" s="205"/>
      <c r="CJ276" s="205"/>
      <c r="CK276" s="205"/>
      <c r="CL276" s="205"/>
      <c r="CM276" s="205"/>
      <c r="CN276" s="205"/>
      <c r="CO276" s="205"/>
    </row>
    <row r="277" spans="2:93" ht="20.100000000000001" customHeight="1" x14ac:dyDescent="0.25">
      <c r="B277" s="215"/>
      <c r="C277" s="216"/>
      <c r="D277" s="205"/>
      <c r="E277" s="205"/>
      <c r="F277" s="205"/>
      <c r="G277" s="205"/>
      <c r="H277" s="205"/>
      <c r="I277" s="205"/>
      <c r="J277" s="205"/>
      <c r="K277" s="205"/>
      <c r="L277" s="205"/>
      <c r="M277" s="205"/>
      <c r="N277" s="205"/>
      <c r="O277" s="205"/>
      <c r="P277" s="208"/>
      <c r="Q277" s="206"/>
      <c r="R277" s="206"/>
      <c r="S277" s="206"/>
      <c r="T277" s="206"/>
      <c r="U277" s="206"/>
      <c r="V277" s="206"/>
      <c r="W277" s="206"/>
      <c r="X277" s="206"/>
      <c r="Y277" s="206"/>
      <c r="Z277" s="206"/>
      <c r="AA277" s="206"/>
      <c r="AB277" s="206"/>
      <c r="AC277" s="207"/>
      <c r="AD277" s="207"/>
      <c r="AE277" s="205"/>
      <c r="AF277" s="205"/>
      <c r="AG277" s="205"/>
      <c r="AH277" s="205"/>
      <c r="AI277" s="205"/>
      <c r="AJ277" s="205"/>
      <c r="AK277" s="205"/>
      <c r="AL277" s="205"/>
      <c r="AM277" s="205"/>
      <c r="AN277" s="205"/>
      <c r="AO277" s="205"/>
      <c r="AP277" s="205"/>
      <c r="AQ277" s="205"/>
      <c r="AR277" s="205"/>
      <c r="AS277" s="205"/>
      <c r="AT277" s="205"/>
      <c r="AU277" s="205"/>
      <c r="AV277" s="205"/>
      <c r="AW277" s="205"/>
      <c r="AX277" s="205"/>
      <c r="AY277" s="205"/>
      <c r="AZ277" s="205"/>
      <c r="BA277" s="205"/>
      <c r="BB277" s="205"/>
      <c r="BC277" s="205"/>
      <c r="BD277" s="205"/>
      <c r="BE277" s="205"/>
      <c r="BF277" s="205"/>
      <c r="BG277" s="205"/>
      <c r="BH277" s="205"/>
      <c r="BI277" s="205"/>
      <c r="BJ277" s="205"/>
      <c r="BK277" s="205"/>
      <c r="BL277" s="205"/>
      <c r="BM277" s="205"/>
      <c r="BN277" s="205"/>
      <c r="BO277" s="205"/>
      <c r="BP277" s="205"/>
      <c r="BQ277" s="205"/>
      <c r="BR277" s="205"/>
      <c r="BS277" s="205"/>
      <c r="BT277" s="205"/>
      <c r="BU277" s="205"/>
      <c r="BV277" s="205"/>
      <c r="BW277" s="205"/>
      <c r="BX277" s="205"/>
      <c r="BY277" s="205"/>
      <c r="BZ277" s="205"/>
      <c r="CA277" s="205"/>
      <c r="CB277" s="205"/>
      <c r="CC277" s="205"/>
      <c r="CD277" s="205"/>
      <c r="CE277" s="205"/>
      <c r="CF277" s="205"/>
      <c r="CG277" s="205"/>
      <c r="CH277" s="205"/>
      <c r="CI277" s="205"/>
      <c r="CJ277" s="205"/>
      <c r="CK277" s="205"/>
      <c r="CL277" s="205"/>
      <c r="CM277" s="205"/>
      <c r="CN277" s="205"/>
      <c r="CO277" s="205"/>
    </row>
    <row r="278" spans="2:93" ht="20.100000000000001" customHeight="1" x14ac:dyDescent="0.25">
      <c r="B278" s="215"/>
      <c r="C278" s="216"/>
      <c r="D278" s="205"/>
      <c r="E278" s="205"/>
      <c r="F278" s="205"/>
      <c r="G278" s="205"/>
      <c r="H278" s="205"/>
      <c r="I278" s="205"/>
      <c r="J278" s="205"/>
      <c r="K278" s="205"/>
      <c r="L278" s="205"/>
      <c r="M278" s="205"/>
      <c r="N278" s="205"/>
      <c r="O278" s="205"/>
      <c r="P278" s="208"/>
      <c r="Q278" s="206"/>
      <c r="R278" s="206"/>
      <c r="S278" s="206"/>
      <c r="T278" s="206"/>
      <c r="U278" s="206"/>
      <c r="V278" s="206"/>
      <c r="W278" s="206"/>
      <c r="X278" s="206"/>
      <c r="Y278" s="206"/>
      <c r="Z278" s="206"/>
      <c r="AA278" s="206"/>
      <c r="AB278" s="206"/>
      <c r="AC278" s="207"/>
      <c r="AD278" s="207"/>
      <c r="AE278" s="205"/>
      <c r="AF278" s="205"/>
      <c r="AG278" s="205"/>
      <c r="AH278" s="205"/>
      <c r="AI278" s="205"/>
      <c r="AJ278" s="205"/>
      <c r="AK278" s="205"/>
      <c r="AL278" s="205"/>
      <c r="AM278" s="205"/>
      <c r="AN278" s="205"/>
      <c r="AO278" s="205"/>
      <c r="AP278" s="205"/>
      <c r="AQ278" s="205"/>
      <c r="AR278" s="205"/>
      <c r="AS278" s="205"/>
      <c r="AT278" s="205"/>
      <c r="AU278" s="205"/>
      <c r="AV278" s="205"/>
      <c r="AW278" s="205"/>
      <c r="AX278" s="205"/>
      <c r="AY278" s="205"/>
      <c r="AZ278" s="205"/>
      <c r="BA278" s="205"/>
      <c r="BB278" s="205"/>
      <c r="BC278" s="205"/>
      <c r="BD278" s="205"/>
      <c r="BE278" s="205"/>
      <c r="BF278" s="205"/>
      <c r="BG278" s="205"/>
      <c r="BH278" s="205"/>
      <c r="BI278" s="205"/>
      <c r="BJ278" s="205"/>
      <c r="BK278" s="205"/>
      <c r="BL278" s="205"/>
      <c r="BM278" s="205"/>
      <c r="BN278" s="205"/>
      <c r="BO278" s="205"/>
      <c r="BP278" s="205"/>
      <c r="BQ278" s="205"/>
      <c r="BR278" s="205"/>
      <c r="BS278" s="205"/>
      <c r="BT278" s="205"/>
      <c r="BU278" s="205"/>
      <c r="BV278" s="205"/>
      <c r="BW278" s="205"/>
      <c r="BX278" s="205"/>
      <c r="BY278" s="205"/>
      <c r="BZ278" s="205"/>
      <c r="CA278" s="205"/>
      <c r="CB278" s="205"/>
      <c r="CC278" s="205"/>
      <c r="CD278" s="205"/>
      <c r="CE278" s="205"/>
      <c r="CF278" s="205"/>
      <c r="CG278" s="205"/>
      <c r="CH278" s="205"/>
      <c r="CI278" s="205"/>
      <c r="CJ278" s="205"/>
      <c r="CK278" s="205"/>
      <c r="CL278" s="205"/>
      <c r="CM278" s="205"/>
      <c r="CN278" s="205"/>
      <c r="CO278" s="205"/>
    </row>
    <row r="279" spans="2:93" ht="20.100000000000001" customHeight="1" x14ac:dyDescent="0.25">
      <c r="B279" s="215"/>
      <c r="C279" s="216"/>
      <c r="D279" s="205"/>
      <c r="E279" s="205"/>
      <c r="F279" s="205"/>
      <c r="G279" s="205"/>
      <c r="H279" s="205"/>
      <c r="I279" s="205"/>
      <c r="J279" s="205"/>
      <c r="K279" s="205"/>
      <c r="L279" s="205"/>
      <c r="M279" s="205"/>
      <c r="N279" s="205"/>
      <c r="O279" s="205"/>
      <c r="P279" s="208"/>
      <c r="Q279" s="206"/>
      <c r="R279" s="206"/>
      <c r="S279" s="206"/>
      <c r="T279" s="206"/>
      <c r="U279" s="206"/>
      <c r="V279" s="206"/>
      <c r="W279" s="206"/>
      <c r="X279" s="206"/>
      <c r="Y279" s="206"/>
      <c r="Z279" s="206"/>
      <c r="AA279" s="206"/>
      <c r="AB279" s="206"/>
      <c r="AC279" s="207"/>
      <c r="AD279" s="207"/>
      <c r="AE279" s="205"/>
      <c r="AF279" s="205"/>
      <c r="AG279" s="205"/>
      <c r="AH279" s="205"/>
      <c r="AI279" s="205"/>
      <c r="AJ279" s="205"/>
      <c r="AK279" s="205"/>
      <c r="AL279" s="205"/>
      <c r="AM279" s="205"/>
      <c r="AN279" s="205"/>
      <c r="AO279" s="205"/>
      <c r="AP279" s="205"/>
      <c r="AQ279" s="205"/>
      <c r="AR279" s="205"/>
      <c r="AS279" s="205"/>
      <c r="AT279" s="205"/>
      <c r="AU279" s="205"/>
      <c r="AV279" s="205"/>
      <c r="AW279" s="205"/>
      <c r="AX279" s="205"/>
      <c r="AY279" s="205"/>
      <c r="AZ279" s="205"/>
      <c r="BA279" s="205"/>
      <c r="BB279" s="205"/>
      <c r="BC279" s="205"/>
      <c r="BD279" s="205"/>
      <c r="BE279" s="205"/>
      <c r="BF279" s="205"/>
      <c r="BG279" s="205"/>
      <c r="BH279" s="205"/>
      <c r="BI279" s="205"/>
      <c r="BJ279" s="205"/>
      <c r="BK279" s="205"/>
      <c r="BL279" s="205"/>
      <c r="BM279" s="205"/>
      <c r="BN279" s="205"/>
      <c r="BO279" s="205"/>
      <c r="BP279" s="205"/>
      <c r="BQ279" s="205"/>
      <c r="BR279" s="205"/>
      <c r="BS279" s="205"/>
      <c r="BT279" s="205"/>
      <c r="BU279" s="205"/>
      <c r="BV279" s="205"/>
      <c r="BW279" s="205"/>
      <c r="BX279" s="205"/>
      <c r="BY279" s="205"/>
      <c r="BZ279" s="205"/>
      <c r="CA279" s="205"/>
      <c r="CB279" s="205"/>
      <c r="CC279" s="205"/>
      <c r="CD279" s="205"/>
      <c r="CE279" s="205"/>
      <c r="CF279" s="205"/>
      <c r="CG279" s="205"/>
      <c r="CH279" s="205"/>
      <c r="CI279" s="205"/>
      <c r="CJ279" s="205"/>
      <c r="CK279" s="205"/>
      <c r="CL279" s="205"/>
      <c r="CM279" s="205"/>
      <c r="CN279" s="205"/>
      <c r="CO279" s="205"/>
    </row>
    <row r="280" spans="2:93" ht="20.100000000000001" customHeight="1" x14ac:dyDescent="0.25">
      <c r="B280" s="215"/>
      <c r="C280" s="216"/>
      <c r="D280" s="205"/>
      <c r="E280" s="205"/>
      <c r="F280" s="205"/>
      <c r="G280" s="205"/>
      <c r="H280" s="205"/>
      <c r="I280" s="205"/>
      <c r="J280" s="205"/>
      <c r="K280" s="205"/>
      <c r="L280" s="205"/>
      <c r="M280" s="205"/>
      <c r="N280" s="205"/>
      <c r="O280" s="205"/>
      <c r="P280" s="208"/>
      <c r="Q280" s="206"/>
      <c r="R280" s="206"/>
      <c r="S280" s="206"/>
      <c r="T280" s="206"/>
      <c r="U280" s="206"/>
      <c r="V280" s="206"/>
      <c r="W280" s="206"/>
      <c r="X280" s="206"/>
      <c r="Y280" s="206"/>
      <c r="Z280" s="206"/>
      <c r="AA280" s="206"/>
      <c r="AB280" s="206"/>
      <c r="AC280" s="207"/>
      <c r="AD280" s="207"/>
      <c r="AE280" s="205"/>
      <c r="AF280" s="205"/>
      <c r="AG280" s="205"/>
      <c r="AH280" s="205"/>
      <c r="AI280" s="205"/>
      <c r="AJ280" s="205"/>
      <c r="AK280" s="205"/>
      <c r="AL280" s="205"/>
      <c r="AM280" s="205"/>
      <c r="AN280" s="205"/>
      <c r="AO280" s="205"/>
      <c r="AP280" s="205"/>
      <c r="AQ280" s="205"/>
      <c r="AR280" s="205"/>
      <c r="AS280" s="205"/>
      <c r="AT280" s="205"/>
      <c r="AU280" s="205"/>
      <c r="AV280" s="205"/>
      <c r="AW280" s="205"/>
      <c r="AX280" s="205"/>
      <c r="AY280" s="205"/>
      <c r="AZ280" s="205"/>
      <c r="BA280" s="205"/>
      <c r="BB280" s="205"/>
      <c r="BC280" s="205"/>
      <c r="BD280" s="205"/>
      <c r="BE280" s="205"/>
      <c r="BF280" s="205"/>
      <c r="BG280" s="205"/>
      <c r="BH280" s="205"/>
      <c r="BI280" s="205"/>
      <c r="BJ280" s="205"/>
      <c r="BK280" s="205"/>
      <c r="BL280" s="205"/>
      <c r="BM280" s="205"/>
      <c r="BN280" s="205"/>
      <c r="BO280" s="205"/>
      <c r="BP280" s="205"/>
      <c r="BQ280" s="205"/>
      <c r="BR280" s="205"/>
      <c r="BS280" s="205"/>
      <c r="BT280" s="205"/>
      <c r="BU280" s="205"/>
      <c r="BV280" s="205"/>
      <c r="BW280" s="205"/>
      <c r="BX280" s="205"/>
      <c r="BY280" s="205"/>
      <c r="BZ280" s="205"/>
      <c r="CA280" s="205"/>
      <c r="CB280" s="205"/>
      <c r="CC280" s="205"/>
      <c r="CD280" s="205"/>
      <c r="CE280" s="205"/>
      <c r="CF280" s="205"/>
      <c r="CG280" s="205"/>
      <c r="CH280" s="205"/>
      <c r="CI280" s="205"/>
      <c r="CJ280" s="205"/>
      <c r="CK280" s="205"/>
      <c r="CL280" s="205"/>
      <c r="CM280" s="205"/>
      <c r="CN280" s="205"/>
      <c r="CO280" s="205"/>
    </row>
    <row r="281" spans="2:93" ht="20.100000000000001" customHeight="1" x14ac:dyDescent="0.25">
      <c r="B281" s="215"/>
      <c r="C281" s="216"/>
      <c r="D281" s="205"/>
      <c r="E281" s="205"/>
      <c r="F281" s="205"/>
      <c r="G281" s="205"/>
      <c r="H281" s="205"/>
      <c r="I281" s="205"/>
      <c r="J281" s="205"/>
      <c r="K281" s="205"/>
      <c r="L281" s="205"/>
      <c r="M281" s="205"/>
      <c r="N281" s="205"/>
      <c r="O281" s="205"/>
      <c r="P281" s="208"/>
      <c r="Q281" s="206"/>
      <c r="R281" s="206"/>
      <c r="S281" s="206"/>
      <c r="T281" s="206"/>
      <c r="U281" s="206"/>
      <c r="V281" s="206"/>
      <c r="W281" s="206"/>
      <c r="X281" s="206"/>
      <c r="Y281" s="206"/>
      <c r="Z281" s="206"/>
      <c r="AA281" s="206"/>
      <c r="AB281" s="206"/>
      <c r="AC281" s="207"/>
      <c r="AD281" s="207"/>
      <c r="AE281" s="205"/>
      <c r="AF281" s="205"/>
      <c r="AG281" s="205"/>
      <c r="AH281" s="205"/>
      <c r="AI281" s="205"/>
      <c r="AJ281" s="205"/>
      <c r="AK281" s="205"/>
      <c r="AL281" s="205"/>
      <c r="AM281" s="205"/>
      <c r="AN281" s="205"/>
      <c r="AO281" s="205"/>
      <c r="AP281" s="205"/>
      <c r="AQ281" s="205"/>
      <c r="AR281" s="205"/>
      <c r="AS281" s="205"/>
      <c r="AT281" s="205"/>
      <c r="AU281" s="205"/>
      <c r="AV281" s="205"/>
      <c r="AW281" s="205"/>
      <c r="AX281" s="205"/>
      <c r="AY281" s="205"/>
      <c r="AZ281" s="205"/>
      <c r="BA281" s="205"/>
      <c r="BB281" s="205"/>
      <c r="BC281" s="205"/>
      <c r="BD281" s="205"/>
      <c r="BE281" s="205"/>
      <c r="BF281" s="205"/>
      <c r="BG281" s="205"/>
      <c r="BH281" s="205"/>
      <c r="BI281" s="205"/>
      <c r="BJ281" s="205"/>
      <c r="BK281" s="205"/>
      <c r="BL281" s="205"/>
      <c r="BM281" s="205"/>
      <c r="BN281" s="205"/>
      <c r="BO281" s="205"/>
      <c r="BP281" s="205"/>
      <c r="BQ281" s="205"/>
      <c r="BR281" s="205"/>
      <c r="BS281" s="205"/>
      <c r="BT281" s="205"/>
      <c r="BU281" s="205"/>
      <c r="BV281" s="205"/>
      <c r="BW281" s="205"/>
      <c r="BX281" s="205"/>
      <c r="BY281" s="205"/>
      <c r="BZ281" s="205"/>
      <c r="CA281" s="205"/>
      <c r="CB281" s="205"/>
      <c r="CC281" s="205"/>
      <c r="CD281" s="205"/>
      <c r="CE281" s="205"/>
      <c r="CF281" s="205"/>
      <c r="CG281" s="205"/>
      <c r="CH281" s="205"/>
      <c r="CI281" s="205"/>
      <c r="CJ281" s="205"/>
      <c r="CK281" s="205"/>
      <c r="CL281" s="205"/>
      <c r="CM281" s="205"/>
      <c r="CN281" s="205"/>
      <c r="CO281" s="205"/>
    </row>
    <row r="282" spans="2:93" ht="20.100000000000001" customHeight="1" x14ac:dyDescent="0.25">
      <c r="B282" s="215"/>
      <c r="C282" s="216"/>
      <c r="D282" s="205"/>
      <c r="E282" s="205"/>
      <c r="F282" s="205"/>
      <c r="G282" s="205"/>
      <c r="H282" s="205"/>
      <c r="I282" s="205"/>
      <c r="J282" s="205"/>
      <c r="K282" s="205"/>
      <c r="L282" s="205"/>
      <c r="M282" s="205"/>
      <c r="N282" s="205"/>
      <c r="O282" s="205"/>
      <c r="P282" s="208"/>
      <c r="Q282" s="206"/>
      <c r="R282" s="206"/>
      <c r="S282" s="206"/>
      <c r="T282" s="206"/>
      <c r="U282" s="206"/>
      <c r="V282" s="206"/>
      <c r="W282" s="206"/>
      <c r="X282" s="206"/>
      <c r="Y282" s="206"/>
      <c r="Z282" s="206"/>
      <c r="AA282" s="206"/>
      <c r="AB282" s="206"/>
      <c r="AC282" s="207"/>
      <c r="AD282" s="207"/>
      <c r="AE282" s="205"/>
      <c r="AF282" s="205"/>
      <c r="AG282" s="205"/>
      <c r="AH282" s="205"/>
      <c r="AI282" s="205"/>
      <c r="AJ282" s="205"/>
      <c r="AK282" s="205"/>
      <c r="AL282" s="205"/>
      <c r="AM282" s="205"/>
      <c r="AN282" s="205"/>
      <c r="AO282" s="205"/>
      <c r="AP282" s="205"/>
      <c r="AQ282" s="205"/>
      <c r="AR282" s="205"/>
      <c r="AS282" s="205"/>
      <c r="AT282" s="205"/>
      <c r="AU282" s="205"/>
      <c r="AV282" s="205"/>
      <c r="AW282" s="205"/>
      <c r="AX282" s="205"/>
      <c r="AY282" s="205"/>
      <c r="AZ282" s="205"/>
      <c r="BA282" s="205"/>
      <c r="BB282" s="205"/>
      <c r="BC282" s="205"/>
      <c r="BD282" s="205"/>
      <c r="BE282" s="205"/>
      <c r="BF282" s="205"/>
      <c r="BG282" s="205"/>
      <c r="BH282" s="205"/>
      <c r="BI282" s="205"/>
      <c r="BJ282" s="205"/>
      <c r="BK282" s="205"/>
      <c r="BL282" s="205"/>
      <c r="BM282" s="205"/>
      <c r="BN282" s="205"/>
      <c r="BO282" s="205"/>
      <c r="BP282" s="205"/>
      <c r="BQ282" s="205"/>
      <c r="BR282" s="205"/>
      <c r="BS282" s="205"/>
      <c r="BT282" s="205"/>
      <c r="BU282" s="205"/>
      <c r="BV282" s="205"/>
      <c r="BW282" s="205"/>
      <c r="BX282" s="205"/>
      <c r="BY282" s="205"/>
      <c r="BZ282" s="205"/>
      <c r="CA282" s="205"/>
      <c r="CB282" s="205"/>
      <c r="CC282" s="205"/>
      <c r="CD282" s="205"/>
      <c r="CE282" s="205"/>
      <c r="CF282" s="205"/>
      <c r="CG282" s="205"/>
      <c r="CH282" s="205"/>
      <c r="CI282" s="205"/>
      <c r="CJ282" s="205"/>
      <c r="CK282" s="205"/>
      <c r="CL282" s="205"/>
      <c r="CM282" s="205"/>
      <c r="CN282" s="205"/>
      <c r="CO282" s="205"/>
    </row>
    <row r="283" spans="2:93" ht="20.100000000000001" customHeight="1" x14ac:dyDescent="0.25">
      <c r="B283" s="215"/>
      <c r="C283" s="216"/>
      <c r="D283" s="205"/>
      <c r="E283" s="205"/>
      <c r="F283" s="205"/>
      <c r="G283" s="205"/>
      <c r="H283" s="205"/>
      <c r="I283" s="205"/>
      <c r="J283" s="205"/>
      <c r="K283" s="205"/>
      <c r="L283" s="205"/>
      <c r="M283" s="205"/>
      <c r="N283" s="205"/>
      <c r="O283" s="205"/>
      <c r="P283" s="208"/>
      <c r="Q283" s="206"/>
      <c r="R283" s="206"/>
      <c r="S283" s="206"/>
      <c r="T283" s="206"/>
      <c r="U283" s="206"/>
      <c r="V283" s="206"/>
      <c r="W283" s="206"/>
      <c r="X283" s="206"/>
      <c r="Y283" s="206"/>
      <c r="Z283" s="206"/>
      <c r="AA283" s="206"/>
      <c r="AB283" s="206"/>
      <c r="AC283" s="207"/>
      <c r="AD283" s="207"/>
      <c r="AE283" s="205"/>
      <c r="AF283" s="205"/>
      <c r="AG283" s="205"/>
      <c r="AH283" s="205"/>
      <c r="AI283" s="205"/>
      <c r="AJ283" s="205"/>
      <c r="AK283" s="205"/>
      <c r="AL283" s="205"/>
      <c r="AM283" s="205"/>
      <c r="AN283" s="205"/>
      <c r="AO283" s="205"/>
      <c r="AP283" s="205"/>
      <c r="AQ283" s="205"/>
      <c r="AR283" s="205"/>
      <c r="AS283" s="205"/>
      <c r="AT283" s="205"/>
      <c r="AU283" s="205"/>
      <c r="AV283" s="205"/>
      <c r="AW283" s="205"/>
      <c r="AX283" s="205"/>
      <c r="AY283" s="205"/>
      <c r="AZ283" s="205"/>
      <c r="BA283" s="205"/>
      <c r="BB283" s="205"/>
      <c r="BC283" s="205"/>
      <c r="BD283" s="205"/>
      <c r="BE283" s="205"/>
      <c r="BF283" s="205"/>
      <c r="BG283" s="205"/>
      <c r="BH283" s="205"/>
      <c r="BI283" s="205"/>
      <c r="BJ283" s="205"/>
      <c r="BK283" s="205"/>
      <c r="BL283" s="205"/>
      <c r="BM283" s="205"/>
      <c r="BN283" s="205"/>
      <c r="BO283" s="205"/>
      <c r="BP283" s="205"/>
      <c r="BQ283" s="205"/>
      <c r="BR283" s="205"/>
      <c r="BS283" s="205"/>
      <c r="BT283" s="205"/>
      <c r="BU283" s="205"/>
      <c r="BV283" s="205"/>
      <c r="BW283" s="205"/>
      <c r="BX283" s="205"/>
      <c r="BY283" s="205"/>
      <c r="BZ283" s="205"/>
      <c r="CA283" s="205"/>
      <c r="CB283" s="205"/>
      <c r="CC283" s="205"/>
      <c r="CD283" s="205"/>
      <c r="CE283" s="205"/>
      <c r="CF283" s="205"/>
      <c r="CG283" s="205"/>
      <c r="CH283" s="205"/>
      <c r="CI283" s="205"/>
      <c r="CJ283" s="205"/>
      <c r="CK283" s="205"/>
      <c r="CL283" s="205"/>
      <c r="CM283" s="205"/>
      <c r="CN283" s="205"/>
      <c r="CO283" s="205"/>
    </row>
    <row r="284" spans="2:93" ht="20.100000000000001" customHeight="1" x14ac:dyDescent="0.25">
      <c r="B284" s="215"/>
      <c r="C284" s="216"/>
      <c r="D284" s="205"/>
      <c r="E284" s="205"/>
      <c r="F284" s="205"/>
      <c r="G284" s="205"/>
      <c r="H284" s="205"/>
      <c r="I284" s="205"/>
      <c r="J284" s="205"/>
      <c r="K284" s="205"/>
      <c r="L284" s="205"/>
      <c r="M284" s="205"/>
      <c r="N284" s="205"/>
      <c r="O284" s="205"/>
      <c r="P284" s="208"/>
      <c r="Q284" s="206"/>
      <c r="R284" s="206"/>
      <c r="S284" s="206"/>
      <c r="T284" s="206"/>
      <c r="U284" s="206"/>
      <c r="V284" s="206"/>
      <c r="W284" s="206"/>
      <c r="X284" s="206"/>
      <c r="Y284" s="206"/>
      <c r="Z284" s="206"/>
      <c r="AA284" s="206"/>
      <c r="AB284" s="206"/>
      <c r="AC284" s="207"/>
      <c r="AD284" s="207"/>
      <c r="AE284" s="205"/>
      <c r="AF284" s="205"/>
      <c r="AG284" s="205"/>
      <c r="AH284" s="205"/>
      <c r="AI284" s="205"/>
      <c r="AJ284" s="205"/>
      <c r="AK284" s="205"/>
      <c r="AL284" s="205"/>
      <c r="AM284" s="205"/>
      <c r="AN284" s="205"/>
      <c r="AO284" s="205"/>
      <c r="AP284" s="205"/>
      <c r="AQ284" s="205"/>
      <c r="AR284" s="205"/>
      <c r="AS284" s="205"/>
      <c r="AT284" s="205"/>
      <c r="AU284" s="205"/>
      <c r="AV284" s="205"/>
      <c r="AW284" s="205"/>
      <c r="AX284" s="205"/>
      <c r="AY284" s="205"/>
      <c r="AZ284" s="205"/>
      <c r="BA284" s="205"/>
      <c r="BB284" s="205"/>
      <c r="BC284" s="205"/>
      <c r="BD284" s="205"/>
      <c r="BE284" s="205"/>
      <c r="BF284" s="205"/>
      <c r="BG284" s="205"/>
      <c r="BH284" s="205"/>
      <c r="BI284" s="205"/>
      <c r="BJ284" s="205"/>
      <c r="BK284" s="205"/>
      <c r="BL284" s="205"/>
      <c r="BM284" s="205"/>
      <c r="BN284" s="205"/>
      <c r="BO284" s="205"/>
      <c r="BP284" s="205"/>
      <c r="BQ284" s="205"/>
      <c r="BR284" s="205"/>
      <c r="BS284" s="205"/>
      <c r="BT284" s="205"/>
      <c r="BU284" s="205"/>
      <c r="BV284" s="205"/>
      <c r="BW284" s="205"/>
      <c r="BX284" s="205"/>
      <c r="BY284" s="205"/>
      <c r="BZ284" s="205"/>
      <c r="CA284" s="205"/>
      <c r="CB284" s="205"/>
      <c r="CC284" s="205"/>
      <c r="CD284" s="205"/>
      <c r="CE284" s="205"/>
      <c r="CF284" s="205"/>
      <c r="CG284" s="205"/>
      <c r="CH284" s="205"/>
      <c r="CI284" s="205"/>
      <c r="CJ284" s="205"/>
      <c r="CK284" s="205"/>
      <c r="CL284" s="205"/>
      <c r="CM284" s="205"/>
      <c r="CN284" s="205"/>
      <c r="CO284" s="205"/>
    </row>
    <row r="285" spans="2:93" ht="20.100000000000001" customHeight="1" x14ac:dyDescent="0.25">
      <c r="B285" s="215"/>
      <c r="C285" s="216"/>
      <c r="D285" s="205"/>
      <c r="E285" s="205"/>
      <c r="F285" s="205"/>
      <c r="G285" s="205"/>
      <c r="H285" s="205"/>
      <c r="I285" s="205"/>
      <c r="J285" s="205"/>
      <c r="K285" s="205"/>
      <c r="L285" s="205"/>
      <c r="M285" s="205"/>
      <c r="N285" s="205"/>
      <c r="O285" s="205"/>
      <c r="P285" s="208"/>
      <c r="Q285" s="206"/>
      <c r="R285" s="206"/>
      <c r="S285" s="206"/>
      <c r="T285" s="206"/>
      <c r="U285" s="206"/>
      <c r="V285" s="206"/>
      <c r="W285" s="206"/>
      <c r="X285" s="206"/>
      <c r="Y285" s="206"/>
      <c r="Z285" s="206"/>
      <c r="AA285" s="206"/>
      <c r="AB285" s="206"/>
      <c r="AC285" s="207"/>
      <c r="AD285" s="207"/>
      <c r="AE285" s="205"/>
      <c r="AF285" s="205"/>
      <c r="AG285" s="205"/>
      <c r="AH285" s="205"/>
      <c r="AI285" s="205"/>
      <c r="AJ285" s="205"/>
      <c r="AK285" s="205"/>
      <c r="AL285" s="205"/>
      <c r="AM285" s="205"/>
      <c r="AN285" s="205"/>
      <c r="AO285" s="205"/>
      <c r="AP285" s="205"/>
      <c r="AQ285" s="205"/>
      <c r="AR285" s="205"/>
      <c r="AS285" s="205"/>
      <c r="AT285" s="205"/>
      <c r="AU285" s="205"/>
      <c r="AV285" s="205"/>
      <c r="AW285" s="205"/>
      <c r="AX285" s="205"/>
      <c r="AY285" s="205"/>
      <c r="AZ285" s="205"/>
      <c r="BA285" s="205"/>
      <c r="BB285" s="205"/>
      <c r="BC285" s="205"/>
      <c r="BD285" s="205"/>
      <c r="BE285" s="205"/>
      <c r="BF285" s="205"/>
      <c r="BG285" s="205"/>
      <c r="BH285" s="205"/>
      <c r="BI285" s="205"/>
      <c r="BJ285" s="205"/>
      <c r="BK285" s="205"/>
      <c r="BL285" s="205"/>
      <c r="BM285" s="205"/>
      <c r="BN285" s="205"/>
      <c r="BO285" s="205"/>
      <c r="BP285" s="205"/>
      <c r="BQ285" s="205"/>
      <c r="BR285" s="205"/>
      <c r="BS285" s="205"/>
      <c r="BT285" s="205"/>
      <c r="BU285" s="205"/>
      <c r="BV285" s="205"/>
      <c r="BW285" s="205"/>
      <c r="BX285" s="205"/>
      <c r="BY285" s="205"/>
      <c r="BZ285" s="205"/>
      <c r="CA285" s="205"/>
      <c r="CB285" s="205"/>
      <c r="CC285" s="205"/>
      <c r="CD285" s="205"/>
      <c r="CE285" s="205"/>
      <c r="CF285" s="205"/>
      <c r="CG285" s="205"/>
      <c r="CH285" s="205"/>
      <c r="CI285" s="205"/>
      <c r="CJ285" s="205"/>
      <c r="CK285" s="205"/>
      <c r="CL285" s="205"/>
      <c r="CM285" s="205"/>
      <c r="CN285" s="205"/>
      <c r="CO285" s="205"/>
    </row>
    <row r="286" spans="2:93" ht="20.100000000000001" customHeight="1" x14ac:dyDescent="0.25">
      <c r="B286" s="215"/>
      <c r="C286" s="216"/>
      <c r="D286" s="205"/>
      <c r="E286" s="205"/>
      <c r="F286" s="205"/>
      <c r="G286" s="205"/>
      <c r="H286" s="205"/>
      <c r="I286" s="205"/>
      <c r="J286" s="205"/>
      <c r="K286" s="205"/>
      <c r="L286" s="205"/>
      <c r="M286" s="205"/>
      <c r="N286" s="205"/>
      <c r="O286" s="205"/>
      <c r="P286" s="208"/>
      <c r="Q286" s="206"/>
      <c r="R286" s="206"/>
      <c r="S286" s="206"/>
      <c r="T286" s="206"/>
      <c r="U286" s="206"/>
      <c r="V286" s="206"/>
      <c r="W286" s="206"/>
      <c r="X286" s="206"/>
      <c r="Y286" s="206"/>
      <c r="Z286" s="206"/>
      <c r="AA286" s="206"/>
      <c r="AB286" s="206"/>
      <c r="AC286" s="207"/>
      <c r="AD286" s="207"/>
      <c r="AE286" s="205"/>
      <c r="AF286" s="205"/>
      <c r="AG286" s="205"/>
      <c r="AH286" s="205"/>
      <c r="AI286" s="205"/>
      <c r="AJ286" s="205"/>
      <c r="AK286" s="205"/>
      <c r="AL286" s="205"/>
      <c r="AM286" s="205"/>
      <c r="AN286" s="205"/>
      <c r="AO286" s="205"/>
      <c r="AP286" s="205"/>
      <c r="AQ286" s="205"/>
      <c r="AR286" s="205"/>
      <c r="AS286" s="205"/>
      <c r="AT286" s="205"/>
      <c r="AU286" s="205"/>
      <c r="AV286" s="205"/>
      <c r="AW286" s="205"/>
      <c r="AX286" s="205"/>
      <c r="AY286" s="205"/>
      <c r="AZ286" s="205"/>
      <c r="BA286" s="205"/>
      <c r="BB286" s="205"/>
      <c r="BC286" s="205"/>
      <c r="BD286" s="205"/>
      <c r="BE286" s="205"/>
      <c r="BF286" s="205"/>
      <c r="BG286" s="205"/>
      <c r="BH286" s="205"/>
      <c r="BI286" s="205"/>
      <c r="BJ286" s="205"/>
      <c r="BK286" s="205"/>
      <c r="BL286" s="205"/>
      <c r="BM286" s="205"/>
      <c r="BN286" s="205"/>
      <c r="BO286" s="205"/>
      <c r="BP286" s="205"/>
      <c r="BQ286" s="205"/>
      <c r="BR286" s="205"/>
      <c r="BS286" s="205"/>
      <c r="BT286" s="205"/>
      <c r="BU286" s="205"/>
      <c r="BV286" s="205"/>
      <c r="BW286" s="205"/>
      <c r="BX286" s="205"/>
      <c r="BY286" s="205"/>
      <c r="BZ286" s="205"/>
      <c r="CA286" s="205"/>
      <c r="CB286" s="205"/>
      <c r="CC286" s="205"/>
      <c r="CD286" s="205"/>
      <c r="CE286" s="205"/>
      <c r="CF286" s="205"/>
      <c r="CG286" s="205"/>
      <c r="CH286" s="205"/>
      <c r="CI286" s="205"/>
      <c r="CJ286" s="205"/>
      <c r="CK286" s="205"/>
      <c r="CL286" s="205"/>
      <c r="CM286" s="205"/>
      <c r="CN286" s="205"/>
      <c r="CO286" s="205"/>
    </row>
    <row r="287" spans="2:93" ht="20.100000000000001" customHeight="1" x14ac:dyDescent="0.25">
      <c r="B287" s="215"/>
      <c r="C287" s="216"/>
      <c r="D287" s="205"/>
      <c r="E287" s="205"/>
      <c r="F287" s="205"/>
      <c r="G287" s="205"/>
      <c r="H287" s="205"/>
      <c r="I287" s="205"/>
      <c r="J287" s="205"/>
      <c r="K287" s="205"/>
      <c r="L287" s="205"/>
      <c r="M287" s="205"/>
      <c r="N287" s="205"/>
      <c r="O287" s="205"/>
      <c r="P287" s="208"/>
      <c r="Q287" s="206"/>
      <c r="R287" s="206"/>
      <c r="S287" s="206"/>
      <c r="T287" s="206"/>
      <c r="U287" s="206"/>
      <c r="V287" s="206"/>
      <c r="W287" s="206"/>
      <c r="X287" s="206"/>
      <c r="Y287" s="206"/>
      <c r="Z287" s="206"/>
      <c r="AA287" s="206"/>
      <c r="AB287" s="206"/>
      <c r="AC287" s="207"/>
      <c r="AD287" s="207"/>
      <c r="AE287" s="205"/>
      <c r="AF287" s="205"/>
      <c r="AG287" s="205"/>
      <c r="AH287" s="205"/>
      <c r="AI287" s="205"/>
      <c r="AJ287" s="205"/>
      <c r="AK287" s="205"/>
      <c r="AL287" s="205"/>
      <c r="AM287" s="205"/>
      <c r="AN287" s="205"/>
      <c r="AO287" s="205"/>
      <c r="AP287" s="205"/>
      <c r="AQ287" s="205"/>
      <c r="AR287" s="205"/>
      <c r="AS287" s="205"/>
      <c r="AT287" s="205"/>
      <c r="AU287" s="205"/>
      <c r="AV287" s="205"/>
      <c r="AW287" s="205"/>
      <c r="AX287" s="205"/>
      <c r="AY287" s="205"/>
      <c r="AZ287" s="205"/>
      <c r="BA287" s="205"/>
      <c r="BB287" s="205"/>
      <c r="BC287" s="205"/>
      <c r="BD287" s="205"/>
      <c r="BE287" s="205"/>
      <c r="BF287" s="205"/>
      <c r="BG287" s="205"/>
      <c r="BH287" s="205"/>
      <c r="BI287" s="205"/>
      <c r="BJ287" s="205"/>
      <c r="BK287" s="205"/>
      <c r="BL287" s="205"/>
      <c r="BM287" s="205"/>
      <c r="BN287" s="205"/>
      <c r="BO287" s="205"/>
      <c r="BP287" s="205"/>
      <c r="BQ287" s="205"/>
      <c r="BR287" s="205"/>
      <c r="BS287" s="205"/>
      <c r="BT287" s="205"/>
      <c r="BU287" s="205"/>
      <c r="BV287" s="205"/>
      <c r="BW287" s="205"/>
      <c r="BX287" s="205"/>
      <c r="BY287" s="205"/>
      <c r="BZ287" s="205"/>
      <c r="CA287" s="205"/>
      <c r="CB287" s="205"/>
      <c r="CC287" s="205"/>
      <c r="CD287" s="205"/>
      <c r="CE287" s="205"/>
      <c r="CF287" s="205"/>
      <c r="CG287" s="205"/>
      <c r="CH287" s="205"/>
      <c r="CI287" s="205"/>
      <c r="CJ287" s="205"/>
      <c r="CK287" s="205"/>
      <c r="CL287" s="205"/>
      <c r="CM287" s="205"/>
      <c r="CN287" s="205"/>
      <c r="CO287" s="205"/>
    </row>
    <row r="288" spans="2:93" ht="20.100000000000001" customHeight="1" x14ac:dyDescent="0.25">
      <c r="B288" s="215"/>
      <c r="C288" s="216"/>
      <c r="D288" s="205"/>
      <c r="E288" s="205"/>
      <c r="F288" s="205"/>
      <c r="G288" s="205"/>
      <c r="H288" s="205"/>
      <c r="I288" s="205"/>
      <c r="J288" s="205"/>
      <c r="K288" s="205"/>
      <c r="L288" s="205"/>
      <c r="M288" s="205"/>
      <c r="N288" s="205"/>
      <c r="O288" s="205"/>
      <c r="P288" s="208"/>
      <c r="Q288" s="206"/>
      <c r="R288" s="206"/>
      <c r="S288" s="206"/>
      <c r="T288" s="206"/>
      <c r="U288" s="206"/>
      <c r="V288" s="206"/>
      <c r="W288" s="206"/>
      <c r="X288" s="206"/>
      <c r="Y288" s="206"/>
      <c r="Z288" s="206"/>
      <c r="AA288" s="206"/>
      <c r="AB288" s="206"/>
      <c r="AC288" s="207"/>
      <c r="AD288" s="207"/>
      <c r="AE288" s="205"/>
      <c r="AF288" s="205"/>
      <c r="AG288" s="205"/>
      <c r="AH288" s="205"/>
      <c r="AI288" s="205"/>
      <c r="AJ288" s="205"/>
      <c r="AK288" s="205"/>
      <c r="AL288" s="205"/>
      <c r="AM288" s="205"/>
      <c r="AN288" s="205"/>
      <c r="AO288" s="205"/>
      <c r="AP288" s="205"/>
      <c r="AQ288" s="205"/>
      <c r="AR288" s="205"/>
      <c r="AS288" s="205"/>
      <c r="AT288" s="205"/>
      <c r="AU288" s="205"/>
      <c r="AV288" s="205"/>
      <c r="AW288" s="205"/>
      <c r="AX288" s="205"/>
      <c r="AY288" s="205"/>
      <c r="AZ288" s="205"/>
      <c r="BA288" s="205"/>
      <c r="BB288" s="205"/>
      <c r="BC288" s="205"/>
      <c r="BD288" s="205"/>
      <c r="BE288" s="205"/>
      <c r="BF288" s="205"/>
      <c r="BG288" s="205"/>
      <c r="BH288" s="205"/>
      <c r="BI288" s="205"/>
      <c r="BJ288" s="205"/>
      <c r="BK288" s="205"/>
      <c r="BL288" s="205"/>
      <c r="BM288" s="205"/>
      <c r="BN288" s="205"/>
      <c r="BO288" s="205"/>
      <c r="BP288" s="205"/>
      <c r="BQ288" s="205"/>
      <c r="BR288" s="205"/>
      <c r="BS288" s="205"/>
      <c r="BT288" s="205"/>
      <c r="BU288" s="205"/>
      <c r="BV288" s="205"/>
      <c r="BW288" s="205"/>
      <c r="BX288" s="205"/>
      <c r="BY288" s="205"/>
      <c r="BZ288" s="205"/>
      <c r="CA288" s="205"/>
      <c r="CB288" s="205"/>
      <c r="CC288" s="205"/>
      <c r="CD288" s="205"/>
      <c r="CE288" s="205"/>
      <c r="CF288" s="205"/>
      <c r="CG288" s="205"/>
      <c r="CH288" s="205"/>
      <c r="CI288" s="205"/>
      <c r="CJ288" s="205"/>
      <c r="CK288" s="205"/>
      <c r="CL288" s="205"/>
      <c r="CM288" s="205"/>
      <c r="CN288" s="205"/>
      <c r="CO288" s="205"/>
    </row>
    <row r="289" spans="2:93" ht="20.100000000000001" customHeight="1" x14ac:dyDescent="0.25">
      <c r="B289" s="215"/>
      <c r="C289" s="216"/>
      <c r="D289" s="205"/>
      <c r="E289" s="205"/>
      <c r="F289" s="205"/>
      <c r="G289" s="205"/>
      <c r="H289" s="205"/>
      <c r="I289" s="205"/>
      <c r="J289" s="205"/>
      <c r="K289" s="205"/>
      <c r="L289" s="205"/>
      <c r="M289" s="205"/>
      <c r="N289" s="205"/>
      <c r="O289" s="205"/>
      <c r="P289" s="208"/>
      <c r="Q289" s="206"/>
      <c r="R289" s="206"/>
      <c r="S289" s="206"/>
      <c r="T289" s="206"/>
      <c r="U289" s="206"/>
      <c r="V289" s="206"/>
      <c r="W289" s="206"/>
      <c r="X289" s="206"/>
      <c r="Y289" s="206"/>
      <c r="Z289" s="206"/>
      <c r="AA289" s="206"/>
      <c r="AB289" s="206"/>
      <c r="AC289" s="207"/>
      <c r="AD289" s="207"/>
      <c r="AE289" s="205"/>
      <c r="AF289" s="205"/>
      <c r="AG289" s="205"/>
      <c r="AH289" s="205"/>
      <c r="AI289" s="205"/>
      <c r="AJ289" s="205"/>
      <c r="AK289" s="205"/>
      <c r="AL289" s="205"/>
      <c r="AM289" s="205"/>
      <c r="AN289" s="205"/>
      <c r="AO289" s="205"/>
      <c r="AP289" s="205"/>
      <c r="AQ289" s="205"/>
      <c r="AR289" s="205"/>
      <c r="AS289" s="205"/>
      <c r="AT289" s="205"/>
      <c r="AU289" s="205"/>
      <c r="AV289" s="205"/>
      <c r="AW289" s="205"/>
      <c r="AX289" s="205"/>
      <c r="AY289" s="205"/>
      <c r="AZ289" s="205"/>
      <c r="BA289" s="205"/>
      <c r="BB289" s="205"/>
      <c r="BC289" s="205"/>
      <c r="BD289" s="205"/>
      <c r="BE289" s="205"/>
      <c r="BF289" s="205"/>
      <c r="BG289" s="205"/>
      <c r="BH289" s="205"/>
      <c r="BI289" s="205"/>
      <c r="BJ289" s="205"/>
      <c r="BK289" s="205"/>
      <c r="BL289" s="205"/>
      <c r="BM289" s="205"/>
      <c r="BN289" s="205"/>
      <c r="BO289" s="205"/>
      <c r="BP289" s="205"/>
      <c r="BQ289" s="205"/>
      <c r="BR289" s="205"/>
      <c r="BS289" s="205"/>
      <c r="BT289" s="205"/>
      <c r="BU289" s="205"/>
      <c r="BV289" s="205"/>
      <c r="BW289" s="205"/>
      <c r="BX289" s="205"/>
      <c r="BY289" s="205"/>
      <c r="BZ289" s="205"/>
      <c r="CA289" s="205"/>
      <c r="CB289" s="205"/>
      <c r="CC289" s="205"/>
      <c r="CD289" s="205"/>
      <c r="CE289" s="205"/>
      <c r="CF289" s="205"/>
      <c r="CG289" s="205"/>
      <c r="CH289" s="205"/>
      <c r="CI289" s="205"/>
      <c r="CJ289" s="205"/>
      <c r="CK289" s="205"/>
      <c r="CL289" s="205"/>
      <c r="CM289" s="205"/>
      <c r="CN289" s="205"/>
      <c r="CO289" s="205"/>
    </row>
    <row r="290" spans="2:93" ht="20.100000000000001" customHeight="1" x14ac:dyDescent="0.25">
      <c r="B290" s="215"/>
      <c r="C290" s="216"/>
      <c r="D290" s="205"/>
      <c r="E290" s="205"/>
      <c r="F290" s="205"/>
      <c r="G290" s="205"/>
      <c r="H290" s="205"/>
      <c r="I290" s="205"/>
      <c r="J290" s="205"/>
      <c r="K290" s="205"/>
      <c r="L290" s="205"/>
      <c r="M290" s="205"/>
      <c r="N290" s="205"/>
      <c r="O290" s="205"/>
      <c r="P290" s="208"/>
      <c r="Q290" s="206"/>
      <c r="R290" s="206"/>
      <c r="S290" s="206"/>
      <c r="T290" s="206"/>
      <c r="U290" s="206"/>
      <c r="V290" s="206"/>
      <c r="W290" s="206"/>
      <c r="X290" s="206"/>
      <c r="Y290" s="206"/>
      <c r="Z290" s="206"/>
      <c r="AA290" s="206"/>
      <c r="AB290" s="206"/>
      <c r="AC290" s="207"/>
      <c r="AD290" s="207"/>
      <c r="AE290" s="205"/>
      <c r="AF290" s="205"/>
      <c r="AG290" s="205"/>
      <c r="AH290" s="205"/>
      <c r="AI290" s="205"/>
      <c r="AJ290" s="205"/>
      <c r="AK290" s="205"/>
      <c r="AL290" s="205"/>
      <c r="AM290" s="205"/>
      <c r="AN290" s="205"/>
      <c r="AO290" s="205"/>
      <c r="AP290" s="205"/>
      <c r="AQ290" s="205"/>
      <c r="AR290" s="205"/>
      <c r="AS290" s="205"/>
      <c r="AT290" s="205"/>
      <c r="AU290" s="205"/>
      <c r="AV290" s="205"/>
      <c r="AW290" s="205"/>
      <c r="AX290" s="205"/>
      <c r="AY290" s="205"/>
      <c r="AZ290" s="205"/>
      <c r="BA290" s="205"/>
      <c r="BB290" s="205"/>
      <c r="BC290" s="205"/>
      <c r="BD290" s="205"/>
      <c r="BE290" s="205"/>
      <c r="BF290" s="205"/>
      <c r="BG290" s="205"/>
      <c r="BH290" s="205"/>
      <c r="BI290" s="205"/>
      <c r="BJ290" s="205"/>
      <c r="BK290" s="205"/>
      <c r="BL290" s="205"/>
      <c r="BM290" s="205"/>
      <c r="BN290" s="205"/>
      <c r="BO290" s="205"/>
      <c r="BP290" s="205"/>
      <c r="BQ290" s="205"/>
      <c r="BR290" s="205"/>
      <c r="BS290" s="205"/>
      <c r="BT290" s="205"/>
      <c r="BU290" s="205"/>
      <c r="BV290" s="205"/>
      <c r="BW290" s="205"/>
      <c r="BX290" s="205"/>
      <c r="BY290" s="205"/>
      <c r="BZ290" s="205"/>
      <c r="CA290" s="205"/>
      <c r="CB290" s="205"/>
      <c r="CC290" s="205"/>
      <c r="CD290" s="205"/>
      <c r="CE290" s="205"/>
      <c r="CF290" s="205"/>
      <c r="CG290" s="205"/>
      <c r="CH290" s="205"/>
      <c r="CI290" s="205"/>
      <c r="CJ290" s="205"/>
      <c r="CK290" s="205"/>
      <c r="CL290" s="205"/>
      <c r="CM290" s="205"/>
      <c r="CN290" s="205"/>
      <c r="CO290" s="205"/>
    </row>
    <row r="291" spans="2:93" ht="20.100000000000001" customHeight="1" x14ac:dyDescent="0.25">
      <c r="B291" s="215"/>
      <c r="C291" s="216"/>
      <c r="D291" s="205"/>
      <c r="E291" s="205"/>
      <c r="F291" s="205"/>
      <c r="G291" s="205"/>
      <c r="H291" s="205"/>
      <c r="I291" s="205"/>
      <c r="J291" s="205"/>
      <c r="K291" s="205"/>
      <c r="L291" s="205"/>
      <c r="M291" s="205"/>
      <c r="N291" s="205"/>
      <c r="O291" s="205"/>
      <c r="P291" s="208"/>
      <c r="Q291" s="206"/>
      <c r="R291" s="206"/>
      <c r="S291" s="206"/>
      <c r="T291" s="206"/>
      <c r="U291" s="206"/>
      <c r="V291" s="206"/>
      <c r="W291" s="206"/>
      <c r="X291" s="206"/>
      <c r="Y291" s="206"/>
      <c r="Z291" s="206"/>
      <c r="AA291" s="206"/>
      <c r="AB291" s="206"/>
      <c r="AC291" s="207"/>
      <c r="AD291" s="207"/>
      <c r="AE291" s="205"/>
      <c r="AF291" s="205"/>
      <c r="AG291" s="205"/>
      <c r="AH291" s="205"/>
      <c r="AI291" s="205"/>
      <c r="AJ291" s="205"/>
      <c r="AK291" s="205"/>
      <c r="AL291" s="205"/>
      <c r="AM291" s="205"/>
      <c r="AN291" s="205"/>
      <c r="AO291" s="205"/>
      <c r="AP291" s="205"/>
      <c r="AQ291" s="205"/>
      <c r="AR291" s="205"/>
      <c r="AS291" s="205"/>
      <c r="AT291" s="205"/>
      <c r="AU291" s="205"/>
      <c r="AV291" s="205"/>
      <c r="AW291" s="205"/>
      <c r="AX291" s="205"/>
      <c r="AY291" s="205"/>
      <c r="AZ291" s="205"/>
      <c r="BA291" s="205"/>
      <c r="BB291" s="205"/>
      <c r="BC291" s="205"/>
      <c r="BD291" s="205"/>
      <c r="BE291" s="205"/>
      <c r="BF291" s="205"/>
      <c r="BG291" s="205"/>
      <c r="BH291" s="205"/>
      <c r="BI291" s="205"/>
      <c r="BJ291" s="205"/>
      <c r="BK291" s="205"/>
      <c r="BL291" s="205"/>
      <c r="BM291" s="205"/>
      <c r="BN291" s="205"/>
      <c r="BO291" s="205"/>
      <c r="BP291" s="205"/>
      <c r="BQ291" s="205"/>
      <c r="BR291" s="205"/>
      <c r="BS291" s="205"/>
      <c r="BT291" s="205"/>
      <c r="BU291" s="205"/>
      <c r="BV291" s="205"/>
      <c r="BW291" s="205"/>
      <c r="BX291" s="205"/>
      <c r="BY291" s="205"/>
      <c r="BZ291" s="205"/>
      <c r="CA291" s="205"/>
      <c r="CB291" s="205"/>
      <c r="CC291" s="205"/>
      <c r="CD291" s="205"/>
      <c r="CE291" s="205"/>
      <c r="CF291" s="205"/>
      <c r="CG291" s="205"/>
      <c r="CH291" s="205"/>
      <c r="CI291" s="205"/>
      <c r="CJ291" s="205"/>
      <c r="CK291" s="205"/>
      <c r="CL291" s="205"/>
      <c r="CM291" s="205"/>
      <c r="CN291" s="205"/>
      <c r="CO291" s="205"/>
    </row>
    <row r="292" spans="2:93" ht="20.100000000000001" customHeight="1" x14ac:dyDescent="0.25">
      <c r="B292" s="215"/>
      <c r="C292" s="216"/>
      <c r="D292" s="205"/>
      <c r="E292" s="205"/>
      <c r="F292" s="205"/>
      <c r="G292" s="205"/>
      <c r="H292" s="205"/>
      <c r="I292" s="205"/>
      <c r="J292" s="205"/>
      <c r="K292" s="205"/>
      <c r="L292" s="205"/>
      <c r="M292" s="205"/>
      <c r="N292" s="205"/>
      <c r="O292" s="205"/>
      <c r="P292" s="208"/>
      <c r="Q292" s="206"/>
      <c r="R292" s="206"/>
      <c r="S292" s="206"/>
      <c r="T292" s="206"/>
      <c r="U292" s="206"/>
      <c r="V292" s="206"/>
      <c r="W292" s="206"/>
      <c r="X292" s="206"/>
      <c r="Y292" s="206"/>
      <c r="Z292" s="206"/>
      <c r="AA292" s="206"/>
      <c r="AB292" s="206"/>
      <c r="AC292" s="207"/>
      <c r="AD292" s="207"/>
      <c r="AE292" s="205"/>
      <c r="AF292" s="205"/>
      <c r="AG292" s="205"/>
      <c r="AH292" s="205"/>
      <c r="AI292" s="205"/>
      <c r="AJ292" s="205"/>
      <c r="AK292" s="205"/>
      <c r="AL292" s="205"/>
      <c r="AM292" s="205"/>
      <c r="AN292" s="205"/>
      <c r="AO292" s="205"/>
      <c r="AP292" s="205"/>
      <c r="AQ292" s="205"/>
      <c r="AR292" s="205"/>
      <c r="AS292" s="205"/>
      <c r="AT292" s="205"/>
      <c r="AU292" s="205"/>
      <c r="AV292" s="205"/>
      <c r="AW292" s="205"/>
      <c r="AX292" s="205"/>
      <c r="AY292" s="205"/>
      <c r="AZ292" s="205"/>
      <c r="BA292" s="205"/>
      <c r="BB292" s="205"/>
      <c r="BC292" s="205"/>
      <c r="BD292" s="205"/>
      <c r="BE292" s="205"/>
      <c r="BF292" s="205"/>
      <c r="BG292" s="205"/>
      <c r="BH292" s="205"/>
      <c r="BI292" s="205"/>
      <c r="BJ292" s="205"/>
      <c r="BK292" s="205"/>
      <c r="BL292" s="205"/>
      <c r="BM292" s="205"/>
      <c r="BN292" s="205"/>
      <c r="BO292" s="205"/>
      <c r="BP292" s="205"/>
      <c r="BQ292" s="205"/>
      <c r="BR292" s="205"/>
      <c r="BS292" s="205"/>
      <c r="BT292" s="205"/>
      <c r="BU292" s="205"/>
      <c r="BV292" s="205"/>
      <c r="BW292" s="205"/>
      <c r="BX292" s="205"/>
      <c r="BY292" s="205"/>
      <c r="BZ292" s="205"/>
      <c r="CA292" s="205"/>
      <c r="CB292" s="205"/>
      <c r="CC292" s="205"/>
      <c r="CD292" s="205"/>
      <c r="CE292" s="205"/>
      <c r="CF292" s="205"/>
      <c r="CG292" s="205"/>
      <c r="CH292" s="205"/>
      <c r="CI292" s="205"/>
      <c r="CJ292" s="205"/>
      <c r="CK292" s="205"/>
      <c r="CL292" s="205"/>
      <c r="CM292" s="205"/>
      <c r="CN292" s="205"/>
      <c r="CO292" s="205"/>
    </row>
    <row r="293" spans="2:93" ht="20.100000000000001" customHeight="1" x14ac:dyDescent="0.25">
      <c r="B293" s="215"/>
      <c r="C293" s="216"/>
      <c r="D293" s="205"/>
      <c r="E293" s="205"/>
      <c r="F293" s="205"/>
      <c r="G293" s="205"/>
      <c r="H293" s="205"/>
      <c r="I293" s="205"/>
      <c r="J293" s="205"/>
      <c r="K293" s="205"/>
      <c r="L293" s="205"/>
      <c r="M293" s="205"/>
      <c r="N293" s="205"/>
      <c r="O293" s="205"/>
      <c r="P293" s="208"/>
      <c r="Q293" s="206"/>
      <c r="R293" s="206"/>
      <c r="S293" s="206"/>
      <c r="T293" s="206"/>
      <c r="U293" s="206"/>
      <c r="V293" s="206"/>
      <c r="W293" s="206"/>
      <c r="X293" s="206"/>
      <c r="Y293" s="206"/>
      <c r="Z293" s="206"/>
      <c r="AA293" s="206"/>
      <c r="AB293" s="206"/>
      <c r="AC293" s="207"/>
      <c r="AD293" s="207"/>
      <c r="AE293" s="205"/>
      <c r="AF293" s="205"/>
      <c r="AG293" s="205"/>
      <c r="AH293" s="205"/>
      <c r="AI293" s="205"/>
      <c r="AJ293" s="205"/>
      <c r="AK293" s="205"/>
      <c r="AL293" s="205"/>
      <c r="AM293" s="205"/>
      <c r="AN293" s="205"/>
      <c r="AO293" s="205"/>
      <c r="AP293" s="205"/>
      <c r="AQ293" s="205"/>
      <c r="AR293" s="205"/>
      <c r="AS293" s="205"/>
      <c r="AT293" s="205"/>
      <c r="AU293" s="205"/>
      <c r="AV293" s="205"/>
      <c r="AW293" s="205"/>
      <c r="AX293" s="205"/>
      <c r="AY293" s="205"/>
      <c r="AZ293" s="205"/>
      <c r="BA293" s="205"/>
      <c r="BB293" s="205"/>
      <c r="BC293" s="205"/>
      <c r="BD293" s="205"/>
      <c r="BE293" s="205"/>
      <c r="BF293" s="205"/>
      <c r="BG293" s="205"/>
      <c r="BH293" s="205"/>
      <c r="BI293" s="205"/>
      <c r="BJ293" s="205"/>
      <c r="BK293" s="205"/>
      <c r="BL293" s="205"/>
      <c r="BM293" s="205"/>
      <c r="BN293" s="205"/>
      <c r="BO293" s="205"/>
      <c r="BP293" s="205"/>
      <c r="BQ293" s="205"/>
      <c r="BR293" s="205"/>
      <c r="BS293" s="205"/>
      <c r="BT293" s="205"/>
      <c r="BU293" s="205"/>
      <c r="BV293" s="205"/>
      <c r="BW293" s="205"/>
      <c r="BX293" s="205"/>
      <c r="BY293" s="205"/>
      <c r="BZ293" s="205"/>
      <c r="CA293" s="205"/>
      <c r="CB293" s="205"/>
      <c r="CC293" s="205"/>
      <c r="CD293" s="205"/>
      <c r="CE293" s="205"/>
      <c r="CF293" s="205"/>
      <c r="CG293" s="205"/>
      <c r="CH293" s="205"/>
      <c r="CI293" s="205"/>
      <c r="CJ293" s="205"/>
      <c r="CK293" s="205"/>
      <c r="CL293" s="205"/>
      <c r="CM293" s="205"/>
      <c r="CN293" s="205"/>
      <c r="CO293" s="205"/>
    </row>
    <row r="294" spans="2:93" ht="20.100000000000001" customHeight="1" x14ac:dyDescent="0.25">
      <c r="B294" s="215"/>
      <c r="C294" s="216"/>
      <c r="D294" s="205"/>
      <c r="E294" s="205"/>
      <c r="F294" s="205"/>
      <c r="G294" s="205"/>
      <c r="H294" s="205"/>
      <c r="I294" s="205"/>
      <c r="J294" s="205"/>
      <c r="K294" s="205"/>
      <c r="L294" s="205"/>
      <c r="M294" s="205"/>
      <c r="N294" s="205"/>
      <c r="O294" s="205"/>
      <c r="P294" s="208"/>
      <c r="Q294" s="206"/>
      <c r="R294" s="206"/>
      <c r="S294" s="206"/>
      <c r="T294" s="206"/>
      <c r="U294" s="206"/>
      <c r="V294" s="206"/>
      <c r="W294" s="206"/>
      <c r="X294" s="206"/>
      <c r="Y294" s="206"/>
      <c r="Z294" s="206"/>
      <c r="AA294" s="206"/>
      <c r="AB294" s="206"/>
      <c r="AC294" s="207"/>
      <c r="AD294" s="207"/>
      <c r="AE294" s="205"/>
      <c r="AF294" s="205"/>
      <c r="AG294" s="205"/>
      <c r="AH294" s="205"/>
      <c r="AI294" s="205"/>
      <c r="AJ294" s="205"/>
      <c r="AK294" s="205"/>
      <c r="AL294" s="205"/>
      <c r="AM294" s="205"/>
      <c r="AN294" s="205"/>
      <c r="AO294" s="205"/>
      <c r="AP294" s="205"/>
      <c r="AQ294" s="205"/>
      <c r="AR294" s="205"/>
      <c r="AS294" s="205"/>
      <c r="AT294" s="205"/>
      <c r="AU294" s="205"/>
      <c r="AV294" s="205"/>
      <c r="AW294" s="205"/>
      <c r="AX294" s="205"/>
      <c r="AY294" s="205"/>
      <c r="AZ294" s="205"/>
      <c r="BA294" s="205"/>
      <c r="BB294" s="205"/>
      <c r="BC294" s="205"/>
      <c r="BD294" s="205"/>
      <c r="BE294" s="205"/>
      <c r="BF294" s="205"/>
      <c r="BG294" s="205"/>
      <c r="BH294" s="205"/>
      <c r="BI294" s="205"/>
      <c r="BJ294" s="205"/>
      <c r="BK294" s="205"/>
      <c r="BL294" s="205"/>
      <c r="BM294" s="205"/>
      <c r="BN294" s="205"/>
      <c r="BO294" s="205"/>
      <c r="BP294" s="205"/>
      <c r="BQ294" s="205"/>
      <c r="BR294" s="205"/>
      <c r="BS294" s="205"/>
      <c r="BT294" s="205"/>
      <c r="BU294" s="205"/>
      <c r="BV294" s="205"/>
      <c r="BW294" s="205"/>
      <c r="BX294" s="205"/>
      <c r="BY294" s="205"/>
      <c r="BZ294" s="205"/>
      <c r="CA294" s="205"/>
      <c r="CB294" s="205"/>
      <c r="CC294" s="205"/>
      <c r="CD294" s="205"/>
      <c r="CE294" s="205"/>
      <c r="CF294" s="205"/>
      <c r="CG294" s="205"/>
      <c r="CH294" s="205"/>
      <c r="CI294" s="205"/>
      <c r="CJ294" s="205"/>
      <c r="CK294" s="205"/>
      <c r="CL294" s="205"/>
      <c r="CM294" s="205"/>
      <c r="CN294" s="205"/>
      <c r="CO294" s="205"/>
    </row>
    <row r="295" spans="2:93" ht="20.100000000000001" customHeight="1" x14ac:dyDescent="0.25">
      <c r="B295" s="215"/>
      <c r="C295" s="216"/>
      <c r="D295" s="205"/>
      <c r="E295" s="205"/>
      <c r="F295" s="205"/>
      <c r="G295" s="205"/>
      <c r="H295" s="205"/>
      <c r="I295" s="205"/>
      <c r="J295" s="205"/>
      <c r="K295" s="205"/>
      <c r="L295" s="205"/>
      <c r="M295" s="205"/>
      <c r="N295" s="205"/>
      <c r="O295" s="205"/>
      <c r="P295" s="208"/>
      <c r="Q295" s="206"/>
      <c r="R295" s="206"/>
      <c r="S295" s="206"/>
      <c r="T295" s="206"/>
      <c r="U295" s="206"/>
      <c r="V295" s="206"/>
      <c r="W295" s="206"/>
      <c r="X295" s="206"/>
      <c r="Y295" s="206"/>
      <c r="Z295" s="206"/>
      <c r="AA295" s="206"/>
      <c r="AB295" s="206"/>
      <c r="AC295" s="207"/>
      <c r="AD295" s="207"/>
      <c r="AE295" s="205"/>
      <c r="AF295" s="205"/>
      <c r="AG295" s="205"/>
      <c r="AH295" s="205"/>
      <c r="AI295" s="205"/>
      <c r="AJ295" s="205"/>
      <c r="AK295" s="205"/>
      <c r="AL295" s="205"/>
      <c r="AM295" s="205"/>
      <c r="AN295" s="205"/>
      <c r="AO295" s="205"/>
      <c r="AP295" s="205"/>
      <c r="AQ295" s="205"/>
      <c r="AR295" s="205"/>
      <c r="AS295" s="205"/>
      <c r="AT295" s="205"/>
      <c r="AU295" s="205"/>
      <c r="AV295" s="205"/>
      <c r="AW295" s="205"/>
      <c r="AX295" s="205"/>
      <c r="AY295" s="205"/>
      <c r="AZ295" s="205"/>
      <c r="BA295" s="205"/>
      <c r="BB295" s="205"/>
      <c r="BC295" s="205"/>
      <c r="BD295" s="205"/>
      <c r="BE295" s="205"/>
      <c r="BF295" s="205"/>
      <c r="BG295" s="205"/>
      <c r="BH295" s="205"/>
      <c r="BI295" s="205"/>
      <c r="BJ295" s="205"/>
      <c r="BK295" s="205"/>
      <c r="BL295" s="205"/>
      <c r="BM295" s="205"/>
      <c r="BN295" s="205"/>
      <c r="BO295" s="205"/>
      <c r="BP295" s="205"/>
      <c r="BQ295" s="205"/>
      <c r="BR295" s="205"/>
      <c r="BS295" s="205"/>
      <c r="BT295" s="205"/>
      <c r="BU295" s="205"/>
      <c r="BV295" s="205"/>
      <c r="BW295" s="205"/>
      <c r="BX295" s="205"/>
      <c r="BY295" s="205"/>
      <c r="BZ295" s="205"/>
      <c r="CA295" s="205"/>
      <c r="CB295" s="205"/>
      <c r="CC295" s="205"/>
      <c r="CD295" s="205"/>
      <c r="CE295" s="205"/>
      <c r="CF295" s="205"/>
      <c r="CG295" s="205"/>
      <c r="CH295" s="205"/>
      <c r="CI295" s="205"/>
      <c r="CJ295" s="205"/>
      <c r="CK295" s="205"/>
      <c r="CL295" s="205"/>
      <c r="CM295" s="205"/>
      <c r="CN295" s="205"/>
      <c r="CO295" s="205"/>
    </row>
    <row r="296" spans="2:93" ht="20.100000000000001" customHeight="1" x14ac:dyDescent="0.25">
      <c r="B296" s="215"/>
      <c r="C296" s="216"/>
      <c r="D296" s="205"/>
      <c r="E296" s="205"/>
      <c r="F296" s="205"/>
      <c r="G296" s="205"/>
      <c r="H296" s="205"/>
      <c r="I296" s="205"/>
      <c r="J296" s="205"/>
      <c r="K296" s="205"/>
      <c r="L296" s="205"/>
      <c r="M296" s="205"/>
      <c r="N296" s="205"/>
      <c r="O296" s="205"/>
      <c r="P296" s="208"/>
      <c r="Q296" s="206"/>
      <c r="R296" s="206"/>
      <c r="S296" s="206"/>
      <c r="T296" s="206"/>
      <c r="U296" s="206"/>
      <c r="V296" s="206"/>
      <c r="W296" s="206"/>
      <c r="X296" s="206"/>
      <c r="Y296" s="206"/>
      <c r="Z296" s="206"/>
      <c r="AA296" s="206"/>
      <c r="AB296" s="206"/>
      <c r="AC296" s="207"/>
      <c r="AD296" s="207"/>
      <c r="AE296" s="205"/>
      <c r="AF296" s="205"/>
      <c r="AG296" s="205"/>
      <c r="AH296" s="205"/>
      <c r="AI296" s="205"/>
      <c r="AJ296" s="205"/>
      <c r="AK296" s="205"/>
      <c r="AL296" s="205"/>
      <c r="AM296" s="205"/>
      <c r="AN296" s="205"/>
      <c r="AO296" s="205"/>
      <c r="AP296" s="205"/>
      <c r="AQ296" s="205"/>
      <c r="AR296" s="205"/>
      <c r="AS296" s="205"/>
      <c r="AT296" s="205"/>
      <c r="AU296" s="205"/>
      <c r="AV296" s="205"/>
      <c r="AW296" s="205"/>
      <c r="AX296" s="205"/>
      <c r="AY296" s="205"/>
      <c r="AZ296" s="205"/>
      <c r="BA296" s="205"/>
      <c r="BB296" s="205"/>
      <c r="BC296" s="205"/>
      <c r="BD296" s="205"/>
      <c r="BE296" s="205"/>
      <c r="BF296" s="205"/>
      <c r="BG296" s="205"/>
      <c r="BH296" s="205"/>
      <c r="BI296" s="205"/>
      <c r="BJ296" s="205"/>
      <c r="BK296" s="205"/>
      <c r="BL296" s="205"/>
      <c r="BM296" s="205"/>
      <c r="BN296" s="205"/>
      <c r="BO296" s="205"/>
      <c r="BP296" s="205"/>
      <c r="BQ296" s="205"/>
      <c r="BR296" s="205"/>
      <c r="BS296" s="205"/>
      <c r="BT296" s="205"/>
      <c r="BU296" s="205"/>
      <c r="BV296" s="205"/>
      <c r="BW296" s="205"/>
      <c r="BX296" s="205"/>
      <c r="BY296" s="205"/>
      <c r="BZ296" s="205"/>
      <c r="CA296" s="205"/>
      <c r="CB296" s="205"/>
      <c r="CC296" s="205"/>
      <c r="CD296" s="205"/>
      <c r="CE296" s="205"/>
      <c r="CF296" s="205"/>
      <c r="CG296" s="205"/>
      <c r="CH296" s="205"/>
      <c r="CI296" s="205"/>
      <c r="CJ296" s="205"/>
      <c r="CK296" s="205"/>
      <c r="CL296" s="205"/>
      <c r="CM296" s="205"/>
      <c r="CN296" s="205"/>
      <c r="CO296" s="205"/>
    </row>
    <row r="297" spans="2:93" ht="20.100000000000001" customHeight="1" x14ac:dyDescent="0.25">
      <c r="B297" s="215"/>
      <c r="C297" s="216"/>
      <c r="D297" s="205"/>
      <c r="E297" s="205"/>
      <c r="F297" s="205"/>
      <c r="G297" s="205"/>
      <c r="H297" s="205"/>
      <c r="I297" s="205"/>
      <c r="J297" s="205"/>
      <c r="K297" s="205"/>
      <c r="L297" s="205"/>
      <c r="M297" s="205"/>
      <c r="N297" s="205"/>
      <c r="O297" s="205"/>
      <c r="P297" s="208"/>
      <c r="Q297" s="206"/>
      <c r="R297" s="206"/>
      <c r="S297" s="206"/>
      <c r="T297" s="206"/>
      <c r="U297" s="206"/>
      <c r="V297" s="206"/>
      <c r="W297" s="206"/>
      <c r="X297" s="206"/>
      <c r="Y297" s="206"/>
      <c r="Z297" s="206"/>
      <c r="AA297" s="206"/>
      <c r="AB297" s="206"/>
      <c r="AC297" s="207"/>
      <c r="AD297" s="207"/>
      <c r="AE297" s="205"/>
      <c r="AF297" s="205"/>
      <c r="AG297" s="205"/>
      <c r="AH297" s="205"/>
      <c r="AI297" s="205"/>
      <c r="AJ297" s="205"/>
      <c r="AK297" s="205"/>
      <c r="AL297" s="205"/>
      <c r="AM297" s="205"/>
      <c r="AN297" s="205"/>
      <c r="AO297" s="205"/>
      <c r="AP297" s="205"/>
      <c r="AQ297" s="205"/>
      <c r="AR297" s="205"/>
      <c r="AS297" s="205"/>
      <c r="AT297" s="205"/>
      <c r="AU297" s="205"/>
      <c r="AV297" s="205"/>
      <c r="AW297" s="205"/>
      <c r="AX297" s="205"/>
      <c r="AY297" s="205"/>
      <c r="AZ297" s="205"/>
      <c r="BA297" s="205"/>
      <c r="BB297" s="205"/>
      <c r="BC297" s="205"/>
      <c r="BD297" s="205"/>
      <c r="BE297" s="205"/>
      <c r="BF297" s="205"/>
      <c r="BG297" s="205"/>
      <c r="BH297" s="205"/>
      <c r="BI297" s="205"/>
      <c r="BJ297" s="205"/>
      <c r="BK297" s="205"/>
      <c r="BL297" s="205"/>
      <c r="BM297" s="205"/>
      <c r="BN297" s="205"/>
      <c r="BO297" s="205"/>
      <c r="BP297" s="205"/>
      <c r="BQ297" s="205"/>
      <c r="BR297" s="205"/>
      <c r="BS297" s="205"/>
      <c r="BT297" s="205"/>
      <c r="BU297" s="205"/>
      <c r="BV297" s="205"/>
      <c r="BW297" s="205"/>
      <c r="BX297" s="205"/>
      <c r="BY297" s="205"/>
      <c r="BZ297" s="205"/>
      <c r="CA297" s="205"/>
      <c r="CB297" s="205"/>
      <c r="CC297" s="205"/>
      <c r="CD297" s="205"/>
      <c r="CE297" s="205"/>
      <c r="CF297" s="205"/>
      <c r="CG297" s="205"/>
      <c r="CH297" s="205"/>
      <c r="CI297" s="205"/>
      <c r="CJ297" s="205"/>
      <c r="CK297" s="205"/>
      <c r="CL297" s="205"/>
      <c r="CM297" s="205"/>
      <c r="CN297" s="205"/>
      <c r="CO297" s="205"/>
    </row>
    <row r="298" spans="2:93" ht="20.100000000000001" customHeight="1" x14ac:dyDescent="0.25">
      <c r="B298" s="215"/>
      <c r="C298" s="216"/>
      <c r="D298" s="205"/>
      <c r="E298" s="205"/>
      <c r="F298" s="205"/>
      <c r="G298" s="205"/>
      <c r="H298" s="205"/>
      <c r="I298" s="205"/>
      <c r="J298" s="205"/>
      <c r="K298" s="205"/>
      <c r="L298" s="205"/>
      <c r="M298" s="205"/>
      <c r="N298" s="205"/>
      <c r="O298" s="205"/>
      <c r="P298" s="208"/>
      <c r="Q298" s="206"/>
      <c r="R298" s="206"/>
      <c r="S298" s="206"/>
      <c r="T298" s="206"/>
      <c r="U298" s="206"/>
      <c r="V298" s="206"/>
      <c r="W298" s="206"/>
      <c r="X298" s="206"/>
      <c r="Y298" s="206"/>
      <c r="Z298" s="206"/>
      <c r="AA298" s="206"/>
      <c r="AB298" s="206"/>
      <c r="AC298" s="207"/>
      <c r="AD298" s="207"/>
      <c r="AE298" s="205"/>
      <c r="AF298" s="205"/>
      <c r="AG298" s="205"/>
      <c r="AH298" s="205"/>
      <c r="AI298" s="205"/>
      <c r="AJ298" s="205"/>
      <c r="AK298" s="205"/>
      <c r="AL298" s="205"/>
      <c r="AM298" s="205"/>
      <c r="AN298" s="205"/>
      <c r="AO298" s="205"/>
      <c r="AP298" s="205"/>
      <c r="AQ298" s="205"/>
      <c r="AR298" s="205"/>
      <c r="AS298" s="205"/>
      <c r="AT298" s="205"/>
      <c r="AU298" s="205"/>
      <c r="AV298" s="205"/>
      <c r="AW298" s="205"/>
      <c r="AX298" s="205"/>
      <c r="AY298" s="205"/>
      <c r="AZ298" s="205"/>
      <c r="BA298" s="205"/>
      <c r="BB298" s="205"/>
      <c r="BC298" s="205"/>
      <c r="BD298" s="205"/>
      <c r="BE298" s="205"/>
      <c r="BF298" s="205"/>
      <c r="BG298" s="205"/>
      <c r="BH298" s="205"/>
      <c r="BI298" s="205"/>
      <c r="BJ298" s="205"/>
      <c r="BK298" s="205"/>
      <c r="BL298" s="205"/>
      <c r="BM298" s="205"/>
      <c r="BN298" s="205"/>
      <c r="BO298" s="205"/>
      <c r="BP298" s="205"/>
      <c r="BQ298" s="205"/>
      <c r="BR298" s="205"/>
      <c r="BS298" s="205"/>
      <c r="BT298" s="205"/>
      <c r="BU298" s="205"/>
      <c r="BV298" s="205"/>
      <c r="BW298" s="205"/>
      <c r="BX298" s="205"/>
      <c r="BY298" s="205"/>
      <c r="BZ298" s="205"/>
      <c r="CA298" s="205"/>
      <c r="CB298" s="205"/>
      <c r="CC298" s="205"/>
      <c r="CD298" s="205"/>
      <c r="CE298" s="205"/>
      <c r="CF298" s="205"/>
      <c r="CG298" s="205"/>
      <c r="CH298" s="205"/>
      <c r="CI298" s="205"/>
      <c r="CJ298" s="205"/>
      <c r="CK298" s="205"/>
      <c r="CL298" s="205"/>
      <c r="CM298" s="205"/>
      <c r="CN298" s="205"/>
      <c r="CO298" s="205"/>
    </row>
    <row r="299" spans="2:93" ht="20.100000000000001" customHeight="1" x14ac:dyDescent="0.25">
      <c r="B299" s="215"/>
      <c r="C299" s="216"/>
      <c r="D299" s="205"/>
      <c r="E299" s="205"/>
      <c r="F299" s="205"/>
      <c r="G299" s="205"/>
      <c r="H299" s="205"/>
      <c r="I299" s="205"/>
      <c r="J299" s="205"/>
      <c r="K299" s="205"/>
      <c r="L299" s="205"/>
      <c r="M299" s="205"/>
      <c r="N299" s="205"/>
      <c r="O299" s="205"/>
      <c r="P299" s="208"/>
      <c r="Q299" s="206"/>
      <c r="R299" s="206"/>
      <c r="S299" s="206"/>
      <c r="T299" s="206"/>
      <c r="U299" s="206"/>
      <c r="V299" s="206"/>
      <c r="W299" s="206"/>
      <c r="X299" s="206"/>
      <c r="Y299" s="206"/>
      <c r="Z299" s="206"/>
      <c r="AA299" s="206"/>
      <c r="AB299" s="206"/>
      <c r="AC299" s="207"/>
      <c r="AD299" s="207"/>
      <c r="AE299" s="205"/>
      <c r="AF299" s="205"/>
      <c r="AG299" s="205"/>
      <c r="AH299" s="205"/>
      <c r="AI299" s="205"/>
      <c r="AJ299" s="205"/>
      <c r="AK299" s="205"/>
      <c r="AL299" s="205"/>
      <c r="AM299" s="205"/>
      <c r="AN299" s="205"/>
      <c r="AO299" s="205"/>
      <c r="AP299" s="205"/>
      <c r="AQ299" s="205"/>
      <c r="AR299" s="205"/>
      <c r="AS299" s="205"/>
      <c r="AT299" s="205"/>
      <c r="AU299" s="205"/>
      <c r="AV299" s="205"/>
      <c r="AW299" s="205"/>
      <c r="AX299" s="205"/>
      <c r="AY299" s="205"/>
      <c r="AZ299" s="205"/>
      <c r="BA299" s="205"/>
      <c r="BB299" s="205"/>
      <c r="BC299" s="205"/>
      <c r="BD299" s="205"/>
      <c r="BE299" s="205"/>
      <c r="BF299" s="205"/>
      <c r="BG299" s="205"/>
      <c r="BH299" s="205"/>
      <c r="BI299" s="205"/>
      <c r="BJ299" s="205"/>
      <c r="BK299" s="205"/>
      <c r="BL299" s="205"/>
      <c r="BM299" s="205"/>
      <c r="BN299" s="205"/>
      <c r="BO299" s="205"/>
      <c r="BP299" s="205"/>
      <c r="BQ299" s="205"/>
      <c r="BR299" s="205"/>
      <c r="BS299" s="205"/>
      <c r="BT299" s="205"/>
      <c r="BU299" s="205"/>
      <c r="BV299" s="205"/>
      <c r="BW299" s="205"/>
      <c r="BX299" s="205"/>
      <c r="BY299" s="205"/>
      <c r="BZ299" s="205"/>
      <c r="CA299" s="205"/>
      <c r="CB299" s="205"/>
      <c r="CC299" s="205"/>
      <c r="CD299" s="205"/>
      <c r="CE299" s="205"/>
      <c r="CF299" s="205"/>
      <c r="CG299" s="205"/>
      <c r="CH299" s="205"/>
      <c r="CI299" s="205"/>
      <c r="CJ299" s="205"/>
      <c r="CK299" s="205"/>
      <c r="CL299" s="205"/>
      <c r="CM299" s="205"/>
      <c r="CN299" s="205"/>
      <c r="CO299" s="205"/>
    </row>
    <row r="300" spans="2:93" ht="20.100000000000001" customHeight="1" x14ac:dyDescent="0.25">
      <c r="B300" s="215"/>
      <c r="C300" s="216"/>
      <c r="D300" s="205"/>
      <c r="E300" s="205"/>
      <c r="F300" s="205"/>
      <c r="G300" s="205"/>
      <c r="H300" s="205"/>
      <c r="I300" s="205"/>
      <c r="J300" s="205"/>
      <c r="K300" s="205"/>
      <c r="L300" s="205"/>
      <c r="M300" s="205"/>
      <c r="N300" s="205"/>
      <c r="O300" s="205"/>
      <c r="P300" s="208"/>
      <c r="Q300" s="206"/>
      <c r="R300" s="206"/>
      <c r="S300" s="206"/>
      <c r="T300" s="206"/>
      <c r="U300" s="206"/>
      <c r="V300" s="206"/>
      <c r="W300" s="206"/>
      <c r="X300" s="206"/>
      <c r="Y300" s="206"/>
      <c r="Z300" s="206"/>
      <c r="AA300" s="206"/>
      <c r="AB300" s="206"/>
      <c r="AC300" s="207"/>
      <c r="AD300" s="207"/>
      <c r="AE300" s="205"/>
      <c r="AF300" s="205"/>
      <c r="AG300" s="205"/>
      <c r="AH300" s="205"/>
      <c r="AI300" s="205"/>
      <c r="AJ300" s="205"/>
      <c r="AK300" s="205"/>
      <c r="AL300" s="205"/>
      <c r="AM300" s="205"/>
      <c r="AN300" s="205"/>
      <c r="AO300" s="205"/>
      <c r="AP300" s="205"/>
      <c r="AQ300" s="205"/>
      <c r="AR300" s="205"/>
      <c r="AS300" s="205"/>
      <c r="AT300" s="205"/>
      <c r="AU300" s="205"/>
      <c r="AV300" s="205"/>
      <c r="AW300" s="205"/>
      <c r="AX300" s="205"/>
      <c r="AY300" s="205"/>
      <c r="AZ300" s="205"/>
      <c r="BA300" s="205"/>
      <c r="BB300" s="205"/>
      <c r="BC300" s="205"/>
      <c r="BD300" s="205"/>
      <c r="BE300" s="205"/>
      <c r="BF300" s="205"/>
      <c r="BG300" s="205"/>
      <c r="BH300" s="205"/>
      <c r="BI300" s="205"/>
      <c r="BJ300" s="205"/>
      <c r="BK300" s="205"/>
      <c r="BL300" s="205"/>
      <c r="BM300" s="205"/>
      <c r="BN300" s="205"/>
      <c r="BO300" s="205"/>
      <c r="BP300" s="205"/>
      <c r="BQ300" s="205"/>
      <c r="BR300" s="205"/>
      <c r="BS300" s="205"/>
      <c r="BT300" s="205"/>
      <c r="BU300" s="205"/>
      <c r="BV300" s="205"/>
      <c r="BW300" s="205"/>
      <c r="BX300" s="205"/>
      <c r="BY300" s="205"/>
      <c r="BZ300" s="205"/>
      <c r="CA300" s="205"/>
      <c r="CB300" s="205"/>
      <c r="CC300" s="205"/>
      <c r="CD300" s="205"/>
      <c r="CE300" s="205"/>
      <c r="CF300" s="205"/>
      <c r="CG300" s="205"/>
      <c r="CH300" s="205"/>
      <c r="CI300" s="205"/>
      <c r="CJ300" s="205"/>
      <c r="CK300" s="205"/>
      <c r="CL300" s="205"/>
      <c r="CM300" s="205"/>
      <c r="CN300" s="205"/>
      <c r="CO300" s="205"/>
    </row>
    <row r="301" spans="2:93" ht="20.100000000000001" customHeight="1" x14ac:dyDescent="0.25">
      <c r="B301" s="215"/>
      <c r="C301" s="216"/>
      <c r="D301" s="205"/>
      <c r="E301" s="205"/>
      <c r="F301" s="205"/>
      <c r="G301" s="205"/>
      <c r="H301" s="205"/>
      <c r="I301" s="205"/>
      <c r="J301" s="205"/>
      <c r="K301" s="205"/>
      <c r="L301" s="205"/>
      <c r="M301" s="205"/>
      <c r="N301" s="205"/>
      <c r="O301" s="205"/>
      <c r="P301" s="208"/>
      <c r="Q301" s="206"/>
      <c r="R301" s="206"/>
      <c r="S301" s="206"/>
      <c r="T301" s="206"/>
      <c r="U301" s="206"/>
      <c r="V301" s="206"/>
      <c r="W301" s="206"/>
      <c r="X301" s="206"/>
      <c r="Y301" s="206"/>
      <c r="Z301" s="206"/>
      <c r="AA301" s="206"/>
      <c r="AB301" s="206"/>
      <c r="AC301" s="207"/>
      <c r="AD301" s="207"/>
      <c r="AE301" s="205"/>
      <c r="AF301" s="205"/>
      <c r="AG301" s="205"/>
      <c r="AH301" s="205"/>
      <c r="AI301" s="205"/>
      <c r="AJ301" s="205"/>
      <c r="AK301" s="205"/>
      <c r="AL301" s="205"/>
      <c r="AM301" s="205"/>
      <c r="AN301" s="205"/>
      <c r="AO301" s="205"/>
      <c r="AP301" s="205"/>
      <c r="AQ301" s="205"/>
      <c r="AR301" s="205"/>
      <c r="AS301" s="205"/>
      <c r="AT301" s="205"/>
      <c r="AU301" s="205"/>
      <c r="AV301" s="205"/>
      <c r="AW301" s="205"/>
      <c r="AX301" s="205"/>
      <c r="AY301" s="205"/>
      <c r="AZ301" s="205"/>
      <c r="BA301" s="205"/>
      <c r="BB301" s="205"/>
      <c r="BC301" s="205"/>
      <c r="BD301" s="205"/>
      <c r="BE301" s="205"/>
      <c r="BF301" s="205"/>
      <c r="BG301" s="205"/>
      <c r="BH301" s="205"/>
      <c r="BI301" s="205"/>
      <c r="BJ301" s="205"/>
      <c r="BK301" s="205"/>
      <c r="BL301" s="205"/>
      <c r="BM301" s="205"/>
      <c r="BN301" s="205"/>
      <c r="BO301" s="205"/>
      <c r="BP301" s="205"/>
      <c r="BQ301" s="205"/>
      <c r="BR301" s="205"/>
      <c r="BS301" s="205"/>
      <c r="BT301" s="205"/>
      <c r="BU301" s="205"/>
      <c r="BV301" s="205"/>
      <c r="BW301" s="205"/>
      <c r="BX301" s="205"/>
      <c r="BY301" s="205"/>
      <c r="BZ301" s="205"/>
      <c r="CA301" s="205"/>
      <c r="CB301" s="205"/>
      <c r="CC301" s="205"/>
      <c r="CD301" s="205"/>
      <c r="CE301" s="205"/>
      <c r="CF301" s="205"/>
      <c r="CG301" s="205"/>
      <c r="CH301" s="205"/>
      <c r="CI301" s="205"/>
      <c r="CJ301" s="205"/>
      <c r="CK301" s="205"/>
      <c r="CL301" s="205"/>
      <c r="CM301" s="205"/>
      <c r="CN301" s="205"/>
      <c r="CO301" s="205"/>
    </row>
    <row r="302" spans="2:93" ht="20.100000000000001" customHeight="1" x14ac:dyDescent="0.25">
      <c r="B302" s="215"/>
      <c r="C302" s="216"/>
      <c r="D302" s="205"/>
      <c r="E302" s="205"/>
      <c r="F302" s="205"/>
      <c r="G302" s="205"/>
      <c r="H302" s="205"/>
      <c r="I302" s="205"/>
      <c r="J302" s="205"/>
      <c r="K302" s="205"/>
      <c r="L302" s="205"/>
      <c r="M302" s="205"/>
      <c r="N302" s="205"/>
      <c r="O302" s="205"/>
      <c r="P302" s="208"/>
      <c r="Q302" s="206"/>
      <c r="R302" s="206"/>
      <c r="S302" s="206"/>
      <c r="T302" s="206"/>
      <c r="U302" s="206"/>
      <c r="V302" s="206"/>
      <c r="W302" s="206"/>
      <c r="X302" s="206"/>
      <c r="Y302" s="206"/>
      <c r="Z302" s="206"/>
      <c r="AA302" s="206"/>
      <c r="AB302" s="206"/>
      <c r="AC302" s="207"/>
      <c r="AD302" s="207"/>
      <c r="AE302" s="205"/>
      <c r="AF302" s="205"/>
      <c r="AG302" s="205"/>
      <c r="AH302" s="205"/>
      <c r="AI302" s="205"/>
      <c r="AJ302" s="205"/>
      <c r="AK302" s="205"/>
      <c r="AL302" s="205"/>
      <c r="AM302" s="205"/>
      <c r="AN302" s="205"/>
      <c r="AO302" s="205"/>
      <c r="AP302" s="205"/>
      <c r="AQ302" s="205"/>
      <c r="AR302" s="205"/>
      <c r="AS302" s="205"/>
      <c r="AT302" s="205"/>
      <c r="AU302" s="205"/>
      <c r="AV302" s="205"/>
      <c r="AW302" s="205"/>
      <c r="AX302" s="205"/>
      <c r="AY302" s="205"/>
      <c r="AZ302" s="205"/>
      <c r="BA302" s="205"/>
      <c r="BB302" s="205"/>
      <c r="BC302" s="205"/>
      <c r="BD302" s="205"/>
      <c r="BE302" s="205"/>
      <c r="BF302" s="205"/>
      <c r="BG302" s="205"/>
      <c r="BH302" s="205"/>
      <c r="BI302" s="205"/>
      <c r="BJ302" s="205"/>
      <c r="BK302" s="205"/>
      <c r="BL302" s="205"/>
      <c r="BM302" s="205"/>
      <c r="BN302" s="205"/>
      <c r="BO302" s="205"/>
      <c r="BP302" s="205"/>
      <c r="BQ302" s="205"/>
      <c r="BR302" s="205"/>
      <c r="BS302" s="205"/>
      <c r="BT302" s="205"/>
      <c r="BU302" s="205"/>
      <c r="BV302" s="205"/>
      <c r="BW302" s="205"/>
      <c r="BX302" s="205"/>
      <c r="BY302" s="205"/>
      <c r="BZ302" s="205"/>
      <c r="CA302" s="205"/>
      <c r="CB302" s="205"/>
      <c r="CC302" s="205"/>
      <c r="CD302" s="205"/>
      <c r="CE302" s="205"/>
      <c r="CF302" s="205"/>
      <c r="CG302" s="205"/>
      <c r="CH302" s="205"/>
      <c r="CI302" s="205"/>
      <c r="CJ302" s="205"/>
      <c r="CK302" s="205"/>
      <c r="CL302" s="205"/>
      <c r="CM302" s="205"/>
      <c r="CN302" s="205"/>
      <c r="CO302" s="205"/>
    </row>
    <row r="303" spans="2:93" ht="20.100000000000001" customHeight="1" x14ac:dyDescent="0.25">
      <c r="B303" s="215"/>
      <c r="C303" s="216"/>
      <c r="D303" s="205"/>
      <c r="E303" s="205"/>
      <c r="F303" s="205"/>
      <c r="G303" s="205"/>
      <c r="H303" s="205"/>
      <c r="I303" s="205"/>
      <c r="J303" s="205"/>
      <c r="K303" s="205"/>
      <c r="L303" s="205"/>
      <c r="M303" s="205"/>
      <c r="N303" s="205"/>
      <c r="O303" s="205"/>
      <c r="P303" s="208"/>
      <c r="Q303" s="206"/>
      <c r="R303" s="206"/>
      <c r="S303" s="206"/>
      <c r="T303" s="206"/>
      <c r="U303" s="206"/>
      <c r="V303" s="206"/>
      <c r="W303" s="206"/>
      <c r="X303" s="206"/>
      <c r="Y303" s="206"/>
      <c r="Z303" s="206"/>
      <c r="AA303" s="206"/>
      <c r="AB303" s="206"/>
      <c r="AC303" s="207"/>
      <c r="AD303" s="207"/>
      <c r="AE303" s="205"/>
      <c r="AF303" s="205"/>
      <c r="AG303" s="205"/>
      <c r="AH303" s="205"/>
      <c r="AI303" s="205"/>
      <c r="AJ303" s="205"/>
      <c r="AK303" s="205"/>
      <c r="AL303" s="205"/>
      <c r="AM303" s="205"/>
      <c r="AN303" s="205"/>
      <c r="AO303" s="205"/>
      <c r="AP303" s="205"/>
      <c r="AQ303" s="205"/>
      <c r="AR303" s="205"/>
      <c r="AS303" s="205"/>
      <c r="AT303" s="205"/>
      <c r="AU303" s="205"/>
      <c r="AV303" s="205"/>
      <c r="AW303" s="205"/>
      <c r="AX303" s="205"/>
      <c r="AY303" s="205"/>
      <c r="AZ303" s="205"/>
      <c r="BA303" s="205"/>
      <c r="BB303" s="205"/>
      <c r="BC303" s="205"/>
      <c r="BD303" s="205"/>
      <c r="BE303" s="205"/>
      <c r="BF303" s="205"/>
      <c r="BG303" s="205"/>
      <c r="BH303" s="205"/>
      <c r="BI303" s="205"/>
      <c r="BJ303" s="205"/>
      <c r="BK303" s="205"/>
      <c r="BL303" s="205"/>
      <c r="BM303" s="205"/>
      <c r="BN303" s="205"/>
      <c r="BO303" s="205"/>
      <c r="BP303" s="205"/>
      <c r="BQ303" s="205"/>
      <c r="BR303" s="205"/>
      <c r="BS303" s="205"/>
      <c r="BT303" s="205"/>
      <c r="BU303" s="205"/>
      <c r="BV303" s="205"/>
      <c r="BW303" s="205"/>
      <c r="BX303" s="205"/>
      <c r="BY303" s="205"/>
      <c r="BZ303" s="205"/>
      <c r="CA303" s="205"/>
      <c r="CB303" s="205"/>
      <c r="CC303" s="205"/>
      <c r="CD303" s="205"/>
      <c r="CE303" s="205"/>
      <c r="CF303" s="205"/>
      <c r="CG303" s="205"/>
      <c r="CH303" s="205"/>
      <c r="CI303" s="205"/>
      <c r="CJ303" s="205"/>
      <c r="CK303" s="205"/>
      <c r="CL303" s="205"/>
      <c r="CM303" s="205"/>
      <c r="CN303" s="205"/>
      <c r="CO303" s="205"/>
    </row>
    <row r="304" spans="2:93" ht="20.100000000000001" customHeight="1" x14ac:dyDescent="0.25">
      <c r="B304" s="215"/>
      <c r="C304" s="216"/>
      <c r="D304" s="205"/>
      <c r="E304" s="205"/>
      <c r="F304" s="205"/>
      <c r="G304" s="205"/>
      <c r="H304" s="205"/>
      <c r="I304" s="205"/>
      <c r="J304" s="205"/>
      <c r="K304" s="205"/>
      <c r="L304" s="205"/>
      <c r="M304" s="205"/>
      <c r="N304" s="205"/>
      <c r="O304" s="205"/>
      <c r="P304" s="208"/>
      <c r="Q304" s="206"/>
      <c r="R304" s="206"/>
      <c r="S304" s="206"/>
      <c r="T304" s="206"/>
      <c r="U304" s="206"/>
      <c r="V304" s="206"/>
      <c r="W304" s="206"/>
      <c r="X304" s="206"/>
      <c r="Y304" s="206"/>
      <c r="Z304" s="206"/>
      <c r="AA304" s="206"/>
      <c r="AB304" s="206"/>
      <c r="AC304" s="207"/>
      <c r="AD304" s="207"/>
      <c r="AE304" s="205"/>
      <c r="AF304" s="205"/>
      <c r="AG304" s="205"/>
      <c r="AH304" s="205"/>
      <c r="AI304" s="205"/>
      <c r="AJ304" s="205"/>
      <c r="AK304" s="205"/>
      <c r="AL304" s="205"/>
      <c r="AM304" s="205"/>
      <c r="AN304" s="205"/>
      <c r="AO304" s="205"/>
      <c r="AP304" s="205"/>
      <c r="AQ304" s="205"/>
      <c r="AR304" s="205"/>
      <c r="AS304" s="205"/>
      <c r="AT304" s="205"/>
      <c r="AU304" s="205"/>
      <c r="AV304" s="205"/>
      <c r="AW304" s="205"/>
      <c r="AX304" s="205"/>
      <c r="AY304" s="205"/>
      <c r="AZ304" s="205"/>
      <c r="BA304" s="205"/>
      <c r="BB304" s="205"/>
      <c r="BC304" s="205"/>
      <c r="BD304" s="205"/>
      <c r="BE304" s="205"/>
      <c r="BF304" s="205"/>
      <c r="BG304" s="205"/>
      <c r="BH304" s="205"/>
      <c r="BI304" s="205"/>
      <c r="BJ304" s="205"/>
      <c r="BK304" s="205"/>
      <c r="BL304" s="205"/>
      <c r="BM304" s="205"/>
      <c r="BN304" s="205"/>
      <c r="BO304" s="205"/>
      <c r="BP304" s="205"/>
      <c r="BQ304" s="205"/>
      <c r="BR304" s="205"/>
      <c r="BS304" s="205"/>
      <c r="BT304" s="205"/>
      <c r="BU304" s="205"/>
      <c r="BV304" s="205"/>
      <c r="BW304" s="205"/>
      <c r="BX304" s="205"/>
      <c r="BY304" s="205"/>
      <c r="BZ304" s="205"/>
      <c r="CA304" s="205"/>
      <c r="CB304" s="205"/>
      <c r="CC304" s="205"/>
      <c r="CD304" s="205"/>
      <c r="CE304" s="205"/>
      <c r="CF304" s="205"/>
      <c r="CG304" s="205"/>
      <c r="CH304" s="205"/>
      <c r="CI304" s="205"/>
      <c r="CJ304" s="205"/>
      <c r="CK304" s="205"/>
      <c r="CL304" s="205"/>
      <c r="CM304" s="205"/>
      <c r="CN304" s="205"/>
      <c r="CO304" s="205"/>
    </row>
    <row r="305" spans="2:93" ht="20.100000000000001" customHeight="1" x14ac:dyDescent="0.25">
      <c r="B305" s="215"/>
      <c r="C305" s="216"/>
      <c r="D305" s="205"/>
      <c r="E305" s="205"/>
      <c r="F305" s="205"/>
      <c r="G305" s="205"/>
      <c r="H305" s="205"/>
      <c r="I305" s="205"/>
      <c r="J305" s="205"/>
      <c r="K305" s="205"/>
      <c r="L305" s="205"/>
      <c r="M305" s="205"/>
      <c r="N305" s="205"/>
      <c r="O305" s="205"/>
      <c r="P305" s="208"/>
      <c r="Q305" s="206"/>
      <c r="R305" s="206"/>
      <c r="S305" s="206"/>
      <c r="T305" s="206"/>
      <c r="U305" s="206"/>
      <c r="V305" s="206"/>
      <c r="W305" s="206"/>
      <c r="X305" s="206"/>
      <c r="Y305" s="206"/>
      <c r="Z305" s="206"/>
      <c r="AA305" s="206"/>
      <c r="AB305" s="206"/>
      <c r="AC305" s="207"/>
      <c r="AD305" s="207"/>
      <c r="AE305" s="205"/>
      <c r="AF305" s="205"/>
      <c r="AG305" s="205"/>
      <c r="AH305" s="205"/>
      <c r="AI305" s="205"/>
      <c r="AJ305" s="205"/>
      <c r="AK305" s="205"/>
      <c r="AL305" s="205"/>
      <c r="AM305" s="205"/>
      <c r="AN305" s="205"/>
      <c r="AO305" s="205"/>
      <c r="AP305" s="205"/>
      <c r="AQ305" s="205"/>
      <c r="AR305" s="205"/>
      <c r="AS305" s="205"/>
      <c r="AT305" s="205"/>
      <c r="AU305" s="205"/>
      <c r="AV305" s="205"/>
      <c r="AW305" s="205"/>
      <c r="AX305" s="205"/>
      <c r="AY305" s="205"/>
      <c r="AZ305" s="205"/>
      <c r="BA305" s="205"/>
      <c r="BB305" s="205"/>
      <c r="BC305" s="205"/>
      <c r="BD305" s="205"/>
      <c r="BE305" s="205"/>
      <c r="BF305" s="205"/>
      <c r="BG305" s="205"/>
      <c r="BH305" s="205"/>
      <c r="BI305" s="205"/>
      <c r="BJ305" s="205"/>
      <c r="BK305" s="205"/>
      <c r="BL305" s="205"/>
      <c r="BM305" s="205"/>
      <c r="BN305" s="205"/>
      <c r="BO305" s="205"/>
      <c r="BP305" s="205"/>
      <c r="BQ305" s="205"/>
      <c r="BR305" s="205"/>
      <c r="BS305" s="205"/>
      <c r="BT305" s="205"/>
      <c r="BU305" s="205"/>
      <c r="BV305" s="205"/>
      <c r="BW305" s="205"/>
      <c r="BX305" s="205"/>
      <c r="BY305" s="205"/>
      <c r="BZ305" s="205"/>
      <c r="CA305" s="205"/>
      <c r="CB305" s="205"/>
      <c r="CC305" s="205"/>
      <c r="CD305" s="205"/>
      <c r="CE305" s="205"/>
      <c r="CF305" s="205"/>
      <c r="CG305" s="205"/>
      <c r="CH305" s="205"/>
      <c r="CI305" s="205"/>
      <c r="CJ305" s="205"/>
      <c r="CK305" s="205"/>
      <c r="CL305" s="205"/>
      <c r="CM305" s="205"/>
      <c r="CN305" s="205"/>
      <c r="CO305" s="205"/>
    </row>
    <row r="306" spans="2:93" ht="20.100000000000001" customHeight="1" x14ac:dyDescent="0.25">
      <c r="B306" s="215"/>
      <c r="C306" s="216"/>
      <c r="D306" s="205"/>
      <c r="E306" s="205"/>
      <c r="F306" s="205"/>
      <c r="G306" s="205"/>
      <c r="H306" s="205"/>
      <c r="I306" s="205"/>
      <c r="J306" s="205"/>
      <c r="K306" s="205"/>
      <c r="L306" s="205"/>
      <c r="M306" s="205"/>
      <c r="N306" s="205"/>
      <c r="O306" s="205"/>
      <c r="P306" s="208"/>
      <c r="Q306" s="206"/>
      <c r="R306" s="206"/>
      <c r="S306" s="206"/>
      <c r="T306" s="206"/>
      <c r="U306" s="206"/>
      <c r="V306" s="206"/>
      <c r="W306" s="206"/>
      <c r="X306" s="206"/>
      <c r="Y306" s="206"/>
      <c r="Z306" s="206"/>
      <c r="AA306" s="206"/>
      <c r="AB306" s="206"/>
      <c r="AC306" s="207"/>
      <c r="AD306" s="207"/>
      <c r="AE306" s="205"/>
      <c r="AF306" s="205"/>
      <c r="AG306" s="205"/>
      <c r="AH306" s="205"/>
      <c r="AI306" s="205"/>
      <c r="AJ306" s="205"/>
      <c r="AK306" s="205"/>
      <c r="AL306" s="205"/>
      <c r="AM306" s="205"/>
      <c r="AN306" s="205"/>
      <c r="AO306" s="205"/>
      <c r="AP306" s="205"/>
      <c r="AQ306" s="205"/>
      <c r="AR306" s="205"/>
      <c r="AS306" s="205"/>
      <c r="AT306" s="205"/>
      <c r="AU306" s="205"/>
      <c r="AV306" s="205"/>
      <c r="AW306" s="205"/>
      <c r="AX306" s="205"/>
      <c r="AY306" s="205"/>
      <c r="AZ306" s="205"/>
      <c r="BA306" s="205"/>
      <c r="BB306" s="205"/>
      <c r="BC306" s="205"/>
      <c r="BD306" s="205"/>
      <c r="BE306" s="205"/>
      <c r="BF306" s="205"/>
      <c r="BG306" s="205"/>
      <c r="BH306" s="205"/>
      <c r="BI306" s="205"/>
      <c r="BJ306" s="205"/>
      <c r="BK306" s="205"/>
      <c r="BL306" s="205"/>
      <c r="BM306" s="205"/>
      <c r="BN306" s="205"/>
      <c r="BO306" s="205"/>
      <c r="BP306" s="205"/>
      <c r="BQ306" s="205"/>
      <c r="BR306" s="205"/>
      <c r="BS306" s="205"/>
      <c r="BT306" s="205"/>
      <c r="BU306" s="205"/>
      <c r="BV306" s="205"/>
      <c r="BW306" s="205"/>
      <c r="BX306" s="205"/>
      <c r="BY306" s="205"/>
      <c r="BZ306" s="205"/>
      <c r="CA306" s="205"/>
      <c r="CB306" s="205"/>
      <c r="CC306" s="205"/>
      <c r="CD306" s="205"/>
      <c r="CE306" s="205"/>
      <c r="CF306" s="205"/>
      <c r="CG306" s="205"/>
      <c r="CH306" s="205"/>
      <c r="CI306" s="205"/>
      <c r="CJ306" s="205"/>
      <c r="CK306" s="205"/>
      <c r="CL306" s="205"/>
      <c r="CM306" s="205"/>
      <c r="CN306" s="205"/>
      <c r="CO306" s="205"/>
    </row>
    <row r="307" spans="2:93" ht="20.100000000000001" customHeight="1" x14ac:dyDescent="0.25">
      <c r="B307" s="215"/>
      <c r="C307" s="216"/>
      <c r="D307" s="205"/>
      <c r="E307" s="205"/>
      <c r="F307" s="205"/>
      <c r="G307" s="205"/>
      <c r="H307" s="205"/>
      <c r="I307" s="205"/>
      <c r="J307" s="205"/>
      <c r="K307" s="205"/>
      <c r="L307" s="205"/>
      <c r="M307" s="205"/>
      <c r="N307" s="205"/>
      <c r="O307" s="205"/>
      <c r="P307" s="208"/>
      <c r="Q307" s="206"/>
      <c r="R307" s="206"/>
      <c r="S307" s="206"/>
      <c r="T307" s="206"/>
      <c r="U307" s="206"/>
      <c r="V307" s="206"/>
      <c r="W307" s="206"/>
      <c r="X307" s="206"/>
      <c r="Y307" s="206"/>
      <c r="Z307" s="206"/>
      <c r="AA307" s="206"/>
      <c r="AB307" s="206"/>
      <c r="AC307" s="207"/>
      <c r="AD307" s="207"/>
      <c r="AE307" s="205"/>
      <c r="AF307" s="205"/>
      <c r="AG307" s="205"/>
      <c r="AH307" s="205"/>
      <c r="AI307" s="205"/>
      <c r="AJ307" s="205"/>
      <c r="AK307" s="205"/>
      <c r="AL307" s="205"/>
      <c r="AM307" s="205"/>
      <c r="AN307" s="205"/>
      <c r="AO307" s="205"/>
      <c r="AP307" s="205"/>
      <c r="AQ307" s="205"/>
      <c r="AR307" s="205"/>
      <c r="AS307" s="205"/>
      <c r="AT307" s="205"/>
      <c r="AU307" s="205"/>
      <c r="AV307" s="205"/>
      <c r="AW307" s="205"/>
      <c r="AX307" s="205"/>
      <c r="AY307" s="205"/>
      <c r="AZ307" s="205"/>
      <c r="BA307" s="205"/>
      <c r="BB307" s="205"/>
      <c r="BC307" s="205"/>
      <c r="BD307" s="205"/>
      <c r="BE307" s="205"/>
      <c r="BF307" s="205"/>
      <c r="BG307" s="205"/>
      <c r="BH307" s="205"/>
      <c r="BI307" s="205"/>
      <c r="BJ307" s="205"/>
      <c r="BK307" s="205"/>
      <c r="BL307" s="205"/>
      <c r="BM307" s="205"/>
      <c r="BN307" s="205"/>
      <c r="BO307" s="205"/>
      <c r="BP307" s="205"/>
      <c r="BQ307" s="205"/>
      <c r="BR307" s="205"/>
      <c r="BS307" s="205"/>
      <c r="BT307" s="205"/>
      <c r="BU307" s="205"/>
      <c r="BV307" s="205"/>
      <c r="BW307" s="205"/>
      <c r="BX307" s="205"/>
      <c r="BY307" s="205"/>
      <c r="BZ307" s="205"/>
      <c r="CA307" s="205"/>
      <c r="CB307" s="205"/>
      <c r="CC307" s="205"/>
      <c r="CD307" s="205"/>
      <c r="CE307" s="205"/>
      <c r="CF307" s="205"/>
      <c r="CG307" s="205"/>
      <c r="CH307" s="205"/>
      <c r="CI307" s="205"/>
      <c r="CJ307" s="205"/>
      <c r="CK307" s="205"/>
      <c r="CL307" s="205"/>
      <c r="CM307" s="205"/>
      <c r="CN307" s="205"/>
      <c r="CO307" s="205"/>
    </row>
    <row r="308" spans="2:93" ht="20.100000000000001" customHeight="1" x14ac:dyDescent="0.25">
      <c r="B308" s="215"/>
      <c r="C308" s="216"/>
      <c r="D308" s="205"/>
      <c r="E308" s="205"/>
      <c r="F308" s="205"/>
      <c r="G308" s="205"/>
      <c r="H308" s="205"/>
      <c r="I308" s="205"/>
      <c r="J308" s="205"/>
      <c r="K308" s="205"/>
      <c r="L308" s="205"/>
      <c r="M308" s="205"/>
      <c r="N308" s="205"/>
      <c r="O308" s="205"/>
      <c r="P308" s="208"/>
      <c r="Q308" s="206"/>
      <c r="R308" s="206"/>
      <c r="S308" s="206"/>
      <c r="T308" s="206"/>
      <c r="U308" s="206"/>
      <c r="V308" s="206"/>
      <c r="W308" s="206"/>
      <c r="X308" s="206"/>
      <c r="Y308" s="206"/>
      <c r="Z308" s="206"/>
      <c r="AA308" s="206"/>
      <c r="AB308" s="206"/>
      <c r="AC308" s="207"/>
      <c r="AD308" s="207"/>
      <c r="AE308" s="205"/>
      <c r="AF308" s="205"/>
      <c r="AG308" s="205"/>
      <c r="AH308" s="205"/>
      <c r="AI308" s="205"/>
      <c r="AJ308" s="205"/>
      <c r="AK308" s="205"/>
      <c r="AL308" s="205"/>
      <c r="AM308" s="205"/>
      <c r="AN308" s="205"/>
      <c r="AO308" s="205"/>
      <c r="AP308" s="205"/>
      <c r="AQ308" s="205"/>
      <c r="AR308" s="205"/>
      <c r="AS308" s="205"/>
      <c r="AT308" s="205"/>
      <c r="AU308" s="205"/>
      <c r="AV308" s="205"/>
      <c r="AW308" s="205"/>
      <c r="AX308" s="205"/>
      <c r="AY308" s="205"/>
      <c r="AZ308" s="205"/>
      <c r="BA308" s="205"/>
      <c r="BB308" s="205"/>
      <c r="BC308" s="205"/>
      <c r="BD308" s="205"/>
      <c r="BE308" s="205"/>
      <c r="BF308" s="205"/>
      <c r="BG308" s="205"/>
      <c r="BH308" s="205"/>
      <c r="BI308" s="205"/>
      <c r="BJ308" s="205"/>
      <c r="BK308" s="205"/>
      <c r="BL308" s="205"/>
      <c r="BM308" s="205"/>
      <c r="BN308" s="205"/>
      <c r="BO308" s="205"/>
      <c r="BP308" s="205"/>
      <c r="BQ308" s="205"/>
      <c r="BR308" s="205"/>
      <c r="BS308" s="205"/>
      <c r="BT308" s="205"/>
      <c r="BU308" s="205"/>
      <c r="BV308" s="205"/>
      <c r="BW308" s="205"/>
      <c r="BX308" s="205"/>
      <c r="BY308" s="205"/>
      <c r="BZ308" s="205"/>
      <c r="CA308" s="205"/>
      <c r="CB308" s="205"/>
      <c r="CC308" s="205"/>
      <c r="CD308" s="205"/>
      <c r="CE308" s="205"/>
      <c r="CF308" s="205"/>
      <c r="CG308" s="205"/>
      <c r="CH308" s="205"/>
      <c r="CI308" s="205"/>
      <c r="CJ308" s="205"/>
      <c r="CK308" s="205"/>
      <c r="CL308" s="205"/>
      <c r="CM308" s="205"/>
      <c r="CN308" s="205"/>
      <c r="CO308" s="205"/>
    </row>
    <row r="309" spans="2:93" ht="20.100000000000001" customHeight="1" x14ac:dyDescent="0.25">
      <c r="B309" s="215"/>
      <c r="C309" s="216"/>
      <c r="D309" s="205"/>
      <c r="E309" s="205"/>
      <c r="F309" s="205"/>
      <c r="G309" s="205"/>
      <c r="H309" s="205"/>
      <c r="I309" s="205"/>
      <c r="J309" s="205"/>
      <c r="K309" s="205"/>
      <c r="L309" s="205"/>
      <c r="M309" s="205"/>
      <c r="N309" s="205"/>
      <c r="O309" s="205"/>
      <c r="P309" s="208"/>
      <c r="Q309" s="206"/>
      <c r="R309" s="206"/>
      <c r="S309" s="206"/>
      <c r="T309" s="206"/>
      <c r="U309" s="206"/>
      <c r="V309" s="206"/>
      <c r="W309" s="206"/>
      <c r="X309" s="206"/>
      <c r="Y309" s="206"/>
      <c r="Z309" s="206"/>
      <c r="AA309" s="206"/>
      <c r="AB309" s="206"/>
      <c r="AC309" s="207"/>
      <c r="AD309" s="207"/>
      <c r="AE309" s="205"/>
      <c r="AF309" s="205"/>
      <c r="AG309" s="205"/>
      <c r="AH309" s="205"/>
      <c r="AI309" s="205"/>
      <c r="AJ309" s="205"/>
      <c r="AK309" s="205"/>
      <c r="AL309" s="205"/>
      <c r="AM309" s="205"/>
      <c r="AN309" s="205"/>
      <c r="AO309" s="205"/>
      <c r="AP309" s="205"/>
      <c r="AQ309" s="205"/>
      <c r="AR309" s="205"/>
      <c r="AS309" s="205"/>
      <c r="AT309" s="205"/>
      <c r="AU309" s="205"/>
      <c r="AV309" s="205"/>
      <c r="AW309" s="205"/>
      <c r="AX309" s="205"/>
      <c r="AY309" s="205"/>
      <c r="AZ309" s="205"/>
      <c r="BA309" s="205"/>
      <c r="BB309" s="205"/>
      <c r="BC309" s="205"/>
      <c r="BD309" s="205"/>
      <c r="BE309" s="205"/>
      <c r="BF309" s="205"/>
      <c r="BG309" s="205"/>
      <c r="BH309" s="205"/>
      <c r="BI309" s="205"/>
      <c r="BJ309" s="205"/>
      <c r="BK309" s="205"/>
      <c r="BL309" s="205"/>
      <c r="BM309" s="205"/>
      <c r="BN309" s="205"/>
      <c r="BO309" s="205"/>
      <c r="BP309" s="205"/>
      <c r="BQ309" s="205"/>
      <c r="BR309" s="205"/>
      <c r="BS309" s="205"/>
      <c r="BT309" s="205"/>
      <c r="BU309" s="205"/>
      <c r="BV309" s="205"/>
      <c r="BW309" s="205"/>
      <c r="BX309" s="205"/>
      <c r="BY309" s="205"/>
      <c r="BZ309" s="205"/>
      <c r="CA309" s="205"/>
      <c r="CB309" s="205"/>
      <c r="CC309" s="205"/>
      <c r="CD309" s="205"/>
      <c r="CE309" s="205"/>
      <c r="CF309" s="205"/>
      <c r="CG309" s="205"/>
      <c r="CH309" s="205"/>
      <c r="CI309" s="205"/>
      <c r="CJ309" s="205"/>
      <c r="CK309" s="205"/>
      <c r="CL309" s="205"/>
      <c r="CM309" s="205"/>
      <c r="CN309" s="205"/>
      <c r="CO309" s="205"/>
    </row>
    <row r="310" spans="2:93" ht="20.100000000000001" customHeight="1" x14ac:dyDescent="0.25">
      <c r="B310" s="215"/>
      <c r="C310" s="216"/>
      <c r="D310" s="205"/>
      <c r="E310" s="205"/>
      <c r="F310" s="205"/>
      <c r="G310" s="205"/>
      <c r="H310" s="205"/>
      <c r="I310" s="205"/>
      <c r="J310" s="205"/>
      <c r="K310" s="205"/>
      <c r="L310" s="205"/>
      <c r="M310" s="205"/>
      <c r="N310" s="205"/>
      <c r="O310" s="205"/>
      <c r="P310" s="208"/>
      <c r="Q310" s="206"/>
      <c r="R310" s="206"/>
      <c r="S310" s="206"/>
      <c r="T310" s="206"/>
      <c r="U310" s="206"/>
      <c r="V310" s="206"/>
      <c r="W310" s="206"/>
      <c r="X310" s="206"/>
      <c r="Y310" s="206"/>
      <c r="Z310" s="206"/>
      <c r="AA310" s="206"/>
      <c r="AB310" s="206"/>
      <c r="AC310" s="207"/>
      <c r="AD310" s="207"/>
      <c r="AE310" s="205"/>
      <c r="AF310" s="205"/>
      <c r="AG310" s="205"/>
      <c r="AH310" s="205"/>
      <c r="AI310" s="205"/>
      <c r="AJ310" s="205"/>
      <c r="AK310" s="205"/>
      <c r="AL310" s="205"/>
      <c r="AM310" s="205"/>
      <c r="AN310" s="205"/>
      <c r="AO310" s="205"/>
      <c r="AP310" s="205"/>
      <c r="AQ310" s="205"/>
      <c r="AR310" s="205"/>
      <c r="AS310" s="205"/>
      <c r="AT310" s="205"/>
      <c r="AU310" s="205"/>
      <c r="AV310" s="205"/>
      <c r="AW310" s="205"/>
      <c r="AX310" s="205"/>
      <c r="AY310" s="205"/>
      <c r="AZ310" s="205"/>
      <c r="BA310" s="205"/>
      <c r="BB310" s="205"/>
      <c r="BC310" s="205"/>
      <c r="BD310" s="205"/>
      <c r="BE310" s="205"/>
      <c r="BF310" s="205"/>
      <c r="BG310" s="205"/>
      <c r="BH310" s="205"/>
      <c r="BI310" s="205"/>
      <c r="BJ310" s="205"/>
      <c r="BK310" s="205"/>
      <c r="BL310" s="205"/>
      <c r="BM310" s="205"/>
      <c r="BN310" s="205"/>
      <c r="BO310" s="205"/>
      <c r="BP310" s="205"/>
      <c r="BQ310" s="205"/>
      <c r="BR310" s="205"/>
      <c r="BS310" s="205"/>
      <c r="BT310" s="205"/>
      <c r="BU310" s="205"/>
      <c r="BV310" s="205"/>
      <c r="BW310" s="205"/>
      <c r="BX310" s="205"/>
      <c r="BY310" s="205"/>
      <c r="BZ310" s="205"/>
      <c r="CA310" s="205"/>
      <c r="CB310" s="205"/>
      <c r="CC310" s="205"/>
      <c r="CD310" s="205"/>
      <c r="CE310" s="205"/>
      <c r="CF310" s="205"/>
      <c r="CG310" s="205"/>
      <c r="CH310" s="205"/>
      <c r="CI310" s="205"/>
      <c r="CJ310" s="205"/>
      <c r="CK310" s="205"/>
      <c r="CL310" s="205"/>
      <c r="CM310" s="205"/>
      <c r="CN310" s="205"/>
      <c r="CO310" s="205"/>
    </row>
    <row r="311" spans="2:93" ht="20.100000000000001" customHeight="1" x14ac:dyDescent="0.25">
      <c r="B311" s="215"/>
      <c r="C311" s="216"/>
      <c r="D311" s="205"/>
      <c r="E311" s="205"/>
      <c r="F311" s="205"/>
      <c r="G311" s="205"/>
      <c r="H311" s="205"/>
      <c r="I311" s="205"/>
      <c r="J311" s="205"/>
      <c r="K311" s="205"/>
      <c r="L311" s="205"/>
      <c r="M311" s="205"/>
      <c r="N311" s="205"/>
      <c r="O311" s="205"/>
      <c r="P311" s="208"/>
      <c r="Q311" s="206"/>
      <c r="R311" s="206"/>
      <c r="S311" s="206"/>
      <c r="T311" s="206"/>
      <c r="U311" s="206"/>
      <c r="V311" s="206"/>
      <c r="W311" s="206"/>
      <c r="X311" s="206"/>
      <c r="Y311" s="206"/>
      <c r="Z311" s="206"/>
      <c r="AA311" s="206"/>
      <c r="AB311" s="206"/>
      <c r="AC311" s="207"/>
      <c r="AD311" s="207"/>
      <c r="AE311" s="205"/>
      <c r="AF311" s="205"/>
      <c r="AG311" s="205"/>
      <c r="AH311" s="205"/>
      <c r="AI311" s="205"/>
      <c r="AJ311" s="205"/>
      <c r="AK311" s="205"/>
      <c r="AL311" s="205"/>
      <c r="AM311" s="205"/>
      <c r="AN311" s="205"/>
      <c r="AO311" s="205"/>
      <c r="AP311" s="205"/>
      <c r="AQ311" s="205"/>
      <c r="AR311" s="205"/>
      <c r="AS311" s="205"/>
      <c r="AT311" s="205"/>
      <c r="AU311" s="205"/>
      <c r="AV311" s="205"/>
      <c r="AW311" s="205"/>
      <c r="AX311" s="205"/>
      <c r="AY311" s="205"/>
      <c r="AZ311" s="205"/>
      <c r="BA311" s="205"/>
      <c r="BB311" s="205"/>
      <c r="BC311" s="205"/>
      <c r="BD311" s="205"/>
      <c r="BE311" s="205"/>
      <c r="BF311" s="205"/>
      <c r="BG311" s="205"/>
      <c r="BH311" s="205"/>
      <c r="BI311" s="205"/>
      <c r="BJ311" s="205"/>
      <c r="BK311" s="205"/>
      <c r="BL311" s="205"/>
      <c r="BM311" s="205"/>
      <c r="BN311" s="205"/>
      <c r="BO311" s="205"/>
      <c r="BP311" s="205"/>
      <c r="BQ311" s="205"/>
      <c r="BR311" s="205"/>
      <c r="BS311" s="205"/>
      <c r="BT311" s="205"/>
      <c r="BU311" s="205"/>
      <c r="BV311" s="205"/>
      <c r="BW311" s="205"/>
      <c r="BX311" s="205"/>
      <c r="BY311" s="205"/>
      <c r="BZ311" s="205"/>
      <c r="CA311" s="205"/>
      <c r="CB311" s="205"/>
      <c r="CC311" s="205"/>
      <c r="CD311" s="205"/>
      <c r="CE311" s="205"/>
      <c r="CF311" s="205"/>
      <c r="CG311" s="205"/>
      <c r="CH311" s="205"/>
      <c r="CI311" s="205"/>
      <c r="CJ311" s="205"/>
      <c r="CK311" s="205"/>
      <c r="CL311" s="205"/>
      <c r="CM311" s="205"/>
      <c r="CN311" s="205"/>
      <c r="CO311" s="205"/>
    </row>
    <row r="312" spans="2:93" ht="20.100000000000001" customHeight="1" x14ac:dyDescent="0.25">
      <c r="B312" s="215"/>
      <c r="C312" s="216"/>
      <c r="D312" s="205"/>
      <c r="E312" s="205"/>
      <c r="F312" s="205"/>
      <c r="G312" s="205"/>
      <c r="H312" s="205"/>
      <c r="I312" s="205"/>
      <c r="J312" s="205"/>
      <c r="K312" s="205"/>
      <c r="L312" s="205"/>
      <c r="M312" s="205"/>
      <c r="N312" s="205"/>
      <c r="O312" s="205"/>
      <c r="P312" s="208"/>
      <c r="Q312" s="206"/>
      <c r="R312" s="206"/>
      <c r="S312" s="206"/>
      <c r="T312" s="206"/>
      <c r="U312" s="206"/>
      <c r="V312" s="206"/>
      <c r="W312" s="206"/>
      <c r="X312" s="206"/>
      <c r="Y312" s="206"/>
      <c r="Z312" s="206"/>
      <c r="AA312" s="206"/>
      <c r="AB312" s="206"/>
      <c r="AC312" s="207"/>
      <c r="AD312" s="207"/>
      <c r="AE312" s="205"/>
      <c r="AF312" s="205"/>
      <c r="AG312" s="205"/>
      <c r="AH312" s="205"/>
      <c r="AI312" s="205"/>
      <c r="AJ312" s="205"/>
      <c r="AK312" s="205"/>
      <c r="AL312" s="205"/>
      <c r="AM312" s="205"/>
      <c r="AN312" s="205"/>
      <c r="AO312" s="205"/>
      <c r="AP312" s="205"/>
      <c r="AQ312" s="205"/>
      <c r="AR312" s="205"/>
      <c r="AS312" s="205"/>
      <c r="AT312" s="205"/>
      <c r="AU312" s="205"/>
      <c r="AV312" s="205"/>
      <c r="AW312" s="205"/>
      <c r="AX312" s="205"/>
      <c r="AY312" s="205"/>
      <c r="AZ312" s="205"/>
      <c r="BA312" s="205"/>
      <c r="BB312" s="205"/>
      <c r="BC312" s="205"/>
      <c r="BD312" s="205"/>
      <c r="BE312" s="205"/>
      <c r="BF312" s="205"/>
      <c r="BG312" s="205"/>
      <c r="BH312" s="205"/>
      <c r="BI312" s="205"/>
      <c r="BJ312" s="205"/>
      <c r="BK312" s="205"/>
      <c r="BL312" s="205"/>
      <c r="BM312" s="205"/>
      <c r="BN312" s="205"/>
      <c r="BO312" s="205"/>
      <c r="BP312" s="205"/>
      <c r="BQ312" s="205"/>
      <c r="BR312" s="205"/>
      <c r="BS312" s="205"/>
      <c r="BT312" s="205"/>
      <c r="BU312" s="205"/>
      <c r="BV312" s="205"/>
      <c r="BW312" s="205"/>
      <c r="BX312" s="205"/>
      <c r="BY312" s="205"/>
      <c r="BZ312" s="205"/>
      <c r="CA312" s="205"/>
      <c r="CB312" s="205"/>
      <c r="CC312" s="205"/>
      <c r="CD312" s="205"/>
      <c r="CE312" s="205"/>
      <c r="CF312" s="205"/>
      <c r="CG312" s="205"/>
      <c r="CH312" s="205"/>
      <c r="CI312" s="205"/>
      <c r="CJ312" s="205"/>
      <c r="CK312" s="205"/>
      <c r="CL312" s="205"/>
      <c r="CM312" s="205"/>
      <c r="CN312" s="205"/>
      <c r="CO312" s="205"/>
    </row>
    <row r="313" spans="2:93" ht="20.100000000000001" customHeight="1" x14ac:dyDescent="0.25">
      <c r="B313" s="215"/>
      <c r="C313" s="216"/>
      <c r="D313" s="205"/>
      <c r="E313" s="205"/>
      <c r="F313" s="205"/>
      <c r="G313" s="205"/>
      <c r="H313" s="205"/>
      <c r="I313" s="205"/>
      <c r="J313" s="205"/>
      <c r="K313" s="205"/>
      <c r="L313" s="205"/>
      <c r="M313" s="205"/>
      <c r="N313" s="205"/>
      <c r="O313" s="205"/>
      <c r="P313" s="208"/>
      <c r="Q313" s="206"/>
      <c r="R313" s="206"/>
      <c r="S313" s="206"/>
      <c r="T313" s="206"/>
      <c r="U313" s="206"/>
      <c r="V313" s="206"/>
      <c r="W313" s="206"/>
      <c r="X313" s="206"/>
      <c r="Y313" s="206"/>
      <c r="Z313" s="206"/>
      <c r="AA313" s="206"/>
      <c r="AB313" s="206"/>
      <c r="AC313" s="207"/>
      <c r="AD313" s="207"/>
      <c r="AE313" s="205"/>
      <c r="AF313" s="205"/>
      <c r="AG313" s="205"/>
      <c r="AH313" s="205"/>
      <c r="AI313" s="205"/>
      <c r="AJ313" s="205"/>
      <c r="AK313" s="205"/>
      <c r="AL313" s="205"/>
      <c r="AM313" s="205"/>
      <c r="AN313" s="205"/>
      <c r="AO313" s="205"/>
      <c r="AP313" s="205"/>
      <c r="AQ313" s="205"/>
      <c r="AR313" s="205"/>
      <c r="AS313" s="205"/>
      <c r="AT313" s="205"/>
      <c r="AU313" s="205"/>
      <c r="AV313" s="205"/>
      <c r="AW313" s="205"/>
      <c r="AX313" s="205"/>
      <c r="AY313" s="205"/>
      <c r="AZ313" s="205"/>
      <c r="BA313" s="205"/>
      <c r="BB313" s="205"/>
      <c r="BC313" s="205"/>
      <c r="BD313" s="205"/>
      <c r="BE313" s="205"/>
      <c r="BF313" s="205"/>
      <c r="BG313" s="205"/>
      <c r="BH313" s="205"/>
      <c r="BI313" s="205"/>
      <c r="BJ313" s="205"/>
      <c r="BK313" s="205"/>
      <c r="BL313" s="205"/>
      <c r="BM313" s="205"/>
      <c r="BN313" s="205"/>
      <c r="BO313" s="205"/>
      <c r="BP313" s="205"/>
      <c r="BQ313" s="205"/>
      <c r="BR313" s="205"/>
      <c r="BS313" s="205"/>
      <c r="BT313" s="205"/>
      <c r="BU313" s="205"/>
      <c r="BV313" s="205"/>
      <c r="BW313" s="205"/>
      <c r="BX313" s="205"/>
      <c r="BY313" s="205"/>
      <c r="BZ313" s="205"/>
      <c r="CA313" s="205"/>
      <c r="CB313" s="205"/>
      <c r="CC313" s="205"/>
      <c r="CD313" s="205"/>
      <c r="CE313" s="205"/>
      <c r="CF313" s="205"/>
      <c r="CG313" s="205"/>
      <c r="CH313" s="205"/>
      <c r="CI313" s="205"/>
      <c r="CJ313" s="205"/>
      <c r="CK313" s="205"/>
      <c r="CL313" s="205"/>
      <c r="CM313" s="205"/>
      <c r="CN313" s="205"/>
      <c r="CO313" s="205"/>
    </row>
    <row r="314" spans="2:93" ht="20.100000000000001" customHeight="1" x14ac:dyDescent="0.25">
      <c r="B314" s="215"/>
      <c r="C314" s="216"/>
      <c r="D314" s="205"/>
      <c r="E314" s="205"/>
      <c r="F314" s="205"/>
      <c r="G314" s="205"/>
      <c r="H314" s="205"/>
      <c r="I314" s="205"/>
      <c r="J314" s="205"/>
      <c r="K314" s="205"/>
      <c r="L314" s="205"/>
      <c r="M314" s="205"/>
      <c r="N314" s="205"/>
      <c r="O314" s="205"/>
      <c r="P314" s="208"/>
      <c r="Q314" s="206"/>
      <c r="R314" s="206"/>
      <c r="S314" s="206"/>
      <c r="T314" s="206"/>
      <c r="U314" s="206"/>
      <c r="V314" s="206"/>
      <c r="W314" s="206"/>
      <c r="X314" s="206"/>
      <c r="Y314" s="206"/>
      <c r="Z314" s="206"/>
      <c r="AA314" s="206"/>
      <c r="AB314" s="206"/>
      <c r="AC314" s="207"/>
      <c r="AD314" s="207"/>
      <c r="AE314" s="205"/>
      <c r="AF314" s="205"/>
      <c r="AG314" s="205"/>
      <c r="AH314" s="205"/>
      <c r="AI314" s="205"/>
      <c r="AJ314" s="205"/>
      <c r="AK314" s="205"/>
      <c r="AL314" s="205"/>
      <c r="AM314" s="205"/>
      <c r="AN314" s="205"/>
      <c r="AO314" s="205"/>
      <c r="AP314" s="205"/>
      <c r="AQ314" s="205"/>
      <c r="AR314" s="205"/>
      <c r="AS314" s="205"/>
      <c r="AT314" s="205"/>
      <c r="AU314" s="205"/>
      <c r="AV314" s="205"/>
      <c r="AW314" s="205"/>
      <c r="AX314" s="205"/>
      <c r="AY314" s="205"/>
      <c r="AZ314" s="205"/>
      <c r="BA314" s="205"/>
      <c r="BB314" s="205"/>
      <c r="BC314" s="205"/>
      <c r="BD314" s="205"/>
      <c r="BE314" s="205"/>
      <c r="BF314" s="205"/>
      <c r="BG314" s="205"/>
      <c r="BH314" s="205"/>
      <c r="BI314" s="205"/>
      <c r="BJ314" s="205"/>
      <c r="BK314" s="205"/>
      <c r="BL314" s="205"/>
      <c r="BM314" s="205"/>
      <c r="BN314" s="205"/>
      <c r="BO314" s="205"/>
      <c r="BP314" s="205"/>
      <c r="BQ314" s="205"/>
      <c r="BR314" s="205"/>
      <c r="BS314" s="205"/>
      <c r="BT314" s="205"/>
      <c r="BU314" s="205"/>
      <c r="BV314" s="205"/>
      <c r="BW314" s="205"/>
      <c r="BX314" s="205"/>
      <c r="BY314" s="205"/>
      <c r="BZ314" s="205"/>
      <c r="CA314" s="205"/>
      <c r="CB314" s="205"/>
      <c r="CC314" s="205"/>
      <c r="CD314" s="205"/>
      <c r="CE314" s="205"/>
      <c r="CF314" s="205"/>
      <c r="CG314" s="205"/>
      <c r="CH314" s="205"/>
      <c r="CI314" s="205"/>
      <c r="CJ314" s="205"/>
      <c r="CK314" s="205"/>
      <c r="CL314" s="205"/>
      <c r="CM314" s="205"/>
      <c r="CN314" s="205"/>
      <c r="CO314" s="205"/>
    </row>
    <row r="315" spans="2:93" ht="20.100000000000001" customHeight="1" x14ac:dyDescent="0.25">
      <c r="B315" s="215"/>
      <c r="C315" s="216"/>
      <c r="D315" s="205"/>
      <c r="E315" s="205"/>
      <c r="F315" s="205"/>
      <c r="G315" s="205"/>
      <c r="H315" s="205"/>
      <c r="I315" s="205"/>
      <c r="J315" s="205"/>
      <c r="K315" s="205"/>
      <c r="L315" s="205"/>
      <c r="M315" s="205"/>
      <c r="N315" s="205"/>
      <c r="O315" s="205"/>
      <c r="P315" s="208"/>
      <c r="Q315" s="206"/>
      <c r="R315" s="206"/>
      <c r="S315" s="206"/>
      <c r="T315" s="206"/>
      <c r="U315" s="206"/>
      <c r="V315" s="206"/>
      <c r="W315" s="206"/>
      <c r="X315" s="206"/>
      <c r="Y315" s="206"/>
      <c r="Z315" s="206"/>
      <c r="AA315" s="206"/>
      <c r="AB315" s="206"/>
      <c r="AC315" s="207"/>
      <c r="AD315" s="207"/>
      <c r="AE315" s="205"/>
      <c r="AF315" s="205"/>
      <c r="AG315" s="205"/>
      <c r="AH315" s="205"/>
      <c r="AI315" s="205"/>
      <c r="AJ315" s="205"/>
      <c r="AK315" s="205"/>
      <c r="AL315" s="205"/>
      <c r="AM315" s="205"/>
      <c r="AN315" s="205"/>
      <c r="AO315" s="205"/>
      <c r="AP315" s="205"/>
      <c r="AQ315" s="205"/>
      <c r="AR315" s="205"/>
      <c r="AS315" s="205"/>
      <c r="AT315" s="205"/>
      <c r="AU315" s="205"/>
      <c r="AV315" s="205"/>
      <c r="AW315" s="205"/>
      <c r="AX315" s="205"/>
      <c r="AY315" s="205"/>
      <c r="AZ315" s="205"/>
      <c r="BA315" s="205"/>
      <c r="BB315" s="205"/>
      <c r="BC315" s="205"/>
      <c r="BD315" s="205"/>
      <c r="BE315" s="205"/>
      <c r="BF315" s="205"/>
      <c r="BG315" s="205"/>
      <c r="BH315" s="205"/>
      <c r="BI315" s="205"/>
      <c r="BJ315" s="205"/>
      <c r="BK315" s="205"/>
      <c r="BL315" s="205"/>
      <c r="BM315" s="205"/>
      <c r="BN315" s="205"/>
      <c r="BO315" s="205"/>
      <c r="BP315" s="205"/>
      <c r="BQ315" s="205"/>
      <c r="BR315" s="205"/>
      <c r="BS315" s="205"/>
      <c r="BT315" s="205"/>
      <c r="BU315" s="205"/>
      <c r="BV315" s="205"/>
      <c r="BW315" s="205"/>
      <c r="BX315" s="205"/>
      <c r="BY315" s="205"/>
      <c r="BZ315" s="205"/>
      <c r="CA315" s="205"/>
      <c r="CB315" s="205"/>
      <c r="CC315" s="205"/>
      <c r="CD315" s="205"/>
      <c r="CE315" s="205"/>
      <c r="CF315" s="205"/>
      <c r="CG315" s="205"/>
      <c r="CH315" s="205"/>
      <c r="CI315" s="205"/>
      <c r="CJ315" s="205"/>
      <c r="CK315" s="205"/>
      <c r="CL315" s="205"/>
      <c r="CM315" s="205"/>
      <c r="CN315" s="205"/>
      <c r="CO315" s="205"/>
    </row>
    <row r="316" spans="2:93" ht="20.100000000000001" customHeight="1" x14ac:dyDescent="0.25">
      <c r="B316" s="215"/>
      <c r="C316" s="216"/>
      <c r="D316" s="205"/>
      <c r="E316" s="205"/>
      <c r="F316" s="205"/>
      <c r="G316" s="205"/>
      <c r="H316" s="205"/>
      <c r="I316" s="205"/>
      <c r="J316" s="205"/>
      <c r="K316" s="205"/>
      <c r="L316" s="205"/>
      <c r="M316" s="205"/>
      <c r="N316" s="205"/>
      <c r="O316" s="205"/>
      <c r="P316" s="208"/>
      <c r="Q316" s="206"/>
      <c r="R316" s="206"/>
      <c r="S316" s="206"/>
      <c r="T316" s="206"/>
      <c r="U316" s="206"/>
      <c r="V316" s="206"/>
      <c r="W316" s="206"/>
      <c r="X316" s="206"/>
      <c r="Y316" s="206"/>
      <c r="Z316" s="206"/>
      <c r="AA316" s="206"/>
      <c r="AB316" s="206"/>
      <c r="AC316" s="207"/>
      <c r="AD316" s="207"/>
      <c r="AE316" s="205"/>
      <c r="AF316" s="205"/>
      <c r="AG316" s="205"/>
      <c r="AH316" s="205"/>
      <c r="AI316" s="205"/>
      <c r="AJ316" s="205"/>
      <c r="AK316" s="205"/>
      <c r="AL316" s="205"/>
      <c r="AM316" s="205"/>
      <c r="AN316" s="205"/>
      <c r="AO316" s="205"/>
      <c r="AP316" s="205"/>
      <c r="AQ316" s="205"/>
      <c r="AR316" s="205"/>
      <c r="AS316" s="205"/>
      <c r="AT316" s="205"/>
      <c r="AU316" s="205"/>
      <c r="AV316" s="205"/>
      <c r="AW316" s="205"/>
      <c r="AX316" s="205"/>
      <c r="AY316" s="205"/>
      <c r="AZ316" s="205"/>
      <c r="BA316" s="205"/>
      <c r="BB316" s="205"/>
      <c r="BC316" s="205"/>
      <c r="BD316" s="205"/>
      <c r="BE316" s="205"/>
      <c r="BF316" s="205"/>
      <c r="BG316" s="205"/>
      <c r="BH316" s="205"/>
      <c r="BI316" s="205"/>
      <c r="BJ316" s="205"/>
      <c r="BK316" s="205"/>
      <c r="BL316" s="205"/>
      <c r="BM316" s="205"/>
      <c r="BN316" s="205"/>
      <c r="BO316" s="205"/>
      <c r="BP316" s="205"/>
      <c r="BQ316" s="205"/>
      <c r="BR316" s="205"/>
      <c r="BS316" s="205"/>
      <c r="BT316" s="205"/>
      <c r="BU316" s="205"/>
      <c r="BV316" s="205"/>
      <c r="BW316" s="205"/>
      <c r="BX316" s="205"/>
      <c r="BY316" s="205"/>
      <c r="BZ316" s="205"/>
      <c r="CA316" s="205"/>
      <c r="CB316" s="205"/>
      <c r="CC316" s="205"/>
      <c r="CD316" s="205"/>
      <c r="CE316" s="205"/>
      <c r="CF316" s="205"/>
      <c r="CG316" s="205"/>
      <c r="CH316" s="205"/>
      <c r="CI316" s="205"/>
      <c r="CJ316" s="205"/>
      <c r="CK316" s="205"/>
      <c r="CL316" s="205"/>
      <c r="CM316" s="205"/>
      <c r="CN316" s="205"/>
      <c r="CO316" s="205"/>
    </row>
    <row r="317" spans="2:93" ht="20.100000000000001" customHeight="1" x14ac:dyDescent="0.25">
      <c r="B317" s="215"/>
      <c r="C317" s="216"/>
      <c r="D317" s="205"/>
      <c r="E317" s="205"/>
      <c r="F317" s="205"/>
      <c r="G317" s="205"/>
      <c r="H317" s="205"/>
      <c r="I317" s="205"/>
      <c r="J317" s="205"/>
      <c r="K317" s="205"/>
      <c r="L317" s="205"/>
      <c r="M317" s="205"/>
      <c r="N317" s="205"/>
      <c r="O317" s="205"/>
      <c r="P317" s="208"/>
      <c r="Q317" s="206"/>
      <c r="R317" s="206"/>
      <c r="S317" s="206"/>
      <c r="T317" s="206"/>
      <c r="U317" s="206"/>
      <c r="V317" s="206"/>
      <c r="W317" s="206"/>
      <c r="X317" s="206"/>
      <c r="Y317" s="206"/>
      <c r="Z317" s="206"/>
      <c r="AA317" s="206"/>
      <c r="AB317" s="206"/>
      <c r="AC317" s="207"/>
      <c r="AD317" s="207"/>
      <c r="AE317" s="205"/>
      <c r="AF317" s="205"/>
      <c r="AG317" s="205"/>
      <c r="AH317" s="205"/>
      <c r="AI317" s="205"/>
      <c r="AJ317" s="205"/>
      <c r="AK317" s="205"/>
      <c r="AL317" s="205"/>
      <c r="AM317" s="205"/>
      <c r="AN317" s="205"/>
      <c r="AO317" s="205"/>
      <c r="AP317" s="205"/>
      <c r="AQ317" s="205"/>
      <c r="AR317" s="205"/>
      <c r="AS317" s="205"/>
      <c r="AT317" s="205"/>
      <c r="AU317" s="205"/>
      <c r="AV317" s="205"/>
      <c r="AW317" s="205"/>
      <c r="AX317" s="205"/>
      <c r="AY317" s="205"/>
      <c r="AZ317" s="205"/>
      <c r="BA317" s="205"/>
      <c r="BB317" s="205"/>
      <c r="BC317" s="205"/>
      <c r="BD317" s="205"/>
      <c r="BE317" s="205"/>
      <c r="BF317" s="205"/>
      <c r="BG317" s="205"/>
      <c r="BH317" s="205"/>
      <c r="BI317" s="205"/>
      <c r="BJ317" s="205"/>
      <c r="BK317" s="205"/>
      <c r="BL317" s="205"/>
      <c r="BM317" s="205"/>
      <c r="BN317" s="205"/>
      <c r="BO317" s="205"/>
      <c r="BP317" s="205"/>
      <c r="BQ317" s="205"/>
      <c r="BR317" s="205"/>
      <c r="BS317" s="205"/>
      <c r="BT317" s="205"/>
      <c r="BU317" s="205"/>
      <c r="BV317" s="205"/>
      <c r="BW317" s="205"/>
      <c r="BX317" s="205"/>
      <c r="BY317" s="205"/>
      <c r="BZ317" s="205"/>
      <c r="CA317" s="205"/>
      <c r="CB317" s="205"/>
      <c r="CC317" s="205"/>
      <c r="CD317" s="205"/>
      <c r="CE317" s="205"/>
      <c r="CF317" s="205"/>
      <c r="CG317" s="205"/>
      <c r="CH317" s="205"/>
      <c r="CI317" s="205"/>
      <c r="CJ317" s="205"/>
      <c r="CK317" s="205"/>
      <c r="CL317" s="205"/>
      <c r="CM317" s="205"/>
      <c r="CN317" s="205"/>
      <c r="CO317" s="205"/>
    </row>
    <row r="318" spans="2:93" ht="20.100000000000001" customHeight="1" x14ac:dyDescent="0.25">
      <c r="B318" s="215"/>
      <c r="C318" s="216"/>
      <c r="D318" s="205"/>
      <c r="E318" s="205"/>
      <c r="F318" s="205"/>
      <c r="G318" s="205"/>
      <c r="H318" s="205"/>
      <c r="I318" s="205"/>
      <c r="J318" s="205"/>
      <c r="K318" s="205"/>
      <c r="L318" s="205"/>
      <c r="M318" s="205"/>
      <c r="N318" s="205"/>
      <c r="O318" s="205"/>
      <c r="P318" s="208"/>
      <c r="Q318" s="206"/>
      <c r="R318" s="206"/>
      <c r="S318" s="206"/>
      <c r="T318" s="206"/>
      <c r="U318" s="206"/>
      <c r="V318" s="206"/>
      <c r="W318" s="206"/>
      <c r="X318" s="206"/>
      <c r="Y318" s="206"/>
      <c r="Z318" s="206"/>
      <c r="AA318" s="206"/>
      <c r="AB318" s="206"/>
      <c r="AC318" s="207"/>
      <c r="AD318" s="207"/>
      <c r="AE318" s="205"/>
      <c r="AF318" s="205"/>
      <c r="AG318" s="205"/>
      <c r="AH318" s="205"/>
      <c r="AI318" s="205"/>
      <c r="AJ318" s="205"/>
      <c r="AK318" s="205"/>
      <c r="AL318" s="205"/>
      <c r="AM318" s="205"/>
      <c r="AN318" s="205"/>
      <c r="AO318" s="205"/>
      <c r="AP318" s="205"/>
      <c r="AQ318" s="205"/>
      <c r="AR318" s="205"/>
      <c r="AS318" s="205"/>
      <c r="AT318" s="205"/>
      <c r="AU318" s="205"/>
      <c r="AV318" s="205"/>
      <c r="AW318" s="205"/>
      <c r="AX318" s="205"/>
      <c r="AY318" s="205"/>
      <c r="AZ318" s="205"/>
      <c r="BA318" s="205"/>
      <c r="BB318" s="205"/>
      <c r="BC318" s="205"/>
      <c r="BD318" s="205"/>
      <c r="BE318" s="205"/>
      <c r="BF318" s="205"/>
      <c r="BG318" s="205"/>
      <c r="BH318" s="205"/>
      <c r="BI318" s="205"/>
      <c r="BJ318" s="205"/>
      <c r="BK318" s="205"/>
      <c r="BL318" s="205"/>
      <c r="BM318" s="205"/>
      <c r="BN318" s="205"/>
      <c r="BO318" s="205"/>
      <c r="BP318" s="205"/>
      <c r="BQ318" s="205"/>
      <c r="BR318" s="205"/>
      <c r="BS318" s="205"/>
      <c r="BT318" s="205"/>
      <c r="BU318" s="205"/>
      <c r="BV318" s="205"/>
      <c r="BW318" s="205"/>
      <c r="BX318" s="205"/>
      <c r="BY318" s="205"/>
      <c r="BZ318" s="205"/>
      <c r="CA318" s="205"/>
      <c r="CB318" s="205"/>
      <c r="CC318" s="205"/>
      <c r="CD318" s="205"/>
      <c r="CE318" s="205"/>
      <c r="CF318" s="205"/>
      <c r="CG318" s="205"/>
      <c r="CH318" s="205"/>
      <c r="CI318" s="205"/>
      <c r="CJ318" s="205"/>
      <c r="CK318" s="205"/>
      <c r="CL318" s="205"/>
      <c r="CM318" s="205"/>
      <c r="CN318" s="205"/>
      <c r="CO318" s="205"/>
    </row>
    <row r="319" spans="2:93" ht="20.100000000000001" customHeight="1" x14ac:dyDescent="0.25">
      <c r="B319" s="215"/>
      <c r="C319" s="216"/>
      <c r="D319" s="205"/>
      <c r="E319" s="205"/>
      <c r="F319" s="205"/>
      <c r="G319" s="205"/>
      <c r="H319" s="205"/>
      <c r="I319" s="205"/>
      <c r="J319" s="205"/>
      <c r="K319" s="205"/>
      <c r="L319" s="205"/>
      <c r="M319" s="205"/>
      <c r="N319" s="205"/>
      <c r="O319" s="205"/>
      <c r="P319" s="208"/>
      <c r="Q319" s="206"/>
      <c r="R319" s="206"/>
      <c r="S319" s="206"/>
      <c r="T319" s="206"/>
      <c r="U319" s="206"/>
      <c r="V319" s="206"/>
      <c r="W319" s="206"/>
      <c r="X319" s="206"/>
      <c r="Y319" s="206"/>
      <c r="Z319" s="206"/>
      <c r="AA319" s="206"/>
      <c r="AB319" s="206"/>
      <c r="AC319" s="207"/>
      <c r="AD319" s="207"/>
      <c r="AE319" s="205"/>
      <c r="AF319" s="205"/>
      <c r="AG319" s="205"/>
      <c r="AH319" s="205"/>
      <c r="AI319" s="205"/>
      <c r="AJ319" s="205"/>
      <c r="AK319" s="205"/>
      <c r="AL319" s="205"/>
      <c r="AM319" s="205"/>
      <c r="AN319" s="205"/>
      <c r="AO319" s="205"/>
      <c r="AP319" s="205"/>
      <c r="AQ319" s="205"/>
      <c r="AR319" s="205"/>
      <c r="AS319" s="205"/>
      <c r="AT319" s="205"/>
      <c r="AU319" s="205"/>
      <c r="AV319" s="205"/>
      <c r="AW319" s="205"/>
      <c r="AX319" s="205"/>
      <c r="AY319" s="205"/>
      <c r="AZ319" s="205"/>
      <c r="BA319" s="205"/>
      <c r="BB319" s="205"/>
      <c r="BC319" s="205"/>
      <c r="BD319" s="205"/>
      <c r="BE319" s="205"/>
      <c r="BF319" s="205"/>
      <c r="BG319" s="205"/>
      <c r="BH319" s="205"/>
      <c r="BI319" s="205"/>
      <c r="BJ319" s="205"/>
      <c r="BK319" s="205"/>
      <c r="BL319" s="205"/>
      <c r="BM319" s="205"/>
      <c r="BN319" s="205"/>
      <c r="BO319" s="205"/>
      <c r="BP319" s="205"/>
      <c r="BQ319" s="205"/>
      <c r="BR319" s="205"/>
      <c r="BS319" s="205"/>
      <c r="BT319" s="205"/>
      <c r="BU319" s="205"/>
      <c r="BV319" s="205"/>
      <c r="BW319" s="205"/>
      <c r="BX319" s="205"/>
      <c r="BY319" s="205"/>
      <c r="BZ319" s="205"/>
      <c r="CA319" s="205"/>
      <c r="CB319" s="205"/>
      <c r="CC319" s="205"/>
      <c r="CD319" s="205"/>
      <c r="CE319" s="205"/>
      <c r="CF319" s="205"/>
      <c r="CG319" s="205"/>
      <c r="CH319" s="205"/>
      <c r="CI319" s="205"/>
      <c r="CJ319" s="205"/>
      <c r="CK319" s="205"/>
      <c r="CL319" s="205"/>
      <c r="CM319" s="205"/>
      <c r="CN319" s="205"/>
      <c r="CO319" s="205"/>
    </row>
    <row r="320" spans="2:93" ht="20.100000000000001" customHeight="1" x14ac:dyDescent="0.25">
      <c r="B320" s="215"/>
      <c r="C320" s="216"/>
      <c r="D320" s="205"/>
      <c r="E320" s="205"/>
      <c r="F320" s="205"/>
      <c r="G320" s="205"/>
      <c r="H320" s="205"/>
      <c r="I320" s="205"/>
      <c r="J320" s="205"/>
      <c r="K320" s="205"/>
      <c r="L320" s="205"/>
      <c r="M320" s="205"/>
      <c r="N320" s="205"/>
      <c r="O320" s="205"/>
      <c r="P320" s="208"/>
      <c r="Q320" s="206"/>
      <c r="R320" s="206"/>
      <c r="S320" s="206"/>
      <c r="T320" s="206"/>
      <c r="U320" s="206"/>
      <c r="V320" s="206"/>
      <c r="W320" s="206"/>
      <c r="X320" s="206"/>
      <c r="Y320" s="206"/>
      <c r="Z320" s="206"/>
      <c r="AA320" s="206"/>
      <c r="AB320" s="206"/>
      <c r="AC320" s="207"/>
      <c r="AD320" s="207"/>
      <c r="AE320" s="205"/>
      <c r="AF320" s="205"/>
      <c r="AG320" s="205"/>
      <c r="AH320" s="205"/>
      <c r="AI320" s="205"/>
      <c r="AJ320" s="205"/>
      <c r="AK320" s="205"/>
      <c r="AL320" s="205"/>
      <c r="AM320" s="205"/>
      <c r="AN320" s="205"/>
      <c r="AO320" s="205"/>
      <c r="AP320" s="205"/>
      <c r="AQ320" s="205"/>
      <c r="AR320" s="205"/>
      <c r="AS320" s="205"/>
      <c r="AT320" s="205"/>
      <c r="AU320" s="205"/>
      <c r="AV320" s="205"/>
      <c r="AW320" s="205"/>
      <c r="AX320" s="205"/>
      <c r="AY320" s="205"/>
      <c r="AZ320" s="205"/>
      <c r="BA320" s="205"/>
      <c r="BB320" s="205"/>
      <c r="BC320" s="205"/>
      <c r="BD320" s="205"/>
      <c r="BE320" s="205"/>
      <c r="BF320" s="205"/>
      <c r="BG320" s="205"/>
      <c r="BH320" s="205"/>
      <c r="BI320" s="205"/>
      <c r="BJ320" s="205"/>
      <c r="BK320" s="205"/>
      <c r="BL320" s="205"/>
      <c r="BM320" s="205"/>
      <c r="BN320" s="205"/>
      <c r="BO320" s="205"/>
      <c r="BP320" s="205"/>
      <c r="BQ320" s="205"/>
      <c r="BR320" s="205"/>
      <c r="BS320" s="205"/>
      <c r="BT320" s="205"/>
      <c r="BU320" s="205"/>
      <c r="BV320" s="205"/>
      <c r="BW320" s="205"/>
      <c r="BX320" s="205"/>
      <c r="BY320" s="205"/>
      <c r="BZ320" s="205"/>
      <c r="CA320" s="205"/>
      <c r="CB320" s="205"/>
      <c r="CC320" s="205"/>
      <c r="CD320" s="205"/>
      <c r="CE320" s="205"/>
      <c r="CF320" s="205"/>
      <c r="CG320" s="205"/>
      <c r="CH320" s="205"/>
      <c r="CI320" s="205"/>
      <c r="CJ320" s="205"/>
      <c r="CK320" s="205"/>
      <c r="CL320" s="205"/>
      <c r="CM320" s="205"/>
      <c r="CN320" s="205"/>
      <c r="CO320" s="205"/>
    </row>
    <row r="321" spans="2:93" ht="20.100000000000001" customHeight="1" x14ac:dyDescent="0.25">
      <c r="B321" s="215"/>
      <c r="C321" s="216"/>
      <c r="D321" s="205"/>
      <c r="E321" s="205"/>
      <c r="F321" s="205"/>
      <c r="G321" s="205"/>
      <c r="H321" s="205"/>
      <c r="I321" s="205"/>
      <c r="J321" s="205"/>
      <c r="K321" s="205"/>
      <c r="L321" s="205"/>
      <c r="M321" s="205"/>
      <c r="N321" s="205"/>
      <c r="O321" s="205"/>
      <c r="P321" s="208"/>
      <c r="Q321" s="206"/>
      <c r="R321" s="206"/>
      <c r="S321" s="206"/>
      <c r="T321" s="206"/>
      <c r="U321" s="206"/>
      <c r="V321" s="206"/>
      <c r="W321" s="206"/>
      <c r="X321" s="206"/>
      <c r="Y321" s="206"/>
      <c r="Z321" s="206"/>
      <c r="AA321" s="206"/>
      <c r="AB321" s="206"/>
      <c r="AC321" s="207"/>
      <c r="AD321" s="207"/>
      <c r="AE321" s="205"/>
      <c r="AF321" s="205"/>
      <c r="AG321" s="205"/>
      <c r="AH321" s="205"/>
      <c r="AI321" s="205"/>
      <c r="AJ321" s="205"/>
      <c r="AK321" s="205"/>
      <c r="AL321" s="205"/>
      <c r="AM321" s="205"/>
      <c r="AN321" s="205"/>
      <c r="AO321" s="205"/>
      <c r="AP321" s="205"/>
      <c r="AQ321" s="205"/>
      <c r="AR321" s="205"/>
      <c r="AS321" s="205"/>
      <c r="AT321" s="205"/>
      <c r="AU321" s="205"/>
      <c r="AV321" s="205"/>
      <c r="AW321" s="205"/>
      <c r="AX321" s="205"/>
      <c r="AY321" s="205"/>
      <c r="AZ321" s="205"/>
      <c r="BA321" s="205"/>
      <c r="BB321" s="205"/>
      <c r="BC321" s="205"/>
      <c r="BD321" s="205"/>
      <c r="BE321" s="205"/>
      <c r="BF321" s="205"/>
      <c r="BG321" s="205"/>
      <c r="BH321" s="205"/>
      <c r="BI321" s="205"/>
      <c r="BJ321" s="205"/>
      <c r="BK321" s="205"/>
      <c r="BL321" s="205"/>
      <c r="BM321" s="205"/>
      <c r="BN321" s="205"/>
      <c r="BO321" s="205"/>
      <c r="BP321" s="205"/>
      <c r="BQ321" s="205"/>
      <c r="BR321" s="205"/>
      <c r="BS321" s="205"/>
      <c r="BT321" s="205"/>
      <c r="BU321" s="205"/>
      <c r="BV321" s="205"/>
      <c r="BW321" s="205"/>
      <c r="BX321" s="205"/>
      <c r="BY321" s="205"/>
      <c r="BZ321" s="205"/>
      <c r="CA321" s="205"/>
      <c r="CB321" s="205"/>
      <c r="CC321" s="205"/>
      <c r="CD321" s="205"/>
      <c r="CE321" s="205"/>
      <c r="CF321" s="205"/>
      <c r="CG321" s="205"/>
      <c r="CH321" s="205"/>
      <c r="CI321" s="205"/>
      <c r="CJ321" s="205"/>
      <c r="CK321" s="205"/>
      <c r="CL321" s="205"/>
      <c r="CM321" s="205"/>
      <c r="CN321" s="205"/>
      <c r="CO321" s="205"/>
    </row>
    <row r="322" spans="2:93" ht="20.100000000000001" customHeight="1" x14ac:dyDescent="0.25">
      <c r="B322" s="215"/>
      <c r="C322" s="216"/>
      <c r="D322" s="205"/>
      <c r="E322" s="205"/>
      <c r="F322" s="205"/>
      <c r="G322" s="205"/>
      <c r="H322" s="205"/>
      <c r="I322" s="205"/>
      <c r="J322" s="205"/>
      <c r="K322" s="205"/>
      <c r="L322" s="205"/>
      <c r="M322" s="205"/>
      <c r="N322" s="205"/>
      <c r="O322" s="205"/>
      <c r="P322" s="208"/>
      <c r="Q322" s="206"/>
      <c r="R322" s="206"/>
      <c r="S322" s="206"/>
      <c r="T322" s="206"/>
      <c r="U322" s="206"/>
      <c r="V322" s="206"/>
      <c r="W322" s="206"/>
      <c r="X322" s="206"/>
      <c r="Y322" s="206"/>
      <c r="Z322" s="206"/>
      <c r="AA322" s="206"/>
      <c r="AB322" s="206"/>
      <c r="AC322" s="207"/>
      <c r="AD322" s="207"/>
      <c r="AE322" s="205"/>
      <c r="AF322" s="205"/>
      <c r="AG322" s="205"/>
      <c r="AH322" s="205"/>
      <c r="AI322" s="205"/>
      <c r="AJ322" s="205"/>
      <c r="AK322" s="205"/>
      <c r="AL322" s="205"/>
      <c r="AM322" s="205"/>
      <c r="AN322" s="205"/>
      <c r="AO322" s="205"/>
      <c r="AP322" s="205"/>
      <c r="AQ322" s="205"/>
      <c r="AR322" s="205"/>
      <c r="AS322" s="205"/>
      <c r="AT322" s="205"/>
      <c r="AU322" s="205"/>
      <c r="AV322" s="205"/>
      <c r="AW322" s="205"/>
      <c r="AX322" s="205"/>
      <c r="AY322" s="205"/>
      <c r="AZ322" s="205"/>
      <c r="BA322" s="205"/>
      <c r="BB322" s="205"/>
      <c r="BC322" s="205"/>
      <c r="BD322" s="205"/>
      <c r="BE322" s="205"/>
      <c r="BF322" s="205"/>
      <c r="BG322" s="205"/>
      <c r="BH322" s="205"/>
      <c r="BI322" s="205"/>
      <c r="BJ322" s="205"/>
      <c r="BK322" s="205"/>
      <c r="BL322" s="205"/>
      <c r="BM322" s="205"/>
      <c r="BN322" s="205"/>
      <c r="BO322" s="205"/>
      <c r="BP322" s="205"/>
      <c r="BQ322" s="205"/>
      <c r="BR322" s="205"/>
      <c r="BS322" s="205"/>
      <c r="BT322" s="205"/>
      <c r="BU322" s="205"/>
      <c r="BV322" s="205"/>
      <c r="BW322" s="205"/>
      <c r="BX322" s="205"/>
      <c r="BY322" s="205"/>
      <c r="BZ322" s="205"/>
      <c r="CA322" s="205"/>
      <c r="CB322" s="205"/>
      <c r="CC322" s="205"/>
      <c r="CD322" s="205"/>
      <c r="CE322" s="205"/>
      <c r="CF322" s="205"/>
      <c r="CG322" s="205"/>
      <c r="CH322" s="205"/>
      <c r="CI322" s="205"/>
      <c r="CJ322" s="205"/>
      <c r="CK322" s="205"/>
      <c r="CL322" s="205"/>
      <c r="CM322" s="205"/>
      <c r="CN322" s="205"/>
      <c r="CO322" s="205"/>
    </row>
    <row r="323" spans="2:93" ht="20.100000000000001" customHeight="1" x14ac:dyDescent="0.25">
      <c r="B323" s="215"/>
      <c r="C323" s="216"/>
      <c r="D323" s="205"/>
      <c r="E323" s="205"/>
      <c r="F323" s="205"/>
      <c r="G323" s="205"/>
      <c r="H323" s="205"/>
      <c r="I323" s="205"/>
      <c r="J323" s="205"/>
      <c r="K323" s="205"/>
      <c r="L323" s="205"/>
      <c r="M323" s="205"/>
      <c r="N323" s="205"/>
      <c r="O323" s="205"/>
      <c r="P323" s="208"/>
      <c r="Q323" s="206"/>
      <c r="R323" s="206"/>
      <c r="S323" s="206"/>
      <c r="T323" s="206"/>
      <c r="U323" s="206"/>
      <c r="V323" s="206"/>
      <c r="W323" s="206"/>
      <c r="X323" s="206"/>
      <c r="Y323" s="206"/>
      <c r="Z323" s="206"/>
      <c r="AA323" s="206"/>
      <c r="AB323" s="206"/>
      <c r="AC323" s="207"/>
      <c r="AD323" s="207"/>
      <c r="AE323" s="205"/>
      <c r="AF323" s="205"/>
      <c r="AG323" s="205"/>
      <c r="AH323" s="205"/>
      <c r="AI323" s="205"/>
      <c r="AJ323" s="205"/>
      <c r="AK323" s="205"/>
      <c r="AL323" s="205"/>
      <c r="AM323" s="205"/>
      <c r="AN323" s="205"/>
      <c r="AO323" s="205"/>
      <c r="AP323" s="205"/>
      <c r="AQ323" s="205"/>
      <c r="AR323" s="205"/>
      <c r="AS323" s="205"/>
      <c r="AT323" s="205"/>
      <c r="AU323" s="205"/>
      <c r="AV323" s="205"/>
      <c r="AW323" s="205"/>
      <c r="AX323" s="205"/>
      <c r="AY323" s="205"/>
      <c r="AZ323" s="205"/>
      <c r="BA323" s="205"/>
      <c r="BB323" s="205"/>
      <c r="BC323" s="205"/>
      <c r="BD323" s="205"/>
      <c r="BE323" s="205"/>
      <c r="BF323" s="205"/>
      <c r="BG323" s="205"/>
      <c r="BH323" s="205"/>
      <c r="BI323" s="205"/>
      <c r="BJ323" s="205"/>
      <c r="BK323" s="205"/>
      <c r="BL323" s="205"/>
      <c r="BM323" s="205"/>
      <c r="BN323" s="205"/>
      <c r="BO323" s="205"/>
      <c r="BP323" s="205"/>
      <c r="BQ323" s="205"/>
      <c r="BR323" s="205"/>
      <c r="BS323" s="205"/>
      <c r="BT323" s="205"/>
      <c r="BU323" s="205"/>
      <c r="BV323" s="205"/>
      <c r="BW323" s="205"/>
      <c r="BX323" s="205"/>
      <c r="BY323" s="205"/>
      <c r="BZ323" s="205"/>
      <c r="CA323" s="205"/>
      <c r="CB323" s="205"/>
      <c r="CC323" s="205"/>
      <c r="CD323" s="205"/>
      <c r="CE323" s="205"/>
      <c r="CF323" s="205"/>
      <c r="CG323" s="205"/>
      <c r="CH323" s="205"/>
      <c r="CI323" s="205"/>
      <c r="CJ323" s="205"/>
      <c r="CK323" s="205"/>
      <c r="CL323" s="205"/>
      <c r="CM323" s="205"/>
      <c r="CN323" s="205"/>
      <c r="CO323" s="205"/>
    </row>
    <row r="324" spans="2:93" ht="20.100000000000001" customHeight="1" x14ac:dyDescent="0.25">
      <c r="B324" s="215"/>
      <c r="C324" s="216"/>
      <c r="D324" s="205"/>
      <c r="E324" s="205"/>
      <c r="F324" s="205"/>
      <c r="G324" s="205"/>
      <c r="H324" s="205"/>
      <c r="I324" s="205"/>
      <c r="J324" s="205"/>
      <c r="K324" s="205"/>
      <c r="L324" s="205"/>
      <c r="M324" s="205"/>
      <c r="N324" s="205"/>
      <c r="O324" s="205"/>
      <c r="P324" s="208"/>
      <c r="Q324" s="206"/>
      <c r="R324" s="206"/>
      <c r="S324" s="206"/>
      <c r="T324" s="206"/>
      <c r="U324" s="206"/>
      <c r="V324" s="206"/>
      <c r="W324" s="206"/>
      <c r="X324" s="206"/>
      <c r="Y324" s="206"/>
      <c r="Z324" s="206"/>
      <c r="AA324" s="206"/>
      <c r="AB324" s="206"/>
      <c r="AC324" s="207"/>
      <c r="AD324" s="207"/>
      <c r="AE324" s="205"/>
      <c r="AF324" s="205"/>
      <c r="AG324" s="205"/>
      <c r="AH324" s="205"/>
      <c r="AI324" s="205"/>
      <c r="AJ324" s="205"/>
      <c r="AK324" s="205"/>
      <c r="AL324" s="205"/>
      <c r="AM324" s="205"/>
      <c r="AN324" s="205"/>
      <c r="AO324" s="205"/>
      <c r="AP324" s="205"/>
      <c r="AQ324" s="205"/>
      <c r="AR324" s="205"/>
      <c r="AS324" s="205"/>
      <c r="AT324" s="205"/>
      <c r="AU324" s="205"/>
      <c r="AV324" s="205"/>
      <c r="AW324" s="205"/>
      <c r="AX324" s="205"/>
      <c r="AY324" s="205"/>
      <c r="AZ324" s="205"/>
      <c r="BA324" s="205"/>
      <c r="BB324" s="205"/>
      <c r="BC324" s="205"/>
      <c r="BD324" s="205"/>
      <c r="BE324" s="205"/>
      <c r="BF324" s="205"/>
      <c r="BG324" s="205"/>
      <c r="BH324" s="205"/>
      <c r="BI324" s="205"/>
      <c r="BJ324" s="205"/>
      <c r="BK324" s="205"/>
      <c r="BL324" s="205"/>
      <c r="BM324" s="205"/>
      <c r="BN324" s="205"/>
      <c r="BO324" s="205"/>
      <c r="BP324" s="205"/>
      <c r="BQ324" s="205"/>
      <c r="BR324" s="205"/>
      <c r="BS324" s="205"/>
      <c r="BT324" s="205"/>
      <c r="BU324" s="205"/>
      <c r="BV324" s="205"/>
      <c r="BW324" s="205"/>
      <c r="BX324" s="205"/>
      <c r="BY324" s="205"/>
      <c r="BZ324" s="205"/>
      <c r="CA324" s="205"/>
      <c r="CB324" s="205"/>
      <c r="CC324" s="205"/>
      <c r="CD324" s="205"/>
      <c r="CE324" s="205"/>
      <c r="CF324" s="205"/>
      <c r="CG324" s="205"/>
      <c r="CH324" s="205"/>
      <c r="CI324" s="205"/>
      <c r="CJ324" s="205"/>
      <c r="CK324" s="205"/>
      <c r="CL324" s="205"/>
      <c r="CM324" s="205"/>
      <c r="CN324" s="205"/>
      <c r="CO324" s="205"/>
    </row>
    <row r="325" spans="2:93" ht="20.100000000000001" customHeight="1" x14ac:dyDescent="0.25">
      <c r="B325" s="215"/>
      <c r="C325" s="216"/>
      <c r="D325" s="205"/>
      <c r="E325" s="205"/>
      <c r="F325" s="205"/>
      <c r="G325" s="205"/>
      <c r="H325" s="205"/>
      <c r="I325" s="205"/>
      <c r="J325" s="205"/>
      <c r="K325" s="205"/>
      <c r="L325" s="205"/>
      <c r="M325" s="205"/>
      <c r="N325" s="205"/>
      <c r="O325" s="205"/>
      <c r="P325" s="208"/>
      <c r="Q325" s="206"/>
      <c r="R325" s="206"/>
      <c r="S325" s="206"/>
      <c r="T325" s="206"/>
      <c r="U325" s="206"/>
      <c r="V325" s="206"/>
      <c r="W325" s="206"/>
      <c r="X325" s="206"/>
      <c r="Y325" s="206"/>
      <c r="Z325" s="206"/>
      <c r="AA325" s="206"/>
      <c r="AB325" s="206"/>
      <c r="AC325" s="207"/>
      <c r="AD325" s="207"/>
      <c r="AE325" s="205"/>
      <c r="AF325" s="205"/>
      <c r="AG325" s="205"/>
      <c r="AH325" s="205"/>
      <c r="AI325" s="205"/>
      <c r="AJ325" s="205"/>
      <c r="AK325" s="205"/>
      <c r="AL325" s="205"/>
      <c r="AM325" s="205"/>
      <c r="AN325" s="205"/>
      <c r="AO325" s="205"/>
      <c r="AP325" s="205"/>
      <c r="AQ325" s="205"/>
      <c r="AR325" s="205"/>
      <c r="AS325" s="205"/>
      <c r="AT325" s="205"/>
      <c r="AU325" s="205"/>
      <c r="AV325" s="205"/>
      <c r="AW325" s="205"/>
      <c r="AX325" s="205"/>
      <c r="AY325" s="205"/>
      <c r="AZ325" s="205"/>
      <c r="BA325" s="205"/>
      <c r="BB325" s="205"/>
      <c r="BC325" s="205"/>
      <c r="BD325" s="205"/>
      <c r="BE325" s="205"/>
      <c r="BF325" s="205"/>
      <c r="BG325" s="205"/>
      <c r="BH325" s="205"/>
      <c r="BI325" s="205"/>
      <c r="BJ325" s="205"/>
      <c r="BK325" s="205"/>
      <c r="BL325" s="205"/>
      <c r="BM325" s="205"/>
      <c r="BN325" s="205"/>
      <c r="BO325" s="205"/>
      <c r="BP325" s="205"/>
      <c r="BQ325" s="205"/>
      <c r="BR325" s="205"/>
      <c r="BS325" s="205"/>
      <c r="BT325" s="205"/>
      <c r="BU325" s="205"/>
      <c r="BV325" s="205"/>
      <c r="BW325" s="205"/>
      <c r="BX325" s="205"/>
      <c r="BY325" s="205"/>
      <c r="BZ325" s="205"/>
      <c r="CA325" s="205"/>
      <c r="CB325" s="205"/>
      <c r="CC325" s="205"/>
      <c r="CD325" s="205"/>
      <c r="CE325" s="205"/>
      <c r="CF325" s="205"/>
      <c r="CG325" s="205"/>
      <c r="CH325" s="205"/>
      <c r="CI325" s="205"/>
      <c r="CJ325" s="205"/>
      <c r="CK325" s="205"/>
      <c r="CL325" s="205"/>
      <c r="CM325" s="205"/>
      <c r="CN325" s="205"/>
      <c r="CO325" s="205"/>
    </row>
    <row r="326" spans="2:93" ht="20.100000000000001" customHeight="1" x14ac:dyDescent="0.25">
      <c r="B326" s="215"/>
      <c r="C326" s="216"/>
      <c r="D326" s="205"/>
      <c r="E326" s="205"/>
      <c r="F326" s="205"/>
      <c r="G326" s="205"/>
      <c r="H326" s="205"/>
      <c r="I326" s="205"/>
      <c r="J326" s="205"/>
      <c r="K326" s="205"/>
      <c r="L326" s="205"/>
      <c r="M326" s="205"/>
      <c r="N326" s="205"/>
      <c r="O326" s="205"/>
      <c r="P326" s="208"/>
      <c r="Q326" s="206"/>
      <c r="R326" s="206"/>
      <c r="S326" s="206"/>
      <c r="T326" s="206"/>
      <c r="U326" s="206"/>
      <c r="V326" s="206"/>
      <c r="W326" s="206"/>
      <c r="X326" s="206"/>
      <c r="Y326" s="206"/>
      <c r="Z326" s="206"/>
      <c r="AA326" s="206"/>
      <c r="AB326" s="206"/>
      <c r="AC326" s="207"/>
      <c r="AD326" s="207"/>
      <c r="AE326" s="205"/>
      <c r="AF326" s="205"/>
      <c r="AG326" s="205"/>
      <c r="AH326" s="205"/>
      <c r="AI326" s="205"/>
      <c r="AJ326" s="205"/>
      <c r="AK326" s="205"/>
      <c r="AL326" s="205"/>
      <c r="AM326" s="205"/>
      <c r="AN326" s="205"/>
      <c r="AO326" s="205"/>
      <c r="AP326" s="205"/>
      <c r="AQ326" s="205"/>
      <c r="AR326" s="205"/>
      <c r="AS326" s="205"/>
      <c r="AT326" s="205"/>
      <c r="AU326" s="205"/>
      <c r="AV326" s="205"/>
      <c r="AW326" s="205"/>
      <c r="AX326" s="205"/>
      <c r="AY326" s="205"/>
      <c r="AZ326" s="205"/>
      <c r="BA326" s="205"/>
      <c r="BB326" s="205"/>
      <c r="BC326" s="205"/>
      <c r="BD326" s="205"/>
      <c r="BE326" s="205"/>
      <c r="BF326" s="205"/>
      <c r="BG326" s="205"/>
      <c r="BH326" s="205"/>
      <c r="BI326" s="205"/>
      <c r="BJ326" s="205"/>
      <c r="BK326" s="205"/>
      <c r="BL326" s="205"/>
      <c r="BM326" s="205"/>
      <c r="BN326" s="205"/>
      <c r="BO326" s="205"/>
      <c r="BP326" s="205"/>
      <c r="BQ326" s="205"/>
      <c r="BR326" s="205"/>
      <c r="BS326" s="205"/>
      <c r="BT326" s="205"/>
      <c r="BU326" s="205"/>
      <c r="BV326" s="205"/>
      <c r="BW326" s="205"/>
      <c r="BX326" s="205"/>
      <c r="BY326" s="205"/>
      <c r="BZ326" s="205"/>
      <c r="CA326" s="205"/>
      <c r="CB326" s="205"/>
      <c r="CC326" s="205"/>
      <c r="CD326" s="205"/>
      <c r="CE326" s="205"/>
      <c r="CF326" s="205"/>
      <c r="CG326" s="205"/>
      <c r="CH326" s="205"/>
      <c r="CI326" s="205"/>
      <c r="CJ326" s="205"/>
      <c r="CK326" s="205"/>
      <c r="CL326" s="205"/>
      <c r="CM326" s="205"/>
      <c r="CN326" s="205"/>
      <c r="CO326" s="205"/>
    </row>
    <row r="327" spans="2:93" ht="20.100000000000001" customHeight="1" x14ac:dyDescent="0.25">
      <c r="B327" s="215"/>
      <c r="C327" s="216"/>
      <c r="D327" s="205"/>
      <c r="E327" s="205"/>
      <c r="F327" s="205"/>
      <c r="G327" s="205"/>
      <c r="H327" s="205"/>
      <c r="I327" s="205"/>
      <c r="J327" s="205"/>
      <c r="K327" s="205"/>
      <c r="L327" s="205"/>
      <c r="M327" s="205"/>
      <c r="N327" s="205"/>
      <c r="O327" s="205"/>
      <c r="P327" s="208"/>
      <c r="Q327" s="206"/>
      <c r="R327" s="206"/>
      <c r="S327" s="206"/>
      <c r="T327" s="206"/>
      <c r="U327" s="206"/>
      <c r="V327" s="206"/>
      <c r="W327" s="206"/>
      <c r="X327" s="206"/>
      <c r="Y327" s="206"/>
      <c r="Z327" s="206"/>
      <c r="AA327" s="206"/>
      <c r="AB327" s="206"/>
      <c r="AC327" s="207"/>
      <c r="AD327" s="207"/>
      <c r="AE327" s="205"/>
      <c r="AF327" s="205"/>
      <c r="AG327" s="205"/>
      <c r="AH327" s="205"/>
      <c r="AI327" s="205"/>
      <c r="AJ327" s="205"/>
      <c r="AK327" s="205"/>
      <c r="AL327" s="205"/>
      <c r="AM327" s="205"/>
      <c r="AN327" s="205"/>
      <c r="AO327" s="205"/>
      <c r="AP327" s="205"/>
      <c r="AQ327" s="205"/>
      <c r="AR327" s="205"/>
      <c r="AS327" s="205"/>
      <c r="AT327" s="205"/>
      <c r="AU327" s="205"/>
      <c r="AV327" s="205"/>
      <c r="AW327" s="205"/>
      <c r="AX327" s="205"/>
      <c r="AY327" s="205"/>
      <c r="AZ327" s="205"/>
      <c r="BA327" s="205"/>
      <c r="BB327" s="205"/>
      <c r="BC327" s="205"/>
      <c r="BD327" s="205"/>
      <c r="BE327" s="205"/>
      <c r="BF327" s="205"/>
      <c r="BG327" s="205"/>
      <c r="BH327" s="205"/>
      <c r="BI327" s="205"/>
      <c r="BJ327" s="205"/>
      <c r="BK327" s="205"/>
      <c r="BL327" s="205"/>
      <c r="BM327" s="205"/>
      <c r="BN327" s="205"/>
      <c r="BO327" s="205"/>
      <c r="BP327" s="205"/>
      <c r="BQ327" s="205"/>
      <c r="BR327" s="205"/>
      <c r="BS327" s="205"/>
      <c r="BT327" s="205"/>
      <c r="BU327" s="205"/>
      <c r="BV327" s="205"/>
      <c r="BW327" s="205"/>
      <c r="BX327" s="205"/>
      <c r="BY327" s="205"/>
      <c r="BZ327" s="205"/>
      <c r="CA327" s="205"/>
      <c r="CB327" s="205"/>
      <c r="CC327" s="205"/>
      <c r="CD327" s="205"/>
      <c r="CE327" s="205"/>
      <c r="CF327" s="205"/>
      <c r="CG327" s="205"/>
      <c r="CH327" s="205"/>
      <c r="CI327" s="205"/>
      <c r="CJ327" s="205"/>
      <c r="CK327" s="205"/>
      <c r="CL327" s="205"/>
      <c r="CM327" s="205"/>
      <c r="CN327" s="205"/>
      <c r="CO327" s="205"/>
    </row>
    <row r="328" spans="2:93" ht="20.100000000000001" customHeight="1" x14ac:dyDescent="0.25">
      <c r="B328" s="215"/>
      <c r="C328" s="216"/>
      <c r="D328" s="205"/>
      <c r="E328" s="205"/>
      <c r="F328" s="205"/>
      <c r="G328" s="205"/>
      <c r="H328" s="205"/>
      <c r="I328" s="205"/>
      <c r="J328" s="205"/>
      <c r="K328" s="205"/>
      <c r="L328" s="205"/>
      <c r="M328" s="205"/>
      <c r="N328" s="205"/>
      <c r="O328" s="205"/>
      <c r="P328" s="208"/>
      <c r="Q328" s="206"/>
      <c r="R328" s="206"/>
      <c r="S328" s="206"/>
      <c r="T328" s="206"/>
      <c r="U328" s="206"/>
      <c r="V328" s="206"/>
      <c r="W328" s="206"/>
      <c r="X328" s="206"/>
      <c r="Y328" s="206"/>
      <c r="Z328" s="206"/>
      <c r="AA328" s="206"/>
      <c r="AB328" s="206"/>
      <c r="AC328" s="207"/>
      <c r="AD328" s="207"/>
      <c r="AE328" s="205"/>
      <c r="AF328" s="205"/>
      <c r="AG328" s="205"/>
      <c r="AH328" s="205"/>
      <c r="AI328" s="205"/>
      <c r="AJ328" s="205"/>
      <c r="AK328" s="205"/>
      <c r="AL328" s="205"/>
      <c r="AM328" s="205"/>
      <c r="AN328" s="205"/>
      <c r="AO328" s="205"/>
      <c r="AP328" s="205"/>
      <c r="AQ328" s="205"/>
      <c r="AR328" s="205"/>
      <c r="AS328" s="205"/>
      <c r="AT328" s="205"/>
      <c r="AU328" s="205"/>
      <c r="AV328" s="205"/>
      <c r="AW328" s="205"/>
      <c r="AX328" s="205"/>
      <c r="AY328" s="205"/>
      <c r="AZ328" s="205"/>
      <c r="BA328" s="205"/>
      <c r="BB328" s="205"/>
      <c r="BC328" s="205"/>
      <c r="BD328" s="205"/>
      <c r="BE328" s="205"/>
      <c r="BF328" s="205"/>
      <c r="BG328" s="205"/>
      <c r="BH328" s="205"/>
      <c r="BI328" s="205"/>
      <c r="BJ328" s="205"/>
      <c r="BK328" s="205"/>
      <c r="BL328" s="205"/>
      <c r="BM328" s="205"/>
      <c r="BN328" s="205"/>
      <c r="BO328" s="205"/>
      <c r="BP328" s="205"/>
      <c r="BQ328" s="205"/>
      <c r="BR328" s="205"/>
      <c r="BS328" s="205"/>
      <c r="BT328" s="205"/>
      <c r="BU328" s="205"/>
      <c r="BV328" s="205"/>
      <c r="BW328" s="205"/>
      <c r="BX328" s="205"/>
      <c r="BY328" s="205"/>
      <c r="BZ328" s="205"/>
      <c r="CA328" s="205"/>
      <c r="CB328" s="205"/>
      <c r="CC328" s="205"/>
      <c r="CD328" s="205"/>
      <c r="CE328" s="205"/>
      <c r="CF328" s="205"/>
      <c r="CG328" s="205"/>
      <c r="CH328" s="205"/>
      <c r="CI328" s="205"/>
      <c r="CJ328" s="205"/>
      <c r="CK328" s="205"/>
      <c r="CL328" s="205"/>
      <c r="CM328" s="205"/>
      <c r="CN328" s="205"/>
      <c r="CO328" s="205"/>
    </row>
    <row r="329" spans="2:93" ht="20.100000000000001" customHeight="1" x14ac:dyDescent="0.25">
      <c r="B329" s="215"/>
      <c r="C329" s="216"/>
      <c r="D329" s="205"/>
      <c r="E329" s="205"/>
      <c r="F329" s="205"/>
      <c r="G329" s="205"/>
      <c r="H329" s="205"/>
      <c r="I329" s="205"/>
      <c r="J329" s="205"/>
      <c r="K329" s="205"/>
      <c r="L329" s="205"/>
      <c r="M329" s="205"/>
      <c r="N329" s="205"/>
      <c r="O329" s="205"/>
      <c r="P329" s="208"/>
      <c r="Q329" s="206"/>
      <c r="R329" s="206"/>
      <c r="S329" s="206"/>
      <c r="T329" s="206"/>
      <c r="U329" s="206"/>
      <c r="V329" s="206"/>
      <c r="W329" s="206"/>
      <c r="X329" s="206"/>
      <c r="Y329" s="206"/>
      <c r="Z329" s="206"/>
      <c r="AA329" s="206"/>
      <c r="AB329" s="206"/>
      <c r="AC329" s="207"/>
      <c r="AD329" s="207"/>
      <c r="AE329" s="205"/>
      <c r="AF329" s="205"/>
      <c r="AG329" s="205"/>
      <c r="AH329" s="205"/>
      <c r="AI329" s="205"/>
      <c r="AJ329" s="205"/>
      <c r="AK329" s="205"/>
      <c r="AL329" s="205"/>
      <c r="AM329" s="205"/>
      <c r="AN329" s="205"/>
      <c r="AO329" s="205"/>
      <c r="AP329" s="205"/>
      <c r="AQ329" s="205"/>
      <c r="AR329" s="205"/>
      <c r="AS329" s="205"/>
      <c r="AT329" s="205"/>
      <c r="AU329" s="205"/>
      <c r="AV329" s="205"/>
      <c r="AW329" s="205"/>
      <c r="AX329" s="205"/>
      <c r="AY329" s="205"/>
      <c r="AZ329" s="205"/>
      <c r="BA329" s="205"/>
      <c r="BB329" s="205"/>
      <c r="BC329" s="205"/>
      <c r="BD329" s="205"/>
      <c r="BE329" s="205"/>
      <c r="BF329" s="205"/>
      <c r="BG329" s="205"/>
      <c r="BH329" s="205"/>
      <c r="BI329" s="205"/>
      <c r="BJ329" s="205"/>
      <c r="BK329" s="205"/>
      <c r="BL329" s="205"/>
      <c r="BM329" s="205"/>
      <c r="BN329" s="205"/>
      <c r="BO329" s="205"/>
      <c r="BP329" s="205"/>
      <c r="BQ329" s="205"/>
      <c r="BR329" s="205"/>
      <c r="BS329" s="205"/>
      <c r="BT329" s="205"/>
      <c r="BU329" s="205"/>
      <c r="BV329" s="205"/>
      <c r="BW329" s="205"/>
      <c r="BX329" s="205"/>
      <c r="BY329" s="205"/>
      <c r="BZ329" s="205"/>
      <c r="CA329" s="205"/>
      <c r="CB329" s="205"/>
      <c r="CC329" s="205"/>
      <c r="CD329" s="205"/>
      <c r="CE329" s="205"/>
      <c r="CF329" s="205"/>
      <c r="CG329" s="205"/>
      <c r="CH329" s="205"/>
      <c r="CI329" s="205"/>
      <c r="CJ329" s="205"/>
      <c r="CK329" s="205"/>
      <c r="CL329" s="205"/>
      <c r="CM329" s="205"/>
      <c r="CN329" s="205"/>
      <c r="CO329" s="205"/>
    </row>
    <row r="330" spans="2:93" ht="20.100000000000001" customHeight="1" x14ac:dyDescent="0.25">
      <c r="B330" s="215"/>
      <c r="C330" s="216"/>
      <c r="D330" s="205"/>
      <c r="E330" s="205"/>
      <c r="F330" s="205"/>
      <c r="G330" s="205"/>
      <c r="H330" s="205"/>
      <c r="I330" s="205"/>
      <c r="J330" s="205"/>
      <c r="K330" s="205"/>
      <c r="L330" s="205"/>
      <c r="M330" s="205"/>
      <c r="N330" s="205"/>
      <c r="O330" s="205"/>
      <c r="P330" s="208"/>
      <c r="Q330" s="206"/>
      <c r="R330" s="206"/>
      <c r="S330" s="206"/>
      <c r="T330" s="206"/>
      <c r="U330" s="206"/>
      <c r="V330" s="206"/>
      <c r="W330" s="206"/>
      <c r="X330" s="206"/>
      <c r="Y330" s="206"/>
      <c r="Z330" s="206"/>
      <c r="AA330" s="206"/>
      <c r="AB330" s="206"/>
      <c r="AC330" s="207"/>
      <c r="AD330" s="207"/>
      <c r="AE330" s="205"/>
      <c r="AF330" s="205"/>
      <c r="AG330" s="205"/>
      <c r="AH330" s="205"/>
      <c r="AI330" s="205"/>
      <c r="AJ330" s="205"/>
      <c r="AK330" s="205"/>
      <c r="AL330" s="205"/>
      <c r="AM330" s="205"/>
      <c r="AN330" s="205"/>
      <c r="AO330" s="205"/>
      <c r="AP330" s="205"/>
      <c r="AQ330" s="205"/>
      <c r="AR330" s="205"/>
      <c r="AS330" s="205"/>
      <c r="AT330" s="205"/>
      <c r="AU330" s="205"/>
      <c r="AV330" s="205"/>
      <c r="AW330" s="205"/>
      <c r="AX330" s="205"/>
      <c r="AY330" s="205"/>
      <c r="AZ330" s="205"/>
      <c r="BA330" s="205"/>
      <c r="BB330" s="205"/>
      <c r="BC330" s="205"/>
      <c r="BD330" s="205"/>
      <c r="BE330" s="205"/>
      <c r="BF330" s="205"/>
      <c r="BG330" s="205"/>
      <c r="BH330" s="205"/>
      <c r="BI330" s="205"/>
      <c r="BJ330" s="205"/>
      <c r="BK330" s="205"/>
      <c r="BL330" s="205"/>
      <c r="BM330" s="205"/>
      <c r="BN330" s="205"/>
      <c r="BO330" s="205"/>
      <c r="BP330" s="205"/>
      <c r="BQ330" s="205"/>
      <c r="BR330" s="205"/>
      <c r="BS330" s="205"/>
      <c r="BT330" s="205"/>
      <c r="BU330" s="205"/>
      <c r="BV330" s="205"/>
      <c r="BW330" s="205"/>
      <c r="BX330" s="205"/>
      <c r="BY330" s="205"/>
      <c r="BZ330" s="205"/>
      <c r="CA330" s="205"/>
      <c r="CB330" s="205"/>
      <c r="CC330" s="205"/>
      <c r="CD330" s="205"/>
      <c r="CE330" s="205"/>
      <c r="CF330" s="205"/>
      <c r="CG330" s="205"/>
      <c r="CH330" s="205"/>
      <c r="CI330" s="205"/>
      <c r="CJ330" s="205"/>
      <c r="CK330" s="205"/>
      <c r="CL330" s="205"/>
      <c r="CM330" s="205"/>
      <c r="CN330" s="205"/>
      <c r="CO330" s="205"/>
    </row>
    <row r="331" spans="2:93" ht="20.100000000000001" customHeight="1" x14ac:dyDescent="0.25">
      <c r="B331" s="215"/>
      <c r="C331" s="216"/>
      <c r="D331" s="205"/>
      <c r="E331" s="205"/>
      <c r="F331" s="205"/>
      <c r="G331" s="205"/>
      <c r="H331" s="205"/>
      <c r="I331" s="205"/>
      <c r="J331" s="205"/>
      <c r="K331" s="205"/>
      <c r="L331" s="205"/>
      <c r="M331" s="205"/>
      <c r="N331" s="205"/>
      <c r="O331" s="205"/>
      <c r="P331" s="208"/>
      <c r="Q331" s="206"/>
      <c r="R331" s="206"/>
      <c r="S331" s="206"/>
      <c r="T331" s="206"/>
      <c r="U331" s="206"/>
      <c r="V331" s="206"/>
      <c r="W331" s="206"/>
      <c r="X331" s="206"/>
      <c r="Y331" s="206"/>
      <c r="Z331" s="206"/>
      <c r="AA331" s="206"/>
      <c r="AB331" s="206"/>
      <c r="AC331" s="207"/>
      <c r="AD331" s="207"/>
      <c r="AE331" s="205"/>
      <c r="AF331" s="205"/>
      <c r="AG331" s="205"/>
      <c r="AH331" s="205"/>
      <c r="AI331" s="205"/>
      <c r="AJ331" s="205"/>
      <c r="AK331" s="205"/>
      <c r="AL331" s="205"/>
      <c r="AM331" s="205"/>
      <c r="AN331" s="205"/>
      <c r="AO331" s="205"/>
      <c r="AP331" s="205"/>
      <c r="AQ331" s="205"/>
      <c r="AR331" s="205"/>
      <c r="AS331" s="205"/>
      <c r="AT331" s="205"/>
      <c r="AU331" s="205"/>
      <c r="AV331" s="205"/>
      <c r="AW331" s="205"/>
      <c r="AX331" s="205"/>
      <c r="AY331" s="205"/>
      <c r="AZ331" s="205"/>
      <c r="BA331" s="205"/>
      <c r="BB331" s="205"/>
      <c r="BC331" s="205"/>
      <c r="BD331" s="205"/>
      <c r="BE331" s="205"/>
      <c r="BF331" s="205"/>
      <c r="BG331" s="205"/>
      <c r="BH331" s="205"/>
      <c r="BI331" s="205"/>
      <c r="BJ331" s="205"/>
      <c r="BK331" s="205"/>
      <c r="BL331" s="205"/>
      <c r="BM331" s="205"/>
      <c r="BN331" s="205"/>
      <c r="BO331" s="205"/>
      <c r="BP331" s="205"/>
      <c r="BQ331" s="205"/>
      <c r="BR331" s="205"/>
      <c r="BS331" s="205"/>
      <c r="BT331" s="205"/>
      <c r="BU331" s="205"/>
      <c r="BV331" s="205"/>
      <c r="BW331" s="205"/>
      <c r="BX331" s="205"/>
      <c r="BY331" s="205"/>
      <c r="BZ331" s="205"/>
      <c r="CA331" s="205"/>
      <c r="CB331" s="205"/>
      <c r="CC331" s="205"/>
      <c r="CD331" s="205"/>
      <c r="CE331" s="205"/>
      <c r="CF331" s="205"/>
      <c r="CG331" s="205"/>
      <c r="CH331" s="205"/>
      <c r="CI331" s="205"/>
      <c r="CJ331" s="205"/>
      <c r="CK331" s="205"/>
      <c r="CL331" s="205"/>
      <c r="CM331" s="205"/>
      <c r="CN331" s="205"/>
      <c r="CO331" s="205"/>
    </row>
    <row r="332" spans="2:93" ht="20.100000000000001" customHeight="1" x14ac:dyDescent="0.25">
      <c r="B332" s="215"/>
      <c r="C332" s="216"/>
      <c r="D332" s="205"/>
      <c r="E332" s="205"/>
      <c r="F332" s="205"/>
      <c r="G332" s="205"/>
      <c r="H332" s="205"/>
      <c r="I332" s="205"/>
      <c r="J332" s="205"/>
      <c r="K332" s="205"/>
      <c r="L332" s="205"/>
      <c r="M332" s="205"/>
      <c r="N332" s="205"/>
      <c r="O332" s="205"/>
      <c r="P332" s="208"/>
      <c r="Q332" s="206"/>
      <c r="R332" s="206"/>
      <c r="S332" s="206"/>
      <c r="T332" s="206"/>
      <c r="U332" s="206"/>
      <c r="V332" s="206"/>
      <c r="W332" s="206"/>
      <c r="X332" s="206"/>
      <c r="Y332" s="206"/>
      <c r="Z332" s="206"/>
      <c r="AA332" s="206"/>
      <c r="AB332" s="206"/>
      <c r="AC332" s="207"/>
      <c r="AD332" s="207"/>
      <c r="AE332" s="205"/>
      <c r="AF332" s="205"/>
      <c r="AG332" s="205"/>
      <c r="AH332" s="205"/>
      <c r="AI332" s="205"/>
      <c r="AJ332" s="205"/>
      <c r="AK332" s="205"/>
      <c r="AL332" s="205"/>
      <c r="AM332" s="205"/>
      <c r="AN332" s="205"/>
      <c r="AO332" s="205"/>
      <c r="AP332" s="205"/>
      <c r="AQ332" s="205"/>
      <c r="AR332" s="205"/>
      <c r="AS332" s="205"/>
      <c r="AT332" s="205"/>
      <c r="AU332" s="205"/>
      <c r="AV332" s="205"/>
      <c r="AW332" s="205"/>
      <c r="AX332" s="205"/>
      <c r="AY332" s="205"/>
      <c r="AZ332" s="205"/>
      <c r="BA332" s="205"/>
      <c r="BB332" s="205"/>
      <c r="BC332" s="205"/>
      <c r="BD332" s="205"/>
      <c r="BE332" s="205"/>
      <c r="BF332" s="205"/>
      <c r="BG332" s="205"/>
      <c r="BH332" s="205"/>
      <c r="BI332" s="205"/>
      <c r="BJ332" s="205"/>
      <c r="BK332" s="205"/>
      <c r="BL332" s="205"/>
      <c r="BM332" s="205"/>
      <c r="BN332" s="205"/>
      <c r="BO332" s="205"/>
      <c r="BP332" s="205"/>
      <c r="BQ332" s="205"/>
      <c r="BR332" s="205"/>
      <c r="BS332" s="205"/>
      <c r="BT332" s="205"/>
      <c r="BU332" s="205"/>
      <c r="BV332" s="205"/>
      <c r="BW332" s="205"/>
      <c r="BX332" s="205"/>
      <c r="BY332" s="205"/>
      <c r="BZ332" s="205"/>
      <c r="CA332" s="205"/>
      <c r="CB332" s="205"/>
      <c r="CC332" s="205"/>
      <c r="CD332" s="205"/>
      <c r="CE332" s="205"/>
      <c r="CF332" s="205"/>
      <c r="CG332" s="205"/>
      <c r="CH332" s="205"/>
      <c r="CI332" s="205"/>
      <c r="CJ332" s="205"/>
      <c r="CK332" s="205"/>
      <c r="CL332" s="205"/>
      <c r="CM332" s="205"/>
      <c r="CN332" s="205"/>
      <c r="CO332" s="205"/>
    </row>
    <row r="333" spans="2:93" ht="20.100000000000001" customHeight="1" x14ac:dyDescent="0.25">
      <c r="B333" s="215"/>
      <c r="C333" s="216"/>
      <c r="D333" s="205"/>
      <c r="E333" s="205"/>
      <c r="F333" s="205"/>
      <c r="G333" s="205"/>
      <c r="H333" s="205"/>
      <c r="I333" s="205"/>
      <c r="J333" s="205"/>
      <c r="K333" s="205"/>
      <c r="L333" s="205"/>
      <c r="M333" s="205"/>
      <c r="N333" s="205"/>
      <c r="O333" s="205"/>
      <c r="P333" s="208"/>
      <c r="Q333" s="206"/>
      <c r="R333" s="206"/>
      <c r="S333" s="206"/>
      <c r="T333" s="206"/>
      <c r="U333" s="206"/>
      <c r="V333" s="206"/>
      <c r="W333" s="206"/>
      <c r="X333" s="206"/>
      <c r="Y333" s="206"/>
      <c r="Z333" s="206"/>
      <c r="AA333" s="206"/>
      <c r="AB333" s="206"/>
      <c r="AC333" s="207"/>
      <c r="AD333" s="207"/>
      <c r="AE333" s="205"/>
      <c r="AF333" s="205"/>
      <c r="AG333" s="205"/>
      <c r="AH333" s="205"/>
      <c r="AI333" s="205"/>
      <c r="AJ333" s="205"/>
      <c r="AK333" s="205"/>
      <c r="AL333" s="205"/>
      <c r="AM333" s="205"/>
      <c r="AN333" s="205"/>
      <c r="AO333" s="205"/>
      <c r="AP333" s="205"/>
      <c r="AQ333" s="205"/>
      <c r="AR333" s="205"/>
      <c r="AS333" s="205"/>
      <c r="AT333" s="205"/>
      <c r="AU333" s="205"/>
      <c r="AV333" s="205"/>
      <c r="AW333" s="205"/>
      <c r="AX333" s="205"/>
      <c r="AY333" s="205"/>
      <c r="AZ333" s="205"/>
      <c r="BA333" s="205"/>
      <c r="BB333" s="205"/>
      <c r="BC333" s="205"/>
      <c r="BD333" s="205"/>
      <c r="BE333" s="205"/>
      <c r="BF333" s="205"/>
      <c r="BG333" s="205"/>
      <c r="BH333" s="205"/>
      <c r="BI333" s="205"/>
      <c r="BJ333" s="205"/>
      <c r="BK333" s="205"/>
      <c r="BL333" s="205"/>
      <c r="BM333" s="205"/>
      <c r="BN333" s="205"/>
      <c r="BO333" s="205"/>
      <c r="BP333" s="205"/>
      <c r="BQ333" s="205"/>
      <c r="BR333" s="205"/>
      <c r="BS333" s="205"/>
      <c r="BT333" s="205"/>
      <c r="BU333" s="205"/>
      <c r="BV333" s="205"/>
      <c r="BW333" s="205"/>
      <c r="BX333" s="205"/>
      <c r="BY333" s="205"/>
      <c r="BZ333" s="205"/>
      <c r="CA333" s="205"/>
      <c r="CB333" s="205"/>
      <c r="CC333" s="205"/>
      <c r="CD333" s="205"/>
      <c r="CE333" s="205"/>
      <c r="CF333" s="205"/>
      <c r="CG333" s="205"/>
      <c r="CH333" s="205"/>
      <c r="CI333" s="205"/>
      <c r="CJ333" s="205"/>
      <c r="CK333" s="205"/>
      <c r="CL333" s="205"/>
      <c r="CM333" s="205"/>
      <c r="CN333" s="205"/>
      <c r="CO333" s="205"/>
    </row>
    <row r="334" spans="2:93" ht="20.100000000000001" customHeight="1" x14ac:dyDescent="0.25">
      <c r="B334" s="215"/>
      <c r="C334" s="216"/>
      <c r="D334" s="205"/>
      <c r="E334" s="205"/>
      <c r="F334" s="205"/>
      <c r="G334" s="205"/>
      <c r="H334" s="205"/>
      <c r="I334" s="205"/>
      <c r="J334" s="205"/>
      <c r="K334" s="205"/>
      <c r="L334" s="205"/>
      <c r="M334" s="205"/>
      <c r="N334" s="205"/>
      <c r="O334" s="205"/>
      <c r="P334" s="208"/>
      <c r="Q334" s="206"/>
      <c r="R334" s="206"/>
      <c r="S334" s="206"/>
      <c r="T334" s="206"/>
      <c r="U334" s="206"/>
      <c r="V334" s="206"/>
      <c r="W334" s="206"/>
      <c r="X334" s="206"/>
      <c r="Y334" s="206"/>
      <c r="Z334" s="206"/>
      <c r="AA334" s="206"/>
      <c r="AB334" s="206"/>
      <c r="AC334" s="207"/>
      <c r="AD334" s="207"/>
      <c r="AE334" s="205"/>
      <c r="AF334" s="205"/>
      <c r="AG334" s="205"/>
      <c r="AH334" s="205"/>
      <c r="AI334" s="205"/>
      <c r="AJ334" s="205"/>
      <c r="AK334" s="205"/>
      <c r="AL334" s="205"/>
      <c r="AM334" s="205"/>
      <c r="AN334" s="205"/>
      <c r="AO334" s="205"/>
      <c r="AP334" s="205"/>
      <c r="AQ334" s="205"/>
      <c r="AR334" s="205"/>
      <c r="AS334" s="205"/>
      <c r="AT334" s="205"/>
      <c r="AU334" s="205"/>
      <c r="AV334" s="205"/>
      <c r="AW334" s="205"/>
      <c r="AX334" s="205"/>
      <c r="AY334" s="205"/>
      <c r="AZ334" s="205"/>
      <c r="BA334" s="205"/>
      <c r="BB334" s="205"/>
      <c r="BC334" s="205"/>
      <c r="BD334" s="205"/>
      <c r="BE334" s="205"/>
      <c r="BF334" s="205"/>
      <c r="BG334" s="205"/>
      <c r="BH334" s="205"/>
      <c r="BI334" s="205"/>
      <c r="BJ334" s="205"/>
      <c r="BK334" s="205"/>
      <c r="BL334" s="205"/>
      <c r="BM334" s="205"/>
      <c r="BN334" s="205"/>
      <c r="BO334" s="205"/>
      <c r="BP334" s="205"/>
      <c r="BQ334" s="205"/>
      <c r="BR334" s="205"/>
      <c r="BS334" s="205"/>
      <c r="BT334" s="205"/>
      <c r="BU334" s="205"/>
      <c r="BV334" s="205"/>
      <c r="BW334" s="205"/>
      <c r="BX334" s="205"/>
      <c r="BY334" s="205"/>
      <c r="BZ334" s="205"/>
      <c r="CA334" s="205"/>
      <c r="CB334" s="205"/>
      <c r="CC334" s="205"/>
      <c r="CD334" s="205"/>
      <c r="CE334" s="205"/>
      <c r="CF334" s="205"/>
      <c r="CG334" s="205"/>
      <c r="CH334" s="205"/>
      <c r="CI334" s="205"/>
      <c r="CJ334" s="205"/>
      <c r="CK334" s="205"/>
      <c r="CL334" s="205"/>
      <c r="CM334" s="205"/>
      <c r="CN334" s="205"/>
      <c r="CO334" s="205"/>
    </row>
    <row r="335" spans="2:93" ht="20.100000000000001" customHeight="1" x14ac:dyDescent="0.25">
      <c r="B335" s="215"/>
      <c r="C335" s="216"/>
      <c r="D335" s="205"/>
      <c r="E335" s="205"/>
      <c r="F335" s="205"/>
      <c r="G335" s="205"/>
      <c r="H335" s="205"/>
      <c r="I335" s="205"/>
      <c r="J335" s="205"/>
      <c r="K335" s="205"/>
      <c r="L335" s="205"/>
      <c r="M335" s="205"/>
      <c r="N335" s="205"/>
      <c r="O335" s="205"/>
      <c r="P335" s="208"/>
      <c r="Q335" s="206"/>
      <c r="R335" s="206"/>
      <c r="S335" s="206"/>
      <c r="T335" s="206"/>
      <c r="U335" s="206"/>
      <c r="V335" s="206"/>
      <c r="W335" s="206"/>
      <c r="X335" s="206"/>
      <c r="Y335" s="206"/>
      <c r="Z335" s="206"/>
      <c r="AA335" s="206"/>
      <c r="AB335" s="206"/>
      <c r="AC335" s="207"/>
      <c r="AD335" s="207"/>
      <c r="AE335" s="205"/>
      <c r="AF335" s="205"/>
      <c r="AG335" s="205"/>
      <c r="AH335" s="205"/>
      <c r="AI335" s="205"/>
      <c r="AJ335" s="205"/>
      <c r="AK335" s="205"/>
      <c r="AL335" s="205"/>
      <c r="AM335" s="205"/>
      <c r="AN335" s="205"/>
      <c r="AO335" s="205"/>
      <c r="AP335" s="205"/>
      <c r="AQ335" s="205"/>
      <c r="AR335" s="205"/>
      <c r="AS335" s="205"/>
      <c r="AT335" s="205"/>
      <c r="AU335" s="205"/>
      <c r="AV335" s="205"/>
      <c r="AW335" s="205"/>
      <c r="AX335" s="205"/>
      <c r="AY335" s="205"/>
      <c r="AZ335" s="205"/>
      <c r="BA335" s="205"/>
      <c r="BB335" s="205"/>
      <c r="BC335" s="205"/>
      <c r="BD335" s="205"/>
      <c r="BE335" s="205"/>
      <c r="BF335" s="205"/>
      <c r="BG335" s="205"/>
      <c r="BH335" s="205"/>
      <c r="BI335" s="205"/>
      <c r="BJ335" s="205"/>
      <c r="BK335" s="205"/>
      <c r="BL335" s="205"/>
      <c r="BM335" s="205"/>
      <c r="BN335" s="205"/>
      <c r="BO335" s="205"/>
      <c r="BP335" s="205"/>
      <c r="BQ335" s="205"/>
      <c r="BR335" s="205"/>
      <c r="BS335" s="205"/>
      <c r="BT335" s="205"/>
      <c r="BU335" s="205"/>
      <c r="BV335" s="205"/>
      <c r="BW335" s="205"/>
      <c r="BX335" s="205"/>
      <c r="BY335" s="205"/>
      <c r="BZ335" s="205"/>
      <c r="CA335" s="205"/>
      <c r="CB335" s="205"/>
      <c r="CC335" s="205"/>
      <c r="CD335" s="205"/>
      <c r="CE335" s="205"/>
      <c r="CF335" s="205"/>
      <c r="CG335" s="205"/>
      <c r="CH335" s="205"/>
      <c r="CI335" s="205"/>
      <c r="CJ335" s="205"/>
      <c r="CK335" s="205"/>
      <c r="CL335" s="205"/>
      <c r="CM335" s="205"/>
      <c r="CN335" s="205"/>
      <c r="CO335" s="205"/>
    </row>
    <row r="336" spans="2:93" ht="20.100000000000001" customHeight="1" x14ac:dyDescent="0.25">
      <c r="B336" s="215"/>
      <c r="C336" s="216"/>
      <c r="D336" s="205"/>
      <c r="E336" s="205"/>
      <c r="F336" s="205"/>
      <c r="G336" s="205"/>
      <c r="H336" s="205"/>
      <c r="I336" s="205"/>
      <c r="J336" s="205"/>
      <c r="K336" s="205"/>
      <c r="L336" s="205"/>
      <c r="M336" s="205"/>
      <c r="N336" s="205"/>
      <c r="O336" s="205"/>
      <c r="P336" s="208"/>
      <c r="Q336" s="206"/>
      <c r="R336" s="206"/>
      <c r="S336" s="206"/>
      <c r="T336" s="206"/>
      <c r="U336" s="206"/>
      <c r="V336" s="206"/>
      <c r="W336" s="206"/>
      <c r="X336" s="206"/>
      <c r="Y336" s="206"/>
      <c r="Z336" s="206"/>
      <c r="AA336" s="206"/>
      <c r="AB336" s="206"/>
      <c r="AC336" s="207"/>
      <c r="AD336" s="207"/>
      <c r="AE336" s="205"/>
      <c r="AF336" s="205"/>
      <c r="AG336" s="205"/>
      <c r="AH336" s="205"/>
      <c r="AI336" s="205"/>
      <c r="AJ336" s="205"/>
      <c r="AK336" s="205"/>
      <c r="AL336" s="205"/>
      <c r="AM336" s="205"/>
      <c r="AN336" s="205"/>
      <c r="AO336" s="205"/>
      <c r="AP336" s="205"/>
      <c r="AQ336" s="205"/>
      <c r="AR336" s="205"/>
      <c r="AS336" s="205"/>
      <c r="AT336" s="205"/>
      <c r="AU336" s="205"/>
      <c r="AV336" s="205"/>
      <c r="AW336" s="205"/>
      <c r="AX336" s="205"/>
      <c r="AY336" s="205"/>
      <c r="AZ336" s="205"/>
      <c r="BA336" s="205"/>
      <c r="BB336" s="205"/>
      <c r="BC336" s="205"/>
      <c r="BD336" s="205"/>
      <c r="BE336" s="205"/>
      <c r="BF336" s="205"/>
      <c r="BG336" s="205"/>
      <c r="BH336" s="205"/>
      <c r="BI336" s="205"/>
      <c r="BJ336" s="205"/>
      <c r="BK336" s="205"/>
      <c r="BL336" s="205"/>
      <c r="BM336" s="205"/>
      <c r="BN336" s="205"/>
      <c r="BO336" s="205"/>
      <c r="BP336" s="205"/>
      <c r="BQ336" s="205"/>
      <c r="BR336" s="205"/>
      <c r="BS336" s="205"/>
      <c r="BT336" s="205"/>
      <c r="BU336" s="205"/>
      <c r="BV336" s="205"/>
      <c r="BW336" s="205"/>
      <c r="BX336" s="205"/>
      <c r="BY336" s="205"/>
      <c r="BZ336" s="205"/>
      <c r="CA336" s="205"/>
      <c r="CB336" s="205"/>
      <c r="CC336" s="205"/>
      <c r="CD336" s="205"/>
      <c r="CE336" s="205"/>
      <c r="CF336" s="205"/>
      <c r="CG336" s="205"/>
      <c r="CH336" s="205"/>
      <c r="CI336" s="205"/>
      <c r="CJ336" s="205"/>
      <c r="CK336" s="205"/>
      <c r="CL336" s="205"/>
      <c r="CM336" s="205"/>
      <c r="CN336" s="205"/>
      <c r="CO336" s="205"/>
    </row>
    <row r="337" spans="2:93" ht="20.100000000000001" customHeight="1" x14ac:dyDescent="0.25">
      <c r="B337" s="215"/>
      <c r="C337" s="216"/>
      <c r="D337" s="205"/>
      <c r="E337" s="205"/>
      <c r="F337" s="205"/>
      <c r="G337" s="205"/>
      <c r="H337" s="205"/>
      <c r="I337" s="205"/>
      <c r="J337" s="205"/>
      <c r="K337" s="205"/>
      <c r="L337" s="205"/>
      <c r="M337" s="205"/>
      <c r="N337" s="205"/>
      <c r="O337" s="205"/>
      <c r="P337" s="208"/>
      <c r="Q337" s="206"/>
      <c r="R337" s="206"/>
      <c r="S337" s="206"/>
      <c r="T337" s="206"/>
      <c r="U337" s="206"/>
      <c r="V337" s="206"/>
      <c r="W337" s="206"/>
      <c r="X337" s="206"/>
      <c r="Y337" s="206"/>
      <c r="Z337" s="206"/>
      <c r="AA337" s="206"/>
      <c r="AB337" s="206"/>
      <c r="AC337" s="207"/>
      <c r="AD337" s="207"/>
      <c r="AE337" s="205"/>
      <c r="AF337" s="205"/>
      <c r="AG337" s="205"/>
      <c r="AH337" s="205"/>
      <c r="AI337" s="205"/>
      <c r="AJ337" s="205"/>
      <c r="AK337" s="205"/>
      <c r="AL337" s="205"/>
      <c r="AM337" s="205"/>
      <c r="AN337" s="205"/>
      <c r="AO337" s="205"/>
      <c r="AP337" s="205"/>
      <c r="AQ337" s="205"/>
      <c r="AR337" s="205"/>
      <c r="AS337" s="205"/>
      <c r="AT337" s="205"/>
      <c r="AU337" s="205"/>
      <c r="AV337" s="205"/>
      <c r="AW337" s="205"/>
      <c r="AX337" s="205"/>
      <c r="AY337" s="205"/>
      <c r="AZ337" s="205"/>
      <c r="BA337" s="205"/>
      <c r="BB337" s="205"/>
      <c r="BC337" s="205"/>
      <c r="BD337" s="205"/>
      <c r="BE337" s="205"/>
      <c r="BF337" s="205"/>
      <c r="BG337" s="205"/>
      <c r="BH337" s="205"/>
      <c r="BI337" s="205"/>
      <c r="BJ337" s="205"/>
      <c r="BK337" s="205"/>
      <c r="BL337" s="205"/>
      <c r="BM337" s="205"/>
      <c r="BN337" s="205"/>
      <c r="BO337" s="205"/>
      <c r="BP337" s="205"/>
      <c r="BQ337" s="205"/>
      <c r="BR337" s="205"/>
      <c r="BS337" s="205"/>
      <c r="BT337" s="205"/>
      <c r="BU337" s="205"/>
      <c r="BV337" s="205"/>
      <c r="BW337" s="205"/>
      <c r="BX337" s="205"/>
      <c r="BY337" s="205"/>
      <c r="BZ337" s="205"/>
      <c r="CA337" s="205"/>
      <c r="CB337" s="205"/>
      <c r="CC337" s="205"/>
      <c r="CD337" s="205"/>
      <c r="CE337" s="205"/>
      <c r="CF337" s="205"/>
      <c r="CG337" s="205"/>
      <c r="CH337" s="205"/>
      <c r="CI337" s="205"/>
      <c r="CJ337" s="205"/>
      <c r="CK337" s="205"/>
      <c r="CL337" s="205"/>
      <c r="CM337" s="205"/>
      <c r="CN337" s="205"/>
      <c r="CO337" s="205"/>
    </row>
    <row r="338" spans="2:93" ht="20.100000000000001" customHeight="1" x14ac:dyDescent="0.25">
      <c r="B338" s="215"/>
      <c r="C338" s="216"/>
      <c r="D338" s="205"/>
      <c r="E338" s="205"/>
      <c r="F338" s="205"/>
      <c r="G338" s="205"/>
      <c r="H338" s="205"/>
      <c r="I338" s="205"/>
      <c r="J338" s="205"/>
      <c r="K338" s="205"/>
      <c r="L338" s="205"/>
      <c r="M338" s="205"/>
      <c r="N338" s="205"/>
      <c r="O338" s="205"/>
      <c r="P338" s="208"/>
      <c r="Q338" s="206"/>
      <c r="R338" s="206"/>
      <c r="S338" s="206"/>
      <c r="T338" s="206"/>
      <c r="U338" s="206"/>
      <c r="V338" s="206"/>
      <c r="W338" s="206"/>
      <c r="X338" s="206"/>
      <c r="Y338" s="206"/>
      <c r="Z338" s="206"/>
      <c r="AA338" s="206"/>
      <c r="AB338" s="206"/>
      <c r="AC338" s="207"/>
      <c r="AD338" s="207"/>
      <c r="AE338" s="205"/>
      <c r="AF338" s="205"/>
      <c r="AG338" s="205"/>
      <c r="AH338" s="205"/>
      <c r="AI338" s="205"/>
      <c r="AJ338" s="205"/>
      <c r="AK338" s="205"/>
      <c r="AL338" s="205"/>
      <c r="AM338" s="205"/>
      <c r="AN338" s="205"/>
      <c r="AO338" s="205"/>
      <c r="AP338" s="205"/>
      <c r="AQ338" s="205"/>
      <c r="AR338" s="205"/>
      <c r="AS338" s="205"/>
      <c r="AT338" s="205"/>
      <c r="AU338" s="205"/>
      <c r="AV338" s="205"/>
      <c r="AW338" s="205"/>
      <c r="AX338" s="205"/>
      <c r="AY338" s="205"/>
      <c r="AZ338" s="205"/>
      <c r="BA338" s="205"/>
      <c r="BB338" s="205"/>
      <c r="BC338" s="205"/>
      <c r="BD338" s="205"/>
      <c r="BE338" s="205"/>
      <c r="BF338" s="205"/>
      <c r="BG338" s="205"/>
      <c r="BH338" s="205"/>
      <c r="BI338" s="205"/>
      <c r="BJ338" s="205"/>
      <c r="BK338" s="205"/>
      <c r="BL338" s="205"/>
      <c r="BM338" s="205"/>
      <c r="BN338" s="205"/>
      <c r="BO338" s="205"/>
      <c r="BP338" s="205"/>
      <c r="BQ338" s="205"/>
      <c r="BR338" s="205"/>
      <c r="BS338" s="205"/>
      <c r="BT338" s="205"/>
      <c r="BU338" s="205"/>
      <c r="BV338" s="205"/>
      <c r="BW338" s="205"/>
      <c r="BX338" s="205"/>
      <c r="BY338" s="205"/>
      <c r="BZ338" s="205"/>
      <c r="CA338" s="205"/>
      <c r="CB338" s="205"/>
      <c r="CC338" s="205"/>
      <c r="CD338" s="205"/>
      <c r="CE338" s="205"/>
      <c r="CF338" s="205"/>
      <c r="CG338" s="205"/>
      <c r="CH338" s="205"/>
      <c r="CI338" s="205"/>
      <c r="CJ338" s="205"/>
      <c r="CK338" s="205"/>
      <c r="CL338" s="205"/>
      <c r="CM338" s="205"/>
      <c r="CN338" s="205"/>
      <c r="CO338" s="205"/>
    </row>
    <row r="339" spans="2:93" ht="20.100000000000001" customHeight="1" x14ac:dyDescent="0.25">
      <c r="B339" s="215"/>
      <c r="C339" s="216"/>
      <c r="D339" s="205"/>
      <c r="E339" s="205"/>
      <c r="F339" s="205"/>
      <c r="G339" s="205"/>
      <c r="H339" s="205"/>
      <c r="I339" s="205"/>
      <c r="J339" s="205"/>
      <c r="K339" s="205"/>
      <c r="L339" s="205"/>
      <c r="M339" s="205"/>
      <c r="N339" s="205"/>
      <c r="O339" s="205"/>
      <c r="P339" s="208"/>
      <c r="Q339" s="206"/>
      <c r="R339" s="206"/>
      <c r="S339" s="206"/>
      <c r="T339" s="206"/>
      <c r="U339" s="206"/>
      <c r="V339" s="206"/>
      <c r="W339" s="206"/>
      <c r="X339" s="206"/>
      <c r="Y339" s="206"/>
      <c r="Z339" s="206"/>
      <c r="AA339" s="206"/>
      <c r="AB339" s="206"/>
      <c r="AC339" s="207"/>
      <c r="AD339" s="207"/>
      <c r="AE339" s="205"/>
      <c r="AF339" s="205"/>
      <c r="AG339" s="205"/>
      <c r="AH339" s="205"/>
      <c r="AI339" s="205"/>
      <c r="AJ339" s="205"/>
      <c r="AK339" s="205"/>
      <c r="AL339" s="205"/>
      <c r="AM339" s="205"/>
      <c r="AN339" s="205"/>
      <c r="AO339" s="205"/>
      <c r="AP339" s="205"/>
      <c r="AQ339" s="205"/>
      <c r="AR339" s="205"/>
      <c r="AS339" s="205"/>
      <c r="AT339" s="205"/>
      <c r="AU339" s="205"/>
      <c r="AV339" s="205"/>
      <c r="AW339" s="205"/>
      <c r="AX339" s="205"/>
      <c r="AY339" s="205"/>
      <c r="AZ339" s="205"/>
      <c r="BA339" s="205"/>
      <c r="BB339" s="205"/>
      <c r="BC339" s="205"/>
      <c r="BD339" s="205"/>
      <c r="BE339" s="205"/>
      <c r="BF339" s="205"/>
      <c r="BG339" s="205"/>
      <c r="BH339" s="205"/>
      <c r="BI339" s="205"/>
      <c r="BJ339" s="205"/>
      <c r="BK339" s="205"/>
      <c r="BL339" s="205"/>
      <c r="BM339" s="205"/>
      <c r="BN339" s="205"/>
      <c r="BO339" s="205"/>
      <c r="BP339" s="205"/>
      <c r="BQ339" s="205"/>
      <c r="BR339" s="205"/>
      <c r="BS339" s="205"/>
      <c r="BT339" s="205"/>
      <c r="BU339" s="205"/>
      <c r="BV339" s="205"/>
      <c r="BW339" s="205"/>
      <c r="BX339" s="205"/>
      <c r="BY339" s="205"/>
      <c r="BZ339" s="205"/>
      <c r="CA339" s="205"/>
      <c r="CB339" s="205"/>
      <c r="CC339" s="205"/>
      <c r="CD339" s="205"/>
      <c r="CE339" s="205"/>
      <c r="CF339" s="205"/>
      <c r="CG339" s="205"/>
      <c r="CH339" s="205"/>
      <c r="CI339" s="205"/>
      <c r="CJ339" s="205"/>
      <c r="CK339" s="205"/>
      <c r="CL339" s="205"/>
      <c r="CM339" s="205"/>
      <c r="CN339" s="205"/>
      <c r="CO339" s="205"/>
    </row>
    <row r="340" spans="2:93" ht="20.100000000000001" customHeight="1" x14ac:dyDescent="0.25">
      <c r="B340" s="215"/>
      <c r="C340" s="216"/>
      <c r="D340" s="205"/>
      <c r="E340" s="205"/>
      <c r="F340" s="205"/>
      <c r="G340" s="205"/>
      <c r="H340" s="205"/>
      <c r="I340" s="205"/>
      <c r="J340" s="205"/>
      <c r="K340" s="205"/>
      <c r="L340" s="205"/>
      <c r="M340" s="205"/>
      <c r="N340" s="205"/>
      <c r="O340" s="205"/>
      <c r="P340" s="208"/>
      <c r="Q340" s="206"/>
      <c r="R340" s="206"/>
      <c r="S340" s="206"/>
      <c r="T340" s="206"/>
      <c r="U340" s="206"/>
      <c r="V340" s="206"/>
      <c r="W340" s="206"/>
      <c r="X340" s="206"/>
      <c r="Y340" s="206"/>
      <c r="Z340" s="206"/>
      <c r="AA340" s="206"/>
      <c r="AB340" s="206"/>
      <c r="AC340" s="207"/>
      <c r="AD340" s="207"/>
      <c r="AE340" s="205"/>
      <c r="AF340" s="205"/>
      <c r="AG340" s="205"/>
      <c r="AH340" s="205"/>
      <c r="AI340" s="205"/>
      <c r="AJ340" s="205"/>
      <c r="AK340" s="205"/>
      <c r="AL340" s="205"/>
      <c r="AM340" s="205"/>
      <c r="AN340" s="205"/>
      <c r="AO340" s="205"/>
      <c r="AP340" s="205"/>
      <c r="AQ340" s="205"/>
      <c r="AR340" s="205"/>
      <c r="AS340" s="205"/>
      <c r="AT340" s="205"/>
      <c r="AU340" s="205"/>
      <c r="AV340" s="205"/>
      <c r="AW340" s="205"/>
      <c r="AX340" s="205"/>
      <c r="AY340" s="205"/>
      <c r="AZ340" s="205"/>
      <c r="BA340" s="205"/>
      <c r="BB340" s="205"/>
      <c r="BC340" s="205"/>
      <c r="BD340" s="205"/>
      <c r="BE340" s="205"/>
      <c r="BF340" s="205"/>
      <c r="BG340" s="205"/>
      <c r="BH340" s="205"/>
      <c r="BI340" s="205"/>
      <c r="BJ340" s="205"/>
      <c r="BK340" s="205"/>
      <c r="BL340" s="205"/>
      <c r="BM340" s="205"/>
      <c r="BN340" s="205"/>
      <c r="BO340" s="205"/>
      <c r="BP340" s="205"/>
      <c r="BQ340" s="205"/>
      <c r="BR340" s="205"/>
      <c r="BS340" s="205"/>
      <c r="BT340" s="205"/>
      <c r="BU340" s="205"/>
      <c r="BV340" s="205"/>
      <c r="BW340" s="205"/>
      <c r="BX340" s="205"/>
      <c r="BY340" s="205"/>
      <c r="BZ340" s="205"/>
      <c r="CA340" s="205"/>
      <c r="CB340" s="205"/>
      <c r="CC340" s="205"/>
      <c r="CD340" s="205"/>
      <c r="CE340" s="205"/>
      <c r="CF340" s="205"/>
      <c r="CG340" s="205"/>
      <c r="CH340" s="205"/>
      <c r="CI340" s="205"/>
      <c r="CJ340" s="205"/>
      <c r="CK340" s="205"/>
      <c r="CL340" s="205"/>
      <c r="CM340" s="205"/>
      <c r="CN340" s="205"/>
      <c r="CO340" s="205"/>
    </row>
    <row r="341" spans="2:93" ht="20.100000000000001" customHeight="1" x14ac:dyDescent="0.25">
      <c r="B341" s="215"/>
      <c r="C341" s="216"/>
      <c r="D341" s="205"/>
      <c r="E341" s="205"/>
      <c r="F341" s="205"/>
      <c r="G341" s="205"/>
      <c r="H341" s="205"/>
      <c r="I341" s="205"/>
      <c r="J341" s="205"/>
      <c r="K341" s="205"/>
      <c r="L341" s="205"/>
      <c r="M341" s="205"/>
      <c r="N341" s="205"/>
      <c r="O341" s="205"/>
      <c r="P341" s="208"/>
      <c r="Q341" s="206"/>
      <c r="R341" s="206"/>
      <c r="S341" s="206"/>
      <c r="T341" s="206"/>
      <c r="U341" s="206"/>
      <c r="V341" s="206"/>
      <c r="W341" s="206"/>
      <c r="X341" s="206"/>
      <c r="Y341" s="206"/>
      <c r="Z341" s="206"/>
      <c r="AA341" s="206"/>
      <c r="AB341" s="206"/>
      <c r="AC341" s="207"/>
      <c r="AD341" s="207"/>
      <c r="AE341" s="205"/>
      <c r="AF341" s="205"/>
      <c r="AG341" s="205"/>
      <c r="AH341" s="205"/>
      <c r="AI341" s="205"/>
      <c r="AJ341" s="205"/>
      <c r="AK341" s="205"/>
      <c r="AL341" s="205"/>
      <c r="AM341" s="205"/>
      <c r="AN341" s="205"/>
      <c r="AO341" s="205"/>
      <c r="AP341" s="205"/>
      <c r="AQ341" s="205"/>
      <c r="AR341" s="205"/>
      <c r="AS341" s="205"/>
      <c r="AT341" s="205"/>
      <c r="AU341" s="205"/>
      <c r="AV341" s="205"/>
      <c r="AW341" s="205"/>
      <c r="AX341" s="205"/>
      <c r="AY341" s="205"/>
      <c r="AZ341" s="205"/>
      <c r="BA341" s="205"/>
      <c r="BB341" s="205"/>
      <c r="BC341" s="205"/>
      <c r="BD341" s="205"/>
      <c r="BE341" s="205"/>
      <c r="BF341" s="205"/>
      <c r="BG341" s="205"/>
      <c r="BH341" s="205"/>
      <c r="BI341" s="205"/>
      <c r="BJ341" s="205"/>
      <c r="BK341" s="205"/>
      <c r="BL341" s="205"/>
      <c r="BM341" s="205"/>
      <c r="BN341" s="205"/>
      <c r="BO341" s="205"/>
      <c r="BP341" s="205"/>
      <c r="BQ341" s="205"/>
      <c r="BR341" s="205"/>
      <c r="BS341" s="205"/>
      <c r="BT341" s="205"/>
      <c r="BU341" s="205"/>
      <c r="BV341" s="205"/>
      <c r="BW341" s="205"/>
      <c r="BX341" s="205"/>
      <c r="BY341" s="205"/>
      <c r="BZ341" s="205"/>
      <c r="CA341" s="205"/>
      <c r="CB341" s="205"/>
      <c r="CC341" s="205"/>
      <c r="CD341" s="205"/>
      <c r="CE341" s="205"/>
      <c r="CF341" s="205"/>
      <c r="CG341" s="205"/>
      <c r="CH341" s="205"/>
      <c r="CI341" s="205"/>
      <c r="CJ341" s="205"/>
      <c r="CK341" s="205"/>
      <c r="CL341" s="205"/>
      <c r="CM341" s="205"/>
      <c r="CN341" s="205"/>
      <c r="CO341" s="205"/>
    </row>
    <row r="342" spans="2:93" ht="20.100000000000001" customHeight="1" x14ac:dyDescent="0.25">
      <c r="B342" s="215"/>
      <c r="C342" s="216"/>
      <c r="D342" s="205"/>
      <c r="E342" s="205"/>
      <c r="F342" s="205"/>
      <c r="G342" s="205"/>
      <c r="H342" s="205"/>
      <c r="I342" s="205"/>
      <c r="J342" s="205"/>
      <c r="K342" s="205"/>
      <c r="L342" s="205"/>
      <c r="M342" s="205"/>
      <c r="N342" s="205"/>
      <c r="O342" s="205"/>
      <c r="P342" s="208"/>
      <c r="Q342" s="206"/>
      <c r="R342" s="206"/>
      <c r="S342" s="206"/>
      <c r="T342" s="206"/>
      <c r="U342" s="206"/>
      <c r="V342" s="206"/>
      <c r="W342" s="206"/>
      <c r="X342" s="206"/>
      <c r="Y342" s="206"/>
      <c r="Z342" s="206"/>
      <c r="AA342" s="206"/>
      <c r="AB342" s="206"/>
      <c r="AC342" s="207"/>
      <c r="AD342" s="207"/>
      <c r="AE342" s="205"/>
      <c r="AF342" s="205"/>
      <c r="AG342" s="205"/>
      <c r="AH342" s="205"/>
      <c r="AI342" s="205"/>
      <c r="AJ342" s="205"/>
      <c r="AK342" s="205"/>
      <c r="AL342" s="205"/>
      <c r="AM342" s="205"/>
      <c r="AN342" s="205"/>
      <c r="AO342" s="205"/>
      <c r="AP342" s="205"/>
      <c r="AQ342" s="205"/>
      <c r="AR342" s="205"/>
      <c r="AS342" s="205"/>
      <c r="AT342" s="205"/>
      <c r="AU342" s="205"/>
      <c r="AV342" s="205"/>
      <c r="AW342" s="205"/>
      <c r="AX342" s="205"/>
      <c r="AY342" s="205"/>
      <c r="AZ342" s="205"/>
      <c r="BA342" s="205"/>
      <c r="BB342" s="205"/>
      <c r="BC342" s="205"/>
      <c r="BD342" s="205"/>
      <c r="BE342" s="205"/>
      <c r="BF342" s="205"/>
      <c r="BG342" s="205"/>
      <c r="BH342" s="205"/>
      <c r="BI342" s="205"/>
      <c r="BJ342" s="205"/>
      <c r="BK342" s="205"/>
      <c r="BL342" s="205"/>
      <c r="BM342" s="205"/>
      <c r="BN342" s="205"/>
      <c r="BO342" s="205"/>
      <c r="BP342" s="205"/>
      <c r="BQ342" s="205"/>
      <c r="BR342" s="205"/>
      <c r="BS342" s="205"/>
      <c r="BT342" s="205"/>
      <c r="BU342" s="205"/>
      <c r="BV342" s="205"/>
      <c r="BW342" s="205"/>
      <c r="BX342" s="205"/>
      <c r="BY342" s="205"/>
      <c r="BZ342" s="205"/>
      <c r="CA342" s="205"/>
      <c r="CB342" s="205"/>
      <c r="CC342" s="205"/>
      <c r="CD342" s="205"/>
      <c r="CE342" s="205"/>
      <c r="CF342" s="205"/>
      <c r="CG342" s="205"/>
      <c r="CH342" s="205"/>
      <c r="CI342" s="205"/>
      <c r="CJ342" s="205"/>
      <c r="CK342" s="205"/>
      <c r="CL342" s="205"/>
      <c r="CM342" s="205"/>
      <c r="CN342" s="205"/>
      <c r="CO342" s="205"/>
    </row>
    <row r="343" spans="2:93" ht="20.100000000000001" customHeight="1" x14ac:dyDescent="0.25">
      <c r="B343" s="215"/>
      <c r="C343" s="216"/>
      <c r="D343" s="205"/>
      <c r="E343" s="205"/>
      <c r="F343" s="205"/>
      <c r="G343" s="205"/>
      <c r="H343" s="205"/>
      <c r="I343" s="205"/>
      <c r="J343" s="205"/>
      <c r="K343" s="205"/>
      <c r="L343" s="205"/>
      <c r="M343" s="205"/>
      <c r="N343" s="205"/>
      <c r="O343" s="205"/>
      <c r="P343" s="208"/>
      <c r="Q343" s="206"/>
      <c r="R343" s="206"/>
      <c r="S343" s="206"/>
      <c r="T343" s="206"/>
      <c r="U343" s="206"/>
      <c r="V343" s="206"/>
      <c r="W343" s="206"/>
      <c r="X343" s="206"/>
      <c r="Y343" s="206"/>
      <c r="Z343" s="206"/>
      <c r="AA343" s="206"/>
      <c r="AB343" s="206"/>
      <c r="AC343" s="207"/>
      <c r="AD343" s="207"/>
      <c r="AE343" s="205"/>
      <c r="AF343" s="205"/>
      <c r="AG343" s="205"/>
      <c r="AH343" s="205"/>
      <c r="AI343" s="205"/>
      <c r="AJ343" s="205"/>
      <c r="AK343" s="205"/>
      <c r="AL343" s="205"/>
      <c r="AM343" s="205"/>
      <c r="AN343" s="205"/>
      <c r="AO343" s="205"/>
      <c r="AP343" s="205"/>
      <c r="AQ343" s="205"/>
      <c r="AR343" s="205"/>
      <c r="AS343" s="205"/>
      <c r="AT343" s="205"/>
      <c r="AU343" s="205"/>
      <c r="AV343" s="205"/>
      <c r="AW343" s="205"/>
      <c r="AX343" s="205"/>
      <c r="AY343" s="205"/>
      <c r="AZ343" s="205"/>
      <c r="BA343" s="205"/>
      <c r="BB343" s="205"/>
      <c r="BC343" s="205"/>
      <c r="BD343" s="205"/>
      <c r="BE343" s="205"/>
      <c r="BF343" s="205"/>
      <c r="BG343" s="205"/>
      <c r="BH343" s="205"/>
      <c r="BI343" s="205"/>
      <c r="BJ343" s="205"/>
      <c r="BK343" s="205"/>
      <c r="BL343" s="205"/>
      <c r="BM343" s="205"/>
      <c r="BN343" s="205"/>
      <c r="BO343" s="205"/>
      <c r="BP343" s="205"/>
      <c r="BQ343" s="205"/>
      <c r="BR343" s="205"/>
      <c r="BS343" s="205"/>
      <c r="BT343" s="205"/>
      <c r="BU343" s="205"/>
      <c r="BV343" s="205"/>
      <c r="BW343" s="205"/>
      <c r="BX343" s="205"/>
      <c r="BY343" s="205"/>
      <c r="BZ343" s="205"/>
      <c r="CA343" s="205"/>
      <c r="CB343" s="205"/>
      <c r="CC343" s="205"/>
      <c r="CD343" s="205"/>
      <c r="CE343" s="205"/>
      <c r="CF343" s="205"/>
      <c r="CG343" s="205"/>
      <c r="CH343" s="205"/>
      <c r="CI343" s="205"/>
      <c r="CJ343" s="205"/>
      <c r="CK343" s="205"/>
      <c r="CL343" s="205"/>
      <c r="CM343" s="205"/>
      <c r="CN343" s="205"/>
      <c r="CO343" s="205"/>
    </row>
    <row r="344" spans="2:93" ht="20.100000000000001" customHeight="1" x14ac:dyDescent="0.25">
      <c r="B344" s="215"/>
      <c r="C344" s="216"/>
      <c r="D344" s="205"/>
      <c r="E344" s="205"/>
      <c r="F344" s="205"/>
      <c r="G344" s="205"/>
      <c r="H344" s="205"/>
      <c r="I344" s="205"/>
      <c r="J344" s="205"/>
      <c r="K344" s="205"/>
      <c r="L344" s="205"/>
      <c r="M344" s="205"/>
      <c r="N344" s="205"/>
      <c r="O344" s="205"/>
      <c r="P344" s="208"/>
      <c r="Q344" s="206"/>
      <c r="R344" s="206"/>
      <c r="S344" s="206"/>
      <c r="T344" s="206"/>
      <c r="U344" s="206"/>
      <c r="V344" s="206"/>
      <c r="W344" s="206"/>
      <c r="X344" s="206"/>
      <c r="Y344" s="206"/>
      <c r="Z344" s="206"/>
      <c r="AA344" s="206"/>
      <c r="AB344" s="206"/>
      <c r="AC344" s="207"/>
      <c r="AD344" s="207"/>
      <c r="AE344" s="205"/>
      <c r="AF344" s="205"/>
      <c r="AG344" s="205"/>
      <c r="AH344" s="205"/>
      <c r="AI344" s="205"/>
      <c r="AJ344" s="205"/>
      <c r="AK344" s="205"/>
      <c r="AL344" s="205"/>
      <c r="AM344" s="205"/>
      <c r="AN344" s="205"/>
      <c r="AO344" s="205"/>
      <c r="AP344" s="205"/>
      <c r="AQ344" s="205"/>
      <c r="AR344" s="205"/>
      <c r="AS344" s="205"/>
      <c r="AT344" s="205"/>
      <c r="AU344" s="205"/>
      <c r="AV344" s="205"/>
      <c r="AW344" s="205"/>
      <c r="AX344" s="205"/>
      <c r="AY344" s="205"/>
      <c r="AZ344" s="205"/>
      <c r="BA344" s="205"/>
      <c r="BB344" s="205"/>
      <c r="BC344" s="205"/>
      <c r="BD344" s="205"/>
      <c r="BE344" s="205"/>
      <c r="BF344" s="205"/>
      <c r="BG344" s="205"/>
      <c r="BH344" s="205"/>
      <c r="BI344" s="205"/>
      <c r="BJ344" s="205"/>
      <c r="BK344" s="205"/>
      <c r="BL344" s="205"/>
      <c r="BM344" s="205"/>
      <c r="BN344" s="205"/>
      <c r="BO344" s="205"/>
      <c r="BP344" s="205"/>
      <c r="BQ344" s="205"/>
      <c r="BR344" s="205"/>
      <c r="BS344" s="205"/>
      <c r="BT344" s="205"/>
      <c r="BU344" s="205"/>
      <c r="BV344" s="205"/>
      <c r="BW344" s="205"/>
      <c r="BX344" s="205"/>
      <c r="BY344" s="205"/>
      <c r="BZ344" s="205"/>
      <c r="CA344" s="205"/>
      <c r="CB344" s="205"/>
      <c r="CC344" s="205"/>
      <c r="CD344" s="205"/>
      <c r="CE344" s="205"/>
      <c r="CF344" s="205"/>
      <c r="CG344" s="205"/>
      <c r="CH344" s="205"/>
      <c r="CI344" s="205"/>
      <c r="CJ344" s="205"/>
      <c r="CK344" s="205"/>
      <c r="CL344" s="205"/>
      <c r="CM344" s="205"/>
      <c r="CN344" s="205"/>
      <c r="CO344" s="205"/>
    </row>
    <row r="345" spans="2:93" ht="20.100000000000001" customHeight="1" x14ac:dyDescent="0.25">
      <c r="B345" s="215"/>
      <c r="C345" s="216"/>
      <c r="D345" s="205"/>
      <c r="E345" s="205"/>
      <c r="F345" s="205"/>
      <c r="G345" s="205"/>
      <c r="H345" s="205"/>
      <c r="I345" s="205"/>
      <c r="J345" s="205"/>
      <c r="K345" s="205"/>
      <c r="L345" s="205"/>
      <c r="M345" s="205"/>
      <c r="N345" s="205"/>
      <c r="O345" s="205"/>
      <c r="P345" s="208"/>
      <c r="Q345" s="206"/>
      <c r="R345" s="206"/>
      <c r="S345" s="206"/>
      <c r="T345" s="206"/>
      <c r="U345" s="206"/>
      <c r="V345" s="206"/>
      <c r="W345" s="206"/>
      <c r="X345" s="206"/>
      <c r="Y345" s="206"/>
      <c r="Z345" s="206"/>
      <c r="AA345" s="206"/>
      <c r="AB345" s="206"/>
      <c r="AC345" s="207"/>
      <c r="AD345" s="207"/>
      <c r="AE345" s="205"/>
      <c r="AF345" s="205"/>
      <c r="AG345" s="205"/>
      <c r="AH345" s="205"/>
      <c r="AI345" s="205"/>
      <c r="AJ345" s="205"/>
      <c r="AK345" s="205"/>
      <c r="AL345" s="205"/>
      <c r="AM345" s="205"/>
      <c r="AN345" s="205"/>
      <c r="AO345" s="205"/>
      <c r="AP345" s="205"/>
      <c r="AQ345" s="205"/>
      <c r="AR345" s="205"/>
      <c r="AS345" s="205"/>
      <c r="AT345" s="205"/>
      <c r="AU345" s="205"/>
      <c r="AV345" s="205"/>
      <c r="AW345" s="205"/>
      <c r="AX345" s="205"/>
      <c r="AY345" s="205"/>
      <c r="AZ345" s="205"/>
      <c r="BA345" s="205"/>
      <c r="BB345" s="205"/>
      <c r="BC345" s="205"/>
      <c r="BD345" s="205"/>
      <c r="BE345" s="205"/>
      <c r="BF345" s="205"/>
      <c r="BG345" s="205"/>
      <c r="BH345" s="205"/>
      <c r="BI345" s="205"/>
      <c r="BJ345" s="205"/>
      <c r="BK345" s="205"/>
      <c r="BL345" s="205"/>
      <c r="BM345" s="205"/>
      <c r="BN345" s="205"/>
      <c r="BO345" s="205"/>
      <c r="BP345" s="205"/>
      <c r="BQ345" s="205"/>
      <c r="BR345" s="205"/>
      <c r="BS345" s="205"/>
      <c r="BT345" s="205"/>
      <c r="BU345" s="205"/>
      <c r="BV345" s="205"/>
      <c r="BW345" s="205"/>
      <c r="BX345" s="205"/>
      <c r="BY345" s="205"/>
      <c r="BZ345" s="205"/>
      <c r="CA345" s="205"/>
      <c r="CB345" s="205"/>
      <c r="CC345" s="205"/>
      <c r="CD345" s="205"/>
      <c r="CE345" s="205"/>
      <c r="CF345" s="205"/>
      <c r="CG345" s="205"/>
      <c r="CH345" s="205"/>
      <c r="CI345" s="205"/>
      <c r="CJ345" s="205"/>
      <c r="CK345" s="205"/>
      <c r="CL345" s="205"/>
      <c r="CM345" s="205"/>
      <c r="CN345" s="205"/>
      <c r="CO345" s="205"/>
    </row>
    <row r="346" spans="2:93" ht="20.100000000000001" customHeight="1" x14ac:dyDescent="0.25">
      <c r="B346" s="215"/>
      <c r="C346" s="216"/>
      <c r="D346" s="205"/>
      <c r="E346" s="205"/>
      <c r="F346" s="205"/>
      <c r="G346" s="205"/>
      <c r="H346" s="205"/>
      <c r="I346" s="205"/>
      <c r="J346" s="205"/>
      <c r="K346" s="205"/>
      <c r="L346" s="205"/>
      <c r="M346" s="205"/>
      <c r="N346" s="205"/>
      <c r="O346" s="205"/>
      <c r="P346" s="208"/>
      <c r="Q346" s="206"/>
      <c r="R346" s="206"/>
      <c r="S346" s="206"/>
      <c r="T346" s="206"/>
      <c r="U346" s="206"/>
      <c r="V346" s="206"/>
      <c r="W346" s="206"/>
      <c r="X346" s="206"/>
      <c r="Y346" s="206"/>
      <c r="Z346" s="206"/>
      <c r="AA346" s="206"/>
      <c r="AB346" s="206"/>
      <c r="AC346" s="207"/>
      <c r="AD346" s="207"/>
      <c r="AE346" s="205"/>
      <c r="AF346" s="205"/>
      <c r="AG346" s="205"/>
      <c r="AH346" s="205"/>
      <c r="AI346" s="205"/>
      <c r="AJ346" s="205"/>
      <c r="AK346" s="205"/>
      <c r="AL346" s="205"/>
      <c r="AM346" s="205"/>
      <c r="AN346" s="205"/>
      <c r="AO346" s="205"/>
      <c r="AP346" s="205"/>
      <c r="AQ346" s="205"/>
      <c r="AR346" s="205"/>
      <c r="AS346" s="205"/>
      <c r="AT346" s="205"/>
      <c r="AU346" s="205"/>
      <c r="AV346" s="205"/>
      <c r="AW346" s="205"/>
      <c r="AX346" s="205"/>
      <c r="AY346" s="205"/>
      <c r="AZ346" s="205"/>
      <c r="BA346" s="205"/>
      <c r="BB346" s="205"/>
      <c r="BC346" s="205"/>
      <c r="BD346" s="205"/>
      <c r="BE346" s="205"/>
      <c r="BF346" s="205"/>
      <c r="BG346" s="205"/>
      <c r="BH346" s="205"/>
      <c r="BI346" s="205"/>
      <c r="BJ346" s="205"/>
      <c r="BK346" s="205"/>
      <c r="BL346" s="205"/>
      <c r="BM346" s="205"/>
      <c r="BN346" s="205"/>
      <c r="BO346" s="205"/>
      <c r="BP346" s="205"/>
      <c r="BQ346" s="205"/>
      <c r="BR346" s="205"/>
      <c r="BS346" s="205"/>
      <c r="BT346" s="205"/>
      <c r="BU346" s="205"/>
      <c r="BV346" s="205"/>
      <c r="BW346" s="205"/>
      <c r="BX346" s="205"/>
      <c r="BY346" s="205"/>
      <c r="BZ346" s="205"/>
      <c r="CA346" s="205"/>
      <c r="CB346" s="205"/>
      <c r="CC346" s="205"/>
      <c r="CD346" s="205"/>
      <c r="CE346" s="205"/>
      <c r="CF346" s="205"/>
      <c r="CG346" s="205"/>
      <c r="CH346" s="205"/>
      <c r="CI346" s="205"/>
      <c r="CJ346" s="205"/>
      <c r="CK346" s="205"/>
      <c r="CL346" s="205"/>
      <c r="CM346" s="205"/>
      <c r="CN346" s="205"/>
      <c r="CO346" s="205"/>
    </row>
    <row r="347" spans="2:93" ht="20.100000000000001" customHeight="1" x14ac:dyDescent="0.25">
      <c r="B347" s="215"/>
      <c r="C347" s="216"/>
      <c r="D347" s="205"/>
      <c r="E347" s="205"/>
      <c r="F347" s="205"/>
      <c r="G347" s="205"/>
      <c r="H347" s="205"/>
      <c r="I347" s="205"/>
      <c r="J347" s="205"/>
      <c r="K347" s="205"/>
      <c r="L347" s="205"/>
      <c r="M347" s="205"/>
      <c r="N347" s="205"/>
      <c r="O347" s="205"/>
      <c r="P347" s="208"/>
      <c r="Q347" s="206"/>
      <c r="R347" s="206"/>
      <c r="S347" s="206"/>
      <c r="T347" s="206"/>
      <c r="U347" s="206"/>
      <c r="V347" s="206"/>
      <c r="W347" s="206"/>
      <c r="X347" s="206"/>
      <c r="Y347" s="206"/>
      <c r="Z347" s="206"/>
      <c r="AA347" s="206"/>
      <c r="AB347" s="206"/>
      <c r="AC347" s="207"/>
      <c r="AD347" s="207"/>
      <c r="AE347" s="205"/>
      <c r="AF347" s="205"/>
      <c r="AG347" s="205"/>
      <c r="AH347" s="205"/>
      <c r="AI347" s="205"/>
      <c r="AJ347" s="205"/>
      <c r="AK347" s="205"/>
      <c r="AL347" s="205"/>
      <c r="AM347" s="205"/>
      <c r="AN347" s="205"/>
      <c r="AO347" s="205"/>
      <c r="AP347" s="205"/>
      <c r="AQ347" s="205"/>
      <c r="AR347" s="205"/>
      <c r="AS347" s="205"/>
      <c r="AT347" s="205"/>
      <c r="AU347" s="205"/>
      <c r="AV347" s="205"/>
      <c r="AW347" s="205"/>
      <c r="AX347" s="205"/>
      <c r="AY347" s="205"/>
      <c r="AZ347" s="205"/>
      <c r="BA347" s="205"/>
      <c r="BB347" s="205"/>
      <c r="BC347" s="205"/>
      <c r="BD347" s="205"/>
      <c r="BE347" s="205"/>
      <c r="BF347" s="205"/>
      <c r="BG347" s="205"/>
      <c r="BH347" s="205"/>
      <c r="BI347" s="205"/>
      <c r="BJ347" s="205"/>
      <c r="BK347" s="205"/>
      <c r="BL347" s="205"/>
      <c r="BM347" s="205"/>
      <c r="BN347" s="205"/>
      <c r="BO347" s="205"/>
      <c r="BP347" s="205"/>
      <c r="BQ347" s="205"/>
      <c r="BR347" s="205"/>
      <c r="BS347" s="205"/>
      <c r="BT347" s="205"/>
      <c r="BU347" s="205"/>
      <c r="BV347" s="205"/>
      <c r="BW347" s="205"/>
      <c r="BX347" s="205"/>
      <c r="BY347" s="205"/>
      <c r="BZ347" s="205"/>
      <c r="CA347" s="205"/>
      <c r="CB347" s="205"/>
      <c r="CC347" s="205"/>
      <c r="CD347" s="205"/>
      <c r="CE347" s="205"/>
      <c r="CF347" s="205"/>
      <c r="CG347" s="205"/>
      <c r="CH347" s="205"/>
      <c r="CI347" s="205"/>
      <c r="CJ347" s="205"/>
      <c r="CK347" s="205"/>
      <c r="CL347" s="205"/>
      <c r="CM347" s="205"/>
      <c r="CN347" s="205"/>
      <c r="CO347" s="205"/>
    </row>
    <row r="348" spans="2:93" ht="20.100000000000001" customHeight="1" x14ac:dyDescent="0.25">
      <c r="B348" s="215"/>
      <c r="C348" s="216"/>
      <c r="D348" s="205"/>
      <c r="E348" s="205"/>
      <c r="F348" s="205"/>
      <c r="G348" s="205"/>
      <c r="H348" s="205"/>
      <c r="I348" s="205"/>
      <c r="J348" s="205"/>
      <c r="K348" s="205"/>
      <c r="L348" s="205"/>
      <c r="M348" s="205"/>
      <c r="N348" s="205"/>
      <c r="O348" s="205"/>
      <c r="P348" s="208"/>
      <c r="Q348" s="206"/>
      <c r="R348" s="206"/>
      <c r="S348" s="206"/>
      <c r="T348" s="206"/>
      <c r="U348" s="206"/>
      <c r="V348" s="206"/>
      <c r="W348" s="206"/>
      <c r="X348" s="206"/>
      <c r="Y348" s="206"/>
      <c r="Z348" s="206"/>
      <c r="AA348" s="206"/>
      <c r="AB348" s="206"/>
      <c r="AC348" s="207"/>
      <c r="AD348" s="207"/>
      <c r="AE348" s="205"/>
      <c r="AF348" s="205"/>
      <c r="AG348" s="205"/>
      <c r="AH348" s="205"/>
      <c r="AI348" s="205"/>
      <c r="AJ348" s="205"/>
      <c r="AK348" s="205"/>
      <c r="AL348" s="205"/>
      <c r="AM348" s="205"/>
      <c r="AN348" s="205"/>
      <c r="AO348" s="205"/>
      <c r="AP348" s="205"/>
      <c r="AQ348" s="205"/>
      <c r="AR348" s="205"/>
      <c r="AS348" s="205"/>
      <c r="AT348" s="205"/>
      <c r="AU348" s="205"/>
      <c r="AV348" s="205"/>
      <c r="AW348" s="205"/>
      <c r="AX348" s="205"/>
      <c r="AY348" s="205"/>
      <c r="AZ348" s="205"/>
      <c r="BA348" s="205"/>
      <c r="BB348" s="205"/>
      <c r="BC348" s="205"/>
      <c r="BD348" s="205"/>
      <c r="BE348" s="205"/>
      <c r="BF348" s="205"/>
      <c r="BG348" s="205"/>
      <c r="BH348" s="205"/>
      <c r="BI348" s="205"/>
      <c r="BJ348" s="205"/>
      <c r="BK348" s="205"/>
      <c r="BL348" s="205"/>
      <c r="BM348" s="205"/>
      <c r="BN348" s="205"/>
      <c r="BO348" s="205"/>
      <c r="BP348" s="205"/>
      <c r="BQ348" s="205"/>
      <c r="BR348" s="205"/>
      <c r="BS348" s="205"/>
      <c r="BT348" s="205"/>
      <c r="BU348" s="205"/>
      <c r="BV348" s="205"/>
      <c r="BW348" s="205"/>
      <c r="BX348" s="205"/>
      <c r="BY348" s="205"/>
      <c r="BZ348" s="205"/>
      <c r="CA348" s="205"/>
      <c r="CB348" s="205"/>
      <c r="CC348" s="205"/>
      <c r="CD348" s="205"/>
      <c r="CE348" s="205"/>
      <c r="CF348" s="205"/>
      <c r="CG348" s="205"/>
      <c r="CH348" s="205"/>
      <c r="CI348" s="205"/>
      <c r="CJ348" s="205"/>
      <c r="CK348" s="205"/>
      <c r="CL348" s="205"/>
      <c r="CM348" s="205"/>
      <c r="CN348" s="205"/>
      <c r="CO348" s="205"/>
    </row>
    <row r="349" spans="2:93" ht="20.100000000000001" customHeight="1" x14ac:dyDescent="0.25">
      <c r="B349" s="215"/>
      <c r="C349" s="216"/>
      <c r="D349" s="205"/>
      <c r="E349" s="205"/>
      <c r="F349" s="205"/>
      <c r="G349" s="205"/>
      <c r="H349" s="205"/>
      <c r="I349" s="205"/>
      <c r="J349" s="205"/>
      <c r="K349" s="205"/>
      <c r="L349" s="205"/>
      <c r="M349" s="205"/>
      <c r="N349" s="205"/>
      <c r="O349" s="205"/>
      <c r="P349" s="208"/>
      <c r="Q349" s="206"/>
      <c r="R349" s="206"/>
      <c r="S349" s="206"/>
      <c r="T349" s="206"/>
      <c r="U349" s="206"/>
      <c r="V349" s="206"/>
      <c r="W349" s="206"/>
      <c r="X349" s="206"/>
      <c r="Y349" s="206"/>
      <c r="Z349" s="206"/>
      <c r="AA349" s="206"/>
      <c r="AB349" s="206"/>
      <c r="AC349" s="207"/>
      <c r="AD349" s="207"/>
      <c r="AE349" s="205"/>
      <c r="AF349" s="205"/>
      <c r="AG349" s="205"/>
      <c r="AH349" s="205"/>
      <c r="AI349" s="205"/>
      <c r="AJ349" s="205"/>
      <c r="AK349" s="205"/>
      <c r="AL349" s="205"/>
      <c r="AM349" s="205"/>
      <c r="AN349" s="205"/>
      <c r="AO349" s="205"/>
      <c r="AP349" s="205"/>
      <c r="AQ349" s="205"/>
      <c r="AR349" s="205"/>
      <c r="AS349" s="205"/>
      <c r="AT349" s="205"/>
      <c r="AU349" s="205"/>
      <c r="AV349" s="205"/>
      <c r="AW349" s="205"/>
      <c r="AX349" s="205"/>
      <c r="AY349" s="205"/>
      <c r="AZ349" s="205"/>
      <c r="BA349" s="205"/>
      <c r="BB349" s="205"/>
      <c r="BC349" s="205"/>
      <c r="BD349" s="205"/>
      <c r="BE349" s="205"/>
      <c r="BF349" s="205"/>
      <c r="BG349" s="205"/>
      <c r="BH349" s="205"/>
      <c r="BI349" s="205"/>
      <c r="BJ349" s="205"/>
      <c r="BK349" s="205"/>
      <c r="BL349" s="205"/>
      <c r="BM349" s="205"/>
      <c r="BN349" s="205"/>
      <c r="BO349" s="205"/>
      <c r="BP349" s="205"/>
      <c r="BQ349" s="205"/>
      <c r="BR349" s="205"/>
      <c r="BS349" s="205"/>
      <c r="BT349" s="205"/>
      <c r="BU349" s="205"/>
      <c r="BV349" s="205"/>
      <c r="BW349" s="205"/>
      <c r="BX349" s="205"/>
      <c r="BY349" s="205"/>
      <c r="BZ349" s="205"/>
      <c r="CA349" s="205"/>
      <c r="CB349" s="205"/>
      <c r="CC349" s="205"/>
      <c r="CD349" s="205"/>
      <c r="CE349" s="205"/>
      <c r="CF349" s="205"/>
      <c r="CG349" s="205"/>
      <c r="CH349" s="205"/>
      <c r="CI349" s="205"/>
      <c r="CJ349" s="205"/>
      <c r="CK349" s="205"/>
      <c r="CL349" s="205"/>
      <c r="CM349" s="205"/>
      <c r="CN349" s="205"/>
      <c r="CO349" s="205"/>
    </row>
    <row r="350" spans="2:93" ht="20.100000000000001" customHeight="1" x14ac:dyDescent="0.25">
      <c r="B350" s="215"/>
      <c r="C350" s="216"/>
      <c r="D350" s="205"/>
      <c r="E350" s="205"/>
      <c r="F350" s="205"/>
      <c r="G350" s="205"/>
      <c r="H350" s="205"/>
      <c r="I350" s="205"/>
      <c r="J350" s="205"/>
      <c r="K350" s="205"/>
      <c r="L350" s="205"/>
      <c r="M350" s="205"/>
      <c r="N350" s="205"/>
      <c r="O350" s="205"/>
      <c r="P350" s="208"/>
      <c r="Q350" s="206"/>
      <c r="R350" s="206"/>
      <c r="S350" s="206"/>
      <c r="T350" s="206"/>
      <c r="U350" s="206"/>
      <c r="V350" s="206"/>
      <c r="W350" s="206"/>
      <c r="X350" s="206"/>
      <c r="Y350" s="206"/>
      <c r="Z350" s="206"/>
      <c r="AA350" s="206"/>
      <c r="AB350" s="206"/>
      <c r="AC350" s="207"/>
      <c r="AD350" s="207"/>
      <c r="AE350" s="205"/>
      <c r="AF350" s="205"/>
      <c r="AG350" s="205"/>
      <c r="AH350" s="205"/>
      <c r="AI350" s="205"/>
      <c r="AJ350" s="205"/>
      <c r="AK350" s="205"/>
      <c r="AL350" s="205"/>
      <c r="AM350" s="205"/>
      <c r="AN350" s="205"/>
      <c r="AO350" s="205"/>
      <c r="AP350" s="205"/>
      <c r="AQ350" s="205"/>
      <c r="AR350" s="205"/>
      <c r="AS350" s="205"/>
      <c r="AT350" s="205"/>
      <c r="AU350" s="205"/>
      <c r="AV350" s="205"/>
      <c r="AW350" s="205"/>
      <c r="AX350" s="205"/>
      <c r="AY350" s="205"/>
      <c r="AZ350" s="205"/>
      <c r="BA350" s="205"/>
      <c r="BB350" s="205"/>
      <c r="BC350" s="205"/>
      <c r="BD350" s="205"/>
      <c r="BE350" s="205"/>
      <c r="BF350" s="205"/>
      <c r="BG350" s="205"/>
      <c r="BH350" s="205"/>
      <c r="BI350" s="205"/>
      <c r="BJ350" s="205"/>
      <c r="BK350" s="205"/>
      <c r="BL350" s="205"/>
      <c r="BM350" s="205"/>
      <c r="BN350" s="205"/>
      <c r="BO350" s="205"/>
      <c r="BP350" s="205"/>
      <c r="BQ350" s="205"/>
      <c r="BR350" s="205"/>
      <c r="BS350" s="205"/>
      <c r="BT350" s="205"/>
      <c r="BU350" s="205"/>
      <c r="BV350" s="205"/>
      <c r="BW350" s="205"/>
      <c r="BX350" s="205"/>
      <c r="BY350" s="205"/>
      <c r="BZ350" s="205"/>
      <c r="CA350" s="205"/>
      <c r="CB350" s="205"/>
      <c r="CC350" s="205"/>
      <c r="CD350" s="205"/>
      <c r="CE350" s="205"/>
      <c r="CF350" s="205"/>
      <c r="CG350" s="205"/>
      <c r="CH350" s="205"/>
      <c r="CI350" s="205"/>
      <c r="CJ350" s="205"/>
      <c r="CK350" s="205"/>
      <c r="CL350" s="205"/>
      <c r="CM350" s="205"/>
      <c r="CN350" s="205"/>
      <c r="CO350" s="205"/>
    </row>
    <row r="351" spans="2:93" ht="20.100000000000001" customHeight="1" x14ac:dyDescent="0.25">
      <c r="B351" s="215"/>
      <c r="C351" s="216"/>
      <c r="D351" s="205"/>
      <c r="E351" s="205"/>
      <c r="F351" s="205"/>
      <c r="G351" s="205"/>
      <c r="H351" s="205"/>
      <c r="I351" s="205"/>
      <c r="J351" s="205"/>
      <c r="K351" s="205"/>
      <c r="L351" s="205"/>
      <c r="M351" s="205"/>
      <c r="N351" s="205"/>
      <c r="O351" s="205"/>
      <c r="P351" s="208"/>
      <c r="Q351" s="206"/>
      <c r="R351" s="206"/>
      <c r="S351" s="206"/>
      <c r="T351" s="206"/>
      <c r="U351" s="206"/>
      <c r="V351" s="206"/>
      <c r="W351" s="206"/>
      <c r="X351" s="206"/>
      <c r="Y351" s="206"/>
      <c r="Z351" s="206"/>
      <c r="AA351" s="206"/>
      <c r="AB351" s="206"/>
      <c r="AC351" s="207"/>
      <c r="AD351" s="207"/>
      <c r="AE351" s="205"/>
      <c r="AF351" s="205"/>
      <c r="AG351" s="205"/>
      <c r="AH351" s="205"/>
      <c r="AI351" s="205"/>
      <c r="AJ351" s="205"/>
      <c r="AK351" s="205"/>
      <c r="AL351" s="205"/>
      <c r="AM351" s="205"/>
      <c r="AN351" s="205"/>
      <c r="AO351" s="205"/>
      <c r="AP351" s="205"/>
      <c r="AQ351" s="205"/>
      <c r="AR351" s="205"/>
      <c r="AS351" s="205"/>
      <c r="AT351" s="205"/>
      <c r="AU351" s="205"/>
      <c r="AV351" s="205"/>
      <c r="AW351" s="205"/>
      <c r="AX351" s="205"/>
      <c r="AY351" s="205"/>
      <c r="AZ351" s="205"/>
      <c r="BA351" s="205"/>
      <c r="BB351" s="205"/>
      <c r="BC351" s="205"/>
      <c r="BD351" s="205"/>
      <c r="BE351" s="205"/>
      <c r="BF351" s="205"/>
      <c r="BG351" s="205"/>
      <c r="BH351" s="205"/>
      <c r="BI351" s="205"/>
      <c r="BJ351" s="205"/>
      <c r="BK351" s="205"/>
      <c r="BL351" s="205"/>
      <c r="BM351" s="205"/>
      <c r="BN351" s="205"/>
      <c r="BO351" s="205"/>
      <c r="BP351" s="205"/>
      <c r="BQ351" s="205"/>
      <c r="BR351" s="205"/>
      <c r="BS351" s="205"/>
      <c r="BT351" s="205"/>
      <c r="BU351" s="205"/>
      <c r="BV351" s="205"/>
      <c r="BW351" s="205"/>
      <c r="BX351" s="205"/>
      <c r="BY351" s="205"/>
      <c r="BZ351" s="205"/>
      <c r="CA351" s="205"/>
      <c r="CB351" s="205"/>
      <c r="CC351" s="205"/>
      <c r="CD351" s="205"/>
      <c r="CE351" s="205"/>
      <c r="CF351" s="205"/>
      <c r="CG351" s="205"/>
      <c r="CH351" s="205"/>
      <c r="CI351" s="205"/>
      <c r="CJ351" s="205"/>
      <c r="CK351" s="205"/>
      <c r="CL351" s="205"/>
      <c r="CM351" s="205"/>
      <c r="CN351" s="205"/>
      <c r="CO351" s="205"/>
    </row>
    <row r="352" spans="2:93" ht="20.100000000000001" customHeight="1" x14ac:dyDescent="0.25">
      <c r="B352" s="215"/>
      <c r="C352" s="216"/>
      <c r="D352" s="205"/>
      <c r="E352" s="205"/>
      <c r="F352" s="205"/>
      <c r="G352" s="205"/>
      <c r="H352" s="205"/>
      <c r="I352" s="205"/>
      <c r="J352" s="205"/>
      <c r="K352" s="205"/>
      <c r="L352" s="205"/>
      <c r="M352" s="205"/>
      <c r="N352" s="205"/>
      <c r="O352" s="205"/>
      <c r="P352" s="208"/>
      <c r="Q352" s="206"/>
      <c r="R352" s="206"/>
      <c r="S352" s="206"/>
      <c r="T352" s="206"/>
      <c r="U352" s="206"/>
      <c r="V352" s="206"/>
      <c r="W352" s="206"/>
      <c r="X352" s="206"/>
      <c r="Y352" s="206"/>
      <c r="Z352" s="206"/>
      <c r="AA352" s="206"/>
      <c r="AB352" s="206"/>
      <c r="AC352" s="207"/>
      <c r="AD352" s="207"/>
      <c r="AE352" s="205"/>
      <c r="AF352" s="205"/>
      <c r="AG352" s="205"/>
      <c r="AH352" s="205"/>
      <c r="AI352" s="205"/>
      <c r="AJ352" s="205"/>
      <c r="AK352" s="205"/>
      <c r="AL352" s="205"/>
      <c r="AM352" s="205"/>
      <c r="AN352" s="205"/>
      <c r="AO352" s="205"/>
      <c r="AP352" s="205"/>
      <c r="AQ352" s="205"/>
      <c r="AR352" s="205"/>
      <c r="AS352" s="205"/>
      <c r="AT352" s="205"/>
      <c r="AU352" s="205"/>
      <c r="AV352" s="205"/>
      <c r="AW352" s="205"/>
      <c r="AX352" s="205"/>
      <c r="AY352" s="205"/>
      <c r="AZ352" s="205"/>
      <c r="BA352" s="205"/>
      <c r="BB352" s="205"/>
      <c r="BC352" s="205"/>
      <c r="BD352" s="205"/>
      <c r="BE352" s="205"/>
      <c r="BF352" s="205"/>
      <c r="BG352" s="205"/>
      <c r="BH352" s="205"/>
      <c r="BI352" s="205"/>
      <c r="BJ352" s="205"/>
      <c r="BK352" s="205"/>
      <c r="BL352" s="205"/>
      <c r="BM352" s="205"/>
      <c r="BN352" s="205"/>
      <c r="BO352" s="205"/>
      <c r="BP352" s="205"/>
      <c r="BQ352" s="205"/>
      <c r="BR352" s="205"/>
      <c r="BS352" s="205"/>
      <c r="BT352" s="205"/>
      <c r="BU352" s="205"/>
      <c r="BV352" s="205"/>
      <c r="BW352" s="205"/>
      <c r="BX352" s="205"/>
      <c r="BY352" s="205"/>
      <c r="BZ352" s="205"/>
      <c r="CA352" s="205"/>
      <c r="CB352" s="205"/>
      <c r="CC352" s="205"/>
      <c r="CD352" s="205"/>
      <c r="CE352" s="205"/>
      <c r="CF352" s="205"/>
      <c r="CG352" s="205"/>
      <c r="CH352" s="205"/>
      <c r="CI352" s="205"/>
      <c r="CJ352" s="205"/>
      <c r="CK352" s="205"/>
      <c r="CL352" s="205"/>
      <c r="CM352" s="205"/>
      <c r="CN352" s="205"/>
      <c r="CO352" s="205"/>
    </row>
    <row r="353" spans="2:93" ht="20.100000000000001" customHeight="1" x14ac:dyDescent="0.25">
      <c r="B353" s="215"/>
      <c r="C353" s="216"/>
      <c r="D353" s="205"/>
      <c r="E353" s="205"/>
      <c r="F353" s="205"/>
      <c r="G353" s="205"/>
      <c r="H353" s="205"/>
      <c r="I353" s="205"/>
      <c r="J353" s="205"/>
      <c r="K353" s="205"/>
      <c r="L353" s="205"/>
      <c r="M353" s="205"/>
      <c r="N353" s="205"/>
      <c r="O353" s="205"/>
      <c r="P353" s="208"/>
      <c r="Q353" s="206"/>
      <c r="R353" s="206"/>
      <c r="S353" s="206"/>
      <c r="T353" s="206"/>
      <c r="U353" s="206"/>
      <c r="V353" s="206"/>
      <c r="W353" s="206"/>
      <c r="X353" s="206"/>
      <c r="Y353" s="206"/>
      <c r="Z353" s="206"/>
      <c r="AA353" s="206"/>
      <c r="AB353" s="206"/>
      <c r="AC353" s="207"/>
      <c r="AD353" s="207"/>
      <c r="AE353" s="205"/>
      <c r="AF353" s="205"/>
      <c r="AG353" s="205"/>
      <c r="AH353" s="205"/>
      <c r="AI353" s="205"/>
      <c r="AJ353" s="205"/>
      <c r="AK353" s="205"/>
      <c r="AL353" s="205"/>
      <c r="AM353" s="205"/>
      <c r="AN353" s="205"/>
      <c r="AO353" s="205"/>
      <c r="AP353" s="205"/>
      <c r="AQ353" s="205"/>
      <c r="AR353" s="205"/>
      <c r="AS353" s="205"/>
      <c r="AT353" s="205"/>
      <c r="AU353" s="205"/>
      <c r="AV353" s="205"/>
      <c r="AW353" s="205"/>
      <c r="AX353" s="205"/>
      <c r="AY353" s="205"/>
      <c r="AZ353" s="205"/>
      <c r="BA353" s="205"/>
      <c r="BB353" s="205"/>
      <c r="BC353" s="205"/>
      <c r="BD353" s="205"/>
      <c r="BE353" s="205"/>
      <c r="BF353" s="205"/>
      <c r="BG353" s="205"/>
      <c r="BH353" s="205"/>
      <c r="BI353" s="205"/>
      <c r="BJ353" s="205"/>
      <c r="BK353" s="205"/>
      <c r="BL353" s="205"/>
      <c r="BM353" s="205"/>
      <c r="BN353" s="205"/>
      <c r="BO353" s="205"/>
      <c r="BP353" s="205"/>
      <c r="BQ353" s="205"/>
      <c r="BR353" s="205"/>
      <c r="BS353" s="205"/>
      <c r="BT353" s="205"/>
      <c r="BU353" s="205"/>
      <c r="BV353" s="205"/>
      <c r="BW353" s="205"/>
      <c r="BX353" s="205"/>
      <c r="BY353" s="205"/>
      <c r="BZ353" s="205"/>
      <c r="CA353" s="205"/>
      <c r="CB353" s="205"/>
      <c r="CC353" s="205"/>
      <c r="CD353" s="205"/>
      <c r="CE353" s="205"/>
      <c r="CF353" s="205"/>
      <c r="CG353" s="205"/>
      <c r="CH353" s="205"/>
      <c r="CI353" s="205"/>
      <c r="CJ353" s="205"/>
      <c r="CK353" s="205"/>
      <c r="CL353" s="205"/>
      <c r="CM353" s="205"/>
      <c r="CN353" s="205"/>
      <c r="CO353" s="205"/>
    </row>
    <row r="354" spans="2:93" ht="20.100000000000001" customHeight="1" x14ac:dyDescent="0.25">
      <c r="B354" s="215"/>
      <c r="C354" s="216"/>
      <c r="D354" s="205"/>
      <c r="E354" s="205"/>
      <c r="F354" s="205"/>
      <c r="G354" s="205"/>
      <c r="H354" s="205"/>
      <c r="I354" s="205"/>
      <c r="J354" s="205"/>
      <c r="K354" s="205"/>
      <c r="L354" s="205"/>
      <c r="M354" s="205"/>
      <c r="N354" s="205"/>
      <c r="O354" s="205"/>
      <c r="P354" s="208"/>
      <c r="Q354" s="206"/>
      <c r="R354" s="206"/>
      <c r="S354" s="206"/>
      <c r="T354" s="206"/>
      <c r="U354" s="206"/>
      <c r="V354" s="206"/>
      <c r="W354" s="206"/>
      <c r="X354" s="206"/>
      <c r="Y354" s="206"/>
      <c r="Z354" s="206"/>
      <c r="AA354" s="206"/>
      <c r="AB354" s="206"/>
      <c r="AC354" s="207"/>
      <c r="AD354" s="207"/>
      <c r="AE354" s="205"/>
      <c r="AF354" s="205"/>
      <c r="AG354" s="205"/>
      <c r="AH354" s="205"/>
      <c r="AI354" s="205"/>
      <c r="AJ354" s="205"/>
      <c r="AK354" s="205"/>
      <c r="AL354" s="205"/>
      <c r="AM354" s="205"/>
      <c r="AN354" s="205"/>
      <c r="AO354" s="205"/>
      <c r="AP354" s="205"/>
      <c r="AQ354" s="205"/>
      <c r="AR354" s="205"/>
      <c r="AS354" s="205"/>
      <c r="AT354" s="205"/>
      <c r="AU354" s="205"/>
      <c r="AV354" s="205"/>
      <c r="AW354" s="205"/>
      <c r="AX354" s="205"/>
      <c r="AY354" s="205"/>
      <c r="AZ354" s="205"/>
      <c r="BA354" s="205"/>
      <c r="BB354" s="205"/>
      <c r="BC354" s="205"/>
      <c r="BD354" s="205"/>
      <c r="BE354" s="205"/>
      <c r="BF354" s="205"/>
      <c r="BG354" s="205"/>
      <c r="BH354" s="205"/>
      <c r="BI354" s="205"/>
      <c r="BJ354" s="205"/>
      <c r="BK354" s="205"/>
      <c r="BL354" s="205"/>
      <c r="BM354" s="205"/>
      <c r="BN354" s="205"/>
      <c r="BO354" s="205"/>
      <c r="BP354" s="205"/>
      <c r="BQ354" s="205"/>
      <c r="BR354" s="205"/>
      <c r="BS354" s="205"/>
      <c r="BT354" s="205"/>
      <c r="BU354" s="205"/>
      <c r="BV354" s="205"/>
      <c r="BW354" s="205"/>
      <c r="BX354" s="205"/>
      <c r="BY354" s="205"/>
      <c r="BZ354" s="205"/>
      <c r="CA354" s="205"/>
      <c r="CB354" s="205"/>
      <c r="CC354" s="205"/>
      <c r="CD354" s="205"/>
      <c r="CE354" s="205"/>
      <c r="CF354" s="205"/>
      <c r="CG354" s="205"/>
      <c r="CH354" s="205"/>
      <c r="CI354" s="205"/>
      <c r="CJ354" s="205"/>
      <c r="CK354" s="205"/>
      <c r="CL354" s="205"/>
      <c r="CM354" s="205"/>
      <c r="CN354" s="205"/>
      <c r="CO354" s="205"/>
    </row>
    <row r="355" spans="2:93" ht="20.100000000000001" customHeight="1" x14ac:dyDescent="0.25">
      <c r="B355" s="215"/>
      <c r="C355" s="216"/>
      <c r="D355" s="205"/>
      <c r="E355" s="205"/>
      <c r="F355" s="205"/>
      <c r="G355" s="205"/>
      <c r="H355" s="205"/>
      <c r="I355" s="205"/>
      <c r="J355" s="205"/>
      <c r="K355" s="205"/>
      <c r="L355" s="205"/>
      <c r="M355" s="205"/>
      <c r="N355" s="205"/>
      <c r="O355" s="205"/>
      <c r="P355" s="208"/>
      <c r="Q355" s="206"/>
      <c r="R355" s="206"/>
      <c r="S355" s="206"/>
      <c r="T355" s="206"/>
      <c r="U355" s="206"/>
      <c r="V355" s="206"/>
      <c r="W355" s="206"/>
      <c r="X355" s="206"/>
      <c r="Y355" s="206"/>
      <c r="Z355" s="206"/>
      <c r="AA355" s="206"/>
      <c r="AB355" s="206"/>
      <c r="AC355" s="207"/>
      <c r="AD355" s="207"/>
      <c r="AE355" s="205"/>
      <c r="AF355" s="205"/>
      <c r="AG355" s="205"/>
      <c r="AH355" s="205"/>
      <c r="AI355" s="205"/>
      <c r="AJ355" s="205"/>
      <c r="AK355" s="205"/>
      <c r="AL355" s="205"/>
      <c r="AM355" s="205"/>
      <c r="AN355" s="205"/>
      <c r="AO355" s="205"/>
      <c r="AP355" s="205"/>
      <c r="AQ355" s="205"/>
      <c r="AR355" s="205"/>
      <c r="AS355" s="205"/>
      <c r="AT355" s="205"/>
      <c r="AU355" s="205"/>
      <c r="AV355" s="205"/>
      <c r="AW355" s="205"/>
      <c r="AX355" s="205"/>
      <c r="AY355" s="205"/>
      <c r="AZ355" s="205"/>
      <c r="BA355" s="205"/>
      <c r="BB355" s="205"/>
      <c r="BC355" s="205"/>
      <c r="BD355" s="205"/>
      <c r="BE355" s="205"/>
      <c r="BF355" s="205"/>
      <c r="BG355" s="205"/>
      <c r="BH355" s="205"/>
      <c r="BI355" s="205"/>
      <c r="BJ355" s="205"/>
      <c r="BK355" s="205"/>
      <c r="BL355" s="205"/>
      <c r="BM355" s="205"/>
      <c r="BN355" s="205"/>
      <c r="BO355" s="205"/>
      <c r="BP355" s="205"/>
      <c r="BQ355" s="205"/>
      <c r="BR355" s="205"/>
      <c r="BS355" s="205"/>
      <c r="BT355" s="205"/>
      <c r="BU355" s="205"/>
      <c r="BV355" s="205"/>
      <c r="BW355" s="205"/>
      <c r="BX355" s="205"/>
      <c r="BY355" s="205"/>
      <c r="BZ355" s="205"/>
      <c r="CA355" s="205"/>
      <c r="CB355" s="205"/>
      <c r="CC355" s="205"/>
      <c r="CD355" s="205"/>
      <c r="CE355" s="205"/>
      <c r="CF355" s="205"/>
      <c r="CG355" s="205"/>
      <c r="CH355" s="205"/>
      <c r="CI355" s="205"/>
      <c r="CJ355" s="205"/>
      <c r="CK355" s="205"/>
      <c r="CL355" s="205"/>
      <c r="CM355" s="205"/>
      <c r="CN355" s="205"/>
      <c r="CO355" s="205"/>
    </row>
    <row r="356" spans="2:93" ht="20.100000000000001" customHeight="1" x14ac:dyDescent="0.25">
      <c r="B356" s="215"/>
      <c r="C356" s="216"/>
      <c r="D356" s="205"/>
      <c r="E356" s="205"/>
      <c r="F356" s="205"/>
      <c r="G356" s="205"/>
      <c r="H356" s="205"/>
      <c r="I356" s="205"/>
      <c r="J356" s="205"/>
      <c r="K356" s="205"/>
      <c r="L356" s="205"/>
      <c r="M356" s="205"/>
      <c r="N356" s="205"/>
      <c r="O356" s="205"/>
      <c r="P356" s="208"/>
      <c r="Q356" s="206"/>
      <c r="R356" s="206"/>
      <c r="S356" s="206"/>
      <c r="T356" s="206"/>
      <c r="U356" s="206"/>
      <c r="V356" s="206"/>
      <c r="W356" s="206"/>
      <c r="X356" s="206"/>
      <c r="Y356" s="206"/>
      <c r="Z356" s="206"/>
      <c r="AA356" s="206"/>
      <c r="AB356" s="206"/>
      <c r="AC356" s="207"/>
      <c r="AD356" s="207"/>
      <c r="AE356" s="205"/>
      <c r="AF356" s="205"/>
      <c r="AG356" s="205"/>
      <c r="AH356" s="205"/>
      <c r="AI356" s="205"/>
      <c r="AJ356" s="205"/>
      <c r="AK356" s="205"/>
      <c r="AL356" s="205"/>
      <c r="AM356" s="205"/>
      <c r="AN356" s="205"/>
      <c r="AO356" s="205"/>
      <c r="AP356" s="205"/>
      <c r="AQ356" s="205"/>
      <c r="AR356" s="205"/>
      <c r="AS356" s="205"/>
      <c r="AT356" s="205"/>
      <c r="AU356" s="205"/>
      <c r="AV356" s="205"/>
      <c r="AW356" s="205"/>
      <c r="AX356" s="205"/>
      <c r="AY356" s="205"/>
      <c r="AZ356" s="205"/>
      <c r="BA356" s="205"/>
      <c r="BB356" s="205"/>
      <c r="BC356" s="205"/>
      <c r="BD356" s="205"/>
      <c r="BE356" s="205"/>
      <c r="BF356" s="205"/>
      <c r="BG356" s="205"/>
      <c r="BH356" s="205"/>
      <c r="BI356" s="205"/>
      <c r="BJ356" s="205"/>
      <c r="BK356" s="205"/>
      <c r="BL356" s="205"/>
      <c r="BM356" s="205"/>
      <c r="BN356" s="205"/>
      <c r="BO356" s="205"/>
      <c r="BP356" s="205"/>
      <c r="BQ356" s="205"/>
      <c r="BR356" s="205"/>
      <c r="BS356" s="205"/>
      <c r="BT356" s="205"/>
      <c r="BU356" s="205"/>
      <c r="BV356" s="205"/>
      <c r="BW356" s="205"/>
      <c r="BX356" s="205"/>
      <c r="BY356" s="205"/>
      <c r="BZ356" s="205"/>
      <c r="CA356" s="205"/>
      <c r="CB356" s="205"/>
      <c r="CC356" s="205"/>
      <c r="CD356" s="205"/>
      <c r="CE356" s="205"/>
      <c r="CF356" s="205"/>
      <c r="CG356" s="205"/>
      <c r="CH356" s="205"/>
      <c r="CI356" s="205"/>
      <c r="CJ356" s="205"/>
      <c r="CK356" s="205"/>
      <c r="CL356" s="205"/>
      <c r="CM356" s="205"/>
      <c r="CN356" s="205"/>
      <c r="CO356" s="205"/>
    </row>
    <row r="357" spans="2:93" ht="20.100000000000001" customHeight="1" x14ac:dyDescent="0.25">
      <c r="B357" s="215"/>
      <c r="C357" s="216"/>
      <c r="D357" s="205"/>
      <c r="E357" s="205"/>
      <c r="F357" s="205"/>
      <c r="G357" s="205"/>
      <c r="H357" s="205"/>
      <c r="I357" s="205"/>
      <c r="J357" s="205"/>
      <c r="K357" s="205"/>
      <c r="L357" s="205"/>
      <c r="M357" s="205"/>
      <c r="N357" s="205"/>
      <c r="O357" s="205"/>
      <c r="P357" s="208"/>
      <c r="Q357" s="206"/>
      <c r="R357" s="206"/>
      <c r="S357" s="206"/>
      <c r="T357" s="206"/>
      <c r="U357" s="206"/>
      <c r="V357" s="206"/>
      <c r="W357" s="206"/>
      <c r="X357" s="206"/>
      <c r="Y357" s="206"/>
      <c r="Z357" s="206"/>
      <c r="AA357" s="206"/>
      <c r="AB357" s="206"/>
      <c r="AC357" s="207"/>
      <c r="AD357" s="207"/>
      <c r="AE357" s="205"/>
      <c r="AF357" s="205"/>
      <c r="AG357" s="205"/>
      <c r="AH357" s="205"/>
      <c r="AI357" s="205"/>
      <c r="AJ357" s="205"/>
      <c r="AK357" s="205"/>
      <c r="AL357" s="205"/>
      <c r="AM357" s="205"/>
      <c r="AN357" s="205"/>
      <c r="AO357" s="205"/>
      <c r="AP357" s="205"/>
      <c r="AQ357" s="205"/>
      <c r="AR357" s="205"/>
      <c r="AS357" s="205"/>
      <c r="AT357" s="205"/>
      <c r="AU357" s="205"/>
      <c r="AV357" s="205"/>
      <c r="AW357" s="205"/>
      <c r="AX357" s="205"/>
      <c r="AY357" s="205"/>
      <c r="AZ357" s="205"/>
      <c r="BA357" s="205"/>
      <c r="BB357" s="205"/>
      <c r="BC357" s="205"/>
      <c r="BD357" s="205"/>
      <c r="BE357" s="205"/>
      <c r="BF357" s="205"/>
      <c r="BG357" s="205"/>
      <c r="BH357" s="205"/>
      <c r="BI357" s="205"/>
      <c r="BJ357" s="205"/>
      <c r="BK357" s="205"/>
      <c r="BL357" s="205"/>
      <c r="BM357" s="205"/>
      <c r="BN357" s="205"/>
      <c r="BO357" s="205"/>
      <c r="BP357" s="205"/>
      <c r="BQ357" s="205"/>
      <c r="BR357" s="205"/>
      <c r="BS357" s="205"/>
      <c r="BT357" s="205"/>
      <c r="BU357" s="205"/>
      <c r="BV357" s="205"/>
      <c r="BW357" s="205"/>
      <c r="BX357" s="205"/>
      <c r="BY357" s="205"/>
      <c r="BZ357" s="205"/>
      <c r="CA357" s="205"/>
      <c r="CB357" s="205"/>
      <c r="CC357" s="205"/>
      <c r="CD357" s="205"/>
      <c r="CE357" s="205"/>
      <c r="CF357" s="205"/>
      <c r="CG357" s="205"/>
      <c r="CH357" s="205"/>
      <c r="CI357" s="205"/>
      <c r="CJ357" s="205"/>
      <c r="CK357" s="205"/>
      <c r="CL357" s="205"/>
      <c r="CM357" s="205"/>
      <c r="CN357" s="205"/>
      <c r="CO357" s="205"/>
    </row>
    <row r="358" spans="2:93" ht="20.100000000000001" customHeight="1" x14ac:dyDescent="0.25">
      <c r="B358" s="215"/>
      <c r="C358" s="216"/>
      <c r="D358" s="205"/>
      <c r="E358" s="205"/>
      <c r="F358" s="205"/>
      <c r="G358" s="205"/>
      <c r="H358" s="205"/>
      <c r="I358" s="205"/>
      <c r="J358" s="205"/>
      <c r="K358" s="205"/>
      <c r="L358" s="205"/>
      <c r="M358" s="205"/>
      <c r="N358" s="205"/>
      <c r="O358" s="205"/>
      <c r="P358" s="208"/>
      <c r="Q358" s="206"/>
      <c r="R358" s="206"/>
      <c r="S358" s="206"/>
      <c r="T358" s="206"/>
      <c r="U358" s="206"/>
      <c r="V358" s="206"/>
      <c r="W358" s="206"/>
      <c r="X358" s="206"/>
      <c r="Y358" s="206"/>
      <c r="Z358" s="206"/>
      <c r="AA358" s="206"/>
      <c r="AB358" s="206"/>
      <c r="AC358" s="207"/>
      <c r="AD358" s="207"/>
      <c r="AE358" s="205"/>
      <c r="AF358" s="205"/>
      <c r="AG358" s="205"/>
      <c r="AH358" s="205"/>
      <c r="AI358" s="205"/>
      <c r="AJ358" s="205"/>
      <c r="AK358" s="205"/>
      <c r="AL358" s="205"/>
      <c r="AM358" s="205"/>
      <c r="AN358" s="205"/>
      <c r="AO358" s="205"/>
      <c r="AP358" s="205"/>
      <c r="AQ358" s="205"/>
      <c r="AR358" s="205"/>
      <c r="AS358" s="205"/>
      <c r="AT358" s="205"/>
      <c r="AU358" s="205"/>
      <c r="AV358" s="205"/>
      <c r="AW358" s="205"/>
      <c r="AX358" s="205"/>
      <c r="AY358" s="205"/>
      <c r="AZ358" s="205"/>
      <c r="BA358" s="205"/>
      <c r="BB358" s="205"/>
      <c r="BC358" s="205"/>
      <c r="BD358" s="205"/>
      <c r="BE358" s="205"/>
      <c r="BF358" s="205"/>
      <c r="BG358" s="205"/>
      <c r="BH358" s="205"/>
      <c r="BI358" s="205"/>
      <c r="BJ358" s="205"/>
      <c r="BK358" s="205"/>
      <c r="BL358" s="205"/>
      <c r="BM358" s="205"/>
      <c r="BN358" s="205"/>
      <c r="BO358" s="205"/>
      <c r="BP358" s="205"/>
      <c r="BQ358" s="205"/>
      <c r="BR358" s="205"/>
      <c r="BS358" s="205"/>
      <c r="BT358" s="205"/>
      <c r="BU358" s="205"/>
      <c r="BV358" s="205"/>
      <c r="BW358" s="205"/>
      <c r="BX358" s="205"/>
      <c r="BY358" s="205"/>
      <c r="BZ358" s="205"/>
      <c r="CA358" s="205"/>
      <c r="CB358" s="205"/>
      <c r="CC358" s="205"/>
      <c r="CD358" s="205"/>
      <c r="CE358" s="205"/>
      <c r="CF358" s="205"/>
      <c r="CG358" s="205"/>
      <c r="CH358" s="205"/>
      <c r="CI358" s="205"/>
      <c r="CJ358" s="205"/>
      <c r="CK358" s="205"/>
      <c r="CL358" s="205"/>
      <c r="CM358" s="205"/>
      <c r="CN358" s="205"/>
      <c r="CO358" s="205"/>
    </row>
    <row r="359" spans="2:93" ht="20.100000000000001" customHeight="1" x14ac:dyDescent="0.25">
      <c r="B359" s="215"/>
      <c r="C359" s="216"/>
      <c r="D359" s="205"/>
      <c r="E359" s="205"/>
      <c r="F359" s="205"/>
      <c r="G359" s="205"/>
      <c r="H359" s="205"/>
      <c r="I359" s="205"/>
      <c r="J359" s="205"/>
      <c r="K359" s="205"/>
      <c r="L359" s="205"/>
      <c r="M359" s="205"/>
      <c r="N359" s="205"/>
      <c r="O359" s="205"/>
      <c r="P359" s="208"/>
      <c r="Q359" s="206"/>
      <c r="R359" s="206"/>
      <c r="S359" s="206"/>
      <c r="T359" s="206"/>
      <c r="U359" s="206"/>
      <c r="V359" s="206"/>
      <c r="W359" s="206"/>
      <c r="X359" s="206"/>
      <c r="Y359" s="206"/>
      <c r="Z359" s="206"/>
      <c r="AA359" s="206"/>
      <c r="AB359" s="206"/>
      <c r="AC359" s="207"/>
      <c r="AD359" s="207"/>
      <c r="AE359" s="205"/>
      <c r="AF359" s="205"/>
      <c r="AG359" s="205"/>
      <c r="AH359" s="205"/>
      <c r="AI359" s="205"/>
      <c r="AJ359" s="205"/>
      <c r="AK359" s="205"/>
      <c r="AL359" s="205"/>
      <c r="AM359" s="205"/>
      <c r="AN359" s="205"/>
      <c r="AO359" s="205"/>
      <c r="AP359" s="205"/>
      <c r="AQ359" s="205"/>
      <c r="AR359" s="205"/>
      <c r="AS359" s="205"/>
      <c r="AT359" s="205"/>
      <c r="AU359" s="205"/>
      <c r="AV359" s="205"/>
      <c r="AW359" s="205"/>
      <c r="AX359" s="205"/>
      <c r="AY359" s="205"/>
      <c r="AZ359" s="205"/>
      <c r="BA359" s="205"/>
      <c r="BB359" s="205"/>
      <c r="BC359" s="205"/>
      <c r="BD359" s="205"/>
      <c r="BE359" s="205"/>
      <c r="BF359" s="205"/>
      <c r="BG359" s="205"/>
      <c r="BH359" s="205"/>
      <c r="BI359" s="205"/>
      <c r="BJ359" s="205"/>
      <c r="BK359" s="205"/>
      <c r="BL359" s="205"/>
      <c r="BM359" s="205"/>
      <c r="BN359" s="205"/>
      <c r="BO359" s="205"/>
      <c r="BP359" s="205"/>
      <c r="BQ359" s="205"/>
      <c r="BR359" s="205"/>
      <c r="BS359" s="205"/>
      <c r="BT359" s="205"/>
      <c r="BU359" s="205"/>
      <c r="BV359" s="205"/>
      <c r="BW359" s="205"/>
      <c r="BX359" s="205"/>
      <c r="BY359" s="205"/>
      <c r="BZ359" s="205"/>
      <c r="CA359" s="205"/>
      <c r="CB359" s="205"/>
      <c r="CC359" s="205"/>
      <c r="CD359" s="205"/>
      <c r="CE359" s="205"/>
      <c r="CF359" s="205"/>
      <c r="CG359" s="205"/>
      <c r="CH359" s="205"/>
      <c r="CI359" s="205"/>
      <c r="CJ359" s="205"/>
      <c r="CK359" s="205"/>
      <c r="CL359" s="205"/>
      <c r="CM359" s="205"/>
      <c r="CN359" s="205"/>
      <c r="CO359" s="205"/>
    </row>
    <row r="360" spans="2:93" ht="20.100000000000001" customHeight="1" x14ac:dyDescent="0.25">
      <c r="B360" s="215"/>
      <c r="C360" s="216"/>
      <c r="D360" s="205"/>
      <c r="E360" s="205"/>
      <c r="F360" s="205"/>
      <c r="G360" s="205"/>
      <c r="H360" s="205"/>
      <c r="I360" s="205"/>
      <c r="J360" s="205"/>
      <c r="K360" s="205"/>
      <c r="L360" s="205"/>
      <c r="M360" s="205"/>
      <c r="N360" s="205"/>
      <c r="O360" s="205"/>
      <c r="P360" s="208"/>
      <c r="Q360" s="206"/>
      <c r="R360" s="206"/>
      <c r="S360" s="206"/>
      <c r="T360" s="206"/>
      <c r="U360" s="206"/>
      <c r="V360" s="206"/>
      <c r="W360" s="206"/>
      <c r="X360" s="206"/>
      <c r="Y360" s="206"/>
      <c r="Z360" s="206"/>
      <c r="AA360" s="206"/>
      <c r="AB360" s="206"/>
      <c r="AC360" s="207"/>
      <c r="AD360" s="207"/>
      <c r="AE360" s="205"/>
      <c r="AF360" s="205"/>
      <c r="AG360" s="205"/>
      <c r="AH360" s="205"/>
      <c r="AI360" s="205"/>
      <c r="AJ360" s="205"/>
      <c r="AK360" s="205"/>
      <c r="AL360" s="205"/>
      <c r="AM360" s="205"/>
      <c r="AN360" s="205"/>
      <c r="AO360" s="205"/>
      <c r="AP360" s="205"/>
      <c r="AQ360" s="205"/>
      <c r="AR360" s="205"/>
      <c r="AS360" s="205"/>
      <c r="AT360" s="205"/>
      <c r="AU360" s="205"/>
      <c r="AV360" s="205"/>
      <c r="AW360" s="205"/>
      <c r="AX360" s="205"/>
      <c r="AY360" s="205"/>
      <c r="AZ360" s="205"/>
      <c r="BA360" s="205"/>
      <c r="BB360" s="205"/>
      <c r="BC360" s="205"/>
      <c r="BD360" s="205"/>
      <c r="BE360" s="205"/>
      <c r="BF360" s="205"/>
      <c r="BG360" s="205"/>
      <c r="BH360" s="205"/>
      <c r="BI360" s="205"/>
      <c r="BJ360" s="205"/>
      <c r="BK360" s="205"/>
      <c r="BL360" s="205"/>
      <c r="BM360" s="205"/>
      <c r="BN360" s="205"/>
      <c r="BO360" s="205"/>
      <c r="BP360" s="205"/>
      <c r="BQ360" s="205"/>
      <c r="BR360" s="205"/>
      <c r="BS360" s="205"/>
      <c r="BT360" s="205"/>
      <c r="BU360" s="205"/>
      <c r="BV360" s="205"/>
      <c r="BW360" s="205"/>
      <c r="BX360" s="205"/>
      <c r="BY360" s="205"/>
      <c r="BZ360" s="205"/>
      <c r="CA360" s="205"/>
      <c r="CB360" s="205"/>
      <c r="CC360" s="205"/>
      <c r="CD360" s="205"/>
      <c r="CE360" s="205"/>
      <c r="CF360" s="205"/>
      <c r="CG360" s="205"/>
      <c r="CH360" s="205"/>
      <c r="CI360" s="205"/>
      <c r="CJ360" s="205"/>
      <c r="CK360" s="205"/>
      <c r="CL360" s="205"/>
      <c r="CM360" s="205"/>
      <c r="CN360" s="205"/>
      <c r="CO360" s="205"/>
    </row>
    <row r="361" spans="2:93" ht="20.100000000000001" customHeight="1" x14ac:dyDescent="0.25">
      <c r="B361" s="215"/>
      <c r="C361" s="216"/>
      <c r="D361" s="205"/>
      <c r="E361" s="205"/>
      <c r="F361" s="205"/>
      <c r="G361" s="205"/>
      <c r="H361" s="205"/>
      <c r="I361" s="205"/>
      <c r="J361" s="205"/>
      <c r="K361" s="205"/>
      <c r="L361" s="205"/>
      <c r="M361" s="205"/>
      <c r="N361" s="205"/>
      <c r="O361" s="205"/>
      <c r="P361" s="208"/>
      <c r="Q361" s="206"/>
      <c r="R361" s="206"/>
      <c r="S361" s="206"/>
      <c r="T361" s="206"/>
      <c r="U361" s="206"/>
      <c r="V361" s="206"/>
      <c r="W361" s="206"/>
      <c r="X361" s="206"/>
      <c r="Y361" s="206"/>
      <c r="Z361" s="206"/>
      <c r="AA361" s="206"/>
      <c r="AB361" s="206"/>
      <c r="AC361" s="207"/>
      <c r="AD361" s="207"/>
      <c r="AE361" s="205"/>
      <c r="AF361" s="205"/>
      <c r="AG361" s="205"/>
      <c r="AH361" s="205"/>
      <c r="AI361" s="205"/>
      <c r="AJ361" s="205"/>
      <c r="AK361" s="205"/>
      <c r="AL361" s="205"/>
      <c r="AM361" s="205"/>
      <c r="AN361" s="205"/>
      <c r="AO361" s="205"/>
      <c r="AP361" s="205"/>
      <c r="AQ361" s="205"/>
      <c r="AR361" s="205"/>
      <c r="AS361" s="205"/>
      <c r="AT361" s="205"/>
      <c r="AU361" s="205"/>
      <c r="AV361" s="205"/>
      <c r="AW361" s="205"/>
      <c r="AX361" s="205"/>
      <c r="AY361" s="205"/>
      <c r="AZ361" s="205"/>
      <c r="BA361" s="205"/>
      <c r="BB361" s="205"/>
      <c r="BC361" s="205"/>
      <c r="BD361" s="205"/>
      <c r="BE361" s="205"/>
      <c r="BF361" s="205"/>
      <c r="BG361" s="205"/>
      <c r="BH361" s="205"/>
      <c r="BI361" s="205"/>
      <c r="BJ361" s="205"/>
      <c r="BK361" s="205"/>
      <c r="BL361" s="205"/>
      <c r="BM361" s="205"/>
      <c r="BN361" s="205"/>
      <c r="BO361" s="205"/>
      <c r="BP361" s="205"/>
      <c r="BQ361" s="205"/>
      <c r="BR361" s="205"/>
      <c r="BS361" s="205"/>
      <c r="BT361" s="205"/>
      <c r="BU361" s="205"/>
      <c r="BV361" s="205"/>
      <c r="BW361" s="205"/>
      <c r="BX361" s="205"/>
      <c r="BY361" s="205"/>
      <c r="BZ361" s="205"/>
      <c r="CA361" s="205"/>
      <c r="CB361" s="205"/>
      <c r="CC361" s="205"/>
      <c r="CD361" s="205"/>
      <c r="CE361" s="205"/>
      <c r="CF361" s="205"/>
      <c r="CG361" s="205"/>
      <c r="CH361" s="205"/>
      <c r="CI361" s="205"/>
      <c r="CJ361" s="205"/>
      <c r="CK361" s="205"/>
      <c r="CL361" s="205"/>
      <c r="CM361" s="205"/>
      <c r="CN361" s="205"/>
      <c r="CO361" s="205"/>
    </row>
    <row r="362" spans="2:93" ht="20.100000000000001" customHeight="1" x14ac:dyDescent="0.25">
      <c r="B362" s="215"/>
      <c r="C362" s="216"/>
      <c r="D362" s="205"/>
      <c r="E362" s="205"/>
      <c r="F362" s="205"/>
      <c r="G362" s="205"/>
      <c r="H362" s="205"/>
      <c r="I362" s="205"/>
      <c r="J362" s="205"/>
      <c r="K362" s="205"/>
      <c r="L362" s="205"/>
      <c r="M362" s="205"/>
      <c r="N362" s="205"/>
      <c r="O362" s="205"/>
      <c r="P362" s="208"/>
      <c r="Q362" s="206"/>
      <c r="R362" s="206"/>
      <c r="S362" s="206"/>
      <c r="T362" s="206"/>
      <c r="U362" s="206"/>
      <c r="V362" s="206"/>
      <c r="W362" s="206"/>
      <c r="X362" s="206"/>
      <c r="Y362" s="206"/>
      <c r="Z362" s="206"/>
      <c r="AA362" s="206"/>
      <c r="AB362" s="206"/>
      <c r="AC362" s="207"/>
      <c r="AD362" s="207"/>
      <c r="AE362" s="205"/>
      <c r="AF362" s="205"/>
      <c r="AG362" s="205"/>
      <c r="AH362" s="205"/>
      <c r="AI362" s="205"/>
      <c r="AJ362" s="205"/>
      <c r="AK362" s="205"/>
      <c r="AL362" s="205"/>
      <c r="AM362" s="205"/>
      <c r="AN362" s="205"/>
      <c r="AO362" s="205"/>
      <c r="AP362" s="205"/>
      <c r="AQ362" s="205"/>
      <c r="AR362" s="205"/>
      <c r="AS362" s="205"/>
      <c r="AT362" s="205"/>
      <c r="AU362" s="205"/>
      <c r="AV362" s="205"/>
      <c r="AW362" s="205"/>
      <c r="AX362" s="205"/>
      <c r="AY362" s="205"/>
      <c r="AZ362" s="205"/>
      <c r="BA362" s="205"/>
      <c r="BB362" s="205"/>
      <c r="BC362" s="205"/>
      <c r="BD362" s="205"/>
      <c r="BE362" s="205"/>
      <c r="BF362" s="205"/>
      <c r="BG362" s="205"/>
      <c r="BH362" s="205"/>
      <c r="BI362" s="205"/>
      <c r="BJ362" s="205"/>
      <c r="BK362" s="205"/>
      <c r="BL362" s="205"/>
      <c r="BM362" s="205"/>
      <c r="BN362" s="205"/>
      <c r="BO362" s="205"/>
      <c r="BP362" s="205"/>
      <c r="BQ362" s="205"/>
      <c r="BR362" s="205"/>
      <c r="BS362" s="205"/>
      <c r="BT362" s="205"/>
      <c r="BU362" s="205"/>
      <c r="BV362" s="205"/>
      <c r="BW362" s="205"/>
      <c r="BX362" s="205"/>
      <c r="BY362" s="205"/>
      <c r="BZ362" s="205"/>
      <c r="CA362" s="205"/>
      <c r="CB362" s="205"/>
      <c r="CC362" s="205"/>
      <c r="CD362" s="205"/>
      <c r="CE362" s="205"/>
      <c r="CF362" s="205"/>
      <c r="CG362" s="205"/>
      <c r="CH362" s="205"/>
      <c r="CI362" s="205"/>
      <c r="CJ362" s="205"/>
      <c r="CK362" s="205"/>
      <c r="CL362" s="205"/>
      <c r="CM362" s="205"/>
      <c r="CN362" s="205"/>
      <c r="CO362" s="205"/>
    </row>
    <row r="363" spans="2:93" ht="20.100000000000001" customHeight="1" x14ac:dyDescent="0.25">
      <c r="B363" s="215"/>
      <c r="C363" s="216"/>
      <c r="D363" s="205"/>
      <c r="E363" s="205"/>
      <c r="F363" s="205"/>
      <c r="G363" s="205"/>
      <c r="H363" s="205"/>
      <c r="I363" s="205"/>
      <c r="J363" s="205"/>
      <c r="K363" s="205"/>
      <c r="L363" s="205"/>
      <c r="M363" s="205"/>
      <c r="N363" s="205"/>
      <c r="O363" s="205"/>
      <c r="P363" s="208"/>
      <c r="Q363" s="206"/>
      <c r="R363" s="206"/>
      <c r="S363" s="206"/>
      <c r="T363" s="206"/>
      <c r="U363" s="206"/>
      <c r="V363" s="206"/>
      <c r="W363" s="206"/>
      <c r="X363" s="206"/>
      <c r="Y363" s="206"/>
      <c r="Z363" s="206"/>
      <c r="AA363" s="206"/>
      <c r="AB363" s="206"/>
      <c r="AC363" s="207"/>
      <c r="AD363" s="207"/>
      <c r="AE363" s="205"/>
      <c r="AF363" s="205"/>
      <c r="AG363" s="205"/>
      <c r="AH363" s="205"/>
      <c r="AI363" s="205"/>
      <c r="AJ363" s="205"/>
      <c r="AK363" s="205"/>
      <c r="AL363" s="205"/>
      <c r="AM363" s="205"/>
      <c r="AN363" s="205"/>
      <c r="AO363" s="205"/>
      <c r="AP363" s="205"/>
      <c r="AQ363" s="205"/>
      <c r="AR363" s="205"/>
      <c r="AS363" s="205"/>
      <c r="AT363" s="205"/>
      <c r="AU363" s="205"/>
      <c r="AV363" s="205"/>
      <c r="AW363" s="205"/>
      <c r="AX363" s="205"/>
      <c r="AY363" s="205"/>
      <c r="AZ363" s="205"/>
      <c r="BA363" s="205"/>
      <c r="BB363" s="205"/>
      <c r="BC363" s="205"/>
      <c r="BD363" s="205"/>
      <c r="BE363" s="205"/>
      <c r="BF363" s="205"/>
      <c r="BG363" s="205"/>
      <c r="BH363" s="205"/>
      <c r="BI363" s="205"/>
      <c r="BJ363" s="205"/>
      <c r="BK363" s="205"/>
      <c r="BL363" s="205"/>
      <c r="BM363" s="205"/>
      <c r="BN363" s="205"/>
      <c r="BO363" s="205"/>
      <c r="BP363" s="205"/>
      <c r="BQ363" s="205"/>
      <c r="BR363" s="205"/>
      <c r="BS363" s="205"/>
      <c r="BT363" s="205"/>
      <c r="BU363" s="205"/>
      <c r="BV363" s="205"/>
      <c r="BW363" s="205"/>
      <c r="BX363" s="205"/>
      <c r="BY363" s="205"/>
      <c r="BZ363" s="205"/>
      <c r="CA363" s="205"/>
      <c r="CB363" s="205"/>
      <c r="CC363" s="205"/>
      <c r="CD363" s="205"/>
      <c r="CE363" s="205"/>
      <c r="CF363" s="205"/>
      <c r="CG363" s="205"/>
      <c r="CH363" s="205"/>
      <c r="CI363" s="205"/>
      <c r="CJ363" s="205"/>
      <c r="CK363" s="205"/>
      <c r="CL363" s="205"/>
      <c r="CM363" s="205"/>
      <c r="CN363" s="205"/>
      <c r="CO363" s="205"/>
    </row>
    <row r="364" spans="2:93" ht="20.100000000000001" customHeight="1" x14ac:dyDescent="0.25">
      <c r="B364" s="215"/>
      <c r="C364" s="216"/>
      <c r="D364" s="205"/>
      <c r="E364" s="205"/>
      <c r="F364" s="205"/>
      <c r="G364" s="205"/>
      <c r="H364" s="205"/>
      <c r="I364" s="205"/>
      <c r="J364" s="205"/>
      <c r="K364" s="205"/>
      <c r="L364" s="205"/>
      <c r="M364" s="205"/>
      <c r="N364" s="205"/>
      <c r="O364" s="205"/>
      <c r="P364" s="208"/>
      <c r="Q364" s="206"/>
      <c r="R364" s="206"/>
      <c r="S364" s="206"/>
      <c r="T364" s="206"/>
      <c r="U364" s="206"/>
      <c r="V364" s="206"/>
      <c r="W364" s="206"/>
      <c r="X364" s="206"/>
      <c r="Y364" s="206"/>
      <c r="Z364" s="206"/>
      <c r="AA364" s="206"/>
      <c r="AB364" s="206"/>
      <c r="AC364" s="207"/>
      <c r="AD364" s="207"/>
      <c r="AE364" s="205"/>
      <c r="AF364" s="205"/>
      <c r="AG364" s="205"/>
      <c r="AH364" s="205"/>
      <c r="AI364" s="205"/>
      <c r="AJ364" s="205"/>
      <c r="AK364" s="205"/>
      <c r="AL364" s="205"/>
      <c r="AM364" s="205"/>
      <c r="AN364" s="205"/>
      <c r="AO364" s="205"/>
      <c r="AP364" s="205"/>
      <c r="AQ364" s="205"/>
      <c r="AR364" s="205"/>
      <c r="AS364" s="205"/>
      <c r="AT364" s="205"/>
      <c r="AU364" s="205"/>
      <c r="AV364" s="205"/>
      <c r="AW364" s="205"/>
      <c r="AX364" s="205"/>
      <c r="AY364" s="205"/>
      <c r="AZ364" s="205"/>
      <c r="BA364" s="205"/>
      <c r="BB364" s="205"/>
      <c r="BC364" s="205"/>
      <c r="BD364" s="205"/>
      <c r="BE364" s="205"/>
      <c r="BF364" s="205"/>
      <c r="BG364" s="205"/>
      <c r="BH364" s="205"/>
      <c r="BI364" s="205"/>
      <c r="BJ364" s="205"/>
      <c r="BK364" s="205"/>
      <c r="BL364" s="205"/>
      <c r="BM364" s="205"/>
      <c r="BN364" s="205"/>
      <c r="BO364" s="205"/>
      <c r="BP364" s="205"/>
      <c r="BQ364" s="205"/>
      <c r="BR364" s="205"/>
      <c r="BS364" s="205"/>
      <c r="BT364" s="205"/>
      <c r="BU364" s="205"/>
      <c r="BV364" s="205"/>
      <c r="BW364" s="205"/>
      <c r="BX364" s="205"/>
      <c r="BY364" s="205"/>
      <c r="BZ364" s="205"/>
      <c r="CA364" s="205"/>
      <c r="CB364" s="205"/>
      <c r="CC364" s="205"/>
      <c r="CD364" s="205"/>
      <c r="CE364" s="205"/>
      <c r="CF364" s="205"/>
      <c r="CG364" s="205"/>
      <c r="CH364" s="205"/>
      <c r="CI364" s="205"/>
      <c r="CJ364" s="205"/>
      <c r="CK364" s="205"/>
      <c r="CL364" s="205"/>
      <c r="CM364" s="205"/>
      <c r="CN364" s="205"/>
      <c r="CO364" s="205"/>
    </row>
    <row r="365" spans="2:93" ht="20.100000000000001" customHeight="1" x14ac:dyDescent="0.25">
      <c r="B365" s="215"/>
      <c r="C365" s="216"/>
      <c r="D365" s="205"/>
      <c r="E365" s="205"/>
      <c r="F365" s="205"/>
      <c r="G365" s="205"/>
      <c r="H365" s="205"/>
      <c r="I365" s="205"/>
      <c r="J365" s="205"/>
      <c r="K365" s="205"/>
      <c r="L365" s="205"/>
      <c r="M365" s="205"/>
      <c r="N365" s="205"/>
      <c r="O365" s="205"/>
      <c r="P365" s="208"/>
      <c r="Q365" s="206"/>
      <c r="R365" s="206"/>
      <c r="S365" s="206"/>
      <c r="T365" s="206"/>
      <c r="U365" s="206"/>
      <c r="V365" s="206"/>
      <c r="W365" s="206"/>
      <c r="X365" s="206"/>
      <c r="Y365" s="206"/>
      <c r="Z365" s="206"/>
      <c r="AA365" s="206"/>
      <c r="AB365" s="206"/>
      <c r="AC365" s="207"/>
      <c r="AD365" s="207"/>
      <c r="AE365" s="205"/>
      <c r="AF365" s="205"/>
      <c r="AG365" s="205"/>
      <c r="AH365" s="205"/>
      <c r="AI365" s="205"/>
      <c r="AJ365" s="205"/>
      <c r="AK365" s="205"/>
      <c r="AL365" s="205"/>
      <c r="AM365" s="205"/>
      <c r="AN365" s="205"/>
      <c r="AO365" s="205"/>
      <c r="AP365" s="205"/>
      <c r="AQ365" s="205"/>
      <c r="AR365" s="205"/>
      <c r="AS365" s="205"/>
      <c r="AT365" s="205"/>
      <c r="AU365" s="205"/>
      <c r="AV365" s="205"/>
      <c r="AW365" s="205"/>
      <c r="AX365" s="205"/>
      <c r="AY365" s="205"/>
      <c r="AZ365" s="205"/>
      <c r="BA365" s="205"/>
      <c r="BB365" s="205"/>
      <c r="BC365" s="205"/>
      <c r="BD365" s="205"/>
      <c r="BE365" s="205"/>
      <c r="BF365" s="205"/>
      <c r="BG365" s="205"/>
      <c r="BH365" s="205"/>
      <c r="BI365" s="205"/>
      <c r="BJ365" s="205"/>
      <c r="BK365" s="205"/>
      <c r="BL365" s="205"/>
      <c r="BM365" s="205"/>
      <c r="BN365" s="205"/>
      <c r="BO365" s="205"/>
      <c r="BP365" s="205"/>
      <c r="BQ365" s="205"/>
      <c r="BR365" s="205"/>
      <c r="BS365" s="205"/>
      <c r="BT365" s="205"/>
      <c r="BU365" s="205"/>
      <c r="BV365" s="205"/>
      <c r="BW365" s="205"/>
      <c r="BX365" s="205"/>
      <c r="BY365" s="205"/>
      <c r="BZ365" s="205"/>
      <c r="CA365" s="205"/>
      <c r="CB365" s="205"/>
      <c r="CC365" s="205"/>
      <c r="CD365" s="205"/>
      <c r="CE365" s="205"/>
      <c r="CF365" s="205"/>
      <c r="CG365" s="205"/>
      <c r="CH365" s="205"/>
      <c r="CI365" s="205"/>
      <c r="CJ365" s="205"/>
      <c r="CK365" s="205"/>
      <c r="CL365" s="205"/>
      <c r="CM365" s="205"/>
      <c r="CN365" s="205"/>
      <c r="CO365" s="205"/>
    </row>
    <row r="366" spans="2:93" ht="20.100000000000001" customHeight="1" x14ac:dyDescent="0.25">
      <c r="B366" s="215"/>
      <c r="C366" s="216"/>
      <c r="D366" s="205"/>
      <c r="E366" s="205"/>
      <c r="F366" s="205"/>
      <c r="G366" s="205"/>
      <c r="H366" s="205"/>
      <c r="I366" s="205"/>
      <c r="J366" s="205"/>
      <c r="K366" s="205"/>
      <c r="L366" s="205"/>
      <c r="M366" s="205"/>
      <c r="N366" s="205"/>
      <c r="O366" s="205"/>
      <c r="P366" s="208"/>
      <c r="Q366" s="206"/>
      <c r="R366" s="206"/>
      <c r="S366" s="206"/>
      <c r="T366" s="206"/>
      <c r="U366" s="206"/>
      <c r="V366" s="206"/>
      <c r="W366" s="206"/>
      <c r="X366" s="206"/>
      <c r="Y366" s="206"/>
      <c r="Z366" s="206"/>
      <c r="AA366" s="206"/>
      <c r="AB366" s="206"/>
      <c r="AC366" s="207"/>
      <c r="AD366" s="207"/>
      <c r="AE366" s="205"/>
      <c r="AF366" s="205"/>
      <c r="AG366" s="205"/>
      <c r="AH366" s="205"/>
      <c r="AI366" s="205"/>
      <c r="AJ366" s="205"/>
      <c r="AK366" s="205"/>
      <c r="AL366" s="205"/>
      <c r="AM366" s="205"/>
      <c r="AN366" s="205"/>
      <c r="AO366" s="205"/>
      <c r="AP366" s="205"/>
      <c r="AQ366" s="205"/>
      <c r="AR366" s="205"/>
      <c r="AS366" s="205"/>
      <c r="AT366" s="205"/>
      <c r="AU366" s="205"/>
      <c r="AV366" s="205"/>
      <c r="AW366" s="205"/>
      <c r="AX366" s="205"/>
      <c r="AY366" s="205"/>
      <c r="AZ366" s="205"/>
      <c r="BA366" s="205"/>
      <c r="BB366" s="205"/>
      <c r="BC366" s="205"/>
      <c r="BD366" s="205"/>
      <c r="BE366" s="205"/>
      <c r="BF366" s="205"/>
      <c r="BG366" s="205"/>
      <c r="BH366" s="205"/>
      <c r="BI366" s="205"/>
      <c r="BJ366" s="205"/>
      <c r="BK366" s="205"/>
      <c r="BL366" s="205"/>
      <c r="BM366" s="205"/>
      <c r="BN366" s="205"/>
      <c r="BO366" s="205"/>
      <c r="BP366" s="205"/>
      <c r="BQ366" s="205"/>
      <c r="BR366" s="205"/>
      <c r="BS366" s="205"/>
      <c r="BT366" s="205"/>
      <c r="BU366" s="205"/>
      <c r="BV366" s="205"/>
      <c r="BW366" s="205"/>
      <c r="BX366" s="205"/>
      <c r="BY366" s="205"/>
      <c r="BZ366" s="205"/>
      <c r="CA366" s="205"/>
      <c r="CB366" s="205"/>
      <c r="CC366" s="205"/>
      <c r="CD366" s="205"/>
      <c r="CE366" s="205"/>
      <c r="CF366" s="205"/>
      <c r="CG366" s="205"/>
      <c r="CH366" s="205"/>
      <c r="CI366" s="205"/>
      <c r="CJ366" s="205"/>
      <c r="CK366" s="205"/>
      <c r="CL366" s="205"/>
      <c r="CM366" s="205"/>
      <c r="CN366" s="205"/>
      <c r="CO366" s="205"/>
    </row>
    <row r="367" spans="2:93" ht="20.100000000000001" customHeight="1" x14ac:dyDescent="0.25">
      <c r="B367" s="215"/>
      <c r="C367" s="216"/>
      <c r="D367" s="205"/>
      <c r="E367" s="205"/>
      <c r="F367" s="205"/>
      <c r="G367" s="205"/>
      <c r="H367" s="205"/>
      <c r="I367" s="205"/>
      <c r="J367" s="205"/>
      <c r="K367" s="205"/>
      <c r="L367" s="205"/>
      <c r="M367" s="205"/>
      <c r="N367" s="205"/>
      <c r="O367" s="205"/>
      <c r="P367" s="208"/>
      <c r="Q367" s="206"/>
      <c r="R367" s="206"/>
      <c r="S367" s="206"/>
      <c r="T367" s="206"/>
      <c r="U367" s="206"/>
      <c r="V367" s="206"/>
      <c r="W367" s="206"/>
      <c r="X367" s="206"/>
      <c r="Y367" s="206"/>
      <c r="Z367" s="206"/>
      <c r="AA367" s="206"/>
      <c r="AB367" s="206"/>
      <c r="AC367" s="207"/>
      <c r="AD367" s="207"/>
      <c r="AE367" s="205"/>
      <c r="AF367" s="205"/>
      <c r="AG367" s="205"/>
      <c r="AH367" s="205"/>
      <c r="AI367" s="205"/>
      <c r="AJ367" s="205"/>
      <c r="AK367" s="205"/>
      <c r="AL367" s="205"/>
      <c r="AM367" s="205"/>
      <c r="AN367" s="205"/>
      <c r="AO367" s="205"/>
      <c r="AP367" s="205"/>
      <c r="AQ367" s="205"/>
      <c r="AR367" s="205"/>
      <c r="AS367" s="205"/>
      <c r="AT367" s="205"/>
      <c r="AU367" s="205"/>
      <c r="AV367" s="205"/>
      <c r="AW367" s="205"/>
      <c r="AX367" s="205"/>
      <c r="AY367" s="205"/>
      <c r="AZ367" s="205"/>
      <c r="BA367" s="205"/>
      <c r="BB367" s="205"/>
      <c r="BC367" s="205"/>
      <c r="BD367" s="205"/>
      <c r="BE367" s="205"/>
      <c r="BF367" s="205"/>
      <c r="BG367" s="205"/>
      <c r="BH367" s="205"/>
      <c r="BI367" s="205"/>
      <c r="BJ367" s="205"/>
      <c r="BK367" s="205"/>
      <c r="BL367" s="205"/>
      <c r="BM367" s="205"/>
      <c r="BN367" s="205"/>
      <c r="BO367" s="205"/>
      <c r="BP367" s="205"/>
      <c r="BQ367" s="205"/>
      <c r="BR367" s="205"/>
      <c r="BS367" s="205"/>
      <c r="BT367" s="205"/>
      <c r="BU367" s="205"/>
      <c r="BV367" s="205"/>
      <c r="BW367" s="205"/>
      <c r="BX367" s="205"/>
      <c r="BY367" s="205"/>
      <c r="BZ367" s="205"/>
      <c r="CA367" s="205"/>
      <c r="CB367" s="205"/>
      <c r="CC367" s="205"/>
      <c r="CD367" s="205"/>
      <c r="CE367" s="205"/>
      <c r="CF367" s="205"/>
      <c r="CG367" s="205"/>
      <c r="CH367" s="205"/>
      <c r="CI367" s="205"/>
      <c r="CJ367" s="205"/>
      <c r="CK367" s="205"/>
      <c r="CL367" s="205"/>
      <c r="CM367" s="205"/>
      <c r="CN367" s="205"/>
      <c r="CO367" s="205"/>
    </row>
    <row r="368" spans="2:93" ht="20.100000000000001" customHeight="1" x14ac:dyDescent="0.25">
      <c r="B368" s="215"/>
      <c r="C368" s="216"/>
      <c r="D368" s="205"/>
      <c r="E368" s="205"/>
      <c r="F368" s="205"/>
      <c r="G368" s="205"/>
      <c r="H368" s="205"/>
      <c r="I368" s="205"/>
      <c r="J368" s="205"/>
      <c r="K368" s="205"/>
      <c r="L368" s="205"/>
      <c r="M368" s="205"/>
      <c r="N368" s="205"/>
      <c r="O368" s="205"/>
      <c r="P368" s="208"/>
      <c r="Q368" s="206"/>
      <c r="R368" s="206"/>
      <c r="S368" s="206"/>
      <c r="T368" s="206"/>
      <c r="U368" s="206"/>
      <c r="V368" s="206"/>
      <c r="W368" s="206"/>
      <c r="X368" s="206"/>
      <c r="Y368" s="206"/>
      <c r="Z368" s="206"/>
      <c r="AA368" s="206"/>
      <c r="AB368" s="206"/>
      <c r="AC368" s="207"/>
      <c r="AD368" s="207"/>
      <c r="AE368" s="205"/>
      <c r="AF368" s="205"/>
      <c r="AG368" s="205"/>
      <c r="AH368" s="205"/>
      <c r="AI368" s="205"/>
      <c r="AJ368" s="205"/>
      <c r="AK368" s="205"/>
      <c r="AL368" s="205"/>
      <c r="AM368" s="205"/>
      <c r="AN368" s="205"/>
      <c r="AO368" s="205"/>
      <c r="AP368" s="205"/>
      <c r="AQ368" s="205"/>
      <c r="AR368" s="205"/>
      <c r="AS368" s="205"/>
      <c r="AT368" s="205"/>
      <c r="AU368" s="205"/>
      <c r="AV368" s="205"/>
      <c r="AW368" s="205"/>
      <c r="AX368" s="205"/>
      <c r="AY368" s="205"/>
      <c r="AZ368" s="205"/>
      <c r="BA368" s="205"/>
      <c r="BB368" s="205"/>
      <c r="BC368" s="205"/>
      <c r="BD368" s="205"/>
      <c r="BE368" s="205"/>
      <c r="BF368" s="205"/>
      <c r="BG368" s="205"/>
      <c r="BH368" s="205"/>
      <c r="BI368" s="205"/>
      <c r="BJ368" s="205"/>
      <c r="BK368" s="205"/>
      <c r="BL368" s="205"/>
      <c r="BM368" s="205"/>
      <c r="BN368" s="205"/>
      <c r="BO368" s="205"/>
      <c r="BP368" s="205"/>
      <c r="BQ368" s="205"/>
      <c r="BR368" s="205"/>
      <c r="BS368" s="205"/>
      <c r="BT368" s="205"/>
      <c r="BU368" s="205"/>
      <c r="BV368" s="205"/>
      <c r="BW368" s="205"/>
      <c r="BX368" s="205"/>
      <c r="BY368" s="205"/>
      <c r="BZ368" s="205"/>
      <c r="CA368" s="205"/>
      <c r="CB368" s="205"/>
      <c r="CC368" s="205"/>
      <c r="CD368" s="205"/>
      <c r="CE368" s="205"/>
      <c r="CF368" s="205"/>
      <c r="CG368" s="205"/>
      <c r="CH368" s="205"/>
      <c r="CI368" s="205"/>
      <c r="CJ368" s="205"/>
      <c r="CK368" s="205"/>
      <c r="CL368" s="205"/>
      <c r="CM368" s="205"/>
      <c r="CN368" s="205"/>
      <c r="CO368" s="205"/>
    </row>
    <row r="369" spans="2:93" ht="20.100000000000001" customHeight="1" x14ac:dyDescent="0.25">
      <c r="B369" s="215"/>
      <c r="C369" s="216"/>
      <c r="D369" s="205"/>
      <c r="E369" s="205"/>
      <c r="F369" s="205"/>
      <c r="G369" s="205"/>
      <c r="H369" s="205"/>
      <c r="I369" s="205"/>
      <c r="J369" s="205"/>
      <c r="K369" s="205"/>
      <c r="L369" s="205"/>
      <c r="M369" s="205"/>
      <c r="N369" s="205"/>
      <c r="O369" s="205"/>
      <c r="P369" s="208"/>
      <c r="Q369" s="206"/>
      <c r="R369" s="206"/>
      <c r="S369" s="206"/>
      <c r="T369" s="206"/>
      <c r="U369" s="206"/>
      <c r="V369" s="206"/>
      <c r="W369" s="206"/>
      <c r="X369" s="206"/>
      <c r="Y369" s="206"/>
      <c r="Z369" s="206"/>
      <c r="AA369" s="206"/>
      <c r="AB369" s="206"/>
      <c r="AC369" s="207"/>
      <c r="AD369" s="207"/>
      <c r="AE369" s="205"/>
      <c r="AF369" s="205"/>
      <c r="AG369" s="205"/>
      <c r="AH369" s="205"/>
      <c r="AI369" s="205"/>
      <c r="AJ369" s="205"/>
      <c r="AK369" s="205"/>
      <c r="AL369" s="205"/>
      <c r="AM369" s="205"/>
      <c r="AN369" s="205"/>
      <c r="AO369" s="205"/>
      <c r="AP369" s="205"/>
      <c r="AQ369" s="205"/>
      <c r="AR369" s="205"/>
      <c r="AS369" s="205"/>
      <c r="AT369" s="205"/>
      <c r="AU369" s="205"/>
      <c r="AV369" s="205"/>
      <c r="AW369" s="205"/>
      <c r="AX369" s="205"/>
      <c r="AY369" s="205"/>
      <c r="AZ369" s="205"/>
      <c r="BA369" s="205"/>
      <c r="BB369" s="205"/>
      <c r="BC369" s="205"/>
      <c r="BD369" s="205"/>
      <c r="BE369" s="205"/>
      <c r="BF369" s="205"/>
      <c r="BG369" s="205"/>
      <c r="BH369" s="205"/>
      <c r="BI369" s="205"/>
      <c r="BJ369" s="205"/>
      <c r="BK369" s="205"/>
      <c r="BL369" s="205"/>
      <c r="BM369" s="205"/>
      <c r="BN369" s="205"/>
      <c r="BO369" s="205"/>
      <c r="BP369" s="205"/>
      <c r="BQ369" s="205"/>
      <c r="BR369" s="205"/>
      <c r="BS369" s="205"/>
      <c r="BT369" s="205"/>
      <c r="BU369" s="205"/>
      <c r="BV369" s="205"/>
      <c r="BW369" s="205"/>
      <c r="BX369" s="205"/>
      <c r="BY369" s="205"/>
      <c r="BZ369" s="205"/>
      <c r="CA369" s="205"/>
      <c r="CB369" s="205"/>
      <c r="CC369" s="205"/>
      <c r="CD369" s="205"/>
      <c r="CE369" s="205"/>
      <c r="CF369" s="205"/>
      <c r="CG369" s="205"/>
      <c r="CH369" s="205"/>
      <c r="CI369" s="205"/>
      <c r="CJ369" s="205"/>
      <c r="CK369" s="205"/>
      <c r="CL369" s="205"/>
      <c r="CM369" s="205"/>
      <c r="CN369" s="205"/>
      <c r="CO369" s="205"/>
    </row>
    <row r="370" spans="2:93" ht="20.100000000000001" customHeight="1" x14ac:dyDescent="0.25">
      <c r="B370" s="215"/>
      <c r="C370" s="216"/>
      <c r="D370" s="205"/>
      <c r="E370" s="205"/>
      <c r="F370" s="205"/>
      <c r="G370" s="205"/>
      <c r="H370" s="205"/>
      <c r="I370" s="205"/>
      <c r="J370" s="205"/>
      <c r="K370" s="205"/>
      <c r="L370" s="205"/>
      <c r="M370" s="205"/>
      <c r="N370" s="205"/>
      <c r="O370" s="205"/>
      <c r="P370" s="208"/>
      <c r="Q370" s="206"/>
      <c r="R370" s="206"/>
      <c r="S370" s="206"/>
      <c r="T370" s="206"/>
      <c r="U370" s="206"/>
      <c r="V370" s="206"/>
      <c r="W370" s="206"/>
      <c r="X370" s="206"/>
      <c r="Y370" s="206"/>
      <c r="Z370" s="206"/>
      <c r="AA370" s="206"/>
      <c r="AB370" s="206"/>
      <c r="AC370" s="207"/>
      <c r="AD370" s="207"/>
      <c r="AE370" s="205"/>
      <c r="AF370" s="205"/>
      <c r="AG370" s="205"/>
      <c r="AH370" s="205"/>
      <c r="AI370" s="205"/>
      <c r="AJ370" s="205"/>
      <c r="AK370" s="205"/>
      <c r="AL370" s="205"/>
      <c r="AM370" s="205"/>
      <c r="AN370" s="205"/>
      <c r="AO370" s="205"/>
      <c r="AP370" s="205"/>
      <c r="AQ370" s="205"/>
      <c r="AR370" s="205"/>
      <c r="AS370" s="205"/>
      <c r="AT370" s="205"/>
      <c r="AU370" s="205"/>
      <c r="AV370" s="205"/>
      <c r="AW370" s="205"/>
      <c r="AX370" s="205"/>
      <c r="AY370" s="205"/>
      <c r="AZ370" s="205"/>
      <c r="BA370" s="205"/>
      <c r="BB370" s="205"/>
      <c r="BC370" s="205"/>
      <c r="BD370" s="205"/>
      <c r="BE370" s="205"/>
      <c r="BF370" s="205"/>
      <c r="BG370" s="205"/>
      <c r="BH370" s="205"/>
      <c r="BI370" s="205"/>
      <c r="BJ370" s="205"/>
      <c r="BK370" s="205"/>
      <c r="BL370" s="205"/>
      <c r="BM370" s="205"/>
      <c r="BN370" s="205"/>
      <c r="BO370" s="205"/>
      <c r="BP370" s="205"/>
      <c r="BQ370" s="205"/>
      <c r="BR370" s="205"/>
      <c r="BS370" s="205"/>
      <c r="BT370" s="205"/>
      <c r="BU370" s="205"/>
      <c r="BV370" s="205"/>
      <c r="BW370" s="205"/>
      <c r="BX370" s="205"/>
      <c r="BY370" s="205"/>
      <c r="BZ370" s="205"/>
      <c r="CA370" s="205"/>
      <c r="CB370" s="205"/>
      <c r="CC370" s="205"/>
      <c r="CD370" s="205"/>
      <c r="CE370" s="205"/>
      <c r="CF370" s="205"/>
      <c r="CG370" s="205"/>
      <c r="CH370" s="205"/>
      <c r="CI370" s="205"/>
      <c r="CJ370" s="205"/>
      <c r="CK370" s="205"/>
      <c r="CL370" s="205"/>
      <c r="CM370" s="205"/>
      <c r="CN370" s="205"/>
      <c r="CO370" s="205"/>
    </row>
    <row r="371" spans="2:93" ht="20.100000000000001" customHeight="1" x14ac:dyDescent="0.25">
      <c r="B371" s="215"/>
      <c r="C371" s="216"/>
      <c r="D371" s="205"/>
      <c r="E371" s="205"/>
      <c r="F371" s="205"/>
      <c r="G371" s="205"/>
      <c r="H371" s="205"/>
      <c r="I371" s="205"/>
      <c r="J371" s="205"/>
      <c r="K371" s="205"/>
      <c r="L371" s="205"/>
      <c r="M371" s="205"/>
      <c r="N371" s="205"/>
      <c r="O371" s="205"/>
      <c r="P371" s="208"/>
      <c r="Q371" s="206"/>
      <c r="R371" s="206"/>
      <c r="S371" s="206"/>
      <c r="T371" s="206"/>
      <c r="U371" s="206"/>
      <c r="V371" s="206"/>
      <c r="W371" s="206"/>
      <c r="X371" s="206"/>
      <c r="Y371" s="206"/>
      <c r="Z371" s="206"/>
      <c r="AA371" s="206"/>
      <c r="AB371" s="206"/>
      <c r="AC371" s="207"/>
      <c r="AD371" s="207"/>
      <c r="AE371" s="205"/>
      <c r="AF371" s="205"/>
      <c r="AG371" s="205"/>
      <c r="AH371" s="205"/>
      <c r="AI371" s="205"/>
      <c r="AJ371" s="205"/>
      <c r="AK371" s="205"/>
      <c r="AL371" s="205"/>
      <c r="AM371" s="205"/>
      <c r="AN371" s="205"/>
      <c r="AO371" s="205"/>
      <c r="AP371" s="205"/>
      <c r="AQ371" s="205"/>
      <c r="AR371" s="205"/>
      <c r="AS371" s="205"/>
      <c r="AT371" s="205"/>
      <c r="AU371" s="205"/>
      <c r="AV371" s="205"/>
      <c r="AW371" s="205"/>
      <c r="AX371" s="205"/>
      <c r="AY371" s="205"/>
      <c r="AZ371" s="205"/>
      <c r="BA371" s="205"/>
      <c r="BB371" s="205"/>
      <c r="BC371" s="205"/>
      <c r="BD371" s="205"/>
      <c r="BE371" s="205"/>
      <c r="BF371" s="205"/>
      <c r="BG371" s="205"/>
      <c r="BH371" s="205"/>
      <c r="BI371" s="205"/>
      <c r="BJ371" s="205"/>
      <c r="BK371" s="205"/>
      <c r="BL371" s="205"/>
      <c r="BM371" s="205"/>
      <c r="BN371" s="205"/>
      <c r="BO371" s="205"/>
      <c r="BP371" s="205"/>
      <c r="BQ371" s="205"/>
      <c r="BR371" s="205"/>
      <c r="BS371" s="205"/>
      <c r="BT371" s="205"/>
      <c r="BU371" s="205"/>
      <c r="BV371" s="205"/>
      <c r="BW371" s="205"/>
      <c r="BX371" s="205"/>
      <c r="BY371" s="205"/>
      <c r="BZ371" s="205"/>
      <c r="CA371" s="205"/>
      <c r="CB371" s="205"/>
      <c r="CC371" s="205"/>
      <c r="CD371" s="205"/>
      <c r="CE371" s="205"/>
      <c r="CF371" s="205"/>
      <c r="CG371" s="205"/>
      <c r="CH371" s="205"/>
      <c r="CI371" s="205"/>
      <c r="CJ371" s="205"/>
      <c r="CK371" s="205"/>
      <c r="CL371" s="205"/>
      <c r="CM371" s="205"/>
      <c r="CN371" s="205"/>
      <c r="CO371" s="205"/>
    </row>
    <row r="372" spans="2:93" ht="20.100000000000001" customHeight="1" x14ac:dyDescent="0.25">
      <c r="B372" s="215"/>
      <c r="C372" s="216"/>
      <c r="D372" s="205"/>
      <c r="E372" s="205"/>
      <c r="F372" s="205"/>
      <c r="G372" s="205"/>
      <c r="H372" s="205"/>
      <c r="I372" s="205"/>
      <c r="J372" s="205"/>
      <c r="K372" s="205"/>
      <c r="L372" s="205"/>
      <c r="M372" s="205"/>
      <c r="N372" s="205"/>
      <c r="O372" s="205"/>
      <c r="P372" s="208"/>
      <c r="Q372" s="206"/>
      <c r="R372" s="206"/>
      <c r="S372" s="206"/>
      <c r="T372" s="206"/>
      <c r="U372" s="206"/>
      <c r="V372" s="206"/>
      <c r="W372" s="206"/>
      <c r="X372" s="206"/>
      <c r="Y372" s="206"/>
      <c r="Z372" s="206"/>
      <c r="AA372" s="206"/>
      <c r="AB372" s="206"/>
      <c r="AC372" s="207"/>
      <c r="AD372" s="207"/>
      <c r="AE372" s="205"/>
      <c r="AF372" s="205"/>
      <c r="AG372" s="205"/>
      <c r="AH372" s="205"/>
      <c r="AI372" s="205"/>
      <c r="AJ372" s="205"/>
      <c r="AK372" s="205"/>
      <c r="AL372" s="205"/>
      <c r="AM372" s="205"/>
      <c r="AN372" s="205"/>
      <c r="AO372" s="205"/>
      <c r="AP372" s="205"/>
      <c r="AQ372" s="205"/>
      <c r="AR372" s="205"/>
      <c r="AS372" s="205"/>
      <c r="AT372" s="205"/>
      <c r="AU372" s="205"/>
      <c r="AV372" s="205"/>
      <c r="AW372" s="205"/>
      <c r="AX372" s="205"/>
      <c r="AY372" s="205"/>
      <c r="AZ372" s="205"/>
      <c r="BA372" s="205"/>
      <c r="BB372" s="205"/>
      <c r="BC372" s="205"/>
      <c r="BD372" s="205"/>
      <c r="BE372" s="205"/>
      <c r="BF372" s="205"/>
      <c r="BG372" s="205"/>
      <c r="BH372" s="205"/>
      <c r="BI372" s="205"/>
      <c r="BJ372" s="205"/>
      <c r="BK372" s="205"/>
      <c r="BL372" s="205"/>
      <c r="BM372" s="205"/>
      <c r="BN372" s="205"/>
      <c r="BO372" s="205"/>
      <c r="BP372" s="205"/>
      <c r="BQ372" s="205"/>
      <c r="BR372" s="205"/>
      <c r="BS372" s="205"/>
      <c r="BT372" s="205"/>
      <c r="BU372" s="205"/>
      <c r="BV372" s="205"/>
      <c r="BW372" s="205"/>
      <c r="BX372" s="205"/>
      <c r="BY372" s="205"/>
      <c r="BZ372" s="205"/>
      <c r="CA372" s="205"/>
      <c r="CB372" s="205"/>
      <c r="CC372" s="205"/>
      <c r="CD372" s="205"/>
      <c r="CE372" s="205"/>
      <c r="CF372" s="205"/>
      <c r="CG372" s="205"/>
      <c r="CH372" s="205"/>
      <c r="CI372" s="205"/>
      <c r="CJ372" s="205"/>
      <c r="CK372" s="205"/>
      <c r="CL372" s="205"/>
      <c r="CM372" s="205"/>
      <c r="CN372" s="205"/>
      <c r="CO372" s="205"/>
    </row>
    <row r="373" spans="2:93" ht="20.100000000000001" customHeight="1" x14ac:dyDescent="0.25">
      <c r="B373" s="215"/>
      <c r="C373" s="216"/>
      <c r="D373" s="205"/>
      <c r="E373" s="205"/>
      <c r="F373" s="205"/>
      <c r="G373" s="205"/>
      <c r="H373" s="205"/>
      <c r="I373" s="205"/>
      <c r="J373" s="205"/>
      <c r="K373" s="205"/>
      <c r="L373" s="205"/>
      <c r="M373" s="205"/>
      <c r="N373" s="205"/>
      <c r="O373" s="205"/>
      <c r="P373" s="208"/>
      <c r="Q373" s="206"/>
      <c r="R373" s="206"/>
      <c r="S373" s="206"/>
      <c r="T373" s="206"/>
      <c r="U373" s="206"/>
      <c r="V373" s="206"/>
      <c r="W373" s="206"/>
      <c r="X373" s="206"/>
      <c r="Y373" s="206"/>
      <c r="Z373" s="206"/>
      <c r="AA373" s="206"/>
      <c r="AB373" s="206"/>
      <c r="AC373" s="207"/>
      <c r="AD373" s="207"/>
      <c r="AE373" s="205"/>
      <c r="AF373" s="205"/>
      <c r="AG373" s="205"/>
      <c r="AH373" s="205"/>
      <c r="AI373" s="205"/>
      <c r="AJ373" s="205"/>
      <c r="AK373" s="205"/>
      <c r="AL373" s="205"/>
      <c r="AM373" s="205"/>
      <c r="AN373" s="205"/>
      <c r="AO373" s="205"/>
      <c r="AP373" s="205"/>
      <c r="AQ373" s="205"/>
      <c r="AR373" s="205"/>
      <c r="AS373" s="205"/>
      <c r="AT373" s="205"/>
      <c r="AU373" s="205"/>
      <c r="AV373" s="205"/>
      <c r="AW373" s="205"/>
      <c r="AX373" s="205"/>
      <c r="AY373" s="205"/>
      <c r="AZ373" s="205"/>
      <c r="BA373" s="205"/>
      <c r="BB373" s="205"/>
      <c r="BC373" s="205"/>
      <c r="BD373" s="205"/>
      <c r="BE373" s="205"/>
      <c r="BF373" s="205"/>
      <c r="BG373" s="205"/>
      <c r="BH373" s="205"/>
      <c r="BI373" s="205"/>
      <c r="BJ373" s="205"/>
      <c r="BK373" s="205"/>
      <c r="BL373" s="205"/>
      <c r="BM373" s="205"/>
      <c r="BN373" s="205"/>
      <c r="BO373" s="205"/>
      <c r="BP373" s="205"/>
      <c r="BQ373" s="205"/>
      <c r="BR373" s="205"/>
      <c r="BS373" s="205"/>
      <c r="BT373" s="205"/>
      <c r="BU373" s="205"/>
      <c r="BV373" s="205"/>
      <c r="BW373" s="205"/>
      <c r="BX373" s="205"/>
      <c r="BY373" s="205"/>
      <c r="BZ373" s="205"/>
      <c r="CA373" s="205"/>
      <c r="CB373" s="205"/>
      <c r="CC373" s="205"/>
      <c r="CD373" s="205"/>
      <c r="CE373" s="205"/>
      <c r="CF373" s="205"/>
      <c r="CG373" s="205"/>
      <c r="CH373" s="205"/>
      <c r="CI373" s="205"/>
      <c r="CJ373" s="205"/>
      <c r="CK373" s="205"/>
      <c r="CL373" s="205"/>
      <c r="CM373" s="205"/>
      <c r="CN373" s="205"/>
      <c r="CO373" s="205"/>
    </row>
    <row r="374" spans="2:93" ht="20.100000000000001" customHeight="1" x14ac:dyDescent="0.25">
      <c r="B374" s="215"/>
      <c r="C374" s="216"/>
      <c r="D374" s="205"/>
      <c r="E374" s="205"/>
      <c r="F374" s="205"/>
      <c r="G374" s="205"/>
      <c r="H374" s="205"/>
      <c r="I374" s="205"/>
      <c r="J374" s="205"/>
      <c r="K374" s="205"/>
      <c r="L374" s="205"/>
      <c r="M374" s="205"/>
      <c r="N374" s="205"/>
      <c r="O374" s="205"/>
      <c r="P374" s="208"/>
      <c r="Q374" s="206"/>
      <c r="R374" s="206"/>
      <c r="S374" s="206"/>
      <c r="T374" s="206"/>
      <c r="U374" s="206"/>
      <c r="V374" s="206"/>
      <c r="W374" s="206"/>
      <c r="X374" s="206"/>
      <c r="Y374" s="206"/>
      <c r="Z374" s="206"/>
      <c r="AA374" s="206"/>
      <c r="AB374" s="206"/>
      <c r="AC374" s="207"/>
      <c r="AD374" s="207"/>
      <c r="AE374" s="205"/>
      <c r="AF374" s="205"/>
      <c r="AG374" s="205"/>
      <c r="AH374" s="205"/>
      <c r="AI374" s="205"/>
      <c r="AJ374" s="205"/>
      <c r="AK374" s="205"/>
      <c r="AL374" s="205"/>
      <c r="AM374" s="205"/>
      <c r="AN374" s="205"/>
      <c r="AO374" s="205"/>
      <c r="AP374" s="205"/>
      <c r="AQ374" s="205"/>
      <c r="AR374" s="205"/>
      <c r="AS374" s="205"/>
      <c r="AT374" s="205"/>
      <c r="AU374" s="205"/>
      <c r="AV374" s="205"/>
      <c r="AW374" s="205"/>
      <c r="AX374" s="205"/>
      <c r="AY374" s="205"/>
      <c r="AZ374" s="205"/>
      <c r="BA374" s="205"/>
      <c r="BB374" s="205"/>
      <c r="BC374" s="205"/>
      <c r="BD374" s="205"/>
      <c r="BE374" s="205"/>
      <c r="BF374" s="205"/>
      <c r="BG374" s="205"/>
      <c r="BH374" s="205"/>
      <c r="BI374" s="205"/>
      <c r="BJ374" s="205"/>
      <c r="BK374" s="205"/>
      <c r="BL374" s="205"/>
      <c r="BM374" s="205"/>
      <c r="BN374" s="205"/>
      <c r="BO374" s="205"/>
      <c r="BP374" s="205"/>
      <c r="BQ374" s="205"/>
      <c r="BR374" s="205"/>
      <c r="BS374" s="205"/>
      <c r="BT374" s="205"/>
      <c r="BU374" s="205"/>
      <c r="BV374" s="205"/>
      <c r="BW374" s="205"/>
      <c r="BX374" s="205"/>
      <c r="BY374" s="205"/>
      <c r="BZ374" s="205"/>
      <c r="CA374" s="205"/>
      <c r="CB374" s="205"/>
      <c r="CC374" s="205"/>
      <c r="CD374" s="205"/>
      <c r="CE374" s="205"/>
      <c r="CF374" s="205"/>
      <c r="CG374" s="205"/>
      <c r="CH374" s="205"/>
      <c r="CI374" s="205"/>
      <c r="CJ374" s="205"/>
      <c r="CK374" s="205"/>
      <c r="CL374" s="205"/>
      <c r="CM374" s="205"/>
      <c r="CN374" s="205"/>
      <c r="CO374" s="205"/>
    </row>
    <row r="375" spans="2:93" ht="20.100000000000001" customHeight="1" x14ac:dyDescent="0.25">
      <c r="B375" s="215"/>
      <c r="C375" s="216"/>
      <c r="D375" s="205"/>
      <c r="E375" s="205"/>
      <c r="F375" s="205"/>
      <c r="G375" s="205"/>
      <c r="H375" s="205"/>
      <c r="I375" s="205"/>
      <c r="J375" s="205"/>
      <c r="K375" s="205"/>
      <c r="L375" s="205"/>
      <c r="M375" s="205"/>
      <c r="N375" s="205"/>
      <c r="O375" s="205"/>
      <c r="P375" s="208"/>
      <c r="Q375" s="206"/>
      <c r="R375" s="206"/>
      <c r="S375" s="206"/>
      <c r="T375" s="206"/>
      <c r="U375" s="206"/>
      <c r="V375" s="206"/>
      <c r="W375" s="206"/>
      <c r="X375" s="206"/>
      <c r="Y375" s="206"/>
      <c r="Z375" s="206"/>
      <c r="AA375" s="206"/>
      <c r="AB375" s="206"/>
      <c r="AC375" s="207"/>
      <c r="AD375" s="207"/>
      <c r="AE375" s="205"/>
      <c r="AF375" s="205"/>
      <c r="AG375" s="205"/>
      <c r="AH375" s="205"/>
      <c r="AI375" s="205"/>
      <c r="AJ375" s="205"/>
      <c r="AK375" s="205"/>
      <c r="AL375" s="205"/>
      <c r="AM375" s="205"/>
      <c r="AN375" s="205"/>
      <c r="AO375" s="205"/>
      <c r="AP375" s="205"/>
      <c r="AQ375" s="205"/>
      <c r="AR375" s="205"/>
      <c r="AS375" s="205"/>
      <c r="AT375" s="205"/>
      <c r="AU375" s="205"/>
      <c r="AV375" s="205"/>
      <c r="AW375" s="205"/>
      <c r="AX375" s="205"/>
      <c r="AY375" s="205"/>
      <c r="AZ375" s="205"/>
      <c r="BA375" s="205"/>
      <c r="BB375" s="205"/>
      <c r="BC375" s="205"/>
      <c r="BD375" s="205"/>
      <c r="BE375" s="205"/>
      <c r="BF375" s="205"/>
      <c r="BG375" s="205"/>
      <c r="BH375" s="205"/>
      <c r="BI375" s="205"/>
      <c r="BJ375" s="205"/>
      <c r="BK375" s="205"/>
      <c r="BL375" s="205"/>
      <c r="BM375" s="205"/>
      <c r="BN375" s="205"/>
      <c r="BO375" s="205"/>
      <c r="BP375" s="205"/>
      <c r="BQ375" s="205"/>
      <c r="BR375" s="205"/>
      <c r="BS375" s="205"/>
      <c r="BT375" s="205"/>
      <c r="BU375" s="205"/>
      <c r="BV375" s="205"/>
      <c r="BW375" s="205"/>
      <c r="BX375" s="205"/>
      <c r="BY375" s="205"/>
      <c r="BZ375" s="205"/>
      <c r="CA375" s="205"/>
      <c r="CB375" s="205"/>
      <c r="CC375" s="205"/>
      <c r="CD375" s="205"/>
      <c r="CE375" s="205"/>
      <c r="CF375" s="205"/>
      <c r="CG375" s="205"/>
      <c r="CH375" s="205"/>
      <c r="CI375" s="205"/>
      <c r="CJ375" s="205"/>
      <c r="CK375" s="205"/>
      <c r="CL375" s="205"/>
      <c r="CM375" s="205"/>
      <c r="CN375" s="205"/>
      <c r="CO375" s="205"/>
    </row>
    <row r="376" spans="2:93" ht="20.100000000000001" customHeight="1" x14ac:dyDescent="0.25">
      <c r="B376" s="215"/>
      <c r="C376" s="216"/>
      <c r="D376" s="205"/>
      <c r="E376" s="205"/>
      <c r="F376" s="205"/>
      <c r="G376" s="205"/>
      <c r="H376" s="205"/>
      <c r="I376" s="205"/>
      <c r="J376" s="205"/>
      <c r="K376" s="205"/>
      <c r="L376" s="205"/>
      <c r="M376" s="205"/>
      <c r="N376" s="205"/>
      <c r="O376" s="205"/>
      <c r="P376" s="208"/>
      <c r="Q376" s="206"/>
      <c r="R376" s="206"/>
      <c r="S376" s="206"/>
      <c r="T376" s="206"/>
      <c r="U376" s="206"/>
      <c r="V376" s="206"/>
      <c r="W376" s="206"/>
      <c r="X376" s="206"/>
      <c r="Y376" s="206"/>
      <c r="Z376" s="206"/>
      <c r="AA376" s="206"/>
      <c r="AB376" s="206"/>
      <c r="AC376" s="207"/>
      <c r="AD376" s="207"/>
      <c r="AE376" s="205"/>
      <c r="AF376" s="205"/>
      <c r="AG376" s="205"/>
      <c r="AH376" s="205"/>
      <c r="AI376" s="205"/>
      <c r="AJ376" s="205"/>
      <c r="AK376" s="205"/>
      <c r="AL376" s="205"/>
      <c r="AM376" s="205"/>
      <c r="AN376" s="205"/>
      <c r="AO376" s="205"/>
      <c r="AP376" s="205"/>
      <c r="AQ376" s="205"/>
      <c r="AR376" s="205"/>
      <c r="AS376" s="205"/>
      <c r="AT376" s="205"/>
      <c r="AU376" s="205"/>
      <c r="AV376" s="205"/>
      <c r="AW376" s="205"/>
      <c r="AX376" s="205"/>
      <c r="AY376" s="205"/>
      <c r="AZ376" s="205"/>
      <c r="BA376" s="205"/>
      <c r="BB376" s="205"/>
      <c r="BC376" s="205"/>
      <c r="BD376" s="205"/>
      <c r="BE376" s="205"/>
      <c r="BF376" s="205"/>
      <c r="BG376" s="205"/>
      <c r="BH376" s="205"/>
      <c r="BI376" s="205"/>
      <c r="BJ376" s="205"/>
      <c r="BK376" s="205"/>
      <c r="BL376" s="205"/>
      <c r="BM376" s="205"/>
      <c r="BN376" s="205"/>
      <c r="BO376" s="205"/>
      <c r="BP376" s="205"/>
      <c r="BQ376" s="205"/>
      <c r="BR376" s="205"/>
      <c r="BS376" s="205"/>
      <c r="BT376" s="205"/>
      <c r="BU376" s="205"/>
      <c r="BV376" s="205"/>
      <c r="BW376" s="205"/>
      <c r="BX376" s="205"/>
      <c r="BY376" s="205"/>
      <c r="BZ376" s="205"/>
      <c r="CA376" s="205"/>
      <c r="CB376" s="205"/>
      <c r="CC376" s="205"/>
      <c r="CD376" s="205"/>
      <c r="CE376" s="205"/>
      <c r="CF376" s="205"/>
      <c r="CG376" s="205"/>
      <c r="CH376" s="205"/>
      <c r="CI376" s="205"/>
      <c r="CJ376" s="205"/>
      <c r="CK376" s="205"/>
      <c r="CL376" s="205"/>
      <c r="CM376" s="205"/>
      <c r="CN376" s="205"/>
      <c r="CO376" s="205"/>
    </row>
    <row r="377" spans="2:93" ht="20.100000000000001" customHeight="1" x14ac:dyDescent="0.25">
      <c r="B377" s="215"/>
      <c r="C377" s="216"/>
      <c r="D377" s="205"/>
      <c r="E377" s="205"/>
      <c r="F377" s="205"/>
      <c r="G377" s="205"/>
      <c r="H377" s="205"/>
      <c r="I377" s="205"/>
      <c r="J377" s="205"/>
      <c r="K377" s="205"/>
      <c r="L377" s="205"/>
      <c r="M377" s="205"/>
      <c r="N377" s="205"/>
      <c r="O377" s="205"/>
      <c r="P377" s="208"/>
      <c r="Q377" s="206"/>
      <c r="R377" s="206"/>
      <c r="S377" s="206"/>
      <c r="T377" s="206"/>
      <c r="U377" s="206"/>
      <c r="V377" s="206"/>
      <c r="W377" s="206"/>
      <c r="X377" s="206"/>
      <c r="Y377" s="206"/>
      <c r="Z377" s="206"/>
      <c r="AA377" s="206"/>
      <c r="AB377" s="206"/>
      <c r="AC377" s="207"/>
      <c r="AD377" s="207"/>
      <c r="AE377" s="205"/>
      <c r="AF377" s="205"/>
      <c r="AG377" s="205"/>
      <c r="AH377" s="205"/>
      <c r="AI377" s="205"/>
      <c r="AJ377" s="205"/>
      <c r="AK377" s="205"/>
      <c r="AL377" s="205"/>
      <c r="AM377" s="205"/>
      <c r="AN377" s="205"/>
      <c r="AO377" s="205"/>
      <c r="AP377" s="205"/>
      <c r="AQ377" s="205"/>
      <c r="AR377" s="205"/>
      <c r="AS377" s="205"/>
      <c r="AT377" s="205"/>
      <c r="AU377" s="205"/>
      <c r="AV377" s="205"/>
      <c r="AW377" s="205"/>
      <c r="AX377" s="205"/>
      <c r="AY377" s="205"/>
      <c r="AZ377" s="205"/>
      <c r="BA377" s="205"/>
      <c r="BB377" s="205"/>
      <c r="BC377" s="205"/>
      <c r="BD377" s="205"/>
      <c r="BE377" s="205"/>
      <c r="BF377" s="205"/>
      <c r="BG377" s="205"/>
      <c r="BH377" s="205"/>
      <c r="BI377" s="205"/>
      <c r="BJ377" s="205"/>
      <c r="BK377" s="205"/>
      <c r="BL377" s="205"/>
      <c r="BM377" s="205"/>
      <c r="BN377" s="205"/>
      <c r="BO377" s="205"/>
      <c r="BP377" s="205"/>
      <c r="BQ377" s="205"/>
      <c r="BR377" s="205"/>
      <c r="BS377" s="205"/>
      <c r="BT377" s="205"/>
      <c r="BU377" s="205"/>
      <c r="BV377" s="205"/>
      <c r="BW377" s="205"/>
      <c r="BX377" s="205"/>
      <c r="BY377" s="205"/>
      <c r="BZ377" s="205"/>
      <c r="CA377" s="205"/>
      <c r="CB377" s="205"/>
      <c r="CC377" s="205"/>
      <c r="CD377" s="205"/>
      <c r="CE377" s="205"/>
      <c r="CF377" s="205"/>
      <c r="CG377" s="205"/>
      <c r="CH377" s="205"/>
      <c r="CI377" s="205"/>
      <c r="CJ377" s="205"/>
      <c r="CK377" s="205"/>
      <c r="CL377" s="205"/>
      <c r="CM377" s="205"/>
      <c r="CN377" s="205"/>
      <c r="CO377" s="205"/>
    </row>
    <row r="378" spans="2:93" ht="20.100000000000001" customHeight="1" x14ac:dyDescent="0.25">
      <c r="B378" s="215"/>
      <c r="C378" s="216"/>
      <c r="D378" s="205"/>
      <c r="E378" s="205"/>
      <c r="F378" s="205"/>
      <c r="G378" s="205"/>
      <c r="H378" s="205"/>
      <c r="I378" s="205"/>
      <c r="J378" s="205"/>
      <c r="K378" s="205"/>
      <c r="L378" s="205"/>
      <c r="M378" s="205"/>
      <c r="N378" s="205"/>
      <c r="O378" s="205"/>
      <c r="P378" s="208"/>
      <c r="Q378" s="206"/>
      <c r="R378" s="206"/>
      <c r="S378" s="206"/>
      <c r="T378" s="206"/>
      <c r="U378" s="206"/>
      <c r="V378" s="206"/>
      <c r="W378" s="206"/>
      <c r="X378" s="206"/>
      <c r="Y378" s="206"/>
      <c r="Z378" s="206"/>
      <c r="AA378" s="206"/>
      <c r="AB378" s="206"/>
      <c r="AC378" s="207"/>
      <c r="AD378" s="207"/>
      <c r="AE378" s="205"/>
      <c r="AF378" s="205"/>
      <c r="AG378" s="205"/>
      <c r="AH378" s="205"/>
      <c r="AI378" s="205"/>
      <c r="AJ378" s="205"/>
      <c r="AK378" s="205"/>
      <c r="AL378" s="205"/>
      <c r="AM378" s="205"/>
      <c r="AN378" s="205"/>
      <c r="AO378" s="205"/>
      <c r="AP378" s="205"/>
      <c r="AQ378" s="205"/>
      <c r="AR378" s="205"/>
      <c r="AS378" s="205"/>
      <c r="AT378" s="205"/>
      <c r="AU378" s="205"/>
      <c r="AV378" s="205"/>
      <c r="AW378" s="205"/>
      <c r="AX378" s="205"/>
      <c r="AY378" s="205"/>
      <c r="AZ378" s="205"/>
      <c r="BA378" s="205"/>
      <c r="BB378" s="205"/>
      <c r="BC378" s="205"/>
      <c r="BD378" s="205"/>
      <c r="BE378" s="205"/>
      <c r="BF378" s="205"/>
      <c r="BG378" s="205"/>
      <c r="BH378" s="205"/>
      <c r="BI378" s="205"/>
      <c r="BJ378" s="205"/>
      <c r="BK378" s="205"/>
      <c r="BL378" s="205"/>
      <c r="BM378" s="205"/>
      <c r="BN378" s="205"/>
      <c r="BO378" s="205"/>
      <c r="BP378" s="205"/>
      <c r="BQ378" s="205"/>
      <c r="BR378" s="205"/>
      <c r="BS378" s="205"/>
      <c r="BT378" s="205"/>
      <c r="BU378" s="205"/>
      <c r="BV378" s="205"/>
      <c r="BW378" s="205"/>
      <c r="BX378" s="205"/>
      <c r="BY378" s="205"/>
      <c r="BZ378" s="205"/>
      <c r="CA378" s="205"/>
      <c r="CB378" s="205"/>
      <c r="CC378" s="205"/>
      <c r="CD378" s="205"/>
      <c r="CE378" s="205"/>
      <c r="CF378" s="205"/>
      <c r="CG378" s="205"/>
      <c r="CH378" s="205"/>
      <c r="CI378" s="205"/>
      <c r="CJ378" s="205"/>
      <c r="CK378" s="205"/>
      <c r="CL378" s="205"/>
      <c r="CM378" s="205"/>
      <c r="CN378" s="205"/>
      <c r="CO378" s="205"/>
    </row>
    <row r="379" spans="2:93" ht="20.100000000000001" customHeight="1" x14ac:dyDescent="0.25">
      <c r="B379" s="215"/>
      <c r="C379" s="216"/>
      <c r="D379" s="205"/>
      <c r="E379" s="205"/>
      <c r="F379" s="205"/>
      <c r="G379" s="205"/>
      <c r="H379" s="205"/>
      <c r="I379" s="205"/>
      <c r="J379" s="205"/>
      <c r="K379" s="205"/>
      <c r="L379" s="205"/>
      <c r="M379" s="205"/>
      <c r="N379" s="205"/>
      <c r="O379" s="205"/>
      <c r="P379" s="208"/>
      <c r="Q379" s="206"/>
      <c r="R379" s="206"/>
      <c r="S379" s="206"/>
      <c r="T379" s="206"/>
      <c r="U379" s="206"/>
      <c r="V379" s="206"/>
      <c r="W379" s="206"/>
      <c r="X379" s="206"/>
      <c r="Y379" s="206"/>
      <c r="Z379" s="206"/>
      <c r="AA379" s="206"/>
      <c r="AB379" s="206"/>
      <c r="AC379" s="207"/>
      <c r="AD379" s="207"/>
      <c r="AE379" s="205"/>
      <c r="AF379" s="205"/>
      <c r="AG379" s="205"/>
      <c r="AH379" s="205"/>
      <c r="AI379" s="205"/>
      <c r="AJ379" s="205"/>
      <c r="AK379" s="205"/>
      <c r="AL379" s="205"/>
      <c r="AM379" s="205"/>
      <c r="AN379" s="205"/>
      <c r="AO379" s="205"/>
      <c r="AP379" s="205"/>
      <c r="AQ379" s="205"/>
      <c r="AR379" s="205"/>
      <c r="AS379" s="205"/>
      <c r="AT379" s="205"/>
      <c r="AU379" s="205"/>
      <c r="AV379" s="205"/>
      <c r="AW379" s="205"/>
      <c r="AX379" s="205"/>
      <c r="AY379" s="205"/>
      <c r="AZ379" s="205"/>
      <c r="BA379" s="205"/>
      <c r="BB379" s="205"/>
      <c r="BC379" s="205"/>
      <c r="BD379" s="205"/>
      <c r="BE379" s="205"/>
      <c r="BF379" s="205"/>
      <c r="BG379" s="205"/>
      <c r="BH379" s="205"/>
      <c r="BI379" s="205"/>
      <c r="BJ379" s="205"/>
      <c r="BK379" s="205"/>
      <c r="BL379" s="205"/>
      <c r="BM379" s="205"/>
      <c r="BN379" s="205"/>
      <c r="BO379" s="205"/>
      <c r="BP379" s="205"/>
      <c r="BQ379" s="205"/>
      <c r="BR379" s="205"/>
      <c r="BS379" s="205"/>
      <c r="BT379" s="205"/>
      <c r="BU379" s="205"/>
      <c r="BV379" s="205"/>
      <c r="BW379" s="205"/>
      <c r="BX379" s="205"/>
      <c r="BY379" s="205"/>
      <c r="BZ379" s="205"/>
      <c r="CA379" s="205"/>
      <c r="CB379" s="205"/>
      <c r="CC379" s="205"/>
      <c r="CD379" s="205"/>
      <c r="CE379" s="205"/>
      <c r="CF379" s="205"/>
      <c r="CG379" s="205"/>
      <c r="CH379" s="205"/>
      <c r="CI379" s="205"/>
      <c r="CJ379" s="205"/>
      <c r="CK379" s="205"/>
      <c r="CL379" s="205"/>
      <c r="CM379" s="205"/>
      <c r="CN379" s="205"/>
      <c r="CO379" s="205"/>
    </row>
    <row r="380" spans="2:93" ht="20.100000000000001" customHeight="1" x14ac:dyDescent="0.25">
      <c r="B380" s="215"/>
      <c r="C380" s="216"/>
      <c r="D380" s="205"/>
      <c r="E380" s="205"/>
      <c r="F380" s="205"/>
      <c r="G380" s="205"/>
      <c r="H380" s="205"/>
      <c r="I380" s="205"/>
      <c r="J380" s="205"/>
      <c r="K380" s="205"/>
      <c r="L380" s="205"/>
      <c r="M380" s="205"/>
      <c r="N380" s="205"/>
      <c r="O380" s="205"/>
      <c r="P380" s="208"/>
      <c r="Q380" s="206"/>
      <c r="R380" s="206"/>
      <c r="S380" s="206"/>
      <c r="T380" s="206"/>
      <c r="U380" s="206"/>
      <c r="V380" s="206"/>
      <c r="W380" s="206"/>
      <c r="X380" s="206"/>
      <c r="Y380" s="206"/>
      <c r="Z380" s="206"/>
      <c r="AA380" s="206"/>
      <c r="AB380" s="206"/>
      <c r="AC380" s="207"/>
      <c r="AD380" s="207"/>
      <c r="AE380" s="205"/>
      <c r="AF380" s="205"/>
      <c r="AG380" s="205"/>
      <c r="AH380" s="205"/>
      <c r="AI380" s="205"/>
      <c r="AJ380" s="205"/>
      <c r="AK380" s="205"/>
      <c r="AL380" s="205"/>
      <c r="AM380" s="205"/>
      <c r="AN380" s="205"/>
      <c r="AO380" s="205"/>
      <c r="AP380" s="205"/>
      <c r="AQ380" s="205"/>
      <c r="AR380" s="205"/>
      <c r="AS380" s="205"/>
      <c r="AT380" s="205"/>
      <c r="AU380" s="205"/>
      <c r="AV380" s="205"/>
      <c r="AW380" s="205"/>
      <c r="AX380" s="205"/>
      <c r="AY380" s="205"/>
      <c r="AZ380" s="205"/>
      <c r="BA380" s="205"/>
      <c r="BB380" s="205"/>
      <c r="BC380" s="205"/>
      <c r="BD380" s="205"/>
      <c r="BE380" s="205"/>
      <c r="BF380" s="205"/>
      <c r="BG380" s="205"/>
      <c r="BH380" s="205"/>
      <c r="BI380" s="205"/>
      <c r="BJ380" s="205"/>
      <c r="BK380" s="205"/>
      <c r="BL380" s="205"/>
      <c r="BM380" s="205"/>
      <c r="BN380" s="205"/>
      <c r="BO380" s="205"/>
      <c r="BP380" s="205"/>
      <c r="BQ380" s="205"/>
      <c r="BR380" s="205"/>
      <c r="BS380" s="205"/>
      <c r="BT380" s="205"/>
      <c r="BU380" s="205"/>
      <c r="BV380" s="205"/>
      <c r="BW380" s="205"/>
      <c r="BX380" s="205"/>
      <c r="BY380" s="205"/>
      <c r="BZ380" s="205"/>
      <c r="CA380" s="205"/>
      <c r="CB380" s="205"/>
      <c r="CC380" s="205"/>
      <c r="CD380" s="205"/>
      <c r="CE380" s="205"/>
      <c r="CF380" s="205"/>
      <c r="CG380" s="205"/>
      <c r="CH380" s="205"/>
      <c r="CI380" s="205"/>
      <c r="CJ380" s="205"/>
      <c r="CK380" s="205"/>
      <c r="CL380" s="205"/>
      <c r="CM380" s="205"/>
      <c r="CN380" s="205"/>
      <c r="CO380" s="205"/>
    </row>
    <row r="381" spans="2:93" ht="20.100000000000001" customHeight="1" x14ac:dyDescent="0.25">
      <c r="B381" s="215"/>
      <c r="C381" s="216"/>
      <c r="D381" s="205"/>
      <c r="E381" s="205"/>
      <c r="F381" s="205"/>
      <c r="G381" s="205"/>
      <c r="H381" s="205"/>
      <c r="I381" s="205"/>
      <c r="J381" s="205"/>
      <c r="K381" s="205"/>
      <c r="L381" s="205"/>
      <c r="M381" s="205"/>
      <c r="N381" s="205"/>
      <c r="O381" s="205"/>
      <c r="P381" s="208"/>
      <c r="Q381" s="206"/>
      <c r="R381" s="206"/>
      <c r="S381" s="206"/>
      <c r="T381" s="206"/>
      <c r="U381" s="206"/>
      <c r="V381" s="206"/>
      <c r="W381" s="206"/>
      <c r="X381" s="206"/>
      <c r="Y381" s="206"/>
      <c r="Z381" s="206"/>
      <c r="AA381" s="206"/>
      <c r="AB381" s="206"/>
      <c r="AC381" s="207"/>
      <c r="AD381" s="207"/>
      <c r="AE381" s="205"/>
      <c r="AF381" s="205"/>
      <c r="AG381" s="205"/>
      <c r="AH381" s="205"/>
      <c r="AI381" s="205"/>
      <c r="AJ381" s="205"/>
      <c r="AK381" s="205"/>
      <c r="AL381" s="205"/>
      <c r="AM381" s="205"/>
      <c r="AN381" s="205"/>
      <c r="AO381" s="205"/>
      <c r="AP381" s="205"/>
      <c r="AQ381" s="205"/>
      <c r="AR381" s="205"/>
      <c r="AS381" s="205"/>
      <c r="AT381" s="205"/>
      <c r="AU381" s="205"/>
      <c r="AV381" s="205"/>
      <c r="AW381" s="205"/>
      <c r="AX381" s="205"/>
      <c r="AY381" s="205"/>
      <c r="AZ381" s="205"/>
      <c r="BA381" s="205"/>
      <c r="BB381" s="205"/>
      <c r="BC381" s="205"/>
      <c r="BD381" s="205"/>
      <c r="BE381" s="205"/>
      <c r="BF381" s="205"/>
      <c r="BG381" s="205"/>
      <c r="BH381" s="205"/>
      <c r="BI381" s="205"/>
      <c r="BJ381" s="205"/>
      <c r="BK381" s="205"/>
      <c r="BL381" s="205"/>
      <c r="BM381" s="205"/>
      <c r="BN381" s="205"/>
      <c r="BO381" s="205"/>
      <c r="BP381" s="205"/>
      <c r="BQ381" s="205"/>
      <c r="BR381" s="205"/>
      <c r="BS381" s="205"/>
      <c r="BT381" s="205"/>
      <c r="BU381" s="205"/>
      <c r="BV381" s="205"/>
      <c r="BW381" s="205"/>
      <c r="BX381" s="205"/>
      <c r="BY381" s="205"/>
      <c r="BZ381" s="205"/>
      <c r="CA381" s="205"/>
      <c r="CB381" s="205"/>
      <c r="CC381" s="205"/>
      <c r="CD381" s="205"/>
      <c r="CE381" s="205"/>
      <c r="CF381" s="205"/>
      <c r="CG381" s="205"/>
      <c r="CH381" s="205"/>
      <c r="CI381" s="205"/>
      <c r="CJ381" s="205"/>
      <c r="CK381" s="205"/>
      <c r="CL381" s="205"/>
      <c r="CM381" s="205"/>
      <c r="CN381" s="205"/>
      <c r="CO381" s="205"/>
    </row>
    <row r="382" spans="2:93" ht="20.100000000000001" customHeight="1" x14ac:dyDescent="0.25">
      <c r="B382" s="215"/>
      <c r="C382" s="216"/>
      <c r="D382" s="205"/>
      <c r="E382" s="205"/>
      <c r="F382" s="205"/>
      <c r="G382" s="205"/>
      <c r="H382" s="205"/>
      <c r="I382" s="205"/>
      <c r="J382" s="205"/>
      <c r="K382" s="205"/>
      <c r="L382" s="205"/>
      <c r="M382" s="205"/>
      <c r="N382" s="205"/>
      <c r="O382" s="205"/>
      <c r="P382" s="208"/>
      <c r="Q382" s="206"/>
      <c r="R382" s="206"/>
      <c r="S382" s="206"/>
      <c r="T382" s="206"/>
      <c r="U382" s="206"/>
      <c r="V382" s="206"/>
      <c r="W382" s="206"/>
      <c r="X382" s="206"/>
      <c r="Y382" s="206"/>
      <c r="Z382" s="206"/>
      <c r="AA382" s="206"/>
      <c r="AB382" s="206"/>
      <c r="AC382" s="207"/>
      <c r="AD382" s="207"/>
      <c r="AE382" s="205"/>
      <c r="AF382" s="205"/>
      <c r="AG382" s="205"/>
      <c r="AH382" s="205"/>
      <c r="AI382" s="205"/>
      <c r="AJ382" s="205"/>
      <c r="AK382" s="205"/>
      <c r="AL382" s="205"/>
      <c r="AM382" s="205"/>
      <c r="AN382" s="205"/>
      <c r="AO382" s="205"/>
      <c r="AP382" s="205"/>
      <c r="AQ382" s="205"/>
      <c r="AR382" s="205"/>
      <c r="AS382" s="205"/>
      <c r="AT382" s="205"/>
      <c r="AU382" s="205"/>
      <c r="AV382" s="205"/>
      <c r="AW382" s="205"/>
      <c r="AX382" s="205"/>
      <c r="AY382" s="205"/>
      <c r="AZ382" s="205"/>
      <c r="BA382" s="205"/>
      <c r="BB382" s="205"/>
      <c r="BC382" s="205"/>
      <c r="BD382" s="205"/>
      <c r="BE382" s="205"/>
      <c r="BF382" s="205"/>
      <c r="BG382" s="205"/>
      <c r="BH382" s="205"/>
      <c r="BI382" s="205"/>
      <c r="BJ382" s="205"/>
      <c r="BK382" s="205"/>
      <c r="BL382" s="205"/>
      <c r="BM382" s="205"/>
      <c r="BN382" s="205"/>
      <c r="BO382" s="205"/>
      <c r="BP382" s="205"/>
      <c r="BQ382" s="205"/>
      <c r="BR382" s="205"/>
      <c r="BS382" s="205"/>
      <c r="BT382" s="205"/>
      <c r="BU382" s="205"/>
      <c r="BV382" s="205"/>
      <c r="BW382" s="205"/>
      <c r="BX382" s="205"/>
      <c r="BY382" s="205"/>
      <c r="BZ382" s="205"/>
      <c r="CA382" s="205"/>
      <c r="CB382" s="205"/>
      <c r="CC382" s="205"/>
      <c r="CD382" s="205"/>
      <c r="CE382" s="205"/>
      <c r="CF382" s="205"/>
      <c r="CG382" s="205"/>
      <c r="CH382" s="205"/>
      <c r="CI382" s="205"/>
      <c r="CJ382" s="205"/>
      <c r="CK382" s="205"/>
      <c r="CL382" s="205"/>
      <c r="CM382" s="205"/>
      <c r="CN382" s="205"/>
      <c r="CO382" s="205"/>
    </row>
    <row r="383" spans="2:93" ht="20.100000000000001" customHeight="1" x14ac:dyDescent="0.25">
      <c r="B383" s="215"/>
      <c r="C383" s="216"/>
      <c r="D383" s="205"/>
      <c r="E383" s="205"/>
      <c r="F383" s="205"/>
      <c r="G383" s="205"/>
      <c r="H383" s="205"/>
      <c r="I383" s="205"/>
      <c r="J383" s="205"/>
      <c r="K383" s="205"/>
      <c r="L383" s="205"/>
      <c r="M383" s="205"/>
      <c r="N383" s="205"/>
      <c r="O383" s="205"/>
      <c r="P383" s="208"/>
      <c r="Q383" s="206"/>
      <c r="R383" s="206"/>
      <c r="S383" s="206"/>
      <c r="T383" s="206"/>
      <c r="U383" s="206"/>
      <c r="V383" s="206"/>
      <c r="W383" s="206"/>
      <c r="X383" s="206"/>
      <c r="Y383" s="206"/>
      <c r="Z383" s="206"/>
      <c r="AA383" s="206"/>
      <c r="AB383" s="206"/>
      <c r="AC383" s="207"/>
      <c r="AD383" s="207"/>
      <c r="AE383" s="205"/>
      <c r="AF383" s="205"/>
      <c r="AG383" s="205"/>
      <c r="AH383" s="205"/>
      <c r="AI383" s="205"/>
      <c r="AJ383" s="205"/>
      <c r="AK383" s="205"/>
      <c r="AL383" s="205"/>
      <c r="AM383" s="205"/>
      <c r="AN383" s="205"/>
      <c r="AO383" s="205"/>
      <c r="AP383" s="205"/>
      <c r="AQ383" s="205"/>
      <c r="AR383" s="205"/>
      <c r="AS383" s="205"/>
      <c r="AT383" s="205"/>
      <c r="AU383" s="205"/>
      <c r="AV383" s="205"/>
      <c r="AW383" s="205"/>
      <c r="AX383" s="205"/>
      <c r="AY383" s="205"/>
      <c r="AZ383" s="205"/>
      <c r="BA383" s="205"/>
      <c r="BB383" s="205"/>
      <c r="BC383" s="205"/>
      <c r="BD383" s="205"/>
      <c r="BE383" s="205"/>
      <c r="BF383" s="205"/>
      <c r="BG383" s="205"/>
      <c r="BH383" s="205"/>
      <c r="BI383" s="205"/>
      <c r="BJ383" s="205"/>
      <c r="BK383" s="205"/>
      <c r="BL383" s="205"/>
      <c r="BM383" s="205"/>
      <c r="BN383" s="205"/>
      <c r="BO383" s="205"/>
      <c r="BP383" s="205"/>
      <c r="BQ383" s="205"/>
      <c r="BR383" s="205"/>
      <c r="BS383" s="205"/>
      <c r="BT383" s="205"/>
      <c r="BU383" s="205"/>
      <c r="BV383" s="205"/>
      <c r="BW383" s="205"/>
      <c r="BX383" s="205"/>
      <c r="BY383" s="205"/>
      <c r="BZ383" s="205"/>
      <c r="CA383" s="205"/>
      <c r="CB383" s="205"/>
      <c r="CC383" s="205"/>
      <c r="CD383" s="205"/>
      <c r="CE383" s="205"/>
      <c r="CF383" s="205"/>
      <c r="CG383" s="205"/>
      <c r="CH383" s="205"/>
      <c r="CI383" s="205"/>
      <c r="CJ383" s="205"/>
      <c r="CK383" s="205"/>
      <c r="CL383" s="205"/>
      <c r="CM383" s="205"/>
      <c r="CN383" s="205"/>
      <c r="CO383" s="205"/>
    </row>
    <row r="384" spans="2:93" ht="20.100000000000001" customHeight="1" x14ac:dyDescent="0.25">
      <c r="B384" s="215"/>
      <c r="C384" s="216"/>
      <c r="D384" s="205"/>
      <c r="E384" s="205"/>
      <c r="F384" s="205"/>
      <c r="G384" s="205"/>
      <c r="H384" s="205"/>
      <c r="I384" s="205"/>
      <c r="J384" s="205"/>
      <c r="K384" s="205"/>
      <c r="L384" s="205"/>
      <c r="M384" s="205"/>
      <c r="N384" s="205"/>
      <c r="O384" s="205"/>
      <c r="P384" s="208"/>
      <c r="Q384" s="206"/>
      <c r="R384" s="206"/>
      <c r="S384" s="206"/>
      <c r="T384" s="206"/>
      <c r="U384" s="206"/>
      <c r="V384" s="206"/>
      <c r="W384" s="206"/>
      <c r="X384" s="206"/>
      <c r="Y384" s="206"/>
      <c r="Z384" s="206"/>
      <c r="AA384" s="206"/>
      <c r="AB384" s="206"/>
      <c r="AC384" s="207"/>
      <c r="AD384" s="207"/>
      <c r="AE384" s="205"/>
      <c r="AF384" s="205"/>
      <c r="AG384" s="205"/>
      <c r="AH384" s="205"/>
      <c r="AI384" s="205"/>
      <c r="AJ384" s="205"/>
      <c r="AK384" s="205"/>
      <c r="AL384" s="205"/>
      <c r="AM384" s="205"/>
      <c r="AN384" s="205"/>
      <c r="AO384" s="205"/>
      <c r="AP384" s="205"/>
      <c r="AQ384" s="205"/>
      <c r="AR384" s="205"/>
      <c r="AS384" s="205"/>
      <c r="AT384" s="205"/>
      <c r="AU384" s="205"/>
      <c r="AV384" s="205"/>
      <c r="AW384" s="205"/>
      <c r="AX384" s="205"/>
      <c r="AY384" s="205"/>
      <c r="AZ384" s="205"/>
      <c r="BA384" s="205"/>
      <c r="BB384" s="205"/>
      <c r="BC384" s="205"/>
      <c r="BD384" s="205"/>
      <c r="BE384" s="205"/>
      <c r="BF384" s="205"/>
      <c r="BG384" s="205"/>
      <c r="BH384" s="205"/>
      <c r="BI384" s="205"/>
      <c r="BJ384" s="205"/>
      <c r="BK384" s="205"/>
      <c r="BL384" s="205"/>
      <c r="BM384" s="205"/>
      <c r="BN384" s="205"/>
      <c r="BO384" s="205"/>
      <c r="BP384" s="205"/>
      <c r="BQ384" s="205"/>
      <c r="BR384" s="205"/>
      <c r="BS384" s="205"/>
      <c r="BT384" s="205"/>
      <c r="BU384" s="205"/>
      <c r="BV384" s="205"/>
      <c r="BW384" s="205"/>
      <c r="BX384" s="205"/>
      <c r="BY384" s="205"/>
      <c r="BZ384" s="205"/>
      <c r="CA384" s="205"/>
      <c r="CB384" s="205"/>
      <c r="CC384" s="205"/>
      <c r="CD384" s="205"/>
      <c r="CE384" s="205"/>
      <c r="CF384" s="205"/>
      <c r="CG384" s="205"/>
      <c r="CH384" s="205"/>
      <c r="CI384" s="205"/>
      <c r="CJ384" s="205"/>
      <c r="CK384" s="205"/>
      <c r="CL384" s="205"/>
      <c r="CM384" s="205"/>
      <c r="CN384" s="205"/>
      <c r="CO384" s="205"/>
    </row>
    <row r="385" spans="2:93" ht="20.100000000000001" customHeight="1" x14ac:dyDescent="0.25">
      <c r="B385" s="215"/>
      <c r="C385" s="216"/>
      <c r="D385" s="205"/>
      <c r="E385" s="205"/>
      <c r="F385" s="205"/>
      <c r="G385" s="205"/>
      <c r="H385" s="205"/>
      <c r="I385" s="205"/>
      <c r="J385" s="205"/>
      <c r="K385" s="205"/>
      <c r="L385" s="205"/>
      <c r="M385" s="205"/>
      <c r="N385" s="205"/>
      <c r="O385" s="205"/>
      <c r="P385" s="208"/>
      <c r="Q385" s="206"/>
      <c r="R385" s="206"/>
      <c r="S385" s="206"/>
      <c r="T385" s="206"/>
      <c r="U385" s="206"/>
      <c r="V385" s="206"/>
      <c r="W385" s="206"/>
      <c r="X385" s="206"/>
      <c r="Y385" s="206"/>
      <c r="Z385" s="206"/>
      <c r="AA385" s="206"/>
      <c r="AB385" s="206"/>
      <c r="AC385" s="207"/>
      <c r="AD385" s="207"/>
      <c r="AE385" s="205"/>
      <c r="AF385" s="205"/>
      <c r="AG385" s="205"/>
      <c r="AH385" s="205"/>
      <c r="AI385" s="205"/>
      <c r="AJ385" s="205"/>
      <c r="AK385" s="205"/>
      <c r="AL385" s="205"/>
      <c r="AM385" s="205"/>
      <c r="AN385" s="205"/>
      <c r="AO385" s="205"/>
      <c r="AP385" s="205"/>
      <c r="AQ385" s="205"/>
      <c r="AR385" s="205"/>
      <c r="AS385" s="205"/>
      <c r="AT385" s="205"/>
      <c r="AU385" s="205"/>
      <c r="AV385" s="205"/>
      <c r="AW385" s="205"/>
      <c r="AX385" s="205"/>
      <c r="AY385" s="205"/>
      <c r="AZ385" s="205"/>
      <c r="BA385" s="205"/>
      <c r="BB385" s="205"/>
      <c r="BC385" s="205"/>
      <c r="BD385" s="205"/>
      <c r="BE385" s="205"/>
      <c r="BF385" s="205"/>
      <c r="BG385" s="205"/>
      <c r="BH385" s="205"/>
      <c r="BI385" s="205"/>
      <c r="BJ385" s="205"/>
      <c r="BK385" s="205"/>
      <c r="BL385" s="205"/>
      <c r="BM385" s="205"/>
      <c r="BN385" s="205"/>
      <c r="BO385" s="205"/>
      <c r="BP385" s="205"/>
      <c r="BQ385" s="205"/>
      <c r="BR385" s="205"/>
      <c r="BS385" s="205"/>
      <c r="BT385" s="205"/>
      <c r="BU385" s="205"/>
      <c r="BV385" s="205"/>
      <c r="BW385" s="205"/>
      <c r="BX385" s="205"/>
      <c r="BY385" s="205"/>
      <c r="BZ385" s="205"/>
      <c r="CA385" s="205"/>
      <c r="CB385" s="205"/>
      <c r="CC385" s="205"/>
      <c r="CD385" s="205"/>
      <c r="CE385" s="205"/>
      <c r="CF385" s="205"/>
      <c r="CG385" s="205"/>
      <c r="CH385" s="205"/>
      <c r="CI385" s="205"/>
      <c r="CJ385" s="205"/>
      <c r="CK385" s="205"/>
      <c r="CL385" s="205"/>
      <c r="CM385" s="205"/>
      <c r="CN385" s="205"/>
      <c r="CO385" s="205"/>
    </row>
    <row r="386" spans="2:93" ht="20.100000000000001" customHeight="1" x14ac:dyDescent="0.25">
      <c r="B386" s="215"/>
      <c r="C386" s="216"/>
      <c r="D386" s="205"/>
      <c r="E386" s="205"/>
      <c r="F386" s="205"/>
      <c r="G386" s="205"/>
      <c r="H386" s="205"/>
      <c r="I386" s="205"/>
      <c r="J386" s="205"/>
      <c r="K386" s="205"/>
      <c r="L386" s="205"/>
      <c r="M386" s="205"/>
      <c r="N386" s="205"/>
      <c r="O386" s="205"/>
      <c r="P386" s="208"/>
      <c r="Q386" s="206"/>
      <c r="R386" s="206"/>
      <c r="S386" s="206"/>
      <c r="T386" s="206"/>
      <c r="U386" s="206"/>
      <c r="V386" s="206"/>
      <c r="W386" s="206"/>
      <c r="X386" s="206"/>
      <c r="Y386" s="206"/>
      <c r="Z386" s="206"/>
      <c r="AA386" s="206"/>
      <c r="AB386" s="206"/>
      <c r="AC386" s="207"/>
      <c r="AD386" s="207"/>
      <c r="AE386" s="205"/>
      <c r="AF386" s="205"/>
      <c r="AG386" s="205"/>
      <c r="AH386" s="205"/>
      <c r="AI386" s="205"/>
      <c r="AJ386" s="205"/>
      <c r="AK386" s="205"/>
      <c r="AL386" s="205"/>
      <c r="AM386" s="205"/>
      <c r="AN386" s="205"/>
      <c r="AO386" s="205"/>
      <c r="AP386" s="205"/>
      <c r="AQ386" s="205"/>
      <c r="AR386" s="205"/>
      <c r="AS386" s="205"/>
      <c r="AT386" s="205"/>
      <c r="AU386" s="205"/>
      <c r="AV386" s="205"/>
      <c r="AW386" s="205"/>
      <c r="AX386" s="205"/>
      <c r="AY386" s="205"/>
      <c r="AZ386" s="205"/>
      <c r="BA386" s="205"/>
      <c r="BB386" s="205"/>
      <c r="BC386" s="205"/>
      <c r="BD386" s="205"/>
      <c r="BE386" s="205"/>
      <c r="BF386" s="205"/>
      <c r="BG386" s="205"/>
      <c r="BH386" s="205"/>
      <c r="BI386" s="205"/>
      <c r="BJ386" s="205"/>
      <c r="BK386" s="205"/>
      <c r="BL386" s="205"/>
      <c r="BM386" s="205"/>
      <c r="BN386" s="205"/>
      <c r="BO386" s="205"/>
      <c r="BP386" s="205"/>
      <c r="BQ386" s="205"/>
      <c r="BR386" s="205"/>
      <c r="BS386" s="205"/>
      <c r="BT386" s="205"/>
      <c r="BU386" s="205"/>
      <c r="BV386" s="205"/>
      <c r="BW386" s="205"/>
      <c r="BX386" s="205"/>
      <c r="BY386" s="205"/>
      <c r="BZ386" s="205"/>
      <c r="CA386" s="205"/>
      <c r="CB386" s="205"/>
      <c r="CC386" s="205"/>
      <c r="CD386" s="205"/>
      <c r="CE386" s="205"/>
      <c r="CF386" s="205"/>
      <c r="CG386" s="205"/>
      <c r="CH386" s="205"/>
      <c r="CI386" s="205"/>
      <c r="CJ386" s="205"/>
      <c r="CK386" s="205"/>
      <c r="CL386" s="205"/>
      <c r="CM386" s="205"/>
      <c r="CN386" s="205"/>
      <c r="CO386" s="205"/>
    </row>
    <row r="387" spans="2:93" ht="20.100000000000001" customHeight="1" x14ac:dyDescent="0.25">
      <c r="B387" s="215"/>
      <c r="C387" s="216"/>
      <c r="D387" s="205"/>
      <c r="E387" s="205"/>
      <c r="F387" s="205"/>
      <c r="G387" s="205"/>
      <c r="H387" s="205"/>
      <c r="I387" s="205"/>
      <c r="J387" s="205"/>
      <c r="K387" s="205"/>
      <c r="L387" s="205"/>
      <c r="M387" s="205"/>
      <c r="N387" s="205"/>
      <c r="O387" s="205"/>
      <c r="P387" s="208"/>
      <c r="Q387" s="206"/>
      <c r="R387" s="206"/>
      <c r="S387" s="206"/>
      <c r="T387" s="206"/>
      <c r="U387" s="206"/>
      <c r="V387" s="206"/>
      <c r="W387" s="206"/>
      <c r="X387" s="206"/>
      <c r="Y387" s="206"/>
      <c r="Z387" s="206"/>
      <c r="AA387" s="206"/>
      <c r="AB387" s="206"/>
      <c r="AC387" s="207"/>
      <c r="AD387" s="207"/>
      <c r="AE387" s="205"/>
      <c r="AF387" s="205"/>
      <c r="AG387" s="205"/>
      <c r="AH387" s="205"/>
      <c r="AI387" s="205"/>
      <c r="AJ387" s="205"/>
      <c r="AK387" s="205"/>
      <c r="AL387" s="205"/>
      <c r="AM387" s="205"/>
      <c r="AN387" s="205"/>
      <c r="AO387" s="205"/>
      <c r="AP387" s="205"/>
      <c r="AQ387" s="205"/>
      <c r="AR387" s="205"/>
      <c r="AS387" s="205"/>
      <c r="AT387" s="205"/>
      <c r="AU387" s="205"/>
      <c r="AV387" s="205"/>
      <c r="AW387" s="205"/>
      <c r="AX387" s="205"/>
      <c r="AY387" s="205"/>
      <c r="AZ387" s="205"/>
      <c r="BA387" s="205"/>
      <c r="BB387" s="205"/>
      <c r="BC387" s="205"/>
      <c r="BD387" s="205"/>
      <c r="BE387" s="205"/>
      <c r="BF387" s="205"/>
      <c r="BG387" s="205"/>
      <c r="BH387" s="205"/>
      <c r="BI387" s="205"/>
      <c r="BJ387" s="205"/>
      <c r="BK387" s="205"/>
      <c r="BL387" s="205"/>
      <c r="BM387" s="205"/>
      <c r="BN387" s="205"/>
      <c r="BO387" s="205"/>
      <c r="BP387" s="205"/>
      <c r="BQ387" s="205"/>
      <c r="BR387" s="205"/>
      <c r="BS387" s="205"/>
      <c r="BT387" s="205"/>
      <c r="BU387" s="205"/>
      <c r="BV387" s="205"/>
      <c r="BW387" s="205"/>
      <c r="BX387" s="205"/>
      <c r="BY387" s="205"/>
      <c r="BZ387" s="205"/>
      <c r="CA387" s="205"/>
      <c r="CB387" s="205"/>
      <c r="CC387" s="205"/>
      <c r="CD387" s="205"/>
      <c r="CE387" s="205"/>
      <c r="CF387" s="205"/>
      <c r="CG387" s="205"/>
      <c r="CH387" s="205"/>
      <c r="CI387" s="205"/>
      <c r="CJ387" s="205"/>
      <c r="CK387" s="205"/>
      <c r="CL387" s="205"/>
      <c r="CM387" s="205"/>
      <c r="CN387" s="205"/>
      <c r="CO387" s="205"/>
    </row>
    <row r="388" spans="2:93" ht="20.100000000000001" customHeight="1" x14ac:dyDescent="0.25">
      <c r="B388" s="215"/>
      <c r="C388" s="216"/>
      <c r="D388" s="205"/>
      <c r="E388" s="205"/>
      <c r="F388" s="205"/>
      <c r="G388" s="205"/>
      <c r="H388" s="205"/>
      <c r="I388" s="205"/>
      <c r="J388" s="205"/>
      <c r="K388" s="205"/>
      <c r="L388" s="205"/>
      <c r="M388" s="205"/>
      <c r="N388" s="205"/>
      <c r="O388" s="205"/>
      <c r="P388" s="208"/>
      <c r="Q388" s="206"/>
      <c r="R388" s="206"/>
      <c r="S388" s="206"/>
      <c r="T388" s="206"/>
      <c r="U388" s="206"/>
      <c r="V388" s="206"/>
      <c r="W388" s="206"/>
      <c r="X388" s="206"/>
      <c r="Y388" s="206"/>
      <c r="Z388" s="206"/>
      <c r="AA388" s="206"/>
      <c r="AB388" s="206"/>
      <c r="AC388" s="207"/>
      <c r="AD388" s="207"/>
      <c r="AE388" s="205"/>
      <c r="AF388" s="205"/>
      <c r="AG388" s="205"/>
      <c r="AH388" s="205"/>
      <c r="AI388" s="205"/>
      <c r="AJ388" s="205"/>
      <c r="AK388" s="205"/>
      <c r="AL388" s="205"/>
      <c r="AM388" s="205"/>
      <c r="AN388" s="205"/>
      <c r="AO388" s="205"/>
      <c r="AP388" s="205"/>
      <c r="AQ388" s="205"/>
      <c r="AR388" s="205"/>
      <c r="AS388" s="205"/>
      <c r="AT388" s="205"/>
      <c r="AU388" s="205"/>
      <c r="AV388" s="205"/>
      <c r="AW388" s="205"/>
      <c r="AX388" s="205"/>
      <c r="AY388" s="205"/>
      <c r="AZ388" s="205"/>
      <c r="BA388" s="205"/>
      <c r="BB388" s="205"/>
      <c r="BC388" s="205"/>
      <c r="BD388" s="205"/>
      <c r="BE388" s="205"/>
      <c r="BF388" s="205"/>
      <c r="BG388" s="205"/>
      <c r="BH388" s="205"/>
      <c r="BI388" s="205"/>
      <c r="BJ388" s="205"/>
      <c r="BK388" s="205"/>
      <c r="BL388" s="205"/>
      <c r="BM388" s="205"/>
      <c r="BN388" s="205"/>
      <c r="BO388" s="205"/>
      <c r="BP388" s="205"/>
      <c r="BQ388" s="205"/>
      <c r="BR388" s="205"/>
      <c r="BS388" s="205"/>
      <c r="BT388" s="205"/>
      <c r="BU388" s="205"/>
      <c r="BV388" s="205"/>
      <c r="BW388" s="205"/>
      <c r="BX388" s="205"/>
      <c r="BY388" s="205"/>
      <c r="BZ388" s="205"/>
      <c r="CA388" s="205"/>
      <c r="CB388" s="205"/>
      <c r="CC388" s="205"/>
      <c r="CD388" s="205"/>
      <c r="CE388" s="205"/>
      <c r="CF388" s="205"/>
      <c r="CG388" s="205"/>
      <c r="CH388" s="205"/>
      <c r="CI388" s="205"/>
      <c r="CJ388" s="205"/>
      <c r="CK388" s="205"/>
      <c r="CL388" s="205"/>
      <c r="CM388" s="205"/>
      <c r="CN388" s="205"/>
      <c r="CO388" s="205"/>
    </row>
    <row r="389" spans="2:93" ht="20.100000000000001" customHeight="1" x14ac:dyDescent="0.25">
      <c r="B389" s="215"/>
      <c r="C389" s="216"/>
      <c r="D389" s="205"/>
      <c r="E389" s="205"/>
      <c r="F389" s="205"/>
      <c r="G389" s="205"/>
      <c r="H389" s="205"/>
      <c r="I389" s="205"/>
      <c r="J389" s="205"/>
      <c r="K389" s="205"/>
      <c r="L389" s="205"/>
      <c r="M389" s="205"/>
      <c r="N389" s="205"/>
      <c r="O389" s="205"/>
      <c r="P389" s="208"/>
      <c r="Q389" s="206"/>
      <c r="R389" s="206"/>
      <c r="S389" s="206"/>
      <c r="T389" s="206"/>
      <c r="U389" s="206"/>
      <c r="V389" s="206"/>
      <c r="W389" s="206"/>
      <c r="X389" s="206"/>
      <c r="Y389" s="206"/>
      <c r="Z389" s="206"/>
      <c r="AA389" s="206"/>
      <c r="AB389" s="206"/>
      <c r="AC389" s="207"/>
      <c r="AD389" s="207"/>
      <c r="AE389" s="205"/>
      <c r="AF389" s="205"/>
      <c r="AG389" s="205"/>
      <c r="AH389" s="205"/>
      <c r="AI389" s="205"/>
      <c r="AJ389" s="205"/>
      <c r="AK389" s="205"/>
      <c r="AL389" s="205"/>
      <c r="AM389" s="205"/>
      <c r="AN389" s="205"/>
      <c r="AO389" s="205"/>
      <c r="AP389" s="205"/>
      <c r="AQ389" s="205"/>
      <c r="AR389" s="205"/>
      <c r="AS389" s="205"/>
      <c r="AT389" s="205"/>
      <c r="AU389" s="205"/>
      <c r="AV389" s="205"/>
      <c r="AW389" s="205"/>
      <c r="AX389" s="205"/>
      <c r="AY389" s="205"/>
      <c r="AZ389" s="205"/>
      <c r="BA389" s="205"/>
      <c r="BB389" s="205"/>
      <c r="BC389" s="205"/>
      <c r="BD389" s="205"/>
      <c r="BE389" s="205"/>
      <c r="BF389" s="205"/>
      <c r="BG389" s="205"/>
      <c r="BH389" s="205"/>
      <c r="BI389" s="205"/>
      <c r="BJ389" s="205"/>
      <c r="BK389" s="205"/>
      <c r="BL389" s="205"/>
      <c r="BM389" s="205"/>
      <c r="BN389" s="205"/>
      <c r="BO389" s="205"/>
      <c r="BP389" s="205"/>
      <c r="BQ389" s="205"/>
      <c r="BR389" s="205"/>
      <c r="BS389" s="205"/>
      <c r="BT389" s="205"/>
      <c r="BU389" s="205"/>
      <c r="BV389" s="205"/>
      <c r="BW389" s="205"/>
      <c r="BX389" s="205"/>
      <c r="BY389" s="205"/>
      <c r="BZ389" s="205"/>
      <c r="CA389" s="205"/>
      <c r="CB389" s="205"/>
      <c r="CC389" s="205"/>
      <c r="CD389" s="205"/>
      <c r="CE389" s="205"/>
      <c r="CF389" s="205"/>
      <c r="CG389" s="205"/>
      <c r="CH389" s="205"/>
      <c r="CI389" s="205"/>
      <c r="CJ389" s="205"/>
      <c r="CK389" s="205"/>
      <c r="CL389" s="205"/>
      <c r="CM389" s="205"/>
      <c r="CN389" s="205"/>
      <c r="CO389" s="205"/>
    </row>
    <row r="390" spans="2:93" ht="20.100000000000001" customHeight="1" x14ac:dyDescent="0.25">
      <c r="B390" s="215"/>
      <c r="C390" s="216"/>
      <c r="D390" s="205"/>
      <c r="E390" s="205"/>
      <c r="F390" s="205"/>
      <c r="G390" s="205"/>
      <c r="H390" s="205"/>
      <c r="I390" s="205"/>
      <c r="J390" s="205"/>
      <c r="K390" s="205"/>
      <c r="L390" s="205"/>
      <c r="M390" s="205"/>
      <c r="N390" s="205"/>
      <c r="O390" s="205"/>
      <c r="P390" s="208"/>
      <c r="Q390" s="206"/>
      <c r="R390" s="206"/>
      <c r="S390" s="206"/>
      <c r="T390" s="206"/>
      <c r="U390" s="206"/>
      <c r="V390" s="206"/>
      <c r="W390" s="206"/>
      <c r="X390" s="206"/>
      <c r="Y390" s="206"/>
      <c r="Z390" s="206"/>
      <c r="AA390" s="206"/>
      <c r="AB390" s="206"/>
      <c r="AC390" s="207"/>
      <c r="AD390" s="207"/>
      <c r="AE390" s="205"/>
      <c r="AF390" s="205"/>
      <c r="AG390" s="205"/>
      <c r="AH390" s="205"/>
      <c r="AI390" s="205"/>
      <c r="AJ390" s="205"/>
      <c r="AK390" s="205"/>
      <c r="AL390" s="205"/>
      <c r="AM390" s="205"/>
      <c r="AN390" s="205"/>
      <c r="AO390" s="205"/>
      <c r="AP390" s="205"/>
      <c r="AQ390" s="205"/>
      <c r="AR390" s="205"/>
      <c r="AS390" s="205"/>
      <c r="AT390" s="205"/>
      <c r="AU390" s="205"/>
      <c r="AV390" s="205"/>
      <c r="AW390" s="205"/>
      <c r="AX390" s="205"/>
      <c r="AY390" s="205"/>
      <c r="AZ390" s="205"/>
      <c r="BA390" s="205"/>
      <c r="BB390" s="205"/>
      <c r="BC390" s="205"/>
      <c r="BD390" s="205"/>
      <c r="BE390" s="205"/>
      <c r="BF390" s="205"/>
      <c r="BG390" s="205"/>
      <c r="BH390" s="205"/>
      <c r="BI390" s="205"/>
      <c r="BJ390" s="205"/>
      <c r="BK390" s="205"/>
      <c r="BL390" s="205"/>
      <c r="BM390" s="205"/>
      <c r="BN390" s="205"/>
      <c r="BO390" s="205"/>
      <c r="BP390" s="205"/>
      <c r="BQ390" s="205"/>
      <c r="BR390" s="205"/>
      <c r="BS390" s="205"/>
      <c r="BT390" s="205"/>
      <c r="BU390" s="205"/>
      <c r="BV390" s="205"/>
      <c r="BW390" s="205"/>
      <c r="BX390" s="205"/>
      <c r="BY390" s="205"/>
      <c r="BZ390" s="205"/>
      <c r="CA390" s="205"/>
      <c r="CB390" s="205"/>
      <c r="CC390" s="205"/>
      <c r="CD390" s="205"/>
      <c r="CE390" s="205"/>
      <c r="CF390" s="205"/>
      <c r="CG390" s="205"/>
      <c r="CH390" s="205"/>
      <c r="CI390" s="205"/>
      <c r="CJ390" s="205"/>
      <c r="CK390" s="205"/>
      <c r="CL390" s="205"/>
      <c r="CM390" s="205"/>
      <c r="CN390" s="205"/>
      <c r="CO390" s="205"/>
    </row>
    <row r="391" spans="2:93" ht="20.100000000000001" customHeight="1" x14ac:dyDescent="0.25">
      <c r="B391" s="215"/>
      <c r="C391" s="216"/>
      <c r="D391" s="205"/>
      <c r="E391" s="205"/>
      <c r="F391" s="205"/>
      <c r="G391" s="205"/>
      <c r="H391" s="205"/>
      <c r="I391" s="205"/>
      <c r="J391" s="205"/>
      <c r="K391" s="205"/>
      <c r="L391" s="205"/>
      <c r="M391" s="205"/>
      <c r="N391" s="205"/>
      <c r="O391" s="205"/>
      <c r="P391" s="208"/>
      <c r="Q391" s="206"/>
      <c r="R391" s="206"/>
      <c r="S391" s="206"/>
      <c r="T391" s="206"/>
      <c r="U391" s="206"/>
      <c r="V391" s="206"/>
      <c r="W391" s="206"/>
      <c r="X391" s="206"/>
      <c r="Y391" s="206"/>
      <c r="Z391" s="206"/>
      <c r="AA391" s="206"/>
      <c r="AB391" s="206"/>
      <c r="AC391" s="207"/>
      <c r="AD391" s="207"/>
      <c r="AE391" s="205"/>
      <c r="AF391" s="205"/>
      <c r="AG391" s="205"/>
      <c r="AH391" s="205"/>
      <c r="AI391" s="205"/>
      <c r="AJ391" s="205"/>
      <c r="AK391" s="205"/>
      <c r="AL391" s="205"/>
      <c r="AM391" s="205"/>
      <c r="AN391" s="205"/>
      <c r="AO391" s="205"/>
      <c r="AP391" s="205"/>
      <c r="AQ391" s="205"/>
      <c r="AR391" s="205"/>
      <c r="AS391" s="205"/>
      <c r="AT391" s="205"/>
      <c r="AU391" s="205"/>
      <c r="AV391" s="205"/>
      <c r="AW391" s="205"/>
      <c r="AX391" s="205"/>
      <c r="AY391" s="205"/>
      <c r="AZ391" s="205"/>
      <c r="BA391" s="205"/>
      <c r="BB391" s="205"/>
      <c r="BC391" s="205"/>
      <c r="BD391" s="205"/>
      <c r="BE391" s="205"/>
      <c r="BF391" s="205"/>
      <c r="BG391" s="205"/>
      <c r="BH391" s="205"/>
      <c r="BI391" s="205"/>
      <c r="BJ391" s="205"/>
      <c r="BK391" s="205"/>
      <c r="BL391" s="205"/>
      <c r="BM391" s="205"/>
      <c r="BN391" s="205"/>
      <c r="BO391" s="205"/>
      <c r="BP391" s="205"/>
      <c r="BQ391" s="205"/>
      <c r="BR391" s="205"/>
      <c r="BS391" s="205"/>
      <c r="BT391" s="205"/>
      <c r="BU391" s="205"/>
      <c r="BV391" s="205"/>
      <c r="BW391" s="205"/>
      <c r="BX391" s="205"/>
      <c r="BY391" s="205"/>
      <c r="BZ391" s="205"/>
      <c r="CA391" s="205"/>
      <c r="CB391" s="205"/>
      <c r="CC391" s="205"/>
      <c r="CD391" s="205"/>
      <c r="CE391" s="205"/>
      <c r="CF391" s="205"/>
      <c r="CG391" s="205"/>
      <c r="CH391" s="205"/>
      <c r="CI391" s="205"/>
      <c r="CJ391" s="205"/>
      <c r="CK391" s="205"/>
      <c r="CL391" s="205"/>
      <c r="CM391" s="205"/>
      <c r="CN391" s="205"/>
      <c r="CO391" s="205"/>
    </row>
    <row r="392" spans="2:93" ht="20.100000000000001" customHeight="1" x14ac:dyDescent="0.25">
      <c r="B392" s="215"/>
      <c r="C392" s="216"/>
      <c r="D392" s="205"/>
      <c r="E392" s="205"/>
      <c r="F392" s="205"/>
      <c r="G392" s="205"/>
      <c r="H392" s="205"/>
      <c r="I392" s="205"/>
      <c r="J392" s="205"/>
      <c r="K392" s="205"/>
      <c r="L392" s="205"/>
      <c r="M392" s="205"/>
      <c r="N392" s="205"/>
      <c r="O392" s="205"/>
      <c r="P392" s="208"/>
      <c r="Q392" s="206"/>
      <c r="R392" s="206"/>
      <c r="S392" s="206"/>
      <c r="T392" s="206"/>
      <c r="U392" s="206"/>
      <c r="V392" s="206"/>
      <c r="W392" s="206"/>
      <c r="X392" s="206"/>
      <c r="Y392" s="206"/>
      <c r="Z392" s="206"/>
      <c r="AA392" s="206"/>
      <c r="AB392" s="206"/>
      <c r="AC392" s="207"/>
      <c r="AD392" s="207"/>
      <c r="AE392" s="205"/>
      <c r="AF392" s="205"/>
      <c r="AG392" s="205"/>
      <c r="AH392" s="205"/>
      <c r="AI392" s="205"/>
      <c r="AJ392" s="205"/>
      <c r="AK392" s="205"/>
      <c r="AL392" s="205"/>
      <c r="AM392" s="205"/>
      <c r="AN392" s="205"/>
      <c r="AO392" s="205"/>
      <c r="AP392" s="205"/>
      <c r="AQ392" s="205"/>
      <c r="AR392" s="205"/>
      <c r="AS392" s="205"/>
      <c r="AT392" s="205"/>
      <c r="AU392" s="205"/>
      <c r="AV392" s="205"/>
      <c r="AW392" s="205"/>
      <c r="AX392" s="205"/>
      <c r="AY392" s="205"/>
      <c r="AZ392" s="205"/>
      <c r="BA392" s="205"/>
      <c r="BB392" s="205"/>
      <c r="BC392" s="205"/>
      <c r="BD392" s="205"/>
      <c r="BE392" s="205"/>
      <c r="BF392" s="205"/>
      <c r="BG392" s="205"/>
      <c r="BH392" s="205"/>
      <c r="BI392" s="205"/>
      <c r="BJ392" s="205"/>
      <c r="BK392" s="205"/>
      <c r="BL392" s="205"/>
      <c r="BM392" s="205"/>
      <c r="BN392" s="205"/>
      <c r="BO392" s="205"/>
      <c r="BP392" s="205"/>
      <c r="BQ392" s="205"/>
      <c r="BR392" s="205"/>
      <c r="BS392" s="205"/>
      <c r="BT392" s="205"/>
      <c r="BU392" s="205"/>
      <c r="BV392" s="205"/>
      <c r="BW392" s="205"/>
      <c r="BX392" s="205"/>
      <c r="BY392" s="205"/>
      <c r="BZ392" s="205"/>
      <c r="CA392" s="205"/>
      <c r="CB392" s="205"/>
      <c r="CC392" s="205"/>
      <c r="CD392" s="205"/>
      <c r="CE392" s="205"/>
      <c r="CF392" s="205"/>
      <c r="CG392" s="205"/>
      <c r="CH392" s="205"/>
      <c r="CI392" s="205"/>
      <c r="CJ392" s="205"/>
      <c r="CK392" s="205"/>
      <c r="CL392" s="205"/>
      <c r="CM392" s="205"/>
      <c r="CN392" s="205"/>
      <c r="CO392" s="205"/>
    </row>
    <row r="393" spans="2:93" ht="20.100000000000001" customHeight="1" x14ac:dyDescent="0.25">
      <c r="B393" s="215"/>
      <c r="C393" s="216"/>
      <c r="D393" s="205"/>
      <c r="E393" s="205"/>
      <c r="F393" s="205"/>
      <c r="G393" s="205"/>
      <c r="H393" s="205"/>
      <c r="I393" s="205"/>
      <c r="J393" s="205"/>
      <c r="K393" s="205"/>
      <c r="L393" s="205"/>
      <c r="M393" s="205"/>
      <c r="N393" s="205"/>
      <c r="O393" s="205"/>
      <c r="P393" s="208"/>
      <c r="Q393" s="206"/>
      <c r="R393" s="206"/>
      <c r="S393" s="206"/>
      <c r="T393" s="206"/>
      <c r="U393" s="206"/>
      <c r="V393" s="206"/>
      <c r="W393" s="206"/>
      <c r="X393" s="206"/>
      <c r="Y393" s="206"/>
      <c r="Z393" s="206"/>
      <c r="AA393" s="206"/>
      <c r="AB393" s="206"/>
      <c r="AC393" s="207"/>
      <c r="AD393" s="207"/>
      <c r="AE393" s="205"/>
      <c r="AF393" s="205"/>
      <c r="AG393" s="205"/>
      <c r="AH393" s="205"/>
      <c r="AI393" s="205"/>
      <c r="AJ393" s="205"/>
      <c r="AK393" s="205"/>
      <c r="AL393" s="205"/>
      <c r="AM393" s="205"/>
      <c r="AN393" s="205"/>
      <c r="AO393" s="205"/>
      <c r="AP393" s="205"/>
      <c r="AQ393" s="205"/>
      <c r="AR393" s="205"/>
      <c r="AS393" s="205"/>
      <c r="AT393" s="205"/>
      <c r="AU393" s="205"/>
      <c r="AV393" s="205"/>
      <c r="AW393" s="205"/>
      <c r="AX393" s="205"/>
      <c r="AY393" s="205"/>
      <c r="AZ393" s="205"/>
      <c r="BA393" s="205"/>
      <c r="BB393" s="205"/>
      <c r="BC393" s="205"/>
      <c r="BD393" s="205"/>
      <c r="BE393" s="205"/>
      <c r="BF393" s="205"/>
      <c r="BG393" s="205"/>
      <c r="BH393" s="205"/>
      <c r="BI393" s="205"/>
      <c r="BJ393" s="205"/>
      <c r="BK393" s="205"/>
      <c r="BL393" s="205"/>
      <c r="BM393" s="205"/>
      <c r="BN393" s="205"/>
      <c r="BO393" s="205"/>
      <c r="BP393" s="205"/>
      <c r="BQ393" s="205"/>
      <c r="BR393" s="205"/>
      <c r="BS393" s="205"/>
      <c r="BT393" s="205"/>
      <c r="BU393" s="205"/>
      <c r="BV393" s="205"/>
      <c r="BW393" s="205"/>
      <c r="BX393" s="205"/>
      <c r="BY393" s="205"/>
      <c r="BZ393" s="205"/>
      <c r="CA393" s="205"/>
      <c r="CB393" s="205"/>
      <c r="CC393" s="205"/>
      <c r="CD393" s="205"/>
      <c r="CE393" s="205"/>
      <c r="CF393" s="205"/>
      <c r="CG393" s="205"/>
      <c r="CH393" s="205"/>
      <c r="CI393" s="205"/>
      <c r="CJ393" s="205"/>
      <c r="CK393" s="205"/>
      <c r="CL393" s="205"/>
      <c r="CM393" s="205"/>
      <c r="CN393" s="205"/>
      <c r="CO393" s="205"/>
    </row>
    <row r="394" spans="2:93" ht="20.100000000000001" customHeight="1" x14ac:dyDescent="0.25">
      <c r="B394" s="215"/>
      <c r="C394" s="216"/>
      <c r="D394" s="205"/>
      <c r="E394" s="205"/>
      <c r="F394" s="205"/>
      <c r="G394" s="205"/>
      <c r="H394" s="205"/>
      <c r="I394" s="205"/>
      <c r="J394" s="205"/>
      <c r="K394" s="205"/>
      <c r="L394" s="205"/>
      <c r="M394" s="205"/>
      <c r="N394" s="205"/>
      <c r="O394" s="205"/>
      <c r="P394" s="208"/>
      <c r="Q394" s="206"/>
      <c r="R394" s="206"/>
      <c r="S394" s="206"/>
      <c r="T394" s="206"/>
      <c r="U394" s="206"/>
      <c r="V394" s="206"/>
      <c r="W394" s="206"/>
      <c r="X394" s="206"/>
      <c r="Y394" s="206"/>
      <c r="Z394" s="206"/>
      <c r="AA394" s="206"/>
      <c r="AB394" s="206"/>
      <c r="AC394" s="207"/>
      <c r="AD394" s="207"/>
      <c r="AE394" s="205"/>
      <c r="AF394" s="205"/>
      <c r="AG394" s="205"/>
      <c r="AH394" s="205"/>
      <c r="AI394" s="205"/>
      <c r="AJ394" s="205"/>
      <c r="AK394" s="205"/>
      <c r="AL394" s="205"/>
      <c r="AM394" s="205"/>
      <c r="AN394" s="205"/>
      <c r="AO394" s="205"/>
      <c r="AP394" s="205"/>
      <c r="AQ394" s="205"/>
      <c r="AR394" s="205"/>
      <c r="AS394" s="205"/>
      <c r="AT394" s="205"/>
      <c r="AU394" s="205"/>
      <c r="AV394" s="205"/>
      <c r="AW394" s="205"/>
      <c r="AX394" s="205"/>
      <c r="AY394" s="205"/>
      <c r="AZ394" s="205"/>
      <c r="BA394" s="205"/>
      <c r="BB394" s="205"/>
      <c r="BC394" s="205"/>
      <c r="BD394" s="205"/>
      <c r="BE394" s="205"/>
      <c r="BF394" s="205"/>
      <c r="BG394" s="205"/>
      <c r="BH394" s="205"/>
      <c r="BI394" s="205"/>
      <c r="BJ394" s="205"/>
      <c r="BK394" s="205"/>
      <c r="BL394" s="205"/>
      <c r="BM394" s="205"/>
      <c r="BN394" s="205"/>
      <c r="BO394" s="205"/>
      <c r="BP394" s="205"/>
      <c r="BQ394" s="205"/>
      <c r="BR394" s="205"/>
      <c r="BS394" s="205"/>
      <c r="BT394" s="205"/>
      <c r="BU394" s="205"/>
      <c r="BV394" s="205"/>
      <c r="BW394" s="205"/>
      <c r="BX394" s="205"/>
      <c r="BY394" s="205"/>
      <c r="BZ394" s="205"/>
      <c r="CA394" s="205"/>
      <c r="CB394" s="205"/>
      <c r="CC394" s="205"/>
      <c r="CD394" s="205"/>
      <c r="CE394" s="205"/>
      <c r="CF394" s="205"/>
      <c r="CG394" s="205"/>
      <c r="CH394" s="205"/>
      <c r="CI394" s="205"/>
      <c r="CJ394" s="205"/>
      <c r="CK394" s="205"/>
      <c r="CL394" s="205"/>
      <c r="CM394" s="205"/>
      <c r="CN394" s="205"/>
      <c r="CO394" s="205"/>
    </row>
    <row r="395" spans="2:93" ht="20.100000000000001" customHeight="1" x14ac:dyDescent="0.25">
      <c r="B395" s="215"/>
      <c r="C395" s="216"/>
      <c r="D395" s="205"/>
      <c r="E395" s="205"/>
      <c r="F395" s="205"/>
      <c r="G395" s="205"/>
      <c r="H395" s="205"/>
      <c r="I395" s="205"/>
      <c r="J395" s="205"/>
      <c r="K395" s="205"/>
      <c r="L395" s="205"/>
      <c r="M395" s="205"/>
      <c r="N395" s="205"/>
      <c r="O395" s="205"/>
      <c r="P395" s="208"/>
      <c r="Q395" s="206"/>
      <c r="R395" s="206"/>
      <c r="S395" s="206"/>
      <c r="T395" s="206"/>
      <c r="U395" s="206"/>
      <c r="V395" s="206"/>
      <c r="W395" s="206"/>
      <c r="X395" s="206"/>
      <c r="Y395" s="206"/>
      <c r="Z395" s="206"/>
      <c r="AA395" s="206"/>
      <c r="AB395" s="206"/>
      <c r="AC395" s="207"/>
      <c r="AD395" s="207"/>
      <c r="AE395" s="205"/>
      <c r="AF395" s="205"/>
      <c r="AG395" s="205"/>
      <c r="AH395" s="205"/>
      <c r="AI395" s="205"/>
      <c r="AJ395" s="205"/>
      <c r="AK395" s="205"/>
      <c r="AL395" s="205"/>
      <c r="AM395" s="205"/>
      <c r="AN395" s="205"/>
      <c r="AO395" s="205"/>
      <c r="AP395" s="205"/>
      <c r="AQ395" s="205"/>
      <c r="AR395" s="205"/>
      <c r="AS395" s="205"/>
      <c r="AT395" s="205"/>
      <c r="AU395" s="205"/>
      <c r="AV395" s="205"/>
      <c r="AW395" s="205"/>
      <c r="AX395" s="205"/>
      <c r="AY395" s="205"/>
      <c r="AZ395" s="205"/>
      <c r="BA395" s="205"/>
      <c r="BB395" s="205"/>
      <c r="BC395" s="205"/>
      <c r="BD395" s="205"/>
      <c r="BE395" s="205"/>
      <c r="BF395" s="205"/>
      <c r="BG395" s="205"/>
      <c r="BH395" s="205"/>
      <c r="BI395" s="205"/>
      <c r="BJ395" s="205"/>
      <c r="BK395" s="205"/>
      <c r="BL395" s="205"/>
      <c r="BM395" s="205"/>
      <c r="BN395" s="205"/>
      <c r="BO395" s="205"/>
      <c r="BP395" s="205"/>
      <c r="BQ395" s="205"/>
      <c r="BR395" s="205"/>
      <c r="BS395" s="205"/>
      <c r="BT395" s="205"/>
      <c r="BU395" s="205"/>
      <c r="BV395" s="205"/>
      <c r="BW395" s="205"/>
      <c r="BX395" s="205"/>
      <c r="BY395" s="205"/>
      <c r="BZ395" s="205"/>
      <c r="CA395" s="205"/>
      <c r="CB395" s="205"/>
      <c r="CC395" s="205"/>
      <c r="CD395" s="205"/>
      <c r="CE395" s="205"/>
      <c r="CF395" s="205"/>
      <c r="CG395" s="205"/>
      <c r="CH395" s="205"/>
      <c r="CI395" s="205"/>
      <c r="CJ395" s="205"/>
      <c r="CK395" s="205"/>
      <c r="CL395" s="205"/>
      <c r="CM395" s="205"/>
      <c r="CN395" s="205"/>
      <c r="CO395" s="205"/>
    </row>
    <row r="396" spans="2:93" ht="20.100000000000001" customHeight="1" x14ac:dyDescent="0.25">
      <c r="B396" s="215"/>
      <c r="C396" s="216"/>
      <c r="D396" s="205"/>
      <c r="E396" s="205"/>
      <c r="F396" s="205"/>
      <c r="G396" s="205"/>
      <c r="H396" s="205"/>
      <c r="I396" s="205"/>
      <c r="J396" s="205"/>
      <c r="K396" s="205"/>
      <c r="L396" s="205"/>
      <c r="M396" s="205"/>
      <c r="N396" s="205"/>
      <c r="O396" s="205"/>
      <c r="P396" s="208"/>
      <c r="Q396" s="206"/>
      <c r="R396" s="206"/>
      <c r="S396" s="206"/>
      <c r="T396" s="206"/>
      <c r="U396" s="206"/>
      <c r="V396" s="206"/>
      <c r="W396" s="206"/>
      <c r="X396" s="206"/>
      <c r="Y396" s="206"/>
      <c r="Z396" s="206"/>
      <c r="AA396" s="206"/>
      <c r="AB396" s="206"/>
      <c r="AC396" s="207"/>
      <c r="AD396" s="207"/>
      <c r="AE396" s="205"/>
      <c r="AF396" s="205"/>
      <c r="AG396" s="205"/>
      <c r="AH396" s="205"/>
      <c r="AI396" s="205"/>
      <c r="AJ396" s="205"/>
      <c r="AK396" s="205"/>
      <c r="AL396" s="205"/>
      <c r="AM396" s="205"/>
      <c r="AN396" s="205"/>
      <c r="AO396" s="205"/>
      <c r="AP396" s="205"/>
      <c r="AQ396" s="205"/>
      <c r="AR396" s="205"/>
      <c r="AS396" s="205"/>
      <c r="AT396" s="205"/>
      <c r="AU396" s="205"/>
      <c r="AV396" s="205"/>
      <c r="AW396" s="205"/>
      <c r="AX396" s="205"/>
      <c r="AY396" s="205"/>
      <c r="AZ396" s="205"/>
      <c r="BA396" s="205"/>
      <c r="BB396" s="205"/>
      <c r="BC396" s="205"/>
      <c r="BD396" s="205"/>
      <c r="BE396" s="205"/>
      <c r="BF396" s="205"/>
      <c r="BG396" s="205"/>
      <c r="BH396" s="205"/>
      <c r="BI396" s="205"/>
      <c r="BJ396" s="205"/>
      <c r="BK396" s="205"/>
      <c r="BL396" s="205"/>
      <c r="BM396" s="205"/>
      <c r="BN396" s="205"/>
      <c r="BO396" s="205"/>
      <c r="BP396" s="205"/>
      <c r="BQ396" s="205"/>
      <c r="BR396" s="205"/>
      <c r="BS396" s="205"/>
      <c r="BT396" s="205"/>
      <c r="BU396" s="205"/>
      <c r="BV396" s="205"/>
      <c r="BW396" s="205"/>
      <c r="BX396" s="205"/>
      <c r="BY396" s="205"/>
      <c r="BZ396" s="205"/>
      <c r="CA396" s="205"/>
      <c r="CB396" s="205"/>
      <c r="CC396" s="205"/>
      <c r="CD396" s="205"/>
      <c r="CE396" s="205"/>
      <c r="CF396" s="205"/>
      <c r="CG396" s="205"/>
      <c r="CH396" s="205"/>
      <c r="CI396" s="205"/>
      <c r="CJ396" s="205"/>
      <c r="CK396" s="205"/>
      <c r="CL396" s="205"/>
      <c r="CM396" s="205"/>
      <c r="CN396" s="205"/>
      <c r="CO396" s="205"/>
    </row>
    <row r="397" spans="2:93" ht="20.100000000000001" customHeight="1" x14ac:dyDescent="0.25">
      <c r="B397" s="215"/>
      <c r="C397" s="216"/>
      <c r="D397" s="205"/>
      <c r="E397" s="205"/>
      <c r="F397" s="205"/>
      <c r="G397" s="205"/>
      <c r="H397" s="205"/>
      <c r="I397" s="205"/>
      <c r="J397" s="205"/>
      <c r="K397" s="205"/>
      <c r="L397" s="205"/>
      <c r="M397" s="205"/>
      <c r="N397" s="205"/>
      <c r="O397" s="205"/>
      <c r="P397" s="208"/>
      <c r="Q397" s="206"/>
      <c r="R397" s="206"/>
      <c r="S397" s="206"/>
      <c r="T397" s="206"/>
      <c r="U397" s="206"/>
      <c r="V397" s="206"/>
      <c r="W397" s="206"/>
      <c r="X397" s="206"/>
      <c r="Y397" s="206"/>
      <c r="Z397" s="206"/>
      <c r="AA397" s="206"/>
      <c r="AB397" s="206"/>
      <c r="AC397" s="207"/>
      <c r="AD397" s="207"/>
      <c r="AE397" s="205"/>
      <c r="AF397" s="205"/>
      <c r="AG397" s="205"/>
      <c r="AH397" s="205"/>
      <c r="AI397" s="205"/>
      <c r="AJ397" s="205"/>
      <c r="AK397" s="205"/>
      <c r="AL397" s="205"/>
      <c r="AM397" s="205"/>
      <c r="AN397" s="205"/>
      <c r="AO397" s="205"/>
      <c r="AP397" s="205"/>
      <c r="AQ397" s="205"/>
      <c r="AR397" s="205"/>
      <c r="AS397" s="205"/>
      <c r="AT397" s="205"/>
      <c r="AU397" s="205"/>
      <c r="AV397" s="205"/>
      <c r="AW397" s="205"/>
      <c r="AX397" s="205"/>
      <c r="AY397" s="205"/>
      <c r="AZ397" s="205"/>
      <c r="BA397" s="205"/>
      <c r="BB397" s="205"/>
      <c r="BC397" s="205"/>
      <c r="BD397" s="205"/>
      <c r="BE397" s="205"/>
      <c r="BF397" s="205"/>
      <c r="BG397" s="205"/>
      <c r="BH397" s="205"/>
      <c r="BI397" s="205"/>
      <c r="BJ397" s="205"/>
      <c r="BK397" s="205"/>
      <c r="BL397" s="205"/>
      <c r="BM397" s="205"/>
      <c r="BN397" s="205"/>
      <c r="BO397" s="205"/>
      <c r="BP397" s="205"/>
      <c r="BQ397" s="205"/>
      <c r="BR397" s="205"/>
      <c r="BS397" s="205"/>
      <c r="BT397" s="205"/>
      <c r="BU397" s="205"/>
      <c r="BV397" s="205"/>
      <c r="BW397" s="205"/>
      <c r="BX397" s="205"/>
      <c r="BY397" s="205"/>
      <c r="BZ397" s="205"/>
      <c r="CA397" s="205"/>
      <c r="CB397" s="205"/>
      <c r="CC397" s="205"/>
      <c r="CD397" s="205"/>
      <c r="CE397" s="205"/>
      <c r="CF397" s="205"/>
      <c r="CG397" s="205"/>
      <c r="CH397" s="205"/>
      <c r="CI397" s="205"/>
      <c r="CJ397" s="205"/>
      <c r="CK397" s="205"/>
      <c r="CL397" s="205"/>
      <c r="CM397" s="205"/>
      <c r="CN397" s="205"/>
      <c r="CO397" s="205"/>
    </row>
    <row r="398" spans="2:93" ht="20.100000000000001" customHeight="1" x14ac:dyDescent="0.25">
      <c r="B398" s="215"/>
      <c r="C398" s="216"/>
      <c r="D398" s="205"/>
      <c r="E398" s="205"/>
      <c r="F398" s="205"/>
      <c r="G398" s="205"/>
      <c r="H398" s="205"/>
      <c r="I398" s="205"/>
      <c r="J398" s="205"/>
      <c r="K398" s="205"/>
      <c r="L398" s="205"/>
      <c r="M398" s="205"/>
      <c r="N398" s="205"/>
      <c r="O398" s="205"/>
      <c r="P398" s="208"/>
      <c r="Q398" s="206"/>
      <c r="R398" s="206"/>
      <c r="S398" s="206"/>
      <c r="T398" s="206"/>
      <c r="U398" s="206"/>
      <c r="V398" s="206"/>
      <c r="W398" s="206"/>
      <c r="X398" s="206"/>
      <c r="Y398" s="206"/>
      <c r="Z398" s="206"/>
      <c r="AA398" s="206"/>
      <c r="AB398" s="206"/>
      <c r="AC398" s="207"/>
      <c r="AD398" s="207"/>
      <c r="AE398" s="205"/>
      <c r="AF398" s="205"/>
      <c r="AG398" s="205"/>
      <c r="AH398" s="205"/>
      <c r="AI398" s="205"/>
      <c r="AJ398" s="205"/>
      <c r="AK398" s="205"/>
      <c r="AL398" s="205"/>
      <c r="AM398" s="205"/>
      <c r="AN398" s="205"/>
      <c r="AO398" s="205"/>
      <c r="AP398" s="205"/>
      <c r="AQ398" s="205"/>
      <c r="AR398" s="205"/>
      <c r="AS398" s="205"/>
      <c r="AT398" s="205"/>
      <c r="AU398" s="205"/>
      <c r="AV398" s="205"/>
      <c r="AW398" s="205"/>
      <c r="AX398" s="205"/>
      <c r="AY398" s="205"/>
      <c r="AZ398" s="205"/>
      <c r="BA398" s="205"/>
      <c r="BB398" s="205"/>
      <c r="BC398" s="205"/>
      <c r="BD398" s="205"/>
      <c r="BE398" s="205"/>
      <c r="BF398" s="205"/>
      <c r="BG398" s="205"/>
      <c r="BH398" s="205"/>
      <c r="BI398" s="205"/>
      <c r="BJ398" s="205"/>
      <c r="BK398" s="205"/>
      <c r="BL398" s="205"/>
      <c r="BM398" s="205"/>
      <c r="BN398" s="205"/>
      <c r="BO398" s="205"/>
      <c r="BP398" s="205"/>
      <c r="BQ398" s="205"/>
      <c r="BR398" s="205"/>
      <c r="BS398" s="205"/>
      <c r="BT398" s="205"/>
      <c r="BU398" s="205"/>
      <c r="BV398" s="205"/>
      <c r="BW398" s="205"/>
      <c r="BX398" s="205"/>
      <c r="BY398" s="205"/>
      <c r="BZ398" s="205"/>
      <c r="CA398" s="205"/>
      <c r="CB398" s="205"/>
      <c r="CC398" s="205"/>
      <c r="CD398" s="205"/>
      <c r="CE398" s="205"/>
      <c r="CF398" s="205"/>
      <c r="CG398" s="205"/>
      <c r="CH398" s="205"/>
      <c r="CI398" s="205"/>
      <c r="CJ398" s="205"/>
      <c r="CK398" s="205"/>
      <c r="CL398" s="205"/>
      <c r="CM398" s="205"/>
      <c r="CN398" s="205"/>
      <c r="CO398" s="205"/>
    </row>
    <row r="399" spans="2:93" ht="20.100000000000001" customHeight="1" x14ac:dyDescent="0.25">
      <c r="B399" s="215"/>
      <c r="C399" s="216"/>
      <c r="D399" s="205"/>
      <c r="E399" s="205"/>
      <c r="F399" s="205"/>
      <c r="G399" s="205"/>
      <c r="H399" s="205"/>
      <c r="I399" s="205"/>
      <c r="J399" s="205"/>
      <c r="K399" s="205"/>
      <c r="L399" s="205"/>
      <c r="M399" s="205"/>
      <c r="N399" s="205"/>
      <c r="O399" s="205"/>
      <c r="P399" s="208"/>
      <c r="Q399" s="206"/>
      <c r="R399" s="206"/>
      <c r="S399" s="206"/>
      <c r="T399" s="206"/>
      <c r="U399" s="206"/>
      <c r="V399" s="206"/>
      <c r="W399" s="206"/>
      <c r="X399" s="206"/>
      <c r="Y399" s="206"/>
      <c r="Z399" s="206"/>
      <c r="AA399" s="206"/>
      <c r="AB399" s="206"/>
      <c r="AC399" s="207"/>
      <c r="AD399" s="207"/>
      <c r="AE399" s="205"/>
      <c r="AF399" s="205"/>
      <c r="AG399" s="205"/>
      <c r="AH399" s="205"/>
      <c r="AI399" s="205"/>
      <c r="AJ399" s="205"/>
      <c r="AK399" s="205"/>
      <c r="AL399" s="205"/>
      <c r="AM399" s="205"/>
      <c r="AN399" s="205"/>
      <c r="AO399" s="205"/>
      <c r="AP399" s="205"/>
      <c r="AQ399" s="205"/>
      <c r="AR399" s="205"/>
      <c r="AS399" s="205"/>
      <c r="AT399" s="205"/>
      <c r="AU399" s="205"/>
      <c r="AV399" s="205"/>
      <c r="AW399" s="205"/>
      <c r="AX399" s="205"/>
      <c r="AY399" s="205"/>
      <c r="AZ399" s="205"/>
      <c r="BA399" s="205"/>
      <c r="BB399" s="205"/>
      <c r="BC399" s="205"/>
      <c r="BD399" s="205"/>
      <c r="BE399" s="205"/>
      <c r="BF399" s="205"/>
      <c r="BG399" s="205"/>
      <c r="BH399" s="205"/>
      <c r="BI399" s="205"/>
      <c r="BJ399" s="205"/>
      <c r="BK399" s="205"/>
      <c r="BL399" s="205"/>
      <c r="BM399" s="205"/>
      <c r="BN399" s="205"/>
      <c r="BO399" s="205"/>
      <c r="BP399" s="205"/>
      <c r="BQ399" s="205"/>
      <c r="BR399" s="205"/>
      <c r="BS399" s="205"/>
      <c r="BT399" s="205"/>
      <c r="BU399" s="205"/>
      <c r="BV399" s="205"/>
      <c r="BW399" s="205"/>
      <c r="BX399" s="205"/>
      <c r="BY399" s="205"/>
      <c r="BZ399" s="205"/>
      <c r="CA399" s="205"/>
      <c r="CB399" s="205"/>
      <c r="CC399" s="205"/>
      <c r="CD399" s="205"/>
      <c r="CE399" s="205"/>
      <c r="CF399" s="205"/>
      <c r="CG399" s="205"/>
      <c r="CH399" s="205"/>
      <c r="CI399" s="205"/>
      <c r="CJ399" s="205"/>
      <c r="CK399" s="205"/>
      <c r="CL399" s="205"/>
      <c r="CM399" s="205"/>
      <c r="CN399" s="205"/>
      <c r="CO399" s="205"/>
    </row>
    <row r="400" spans="2:93" ht="20.100000000000001" customHeight="1" x14ac:dyDescent="0.25">
      <c r="B400" s="215"/>
      <c r="C400" s="216"/>
      <c r="D400" s="205"/>
      <c r="E400" s="205"/>
      <c r="F400" s="205"/>
      <c r="G400" s="205"/>
      <c r="H400" s="205"/>
      <c r="I400" s="205"/>
      <c r="J400" s="205"/>
      <c r="K400" s="205"/>
      <c r="L400" s="205"/>
      <c r="M400" s="205"/>
      <c r="N400" s="205"/>
      <c r="O400" s="205"/>
      <c r="P400" s="208"/>
      <c r="Q400" s="206"/>
      <c r="R400" s="206"/>
      <c r="S400" s="206"/>
      <c r="T400" s="206"/>
      <c r="U400" s="206"/>
      <c r="V400" s="206"/>
      <c r="W400" s="206"/>
      <c r="X400" s="206"/>
      <c r="Y400" s="206"/>
      <c r="Z400" s="206"/>
      <c r="AA400" s="206"/>
      <c r="AB400" s="206"/>
      <c r="AC400" s="207"/>
      <c r="AD400" s="207"/>
      <c r="AE400" s="205"/>
      <c r="AF400" s="205"/>
      <c r="AG400" s="205"/>
      <c r="AH400" s="205"/>
      <c r="AI400" s="205"/>
      <c r="AJ400" s="205"/>
      <c r="AK400" s="205"/>
      <c r="AL400" s="205"/>
      <c r="AM400" s="205"/>
      <c r="AN400" s="205"/>
      <c r="AO400" s="205"/>
      <c r="AP400" s="205"/>
      <c r="AQ400" s="205"/>
      <c r="AR400" s="205"/>
      <c r="AS400" s="205"/>
      <c r="AT400" s="205"/>
      <c r="AU400" s="205"/>
      <c r="AV400" s="205"/>
      <c r="AW400" s="205"/>
      <c r="AX400" s="205"/>
      <c r="AY400" s="205"/>
      <c r="AZ400" s="205"/>
      <c r="BA400" s="205"/>
      <c r="BB400" s="205"/>
      <c r="BC400" s="205"/>
      <c r="BD400" s="205"/>
      <c r="BE400" s="205"/>
      <c r="BF400" s="205"/>
      <c r="BG400" s="205"/>
      <c r="BH400" s="205"/>
      <c r="BI400" s="205"/>
      <c r="BJ400" s="205"/>
      <c r="BK400" s="205"/>
      <c r="BL400" s="205"/>
      <c r="BM400" s="205"/>
      <c r="BN400" s="205"/>
      <c r="BO400" s="205"/>
      <c r="BP400" s="205"/>
      <c r="BQ400" s="205"/>
      <c r="BR400" s="205"/>
      <c r="BS400" s="205"/>
      <c r="BT400" s="205"/>
      <c r="BU400" s="205"/>
      <c r="BV400" s="205"/>
      <c r="BW400" s="205"/>
      <c r="BX400" s="205"/>
      <c r="BY400" s="205"/>
      <c r="BZ400" s="205"/>
      <c r="CA400" s="205"/>
      <c r="CB400" s="205"/>
      <c r="CC400" s="205"/>
      <c r="CD400" s="205"/>
      <c r="CE400" s="205"/>
      <c r="CF400" s="205"/>
      <c r="CG400" s="205"/>
      <c r="CH400" s="205"/>
      <c r="CI400" s="205"/>
      <c r="CJ400" s="205"/>
      <c r="CK400" s="205"/>
      <c r="CL400" s="205"/>
      <c r="CM400" s="205"/>
      <c r="CN400" s="205"/>
      <c r="CO400" s="205"/>
    </row>
    <row r="401" spans="2:93" ht="20.100000000000001" customHeight="1" x14ac:dyDescent="0.25">
      <c r="B401" s="215"/>
      <c r="C401" s="216"/>
      <c r="D401" s="205"/>
      <c r="E401" s="205"/>
      <c r="F401" s="205"/>
      <c r="G401" s="205"/>
      <c r="H401" s="205"/>
      <c r="I401" s="205"/>
      <c r="J401" s="205"/>
      <c r="K401" s="205"/>
      <c r="L401" s="205"/>
      <c r="M401" s="205"/>
      <c r="N401" s="205"/>
      <c r="O401" s="205"/>
      <c r="P401" s="208"/>
      <c r="Q401" s="206"/>
      <c r="R401" s="206"/>
      <c r="S401" s="206"/>
      <c r="T401" s="206"/>
      <c r="U401" s="206"/>
      <c r="V401" s="206"/>
      <c r="W401" s="206"/>
      <c r="X401" s="206"/>
      <c r="Y401" s="206"/>
      <c r="Z401" s="206"/>
      <c r="AA401" s="206"/>
      <c r="AB401" s="206"/>
      <c r="AC401" s="207"/>
      <c r="AD401" s="207"/>
      <c r="AE401" s="205"/>
      <c r="AF401" s="205"/>
      <c r="AG401" s="205"/>
      <c r="AH401" s="205"/>
      <c r="AI401" s="205"/>
      <c r="AJ401" s="205"/>
      <c r="AK401" s="205"/>
      <c r="AL401" s="205"/>
      <c r="AM401" s="205"/>
      <c r="AN401" s="205"/>
      <c r="AO401" s="205"/>
      <c r="AP401" s="205"/>
      <c r="AQ401" s="205"/>
      <c r="AR401" s="205"/>
      <c r="AS401" s="205"/>
      <c r="AT401" s="205"/>
      <c r="AU401" s="205"/>
      <c r="AV401" s="205"/>
      <c r="AW401" s="205"/>
      <c r="AX401" s="205"/>
      <c r="AY401" s="205"/>
      <c r="AZ401" s="205"/>
      <c r="BA401" s="205"/>
      <c r="BB401" s="205"/>
      <c r="BC401" s="205"/>
      <c r="BD401" s="205"/>
      <c r="BE401" s="205"/>
      <c r="BF401" s="205"/>
      <c r="BG401" s="205"/>
      <c r="BH401" s="205"/>
      <c r="BI401" s="205"/>
      <c r="BJ401" s="205"/>
      <c r="BK401" s="205"/>
      <c r="BL401" s="205"/>
      <c r="BM401" s="205"/>
      <c r="BN401" s="205"/>
      <c r="BO401" s="205"/>
      <c r="BP401" s="205"/>
      <c r="BQ401" s="205"/>
      <c r="BR401" s="205"/>
      <c r="BS401" s="205"/>
      <c r="BT401" s="205"/>
      <c r="BU401" s="205"/>
      <c r="BV401" s="205"/>
      <c r="BW401" s="205"/>
      <c r="BX401" s="205"/>
      <c r="BY401" s="205"/>
      <c r="BZ401" s="205"/>
      <c r="CA401" s="205"/>
      <c r="CB401" s="205"/>
      <c r="CC401" s="205"/>
      <c r="CD401" s="205"/>
      <c r="CE401" s="205"/>
      <c r="CF401" s="205"/>
      <c r="CG401" s="205"/>
      <c r="CH401" s="205"/>
      <c r="CI401" s="205"/>
      <c r="CJ401" s="205"/>
      <c r="CK401" s="205"/>
      <c r="CL401" s="205"/>
      <c r="CM401" s="205"/>
      <c r="CN401" s="205"/>
      <c r="CO401" s="205"/>
    </row>
    <row r="402" spans="2:93" ht="20.100000000000001" customHeight="1" x14ac:dyDescent="0.25">
      <c r="B402" s="215"/>
      <c r="C402" s="216"/>
      <c r="D402" s="205"/>
      <c r="E402" s="205"/>
      <c r="F402" s="205"/>
      <c r="G402" s="205"/>
      <c r="H402" s="205"/>
      <c r="I402" s="205"/>
      <c r="J402" s="205"/>
      <c r="K402" s="205"/>
      <c r="L402" s="205"/>
      <c r="M402" s="205"/>
      <c r="N402" s="205"/>
      <c r="O402" s="205"/>
      <c r="P402" s="208"/>
      <c r="Q402" s="206"/>
      <c r="R402" s="206"/>
      <c r="S402" s="206"/>
      <c r="T402" s="206"/>
      <c r="U402" s="206"/>
      <c r="V402" s="206"/>
      <c r="W402" s="206"/>
      <c r="X402" s="206"/>
      <c r="Y402" s="206"/>
      <c r="Z402" s="206"/>
      <c r="AA402" s="206"/>
      <c r="AB402" s="206"/>
      <c r="AC402" s="207"/>
      <c r="AD402" s="207"/>
      <c r="AE402" s="205"/>
      <c r="AF402" s="205"/>
      <c r="AG402" s="205"/>
      <c r="AH402" s="205"/>
      <c r="AI402" s="205"/>
      <c r="AJ402" s="205"/>
      <c r="AK402" s="205"/>
      <c r="AL402" s="205"/>
      <c r="AM402" s="205"/>
      <c r="AN402" s="205"/>
      <c r="AO402" s="205"/>
      <c r="AP402" s="205"/>
      <c r="AQ402" s="205"/>
      <c r="AR402" s="205"/>
      <c r="AS402" s="205"/>
      <c r="AT402" s="205"/>
      <c r="AU402" s="205"/>
      <c r="AV402" s="205"/>
      <c r="AW402" s="205"/>
      <c r="AX402" s="205"/>
      <c r="AY402" s="205"/>
      <c r="AZ402" s="205"/>
      <c r="BA402" s="205"/>
      <c r="BB402" s="205"/>
      <c r="BC402" s="205"/>
      <c r="BD402" s="205"/>
      <c r="BE402" s="205"/>
      <c r="BF402" s="205"/>
      <c r="BG402" s="205"/>
      <c r="BH402" s="205"/>
      <c r="BI402" s="205"/>
      <c r="BJ402" s="205"/>
      <c r="BK402" s="205"/>
      <c r="BL402" s="205"/>
      <c r="BM402" s="205"/>
      <c r="BN402" s="205"/>
      <c r="BO402" s="205"/>
      <c r="BP402" s="205"/>
      <c r="BQ402" s="205"/>
      <c r="BR402" s="205"/>
      <c r="BS402" s="205"/>
      <c r="BT402" s="205"/>
      <c r="BU402" s="205"/>
      <c r="BV402" s="205"/>
      <c r="BW402" s="205"/>
      <c r="BX402" s="205"/>
      <c r="BY402" s="205"/>
      <c r="BZ402" s="205"/>
      <c r="CA402" s="205"/>
      <c r="CB402" s="205"/>
      <c r="CC402" s="205"/>
      <c r="CD402" s="205"/>
      <c r="CE402" s="205"/>
      <c r="CF402" s="205"/>
      <c r="CG402" s="205"/>
      <c r="CH402" s="205"/>
      <c r="CI402" s="205"/>
      <c r="CJ402" s="205"/>
      <c r="CK402" s="205"/>
      <c r="CL402" s="205"/>
      <c r="CM402" s="205"/>
      <c r="CN402" s="205"/>
      <c r="CO402" s="205"/>
    </row>
    <row r="403" spans="2:93" ht="20.100000000000001" customHeight="1" x14ac:dyDescent="0.25">
      <c r="B403" s="215"/>
      <c r="C403" s="216"/>
      <c r="D403" s="205"/>
      <c r="E403" s="205"/>
      <c r="F403" s="205"/>
      <c r="G403" s="205"/>
      <c r="H403" s="205"/>
      <c r="I403" s="205"/>
      <c r="J403" s="205"/>
      <c r="K403" s="205"/>
      <c r="L403" s="205"/>
      <c r="M403" s="205"/>
      <c r="N403" s="205"/>
      <c r="O403" s="205"/>
      <c r="P403" s="208"/>
      <c r="Q403" s="206"/>
      <c r="R403" s="206"/>
      <c r="S403" s="206"/>
      <c r="T403" s="206"/>
      <c r="U403" s="206"/>
      <c r="V403" s="206"/>
      <c r="W403" s="206"/>
      <c r="X403" s="206"/>
      <c r="Y403" s="206"/>
      <c r="Z403" s="206"/>
      <c r="AA403" s="206"/>
      <c r="AB403" s="206"/>
      <c r="AC403" s="207"/>
      <c r="AD403" s="207"/>
      <c r="AE403" s="205"/>
      <c r="AF403" s="205"/>
      <c r="AG403" s="205"/>
      <c r="AH403" s="205"/>
      <c r="AI403" s="205"/>
      <c r="AJ403" s="205"/>
      <c r="AK403" s="205"/>
      <c r="AL403" s="205"/>
      <c r="AM403" s="205"/>
      <c r="AN403" s="205"/>
      <c r="AO403" s="205"/>
      <c r="AP403" s="205"/>
      <c r="AQ403" s="205"/>
      <c r="AR403" s="205"/>
      <c r="AS403" s="205"/>
      <c r="AT403" s="205"/>
      <c r="AU403" s="205"/>
      <c r="AV403" s="205"/>
      <c r="AW403" s="205"/>
      <c r="AX403" s="205"/>
      <c r="AY403" s="205"/>
      <c r="AZ403" s="205"/>
      <c r="BA403" s="205"/>
      <c r="BB403" s="205"/>
      <c r="BC403" s="205"/>
      <c r="BD403" s="205"/>
      <c r="BE403" s="205"/>
      <c r="BF403" s="205"/>
      <c r="BG403" s="205"/>
      <c r="BH403" s="205"/>
      <c r="BI403" s="205"/>
      <c r="BJ403" s="205"/>
      <c r="BK403" s="205"/>
      <c r="BL403" s="205"/>
      <c r="BM403" s="205"/>
      <c r="BN403" s="205"/>
      <c r="BO403" s="205"/>
      <c r="BP403" s="205"/>
      <c r="BQ403" s="205"/>
      <c r="BR403" s="205"/>
      <c r="BS403" s="205"/>
      <c r="BT403" s="205"/>
      <c r="BU403" s="205"/>
      <c r="BV403" s="205"/>
      <c r="BW403" s="205"/>
      <c r="BX403" s="205"/>
      <c r="BY403" s="205"/>
      <c r="BZ403" s="205"/>
      <c r="CA403" s="205"/>
      <c r="CB403" s="205"/>
      <c r="CC403" s="205"/>
      <c r="CD403" s="205"/>
      <c r="CE403" s="205"/>
      <c r="CF403" s="205"/>
      <c r="CG403" s="205"/>
      <c r="CH403" s="205"/>
      <c r="CI403" s="205"/>
      <c r="CJ403" s="205"/>
      <c r="CK403" s="205"/>
      <c r="CL403" s="205"/>
      <c r="CM403" s="205"/>
      <c r="CN403" s="205"/>
      <c r="CO403" s="205"/>
    </row>
    <row r="404" spans="2:93" ht="20.100000000000001" customHeight="1" x14ac:dyDescent="0.25">
      <c r="B404" s="215"/>
      <c r="C404" s="216"/>
      <c r="D404" s="205"/>
      <c r="E404" s="205"/>
      <c r="F404" s="205"/>
      <c r="G404" s="205"/>
      <c r="H404" s="205"/>
      <c r="I404" s="205"/>
      <c r="J404" s="205"/>
      <c r="K404" s="205"/>
      <c r="L404" s="205"/>
      <c r="M404" s="205"/>
      <c r="N404" s="205"/>
      <c r="O404" s="205"/>
      <c r="P404" s="208"/>
      <c r="Q404" s="206"/>
      <c r="R404" s="206"/>
      <c r="S404" s="206"/>
      <c r="T404" s="206"/>
      <c r="U404" s="206"/>
      <c r="V404" s="206"/>
      <c r="W404" s="206"/>
      <c r="X404" s="206"/>
      <c r="Y404" s="206"/>
      <c r="Z404" s="206"/>
      <c r="AA404" s="206"/>
      <c r="AB404" s="206"/>
      <c r="AC404" s="207"/>
      <c r="AD404" s="207"/>
      <c r="AE404" s="205"/>
      <c r="AF404" s="205"/>
      <c r="AG404" s="205"/>
      <c r="AH404" s="205"/>
      <c r="AI404" s="205"/>
      <c r="AJ404" s="205"/>
      <c r="AK404" s="205"/>
      <c r="AL404" s="205"/>
      <c r="AM404" s="205"/>
      <c r="AN404" s="205"/>
      <c r="AO404" s="205"/>
      <c r="AP404" s="205"/>
      <c r="AQ404" s="205"/>
      <c r="AR404" s="205"/>
      <c r="AS404" s="205"/>
      <c r="AT404" s="205"/>
      <c r="AU404" s="205"/>
      <c r="AV404" s="205"/>
      <c r="AW404" s="205"/>
      <c r="AX404" s="205"/>
      <c r="AY404" s="205"/>
      <c r="AZ404" s="205"/>
      <c r="BA404" s="205"/>
      <c r="BB404" s="205"/>
      <c r="BC404" s="205"/>
      <c r="BD404" s="205"/>
      <c r="BE404" s="205"/>
      <c r="BF404" s="205"/>
      <c r="BG404" s="205"/>
      <c r="BH404" s="205"/>
      <c r="BI404" s="205"/>
      <c r="BJ404" s="205"/>
      <c r="BK404" s="205"/>
      <c r="BL404" s="205"/>
      <c r="BM404" s="205"/>
      <c r="BN404" s="205"/>
      <c r="BO404" s="205"/>
      <c r="BP404" s="205"/>
      <c r="BQ404" s="205"/>
      <c r="BR404" s="205"/>
      <c r="BS404" s="205"/>
      <c r="BT404" s="205"/>
      <c r="BU404" s="205"/>
      <c r="BV404" s="205"/>
      <c r="BW404" s="205"/>
      <c r="BX404" s="205"/>
      <c r="BY404" s="205"/>
      <c r="BZ404" s="205"/>
      <c r="CA404" s="205"/>
      <c r="CB404" s="205"/>
      <c r="CC404" s="205"/>
      <c r="CD404" s="205"/>
      <c r="CE404" s="205"/>
      <c r="CF404" s="205"/>
      <c r="CG404" s="205"/>
      <c r="CH404" s="205"/>
      <c r="CI404" s="205"/>
      <c r="CJ404" s="205"/>
      <c r="CK404" s="205"/>
      <c r="CL404" s="205"/>
      <c r="CM404" s="205"/>
      <c r="CN404" s="205"/>
      <c r="CO404" s="205"/>
    </row>
    <row r="405" spans="2:93" ht="20.100000000000001" customHeight="1" x14ac:dyDescent="0.25">
      <c r="B405" s="215"/>
      <c r="C405" s="216"/>
      <c r="D405" s="205"/>
      <c r="E405" s="205"/>
      <c r="F405" s="205"/>
      <c r="G405" s="205"/>
      <c r="H405" s="205"/>
      <c r="I405" s="205"/>
      <c r="J405" s="205"/>
      <c r="K405" s="205"/>
      <c r="L405" s="205"/>
      <c r="M405" s="205"/>
      <c r="N405" s="205"/>
      <c r="O405" s="205"/>
      <c r="P405" s="208"/>
      <c r="Q405" s="206"/>
      <c r="R405" s="206"/>
      <c r="S405" s="206"/>
      <c r="T405" s="206"/>
      <c r="U405" s="206"/>
      <c r="V405" s="206"/>
      <c r="W405" s="206"/>
      <c r="X405" s="206"/>
      <c r="Y405" s="206"/>
      <c r="Z405" s="206"/>
      <c r="AA405" s="206"/>
      <c r="AB405" s="206"/>
      <c r="AC405" s="207"/>
      <c r="AD405" s="207"/>
      <c r="AE405" s="205"/>
      <c r="AF405" s="205"/>
      <c r="AG405" s="205"/>
      <c r="AH405" s="205"/>
      <c r="AI405" s="205"/>
      <c r="AJ405" s="205"/>
      <c r="AK405" s="205"/>
      <c r="AL405" s="205"/>
      <c r="AM405" s="205"/>
      <c r="AN405" s="205"/>
      <c r="AO405" s="205"/>
      <c r="AP405" s="205"/>
      <c r="AQ405" s="205"/>
      <c r="AR405" s="205"/>
      <c r="AS405" s="205"/>
      <c r="AT405" s="205"/>
      <c r="AU405" s="205"/>
      <c r="AV405" s="205"/>
      <c r="AW405" s="205"/>
      <c r="AX405" s="205"/>
      <c r="AY405" s="205"/>
      <c r="AZ405" s="205"/>
      <c r="BA405" s="205"/>
      <c r="BB405" s="205"/>
      <c r="BC405" s="205"/>
      <c r="BD405" s="205"/>
      <c r="BE405" s="205"/>
      <c r="BF405" s="205"/>
      <c r="BG405" s="205"/>
      <c r="BH405" s="205"/>
      <c r="BI405" s="205"/>
      <c r="BJ405" s="205"/>
      <c r="BK405" s="205"/>
      <c r="BL405" s="205"/>
      <c r="BM405" s="205"/>
      <c r="BN405" s="205"/>
      <c r="BO405" s="205"/>
      <c r="BP405" s="205"/>
      <c r="BQ405" s="205"/>
      <c r="BR405" s="205"/>
      <c r="BS405" s="205"/>
      <c r="BT405" s="205"/>
      <c r="BU405" s="205"/>
      <c r="BV405" s="205"/>
      <c r="BW405" s="205"/>
      <c r="BX405" s="205"/>
      <c r="BY405" s="205"/>
      <c r="BZ405" s="205"/>
      <c r="CA405" s="205"/>
      <c r="CB405" s="205"/>
      <c r="CC405" s="205"/>
      <c r="CD405" s="205"/>
      <c r="CE405" s="205"/>
      <c r="CF405" s="205"/>
      <c r="CG405" s="205"/>
      <c r="CH405" s="205"/>
      <c r="CI405" s="205"/>
      <c r="CJ405" s="205"/>
      <c r="CK405" s="205"/>
      <c r="CL405" s="205"/>
      <c r="CM405" s="205"/>
      <c r="CN405" s="205"/>
      <c r="CO405" s="205"/>
    </row>
    <row r="406" spans="2:93" ht="20.100000000000001" customHeight="1" x14ac:dyDescent="0.25">
      <c r="B406" s="215"/>
      <c r="C406" s="216"/>
      <c r="D406" s="205"/>
      <c r="E406" s="205"/>
      <c r="F406" s="205"/>
      <c r="G406" s="205"/>
      <c r="H406" s="205"/>
      <c r="I406" s="205"/>
      <c r="J406" s="205"/>
      <c r="K406" s="205"/>
      <c r="L406" s="205"/>
      <c r="M406" s="205"/>
      <c r="N406" s="205"/>
      <c r="O406" s="205"/>
      <c r="P406" s="208"/>
      <c r="Q406" s="206"/>
      <c r="R406" s="206"/>
      <c r="S406" s="206"/>
      <c r="T406" s="206"/>
      <c r="U406" s="206"/>
      <c r="V406" s="206"/>
      <c r="W406" s="206"/>
      <c r="X406" s="206"/>
      <c r="Y406" s="206"/>
      <c r="Z406" s="206"/>
      <c r="AA406" s="206"/>
      <c r="AB406" s="206"/>
      <c r="AC406" s="207"/>
      <c r="AD406" s="207"/>
      <c r="AE406" s="205"/>
      <c r="AF406" s="205"/>
      <c r="AG406" s="205"/>
      <c r="AH406" s="205"/>
      <c r="AI406" s="205"/>
      <c r="AJ406" s="205"/>
      <c r="AK406" s="205"/>
      <c r="AL406" s="205"/>
      <c r="AM406" s="205"/>
      <c r="AN406" s="205"/>
      <c r="AO406" s="205"/>
      <c r="AP406" s="205"/>
      <c r="AQ406" s="205"/>
      <c r="AR406" s="205"/>
      <c r="AS406" s="205"/>
      <c r="AT406" s="205"/>
      <c r="AU406" s="205"/>
      <c r="AV406" s="205"/>
      <c r="AW406" s="205"/>
      <c r="AX406" s="205"/>
      <c r="AY406" s="205"/>
      <c r="AZ406" s="205"/>
      <c r="BA406" s="205"/>
      <c r="BB406" s="205"/>
      <c r="BC406" s="205"/>
      <c r="BD406" s="205"/>
      <c r="BE406" s="205"/>
      <c r="BF406" s="205"/>
      <c r="BG406" s="205"/>
      <c r="BH406" s="205"/>
      <c r="BI406" s="205"/>
      <c r="BJ406" s="205"/>
      <c r="BK406" s="205"/>
      <c r="BL406" s="205"/>
      <c r="BM406" s="205"/>
      <c r="BN406" s="205"/>
      <c r="BO406" s="205"/>
      <c r="BP406" s="205"/>
      <c r="BQ406" s="205"/>
      <c r="BR406" s="205"/>
      <c r="BS406" s="205"/>
      <c r="BT406" s="205"/>
      <c r="BU406" s="205"/>
      <c r="BV406" s="205"/>
      <c r="BW406" s="205"/>
      <c r="BX406" s="205"/>
      <c r="BY406" s="205"/>
      <c r="BZ406" s="205"/>
      <c r="CA406" s="205"/>
      <c r="CB406" s="205"/>
      <c r="CC406" s="205"/>
      <c r="CD406" s="205"/>
      <c r="CE406" s="205"/>
      <c r="CF406" s="205"/>
      <c r="CG406" s="205"/>
      <c r="CH406" s="205"/>
      <c r="CI406" s="205"/>
      <c r="CJ406" s="205"/>
      <c r="CK406" s="205"/>
      <c r="CL406" s="205"/>
      <c r="CM406" s="205"/>
      <c r="CN406" s="205"/>
      <c r="CO406" s="205"/>
    </row>
    <row r="407" spans="2:93" ht="20.100000000000001" customHeight="1" x14ac:dyDescent="0.25">
      <c r="B407" s="215"/>
      <c r="C407" s="216"/>
      <c r="D407" s="205"/>
      <c r="E407" s="205"/>
      <c r="F407" s="205"/>
      <c r="G407" s="205"/>
      <c r="H407" s="205"/>
      <c r="I407" s="205"/>
      <c r="J407" s="205"/>
      <c r="K407" s="205"/>
      <c r="L407" s="205"/>
      <c r="M407" s="205"/>
      <c r="N407" s="205"/>
      <c r="O407" s="205"/>
      <c r="P407" s="208"/>
      <c r="Q407" s="206"/>
      <c r="R407" s="206"/>
      <c r="S407" s="206"/>
      <c r="T407" s="206"/>
      <c r="U407" s="206"/>
      <c r="V407" s="206"/>
      <c r="W407" s="206"/>
      <c r="X407" s="206"/>
      <c r="Y407" s="206"/>
      <c r="Z407" s="206"/>
      <c r="AA407" s="206"/>
      <c r="AB407" s="206"/>
      <c r="AC407" s="207"/>
      <c r="AD407" s="207"/>
      <c r="AE407" s="205"/>
      <c r="AF407" s="205"/>
      <c r="AG407" s="205"/>
      <c r="AH407" s="205"/>
      <c r="AI407" s="205"/>
      <c r="AJ407" s="205"/>
      <c r="AK407" s="205"/>
      <c r="AL407" s="205"/>
      <c r="AM407" s="205"/>
      <c r="AN407" s="205"/>
      <c r="AO407" s="205"/>
      <c r="AP407" s="205"/>
      <c r="AQ407" s="205"/>
      <c r="AR407" s="205"/>
      <c r="AS407" s="205"/>
      <c r="AT407" s="205"/>
      <c r="AU407" s="205"/>
      <c r="AV407" s="205"/>
      <c r="AW407" s="205"/>
      <c r="AX407" s="205"/>
      <c r="AY407" s="205"/>
      <c r="AZ407" s="205"/>
      <c r="BA407" s="205"/>
      <c r="BB407" s="205"/>
      <c r="BC407" s="205"/>
      <c r="BD407" s="205"/>
      <c r="BE407" s="205"/>
      <c r="BF407" s="205"/>
      <c r="BG407" s="205"/>
      <c r="BH407" s="205"/>
      <c r="BI407" s="205"/>
      <c r="BJ407" s="205"/>
      <c r="BK407" s="205"/>
      <c r="BL407" s="205"/>
      <c r="BM407" s="205"/>
      <c r="BN407" s="205"/>
      <c r="BO407" s="205"/>
      <c r="BP407" s="205"/>
      <c r="BQ407" s="205"/>
      <c r="BR407" s="205"/>
      <c r="BS407" s="205"/>
      <c r="BT407" s="205"/>
      <c r="BU407" s="205"/>
      <c r="BV407" s="205"/>
      <c r="BW407" s="205"/>
      <c r="BX407" s="205"/>
      <c r="BY407" s="205"/>
      <c r="BZ407" s="205"/>
      <c r="CA407" s="205"/>
      <c r="CB407" s="205"/>
      <c r="CC407" s="205"/>
      <c r="CD407" s="205"/>
      <c r="CE407" s="205"/>
      <c r="CF407" s="205"/>
      <c r="CG407" s="205"/>
      <c r="CH407" s="205"/>
      <c r="CI407" s="205"/>
      <c r="CJ407" s="205"/>
      <c r="CK407" s="205"/>
      <c r="CL407" s="205"/>
      <c r="CM407" s="205"/>
      <c r="CN407" s="205"/>
      <c r="CO407" s="205"/>
    </row>
  </sheetData>
  <sortState ref="B110:CF134">
    <sortCondition ref="B110:B134"/>
  </sortState>
  <mergeCells count="56">
    <mergeCell ref="BN156:BN158"/>
    <mergeCell ref="BN240:BN241"/>
    <mergeCell ref="B245:C245"/>
    <mergeCell ref="B206:C206"/>
    <mergeCell ref="B188:C188"/>
    <mergeCell ref="B199:C199"/>
    <mergeCell ref="B200:C200"/>
    <mergeCell ref="B241:C241"/>
    <mergeCell ref="B208:C208"/>
    <mergeCell ref="B213:C213"/>
    <mergeCell ref="B215:C215"/>
    <mergeCell ref="B217:C217"/>
    <mergeCell ref="B224:C224"/>
    <mergeCell ref="B226:C226"/>
    <mergeCell ref="B170:C170"/>
    <mergeCell ref="B174:C174"/>
    <mergeCell ref="AC9:AC11"/>
    <mergeCell ref="B243:C243"/>
    <mergeCell ref="B183:C183"/>
    <mergeCell ref="AC240:AC241"/>
    <mergeCell ref="Q240:AB240"/>
    <mergeCell ref="D240:O240"/>
    <mergeCell ref="P240:P241"/>
    <mergeCell ref="B176:C176"/>
    <mergeCell ref="B198:C198"/>
    <mergeCell ref="B204:C204"/>
    <mergeCell ref="B194:C194"/>
    <mergeCell ref="B84:C84"/>
    <mergeCell ref="B156:C156"/>
    <mergeCell ref="B231:C231"/>
    <mergeCell ref="B235:C235"/>
    <mergeCell ref="B233:C233"/>
    <mergeCell ref="CO10:CO11"/>
    <mergeCell ref="B172:C172"/>
    <mergeCell ref="B50:C50"/>
    <mergeCell ref="AC156:AC158"/>
    <mergeCell ref="P156:P158"/>
    <mergeCell ref="B160:C160"/>
    <mergeCell ref="B9:C11"/>
    <mergeCell ref="B15:C15"/>
    <mergeCell ref="B168:C168"/>
    <mergeCell ref="B162:C162"/>
    <mergeCell ref="Q9:AB10"/>
    <mergeCell ref="P9:P11"/>
    <mergeCell ref="D156:O156"/>
    <mergeCell ref="D9:O10"/>
    <mergeCell ref="B81:C81"/>
    <mergeCell ref="Q156:AB156"/>
    <mergeCell ref="CL9:CN9"/>
    <mergeCell ref="AD9:AO10"/>
    <mergeCell ref="CL10:CN10"/>
    <mergeCell ref="AP9:BA10"/>
    <mergeCell ref="BB9:BM10"/>
    <mergeCell ref="BO9:BZ10"/>
    <mergeCell ref="BN9:BN11"/>
    <mergeCell ref="CA9:CK10"/>
  </mergeCells>
  <phoneticPr fontId="6" type="noConversion"/>
  <printOptions horizontalCentered="1"/>
  <pageMargins left="0.15748031496062992" right="0.15748031496062992" top="0.19685039370078741" bottom="0.19685039370078741" header="0.19685039370078741" footer="0.19685039370078741"/>
  <pageSetup scale="34" fitToHeight="0" orientation="landscape" r:id="rId1"/>
  <headerFooter>
    <oddFooter>&amp;L/MLC&amp;C&amp;"Arial,Negrita"&amp;12&amp;P</oddFooter>
  </headerFooter>
  <rowBreaks count="4" manualBreakCount="4">
    <brk id="85" min="1" max="89" man="1"/>
    <brk id="163" min="1" max="87" man="1"/>
    <brk id="238" min="1" max="92" man="1"/>
    <brk id="245" max="16383" man="1"/>
  </rowBreaks>
  <colBreaks count="1" manualBreakCount="1">
    <brk id="93" max="1048575" man="1"/>
  </colBreaks>
  <ignoredErrors>
    <ignoredError sqref="BN13:BN15" formula="1"/>
    <ignoredError sqref="BN150:BN196 BN47:BN77 BN113:BN117 BN119:BN148 BN41:BN45 BN16:BN39 BN79:BN111" formula="1" formulaRange="1"/>
    <ignoredError sqref="BN239:BN242 BO121:CF121 CH121 CO121 BN221:BN226 BN244 BN197:BN218 BN246:BN281" formulaRange="1"/>
  </ignoredErrors>
  <drawing r:id="rId2"/>
  <legacyDrawing r:id="rId3"/>
  <oleObjects>
    <mc:AlternateContent xmlns:mc="http://schemas.openxmlformats.org/markup-compatibility/2006">
      <mc:Choice Requires="x14">
        <oleObject shapeId="2049" r:id="rId4">
          <objectPr defaultSize="0" autoPict="0" r:id="rId5">
            <anchor moveWithCells="1" sizeWithCells="1">
              <from>
                <xdr:col>1</xdr:col>
                <xdr:colOff>57150</xdr:colOff>
                <xdr:row>2</xdr:row>
                <xdr:rowOff>66675</xdr:rowOff>
              </from>
              <to>
                <xdr:col>2</xdr:col>
                <xdr:colOff>571500</xdr:colOff>
                <xdr:row>6</xdr:row>
                <xdr:rowOff>47625</xdr:rowOff>
              </to>
            </anchor>
          </objectPr>
        </oleObject>
      </mc:Choice>
      <mc:Fallback>
        <oleObject shapeId="2049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EST-DIC</vt:lpstr>
      <vt:lpstr>'EST-DIC'!Área_de_impresión</vt:lpstr>
      <vt:lpstr>'EST-DIC'!Títulos_a_imprimir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PCamacho</dc:creator>
  <cp:lastModifiedBy>Llanos Marcos</cp:lastModifiedBy>
  <cp:lastPrinted>2015-12-29T21:12:37Z</cp:lastPrinted>
  <dcterms:created xsi:type="dcterms:W3CDTF">2010-02-24T14:16:20Z</dcterms:created>
  <dcterms:modified xsi:type="dcterms:W3CDTF">2015-12-29T21:13:04Z</dcterms:modified>
</cp:coreProperties>
</file>