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365" windowWidth="9255" windowHeight="8880" tabRatio="650"/>
  </bookViews>
  <sheets>
    <sheet name="EST-OCT" sheetId="1" r:id="rId1"/>
  </sheets>
  <definedNames>
    <definedName name="_xlnm._FilterDatabase" localSheetId="0" hidden="1">'EST-OCT'!$B$8:$AD$275</definedName>
    <definedName name="_xlnm.Print_Area" localSheetId="0">'EST-OCT'!$B$3:$DH$275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B255" i="1" l="1"/>
  <c r="BN254" i="1" l="1"/>
  <c r="CA254" i="1"/>
  <c r="CN254" i="1"/>
  <c r="DD263" i="1" l="1"/>
  <c r="DD261" i="1"/>
  <c r="DD279" i="1" l="1"/>
  <c r="DD280" i="1"/>
  <c r="DD281" i="1"/>
  <c r="DD282" i="1"/>
  <c r="DD283" i="1"/>
  <c r="DD284" i="1"/>
  <c r="DD285" i="1"/>
  <c r="DD286" i="1"/>
  <c r="DD287" i="1"/>
  <c r="DD288" i="1"/>
  <c r="DD289" i="1"/>
  <c r="DD290" i="1"/>
  <c r="DD15" i="1"/>
  <c r="DD60" i="1"/>
  <c r="DD96" i="1"/>
  <c r="DD99" i="1"/>
  <c r="DD13" i="1"/>
  <c r="DD292" i="1"/>
  <c r="DD264" i="1"/>
  <c r="DD259" i="1"/>
  <c r="DD255" i="1"/>
  <c r="DD252" i="1"/>
  <c r="DD246" i="1"/>
  <c r="DD241" i="1"/>
  <c r="DD237" i="1"/>
  <c r="DG237" i="1"/>
  <c r="DH237" i="1"/>
  <c r="DD232" i="1"/>
  <c r="DD227" i="1"/>
  <c r="DG227" i="1"/>
  <c r="DH227" i="1"/>
  <c r="DD223" i="1"/>
  <c r="DD222" i="1"/>
  <c r="DG222" i="1"/>
  <c r="DH222" i="1"/>
  <c r="DD218" i="1"/>
  <c r="DD275" i="1"/>
  <c r="DD213" i="1"/>
  <c r="DD205" i="1"/>
  <c r="DD196" i="1"/>
  <c r="DD146" i="1"/>
  <c r="DD181" i="1"/>
  <c r="DD192" i="1"/>
  <c r="DD102" i="1"/>
  <c r="DD183" i="1"/>
  <c r="DD190" i="1"/>
  <c r="DD101" i="1"/>
  <c r="DG266" i="1"/>
  <c r="DG265" i="1"/>
  <c r="DG264" i="1"/>
  <c r="DG263" i="1"/>
  <c r="DG261" i="1"/>
  <c r="DH261" i="1" s="1"/>
  <c r="DG256" i="1"/>
  <c r="DG255" i="1"/>
  <c r="DH255" i="1" s="1"/>
  <c r="DG254" i="1"/>
  <c r="DG252" i="1"/>
  <c r="DG248" i="1"/>
  <c r="DG247" i="1"/>
  <c r="DG245" i="1"/>
  <c r="DG243" i="1"/>
  <c r="DG239" i="1"/>
  <c r="DH239" i="1"/>
  <c r="DG238" i="1"/>
  <c r="DH238" i="1"/>
  <c r="DG236" i="1"/>
  <c r="DG234" i="1"/>
  <c r="DH234" i="1"/>
  <c r="DG232" i="1"/>
  <c r="DH232" i="1"/>
  <c r="DG230" i="1"/>
  <c r="DG229" i="1"/>
  <c r="DH229" i="1"/>
  <c r="DG228" i="1"/>
  <c r="DG226" i="1"/>
  <c r="DG225" i="1"/>
  <c r="DH225" i="1"/>
  <c r="DG224" i="1"/>
  <c r="DH224" i="1"/>
  <c r="DG221" i="1"/>
  <c r="DG220" i="1"/>
  <c r="DG219" i="1"/>
  <c r="DG218" i="1"/>
  <c r="DG216" i="1"/>
  <c r="DG215" i="1"/>
  <c r="DH215" i="1"/>
  <c r="DG214" i="1"/>
  <c r="DG213" i="1"/>
  <c r="DG209" i="1"/>
  <c r="DG208" i="1"/>
  <c r="DH208" i="1"/>
  <c r="DG207" i="1"/>
  <c r="DH207" i="1"/>
  <c r="DG206" i="1"/>
  <c r="DG205" i="1"/>
  <c r="DH205" i="1"/>
  <c r="DG204" i="1"/>
  <c r="DG202" i="1"/>
  <c r="DG200" i="1"/>
  <c r="DG198" i="1"/>
  <c r="DG196" i="1"/>
  <c r="DH196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7" i="1"/>
  <c r="DG96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3" i="1"/>
  <c r="DF266" i="1"/>
  <c r="DF265" i="1"/>
  <c r="DF264" i="1"/>
  <c r="DF263" i="1"/>
  <c r="DF261" i="1"/>
  <c r="DF259" i="1"/>
  <c r="DF256" i="1"/>
  <c r="DF255" i="1"/>
  <c r="DF254" i="1"/>
  <c r="DH254" i="1" s="1"/>
  <c r="DF248" i="1"/>
  <c r="DF247" i="1"/>
  <c r="DF246" i="1"/>
  <c r="DF245" i="1"/>
  <c r="DF243" i="1"/>
  <c r="DF241" i="1"/>
  <c r="DF239" i="1"/>
  <c r="DF238" i="1"/>
  <c r="DF237" i="1"/>
  <c r="DF236" i="1"/>
  <c r="DF234" i="1"/>
  <c r="DF232" i="1"/>
  <c r="DF230" i="1"/>
  <c r="DF229" i="1"/>
  <c r="DF228" i="1"/>
  <c r="DF227" i="1"/>
  <c r="DF226" i="1"/>
  <c r="DF225" i="1"/>
  <c r="DF224" i="1"/>
  <c r="DF223" i="1"/>
  <c r="DF222" i="1"/>
  <c r="DF221" i="1"/>
  <c r="DF220" i="1"/>
  <c r="DF219" i="1"/>
  <c r="DF218" i="1"/>
  <c r="DF216" i="1"/>
  <c r="DF215" i="1"/>
  <c r="DF214" i="1"/>
  <c r="DF213" i="1"/>
  <c r="DF211" i="1"/>
  <c r="DF209" i="1"/>
  <c r="DF208" i="1"/>
  <c r="DF207" i="1"/>
  <c r="DF206" i="1"/>
  <c r="DF205" i="1"/>
  <c r="DF204" i="1"/>
  <c r="DF202" i="1"/>
  <c r="DF200" i="1"/>
  <c r="DF198" i="1"/>
  <c r="DF196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7" i="1"/>
  <c r="DF96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3" i="1"/>
  <c r="DE266" i="1"/>
  <c r="DE265" i="1"/>
  <c r="DE264" i="1"/>
  <c r="DE263" i="1"/>
  <c r="DE261" i="1"/>
  <c r="DE259" i="1"/>
  <c r="DE256" i="1"/>
  <c r="DE255" i="1"/>
  <c r="DE254" i="1"/>
  <c r="DE248" i="1"/>
  <c r="DE247" i="1"/>
  <c r="DE246" i="1"/>
  <c r="DE245" i="1"/>
  <c r="DE243" i="1"/>
  <c r="DE241" i="1"/>
  <c r="DE239" i="1"/>
  <c r="DE238" i="1"/>
  <c r="DE237" i="1"/>
  <c r="DE236" i="1"/>
  <c r="DE234" i="1"/>
  <c r="DE232" i="1"/>
  <c r="DE230" i="1"/>
  <c r="DE229" i="1"/>
  <c r="DE228" i="1"/>
  <c r="DE227" i="1"/>
  <c r="DE226" i="1"/>
  <c r="DE225" i="1"/>
  <c r="DE224" i="1"/>
  <c r="DE223" i="1"/>
  <c r="DE222" i="1"/>
  <c r="DE221" i="1"/>
  <c r="DE220" i="1"/>
  <c r="DE219" i="1"/>
  <c r="DE218" i="1"/>
  <c r="DE216" i="1"/>
  <c r="DE215" i="1"/>
  <c r="DE214" i="1"/>
  <c r="DE213" i="1"/>
  <c r="DE211" i="1"/>
  <c r="DE209" i="1"/>
  <c r="DE208" i="1"/>
  <c r="DE207" i="1"/>
  <c r="DE206" i="1"/>
  <c r="DE205" i="1"/>
  <c r="DE204" i="1"/>
  <c r="DE202" i="1"/>
  <c r="DE200" i="1"/>
  <c r="DE198" i="1"/>
  <c r="DE196" i="1"/>
  <c r="DE184" i="1"/>
  <c r="DE183" i="1"/>
  <c r="DE182" i="1"/>
  <c r="DE181" i="1"/>
  <c r="DE180" i="1"/>
  <c r="DE179" i="1"/>
  <c r="DE178" i="1"/>
  <c r="DE177" i="1"/>
  <c r="DE176" i="1"/>
  <c r="DE175" i="1"/>
  <c r="DE174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7" i="1"/>
  <c r="DE96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3" i="1"/>
  <c r="DA209" i="1"/>
  <c r="DA208" i="1"/>
  <c r="DA207" i="1"/>
  <c r="DA206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A204" i="1"/>
  <c r="DA203" i="1"/>
  <c r="DA202" i="1"/>
  <c r="DA201" i="1"/>
  <c r="DA200" i="1"/>
  <c r="DA199" i="1"/>
  <c r="DA198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A230" i="1"/>
  <c r="DA229" i="1"/>
  <c r="DA228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A226" i="1"/>
  <c r="DA225" i="1"/>
  <c r="DA224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A221" i="1"/>
  <c r="DA220" i="1"/>
  <c r="DA219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A216" i="1"/>
  <c r="DA215" i="1"/>
  <c r="DA214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A212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A239" i="1"/>
  <c r="DA238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A236" i="1"/>
  <c r="DA235" i="1"/>
  <c r="DA234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A248" i="1"/>
  <c r="DA247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A245" i="1"/>
  <c r="DA244" i="1"/>
  <c r="DA243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A256" i="1"/>
  <c r="CO255" i="1"/>
  <c r="CP255" i="1"/>
  <c r="CQ255" i="1"/>
  <c r="CQ273" i="1" s="1"/>
  <c r="CR255" i="1"/>
  <c r="CR273" i="1" s="1"/>
  <c r="CS255" i="1"/>
  <c r="CT255" i="1"/>
  <c r="DA255" i="1" s="1"/>
  <c r="CU255" i="1"/>
  <c r="CV255" i="1"/>
  <c r="CW255" i="1"/>
  <c r="CX255" i="1"/>
  <c r="CY255" i="1"/>
  <c r="CZ255" i="1"/>
  <c r="CZ273" i="1" s="1"/>
  <c r="DA254" i="1"/>
  <c r="CO252" i="1"/>
  <c r="DF252" i="1" s="1"/>
  <c r="DH252" i="1" s="1"/>
  <c r="CP252" i="1"/>
  <c r="CQ252" i="1"/>
  <c r="CR252" i="1"/>
  <c r="CS252" i="1"/>
  <c r="CT252" i="1"/>
  <c r="CU252" i="1"/>
  <c r="CV252" i="1"/>
  <c r="CV273" i="1" s="1"/>
  <c r="CW252" i="1"/>
  <c r="CW273" i="1" s="1"/>
  <c r="CX252" i="1"/>
  <c r="CY252" i="1"/>
  <c r="CZ252" i="1"/>
  <c r="DA266" i="1"/>
  <c r="DA265" i="1"/>
  <c r="DA264" i="1"/>
  <c r="DA263" i="1"/>
  <c r="DA261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CO15" i="1"/>
  <c r="CO60" i="1"/>
  <c r="CO96" i="1"/>
  <c r="CO99" i="1"/>
  <c r="CO13" i="1"/>
  <c r="CP15" i="1"/>
  <c r="CP60" i="1"/>
  <c r="CP96" i="1"/>
  <c r="CP99" i="1"/>
  <c r="CP13" i="1"/>
  <c r="CQ15" i="1"/>
  <c r="CQ60" i="1"/>
  <c r="CQ96" i="1"/>
  <c r="CQ99" i="1"/>
  <c r="CQ13" i="1"/>
  <c r="CR15" i="1"/>
  <c r="CR60" i="1"/>
  <c r="CR96" i="1"/>
  <c r="CR99" i="1"/>
  <c r="CR13" i="1"/>
  <c r="CS15" i="1"/>
  <c r="CS60" i="1"/>
  <c r="CS96" i="1"/>
  <c r="CS99" i="1"/>
  <c r="CS13" i="1"/>
  <c r="CT15" i="1"/>
  <c r="CT60" i="1"/>
  <c r="CT96" i="1"/>
  <c r="CT99" i="1"/>
  <c r="CT13" i="1"/>
  <c r="CU15" i="1"/>
  <c r="CU60" i="1"/>
  <c r="CU96" i="1"/>
  <c r="CU99" i="1"/>
  <c r="CU13" i="1"/>
  <c r="CV15" i="1"/>
  <c r="CV60" i="1"/>
  <c r="CV96" i="1"/>
  <c r="CV99" i="1"/>
  <c r="CV13" i="1"/>
  <c r="CW15" i="1"/>
  <c r="CW60" i="1"/>
  <c r="CW96" i="1"/>
  <c r="CW99" i="1"/>
  <c r="CW13" i="1"/>
  <c r="CX15" i="1"/>
  <c r="CX60" i="1"/>
  <c r="CX96" i="1"/>
  <c r="CX99" i="1"/>
  <c r="CX13" i="1"/>
  <c r="CY15" i="1"/>
  <c r="CY60" i="1"/>
  <c r="CY96" i="1"/>
  <c r="CY99" i="1"/>
  <c r="CY13" i="1"/>
  <c r="CZ15" i="1"/>
  <c r="CZ60" i="1"/>
  <c r="CZ96" i="1"/>
  <c r="CZ99" i="1"/>
  <c r="CZ13" i="1"/>
  <c r="DA13" i="1"/>
  <c r="DA292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DA275" i="1"/>
  <c r="DA60" i="1"/>
  <c r="DA9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A192" i="1"/>
  <c r="DA15" i="1"/>
  <c r="DA99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A190" i="1"/>
  <c r="DA184" i="1"/>
  <c r="DA182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A100" i="1"/>
  <c r="DA97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H178" i="1"/>
  <c r="DH180" i="1"/>
  <c r="DH176" i="1"/>
  <c r="DH175" i="1"/>
  <c r="DH174" i="1"/>
  <c r="DH173" i="1"/>
  <c r="DH143" i="1"/>
  <c r="DH136" i="1"/>
  <c r="DH135" i="1"/>
  <c r="DH134" i="1"/>
  <c r="DH133" i="1"/>
  <c r="DH92" i="1"/>
  <c r="DH91" i="1"/>
  <c r="DH90" i="1"/>
  <c r="DH89" i="1"/>
  <c r="DH88" i="1"/>
  <c r="DH49" i="1"/>
  <c r="DH48" i="1"/>
  <c r="DH47" i="1"/>
  <c r="DC263" i="1"/>
  <c r="DC261" i="1"/>
  <c r="DC223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DC281" i="1"/>
  <c r="DB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DC280" i="1"/>
  <c r="DB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DC279" i="1"/>
  <c r="DB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80" i="1"/>
  <c r="DC60" i="1"/>
  <c r="DC102" i="1"/>
  <c r="DC146" i="1"/>
  <c r="DC101" i="1"/>
  <c r="DB102" i="1"/>
  <c r="DB146" i="1"/>
  <c r="DB181" i="1"/>
  <c r="DB183" i="1"/>
  <c r="DB101" i="1"/>
  <c r="DC255" i="1"/>
  <c r="DC246" i="1"/>
  <c r="DB246" i="1"/>
  <c r="DC241" i="1"/>
  <c r="DB241" i="1"/>
  <c r="DB273" i="1" s="1"/>
  <c r="DB232" i="1"/>
  <c r="DC232" i="1"/>
  <c r="DB223" i="1"/>
  <c r="DB227" i="1"/>
  <c r="DB222" i="1"/>
  <c r="DC227" i="1"/>
  <c r="DC222" i="1"/>
  <c r="DB213" i="1"/>
  <c r="DC213" i="1"/>
  <c r="DB205" i="1"/>
  <c r="DC205" i="1"/>
  <c r="DB99" i="1"/>
  <c r="DC99" i="1"/>
  <c r="DB96" i="1"/>
  <c r="DC96" i="1"/>
  <c r="DB60" i="1"/>
  <c r="CB259" i="1"/>
  <c r="CC259" i="1"/>
  <c r="CB255" i="1"/>
  <c r="CN255" i="1" s="1"/>
  <c r="CC255" i="1"/>
  <c r="CB252" i="1"/>
  <c r="CB273" i="1" s="1"/>
  <c r="CC252" i="1"/>
  <c r="CC273" i="1" s="1"/>
  <c r="CB246" i="1"/>
  <c r="CC246" i="1"/>
  <c r="CB241" i="1"/>
  <c r="CC241" i="1"/>
  <c r="CB237" i="1"/>
  <c r="CC237" i="1"/>
  <c r="CB232" i="1"/>
  <c r="CC232" i="1"/>
  <c r="CB227" i="1"/>
  <c r="CC227" i="1"/>
  <c r="CB223" i="1"/>
  <c r="CC223" i="1"/>
  <c r="CB222" i="1"/>
  <c r="CC222" i="1"/>
  <c r="CB218" i="1"/>
  <c r="CC218" i="1"/>
  <c r="CB213" i="1"/>
  <c r="CC213" i="1"/>
  <c r="CB211" i="1"/>
  <c r="CC211" i="1"/>
  <c r="CB205" i="1"/>
  <c r="CC205" i="1"/>
  <c r="CB196" i="1"/>
  <c r="CC196" i="1"/>
  <c r="DC218" i="1"/>
  <c r="DC275" i="1"/>
  <c r="DC264" i="1"/>
  <c r="DC259" i="1"/>
  <c r="DB259" i="1"/>
  <c r="DC252" i="1"/>
  <c r="DB252" i="1"/>
  <c r="DC237" i="1"/>
  <c r="DB237" i="1"/>
  <c r="DC211" i="1"/>
  <c r="DB218" i="1"/>
  <c r="DB211" i="1"/>
  <c r="DC196" i="1"/>
  <c r="DB196" i="1"/>
  <c r="DC183" i="1"/>
  <c r="DC15" i="1"/>
  <c r="DC190" i="1"/>
  <c r="DC181" i="1"/>
  <c r="DC192" i="1"/>
  <c r="CB146" i="1"/>
  <c r="CC146" i="1"/>
  <c r="CB102" i="1"/>
  <c r="CC102" i="1"/>
  <c r="CB101" i="1"/>
  <c r="CC101" i="1"/>
  <c r="CB60" i="1"/>
  <c r="CC60" i="1"/>
  <c r="CB15" i="1"/>
  <c r="CC15" i="1"/>
  <c r="CB13" i="1"/>
  <c r="CC13" i="1"/>
  <c r="DB15" i="1"/>
  <c r="CN122" i="1"/>
  <c r="CN35" i="1"/>
  <c r="CN110" i="1"/>
  <c r="CN23" i="1"/>
  <c r="DC13" i="1"/>
  <c r="DB13" i="1"/>
  <c r="DC290" i="1"/>
  <c r="DC292" i="1"/>
  <c r="DB263" i="1"/>
  <c r="DB261" i="1"/>
  <c r="DB264" i="1"/>
  <c r="CN266" i="1"/>
  <c r="CN265" i="1"/>
  <c r="CN263" i="1"/>
  <c r="CN261" i="1"/>
  <c r="CN248" i="1"/>
  <c r="CN247" i="1"/>
  <c r="CN245" i="1"/>
  <c r="CN243" i="1"/>
  <c r="CN239" i="1"/>
  <c r="CN238" i="1"/>
  <c r="CN236" i="1"/>
  <c r="CN234" i="1"/>
  <c r="CN230" i="1"/>
  <c r="CN229" i="1"/>
  <c r="CN228" i="1"/>
  <c r="CN226" i="1"/>
  <c r="CN225" i="1"/>
  <c r="CN224" i="1"/>
  <c r="CN221" i="1"/>
  <c r="CN220" i="1"/>
  <c r="CN219" i="1"/>
  <c r="CN216" i="1"/>
  <c r="CN215" i="1"/>
  <c r="CN214" i="1"/>
  <c r="CN209" i="1"/>
  <c r="CN208" i="1"/>
  <c r="CN207" i="1"/>
  <c r="CN206" i="1"/>
  <c r="CN204" i="1"/>
  <c r="CN202" i="1"/>
  <c r="CN200" i="1"/>
  <c r="CN198" i="1"/>
  <c r="DH137" i="1"/>
  <c r="DH177" i="1"/>
  <c r="DH37" i="1"/>
  <c r="DH124" i="1"/>
  <c r="DB275" i="1"/>
  <c r="DB192" i="1"/>
  <c r="DB290" i="1"/>
  <c r="CN184" i="1"/>
  <c r="CN182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20" i="1"/>
  <c r="CN119" i="1"/>
  <c r="CN118" i="1"/>
  <c r="CN117" i="1"/>
  <c r="CN116" i="1"/>
  <c r="CN115" i="1"/>
  <c r="CN114" i="1"/>
  <c r="CN113" i="1"/>
  <c r="CN112" i="1"/>
  <c r="CN111" i="1"/>
  <c r="CN109" i="1"/>
  <c r="CN108" i="1"/>
  <c r="CN107" i="1"/>
  <c r="CN106" i="1"/>
  <c r="CN105" i="1"/>
  <c r="CN104" i="1"/>
  <c r="CN103" i="1"/>
  <c r="CN97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19" i="1"/>
  <c r="CN18" i="1"/>
  <c r="CN17" i="1"/>
  <c r="CN16" i="1"/>
  <c r="DB190" i="1"/>
  <c r="CZ263" i="1"/>
  <c r="CZ261" i="1"/>
  <c r="DB292" i="1"/>
  <c r="CZ100" i="1"/>
  <c r="CZ264" i="1"/>
  <c r="CZ275" i="1"/>
  <c r="CZ190" i="1"/>
  <c r="CZ192" i="1"/>
  <c r="CZ290" i="1"/>
  <c r="CZ292" i="1"/>
  <c r="CY263" i="1"/>
  <c r="CY261" i="1"/>
  <c r="DH45" i="1"/>
  <c r="CY100" i="1"/>
  <c r="CY264" i="1"/>
  <c r="CX264" i="1"/>
  <c r="CY275" i="1"/>
  <c r="CY190" i="1"/>
  <c r="CX263" i="1"/>
  <c r="CX261" i="1"/>
  <c r="CX275" i="1"/>
  <c r="CX192" i="1"/>
  <c r="CX273" i="1"/>
  <c r="CX190" i="1"/>
  <c r="C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CB283" i="1"/>
  <c r="BZ283" i="1"/>
  <c r="BY283" i="1"/>
  <c r="BX283" i="1"/>
  <c r="CB282" i="1"/>
  <c r="BZ282" i="1"/>
  <c r="BY282" i="1"/>
  <c r="BX282" i="1"/>
  <c r="CB281" i="1"/>
  <c r="BZ281" i="1"/>
  <c r="BY281" i="1"/>
  <c r="BX281" i="1"/>
  <c r="BZ280" i="1"/>
  <c r="BY280" i="1"/>
  <c r="BX280" i="1"/>
  <c r="CB279" i="1"/>
  <c r="BZ279" i="1"/>
  <c r="BY279" i="1"/>
  <c r="BX279" i="1"/>
  <c r="BW286" i="1"/>
  <c r="CX292" i="1"/>
  <c r="DH132" i="1"/>
  <c r="DH86" i="1"/>
  <c r="CW263" i="1"/>
  <c r="CW261" i="1"/>
  <c r="CW100" i="1"/>
  <c r="CA32" i="1"/>
  <c r="CA119" i="1"/>
  <c r="CW264" i="1"/>
  <c r="CW275" i="1"/>
  <c r="CW190" i="1"/>
  <c r="CW192" i="1"/>
  <c r="CW290" i="1"/>
  <c r="CV261" i="1"/>
  <c r="CV263" i="1"/>
  <c r="CW292" i="1"/>
  <c r="CV264" i="1"/>
  <c r="CV275" i="1"/>
  <c r="CV192" i="1"/>
  <c r="CV190" i="1"/>
  <c r="CV290" i="1"/>
  <c r="DH123" i="1"/>
  <c r="DH36" i="1"/>
  <c r="CU263" i="1"/>
  <c r="CU261" i="1"/>
  <c r="CV292" i="1"/>
  <c r="CU264" i="1"/>
  <c r="CU190" i="1"/>
  <c r="CU275" i="1"/>
  <c r="CU192" i="1"/>
  <c r="CU290" i="1"/>
  <c r="DH184" i="1"/>
  <c r="DH172" i="1"/>
  <c r="DH171" i="1"/>
  <c r="DH162" i="1"/>
  <c r="DH131" i="1"/>
  <c r="DH130" i="1"/>
  <c r="DH85" i="1"/>
  <c r="DH84" i="1"/>
  <c r="DH78" i="1"/>
  <c r="DH76" i="1"/>
  <c r="DH44" i="1"/>
  <c r="DH51" i="1"/>
  <c r="DH43" i="1"/>
  <c r="DH164" i="1"/>
  <c r="DH100" i="1"/>
  <c r="CU292" i="1"/>
  <c r="CT263" i="1"/>
  <c r="CT261" i="1"/>
  <c r="CT100" i="1"/>
  <c r="DH170" i="1"/>
  <c r="CT264" i="1"/>
  <c r="CT192" i="1"/>
  <c r="CT275" i="1"/>
  <c r="CT290" i="1"/>
  <c r="CT190" i="1"/>
  <c r="CS263" i="1"/>
  <c r="CS261" i="1"/>
  <c r="CT292" i="1"/>
  <c r="CS264" i="1"/>
  <c r="CS275" i="1"/>
  <c r="CS192" i="1"/>
  <c r="CS190" i="1"/>
  <c r="CS290" i="1"/>
  <c r="CS292" i="1"/>
  <c r="CR263" i="1"/>
  <c r="CR261" i="1"/>
  <c r="CA116" i="1"/>
  <c r="BN116" i="1"/>
  <c r="AC116" i="1"/>
  <c r="P116" i="1"/>
  <c r="CA29" i="1"/>
  <c r="BN29" i="1"/>
  <c r="P29" i="1"/>
  <c r="CR264" i="1"/>
  <c r="CR275" i="1"/>
  <c r="CR192" i="1"/>
  <c r="CR290" i="1"/>
  <c r="CR190" i="1"/>
  <c r="DH167" i="1"/>
  <c r="DH118" i="1"/>
  <c r="DH81" i="1"/>
  <c r="DH58" i="1"/>
  <c r="DH31" i="1"/>
  <c r="CQ263" i="1"/>
  <c r="CQ261" i="1"/>
  <c r="CR292" i="1"/>
  <c r="CQ264" i="1"/>
  <c r="CQ275" i="1"/>
  <c r="CQ290" i="1"/>
  <c r="CQ192" i="1"/>
  <c r="CQ190" i="1"/>
  <c r="CQ292" i="1"/>
  <c r="BW289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O286" i="1"/>
  <c r="BO285" i="1"/>
  <c r="BO289" i="1"/>
  <c r="BO288" i="1"/>
  <c r="BO287" i="1"/>
  <c r="BO284" i="1"/>
  <c r="BO283" i="1"/>
  <c r="BO282" i="1"/>
  <c r="BO281" i="1"/>
  <c r="BO280" i="1"/>
  <c r="BO279" i="1"/>
  <c r="CP290" i="1"/>
  <c r="CP263" i="1"/>
  <c r="CP261" i="1"/>
  <c r="CA175" i="1"/>
  <c r="BN175" i="1"/>
  <c r="CA89" i="1"/>
  <c r="BN89" i="1"/>
  <c r="CA176" i="1"/>
  <c r="CA174" i="1"/>
  <c r="CA173" i="1"/>
  <c r="BN176" i="1"/>
  <c r="BN174" i="1"/>
  <c r="BN173" i="1"/>
  <c r="CA90" i="1"/>
  <c r="CA88" i="1"/>
  <c r="CA87" i="1"/>
  <c r="BN90" i="1"/>
  <c r="BN88" i="1"/>
  <c r="BN87" i="1"/>
  <c r="CA136" i="1"/>
  <c r="CA135" i="1"/>
  <c r="CA134" i="1"/>
  <c r="CA133" i="1"/>
  <c r="BN136" i="1"/>
  <c r="BN135" i="1"/>
  <c r="BN134" i="1"/>
  <c r="BN133" i="1"/>
  <c r="CA49" i="1"/>
  <c r="CA48" i="1"/>
  <c r="CA47" i="1"/>
  <c r="CA46" i="1"/>
  <c r="BN49" i="1"/>
  <c r="BN48" i="1"/>
  <c r="BN47" i="1"/>
  <c r="BN46" i="1"/>
  <c r="CP264" i="1"/>
  <c r="CP192" i="1"/>
  <c r="CP273" i="1"/>
  <c r="CP275" i="1"/>
  <c r="CP292" i="1"/>
  <c r="CP190" i="1"/>
  <c r="CO290" i="1"/>
  <c r="DH145" i="1"/>
  <c r="DH161" i="1"/>
  <c r="CA177" i="1"/>
  <c r="BN177" i="1"/>
  <c r="CA91" i="1"/>
  <c r="BN91" i="1"/>
  <c r="CA137" i="1"/>
  <c r="BN137" i="1"/>
  <c r="CA50" i="1"/>
  <c r="BN50" i="1"/>
  <c r="CA124" i="1"/>
  <c r="BN124" i="1"/>
  <c r="AC124" i="1"/>
  <c r="P124" i="1"/>
  <c r="CA37" i="1"/>
  <c r="BN37" i="1"/>
  <c r="AC37" i="1"/>
  <c r="P37" i="1"/>
  <c r="CO264" i="1"/>
  <c r="CA266" i="1"/>
  <c r="CA265" i="1"/>
  <c r="CA263" i="1"/>
  <c r="CA261" i="1"/>
  <c r="CA256" i="1"/>
  <c r="CA248" i="1"/>
  <c r="CA247" i="1"/>
  <c r="CA245" i="1"/>
  <c r="CA243" i="1"/>
  <c r="CA239" i="1"/>
  <c r="CA238" i="1"/>
  <c r="CA236" i="1"/>
  <c r="CA234" i="1"/>
  <c r="CA230" i="1"/>
  <c r="CA229" i="1"/>
  <c r="CA228" i="1"/>
  <c r="CA226" i="1"/>
  <c r="CA225" i="1"/>
  <c r="CA224" i="1"/>
  <c r="CA221" i="1"/>
  <c r="CA220" i="1"/>
  <c r="CA219" i="1"/>
  <c r="CA216" i="1"/>
  <c r="CA215" i="1"/>
  <c r="CA214" i="1"/>
  <c r="CA209" i="1"/>
  <c r="CA208" i="1"/>
  <c r="CA207" i="1"/>
  <c r="CA206" i="1"/>
  <c r="CA204" i="1"/>
  <c r="CA202" i="1"/>
  <c r="CA200" i="1"/>
  <c r="CA198" i="1"/>
  <c r="CO275" i="1"/>
  <c r="CO190" i="1"/>
  <c r="CO192" i="1"/>
  <c r="CO292" i="1"/>
  <c r="CA184" i="1"/>
  <c r="CA183" i="1"/>
  <c r="CA182" i="1"/>
  <c r="CA181" i="1"/>
  <c r="CA180" i="1"/>
  <c r="CA179" i="1"/>
  <c r="CA178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2" i="1"/>
  <c r="CA131" i="1"/>
  <c r="CA130" i="1"/>
  <c r="CA129" i="1"/>
  <c r="CA128" i="1"/>
  <c r="CA127" i="1"/>
  <c r="CA126" i="1"/>
  <c r="CA125" i="1"/>
  <c r="CA123" i="1"/>
  <c r="CA121" i="1"/>
  <c r="CA120" i="1"/>
  <c r="CA118" i="1"/>
  <c r="CA117" i="1"/>
  <c r="CA115" i="1"/>
  <c r="CA114" i="1"/>
  <c r="CA113" i="1"/>
  <c r="CA112" i="1"/>
  <c r="CA111" i="1"/>
  <c r="CA109" i="1"/>
  <c r="CA108" i="1"/>
  <c r="CA107" i="1"/>
  <c r="CA106" i="1"/>
  <c r="CA105" i="1"/>
  <c r="CA104" i="1"/>
  <c r="CA103" i="1"/>
  <c r="CA100" i="1"/>
  <c r="CA99" i="1"/>
  <c r="CA97" i="1"/>
  <c r="CA96" i="1"/>
  <c r="CA94" i="1"/>
  <c r="CA93" i="1"/>
  <c r="CA92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279" i="1"/>
  <c r="CA56" i="1"/>
  <c r="CA55" i="1"/>
  <c r="CA54" i="1"/>
  <c r="CA53" i="1"/>
  <c r="CA52" i="1"/>
  <c r="CA51" i="1"/>
  <c r="CA45" i="1"/>
  <c r="CA44" i="1"/>
  <c r="CA43" i="1"/>
  <c r="CA289" i="1"/>
  <c r="CA42" i="1"/>
  <c r="CA41" i="1"/>
  <c r="CA40" i="1"/>
  <c r="CA39" i="1"/>
  <c r="CA38" i="1"/>
  <c r="CA36" i="1"/>
  <c r="CA34" i="1"/>
  <c r="CA33" i="1"/>
  <c r="CA280" i="1"/>
  <c r="CA31" i="1"/>
  <c r="CA30" i="1"/>
  <c r="CA28" i="1"/>
  <c r="CA27" i="1"/>
  <c r="CA26" i="1"/>
  <c r="CA25" i="1"/>
  <c r="CA24" i="1"/>
  <c r="CA22" i="1"/>
  <c r="CA287" i="1"/>
  <c r="CA21" i="1"/>
  <c r="CA20" i="1"/>
  <c r="CA282" i="1"/>
  <c r="CA19" i="1"/>
  <c r="CA18" i="1"/>
  <c r="CA17" i="1"/>
  <c r="CA16" i="1"/>
  <c r="CA285" i="1"/>
  <c r="CA283" i="1"/>
  <c r="CA284" i="1"/>
  <c r="CA288" i="1"/>
  <c r="CA286" i="1"/>
  <c r="CA281" i="1"/>
  <c r="DH157" i="1"/>
  <c r="DH156" i="1"/>
  <c r="DH155" i="1"/>
  <c r="DH142" i="1"/>
  <c r="DH114" i="1"/>
  <c r="DH113" i="1"/>
  <c r="DH112" i="1"/>
  <c r="DH94" i="1"/>
  <c r="DH71" i="1"/>
  <c r="DH70" i="1"/>
  <c r="DH69" i="1"/>
  <c r="DH55" i="1"/>
  <c r="DH27" i="1"/>
  <c r="DH26" i="1"/>
  <c r="DH25" i="1"/>
  <c r="CA290" i="1"/>
  <c r="AP264" i="1"/>
  <c r="BO264" i="1"/>
  <c r="CM264" i="1"/>
  <c r="CM259" i="1"/>
  <c r="CM255" i="1"/>
  <c r="CM252" i="1"/>
  <c r="CM246" i="1"/>
  <c r="CM241" i="1"/>
  <c r="CM237" i="1"/>
  <c r="CM232" i="1"/>
  <c r="CM227" i="1"/>
  <c r="CM223" i="1"/>
  <c r="CM218" i="1"/>
  <c r="CM213" i="1"/>
  <c r="CM205" i="1"/>
  <c r="CM196" i="1"/>
  <c r="CM183" i="1"/>
  <c r="CM181" i="1"/>
  <c r="CM146" i="1"/>
  <c r="CM102" i="1"/>
  <c r="CM99" i="1"/>
  <c r="CM96" i="1"/>
  <c r="CM60" i="1"/>
  <c r="CM15" i="1"/>
  <c r="CM222" i="1"/>
  <c r="CM275" i="1"/>
  <c r="CM190" i="1"/>
  <c r="CM192" i="1"/>
  <c r="CM290" i="1"/>
  <c r="CM273" i="1"/>
  <c r="CM211" i="1"/>
  <c r="CM13" i="1"/>
  <c r="CM101" i="1"/>
  <c r="DH266" i="1"/>
  <c r="BN266" i="1"/>
  <c r="BN263" i="1"/>
  <c r="AC263" i="1"/>
  <c r="AC261" i="1"/>
  <c r="P263" i="1"/>
  <c r="P261" i="1"/>
  <c r="DH263" i="1"/>
  <c r="CL259" i="1"/>
  <c r="CK259" i="1"/>
  <c r="CJ259" i="1"/>
  <c r="CI259" i="1"/>
  <c r="CH259" i="1"/>
  <c r="CG259" i="1"/>
  <c r="CF259" i="1"/>
  <c r="CE259" i="1"/>
  <c r="CD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L264" i="1"/>
  <c r="CK264" i="1"/>
  <c r="CJ264" i="1"/>
  <c r="CI264" i="1"/>
  <c r="CH264" i="1"/>
  <c r="CG264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6" i="1"/>
  <c r="P265" i="1"/>
  <c r="P264" i="1"/>
  <c r="CN264" i="1"/>
  <c r="P259" i="1"/>
  <c r="CN259" i="1"/>
  <c r="CA264" i="1"/>
  <c r="AC259" i="1"/>
  <c r="CA259" i="1"/>
  <c r="CM292" i="1"/>
  <c r="D252" i="1"/>
  <c r="D255" i="1"/>
  <c r="BO252" i="1"/>
  <c r="BO255" i="1"/>
  <c r="D246" i="1"/>
  <c r="AD246" i="1"/>
  <c r="AD252" i="1"/>
  <c r="AD255" i="1"/>
  <c r="AC248" i="1"/>
  <c r="AC247" i="1"/>
  <c r="P248" i="1"/>
  <c r="P247" i="1"/>
  <c r="AC245" i="1"/>
  <c r="AC243" i="1"/>
  <c r="Q246" i="1"/>
  <c r="Q252" i="1"/>
  <c r="Q255" i="1"/>
  <c r="P245" i="1"/>
  <c r="P243" i="1"/>
  <c r="BN265" i="1"/>
  <c r="BN264" i="1"/>
  <c r="BN261" i="1"/>
  <c r="BN259" i="1"/>
  <c r="DH265" i="1"/>
  <c r="CL255" i="1"/>
  <c r="CL252" i="1"/>
  <c r="CL273" i="1" s="1"/>
  <c r="CL246" i="1"/>
  <c r="CL241" i="1"/>
  <c r="CL237" i="1"/>
  <c r="CL232" i="1"/>
  <c r="CL227" i="1"/>
  <c r="CL223" i="1"/>
  <c r="CL218" i="1"/>
  <c r="CL213" i="1"/>
  <c r="CL205" i="1"/>
  <c r="CL196" i="1"/>
  <c r="CL183" i="1"/>
  <c r="CL181" i="1"/>
  <c r="CL146" i="1"/>
  <c r="CL102" i="1"/>
  <c r="CL99" i="1"/>
  <c r="CL96" i="1"/>
  <c r="CL60" i="1"/>
  <c r="CL15" i="1"/>
  <c r="CL211" i="1"/>
  <c r="CL275" i="1"/>
  <c r="DH264" i="1"/>
  <c r="CL222" i="1"/>
  <c r="CL190" i="1"/>
  <c r="CL101" i="1"/>
  <c r="CL13" i="1"/>
  <c r="CL192" i="1"/>
  <c r="CL290" i="1"/>
  <c r="DH169" i="1"/>
  <c r="DH168" i="1"/>
  <c r="DH158" i="1"/>
  <c r="DH154" i="1"/>
  <c r="DH129" i="1"/>
  <c r="DH128" i="1"/>
  <c r="DH127" i="1"/>
  <c r="DH111" i="1"/>
  <c r="DH82" i="1"/>
  <c r="DH42" i="1"/>
  <c r="DH41" i="1"/>
  <c r="DH40" i="1"/>
  <c r="DH24" i="1"/>
  <c r="DH68" i="1"/>
  <c r="DH72" i="1"/>
  <c r="DH83" i="1"/>
  <c r="CJ183" i="1"/>
  <c r="CL292" i="1"/>
  <c r="CI183" i="1"/>
  <c r="CH183" i="1"/>
  <c r="CG183" i="1"/>
  <c r="CF183" i="1"/>
  <c r="CE183" i="1"/>
  <c r="CD183" i="1"/>
  <c r="CC183" i="1"/>
  <c r="CB183" i="1"/>
  <c r="CK183" i="1"/>
  <c r="CK181" i="1"/>
  <c r="CJ181" i="1"/>
  <c r="CI181" i="1"/>
  <c r="CH181" i="1"/>
  <c r="CG181" i="1"/>
  <c r="CF181" i="1"/>
  <c r="CE181" i="1"/>
  <c r="CD181" i="1"/>
  <c r="CC181" i="1"/>
  <c r="CB181" i="1"/>
  <c r="CK96" i="1"/>
  <c r="CJ96" i="1"/>
  <c r="CI96" i="1"/>
  <c r="CH96" i="1"/>
  <c r="CG96" i="1"/>
  <c r="CF96" i="1"/>
  <c r="CE96" i="1"/>
  <c r="CD96" i="1"/>
  <c r="CC96" i="1"/>
  <c r="CB96" i="1"/>
  <c r="CK99" i="1"/>
  <c r="CJ99" i="1"/>
  <c r="CI99" i="1"/>
  <c r="CH99" i="1"/>
  <c r="CG99" i="1"/>
  <c r="CF99" i="1"/>
  <c r="CD99" i="1"/>
  <c r="CC99" i="1"/>
  <c r="CB99" i="1"/>
  <c r="CN183" i="1"/>
  <c r="CN96" i="1"/>
  <c r="CN181" i="1"/>
  <c r="DH183" i="1"/>
  <c r="CK255" i="1"/>
  <c r="CK252" i="1"/>
  <c r="CK273" i="1" s="1"/>
  <c r="CK246" i="1"/>
  <c r="CK241" i="1"/>
  <c r="CK237" i="1"/>
  <c r="CK232" i="1"/>
  <c r="CK227" i="1"/>
  <c r="CK223" i="1"/>
  <c r="CK218" i="1"/>
  <c r="CK213" i="1"/>
  <c r="CK205" i="1"/>
  <c r="CK196" i="1"/>
  <c r="CK146" i="1"/>
  <c r="CK102" i="1"/>
  <c r="CK60" i="1"/>
  <c r="CK15" i="1"/>
  <c r="CK275" i="1"/>
  <c r="CK13" i="1"/>
  <c r="CK222" i="1"/>
  <c r="CK211" i="1"/>
  <c r="CK101" i="1"/>
  <c r="CK192" i="1"/>
  <c r="CK290" i="1"/>
  <c r="CK190" i="1"/>
  <c r="CK292" i="1"/>
  <c r="BN132" i="1"/>
  <c r="BN45" i="1"/>
  <c r="CJ271" i="1"/>
  <c r="CJ188" i="1"/>
  <c r="CJ255" i="1"/>
  <c r="CJ252" i="1"/>
  <c r="CJ273" i="1" s="1"/>
  <c r="CJ246" i="1"/>
  <c r="CJ241" i="1"/>
  <c r="CJ237" i="1"/>
  <c r="CJ232" i="1"/>
  <c r="CJ227" i="1"/>
  <c r="CJ223" i="1"/>
  <c r="CJ218" i="1"/>
  <c r="CJ213" i="1"/>
  <c r="CJ205" i="1"/>
  <c r="CJ196" i="1"/>
  <c r="CJ146" i="1"/>
  <c r="CJ102" i="1"/>
  <c r="CJ60" i="1"/>
  <c r="CJ15" i="1"/>
  <c r="CJ275" i="1"/>
  <c r="CJ13" i="1"/>
  <c r="CJ192" i="1"/>
  <c r="CJ222" i="1"/>
  <c r="CJ211" i="1"/>
  <c r="CJ101" i="1"/>
  <c r="CJ190" i="1"/>
  <c r="CJ290" i="1"/>
  <c r="CN256" i="1"/>
  <c r="CJ292" i="1"/>
  <c r="BN143" i="1"/>
  <c r="BN93" i="1"/>
  <c r="CH56" i="1"/>
  <c r="BN56" i="1"/>
  <c r="BN179" i="1"/>
  <c r="CN56" i="1"/>
  <c r="CI60" i="1"/>
  <c r="CI102" i="1"/>
  <c r="CH271" i="1"/>
  <c r="CH255" i="1"/>
  <c r="CH252" i="1"/>
  <c r="CH246" i="1"/>
  <c r="CH237" i="1"/>
  <c r="CH232" i="1"/>
  <c r="CH227" i="1"/>
  <c r="CH223" i="1"/>
  <c r="CH218" i="1"/>
  <c r="CH213" i="1"/>
  <c r="CH205" i="1"/>
  <c r="CH196" i="1"/>
  <c r="CH188" i="1"/>
  <c r="CH146" i="1"/>
  <c r="CH102" i="1"/>
  <c r="CH60" i="1"/>
  <c r="CH15" i="1"/>
  <c r="CH275" i="1"/>
  <c r="CH222" i="1"/>
  <c r="DH153" i="1"/>
  <c r="CH192" i="1"/>
  <c r="CH190" i="1"/>
  <c r="CH290" i="1"/>
  <c r="CH241" i="1"/>
  <c r="CH273" i="1"/>
  <c r="CH13" i="1"/>
  <c r="CH101" i="1"/>
  <c r="CH211" i="1"/>
  <c r="CH292" i="1"/>
  <c r="CI188" i="1"/>
  <c r="CI146" i="1"/>
  <c r="CI271" i="1"/>
  <c r="CG255" i="1"/>
  <c r="CG252" i="1"/>
  <c r="CG246" i="1"/>
  <c r="CG237" i="1"/>
  <c r="CG232" i="1"/>
  <c r="CG227" i="1"/>
  <c r="CG223" i="1"/>
  <c r="CG218" i="1"/>
  <c r="CG213" i="1"/>
  <c r="CG205" i="1"/>
  <c r="CG196" i="1"/>
  <c r="CG146" i="1"/>
  <c r="CG102" i="1"/>
  <c r="CG60" i="1"/>
  <c r="CG15" i="1"/>
  <c r="CG275" i="1"/>
  <c r="CG211" i="1"/>
  <c r="CG241" i="1"/>
  <c r="CG192" i="1"/>
  <c r="CG13" i="1"/>
  <c r="CG222" i="1"/>
  <c r="CG290" i="1"/>
  <c r="CG101" i="1"/>
  <c r="CG190" i="1"/>
  <c r="CG292" i="1"/>
  <c r="CI290" i="1"/>
  <c r="CD290" i="1"/>
  <c r="BY290" i="1"/>
  <c r="BU290" i="1"/>
  <c r="BQ290" i="1"/>
  <c r="CF290" i="1"/>
  <c r="CC290" i="1"/>
  <c r="CB290" i="1"/>
  <c r="BZ290" i="1"/>
  <c r="BX290" i="1"/>
  <c r="BW290" i="1"/>
  <c r="BV290" i="1"/>
  <c r="BT290" i="1"/>
  <c r="BS290" i="1"/>
  <c r="BR290" i="1"/>
  <c r="BP290" i="1"/>
  <c r="BO290" i="1"/>
  <c r="BN172" i="1"/>
  <c r="BN171" i="1"/>
  <c r="BN170" i="1"/>
  <c r="BN131" i="1"/>
  <c r="BN130" i="1"/>
  <c r="BN86" i="1"/>
  <c r="BN85" i="1"/>
  <c r="BN84" i="1"/>
  <c r="BN44" i="1"/>
  <c r="BN43" i="1"/>
  <c r="CI255" i="1"/>
  <c r="CI252" i="1"/>
  <c r="CI273" i="1" s="1"/>
  <c r="CI246" i="1"/>
  <c r="CI241" i="1"/>
  <c r="CI237" i="1"/>
  <c r="CI232" i="1"/>
  <c r="CI227" i="1"/>
  <c r="CI223" i="1"/>
  <c r="CI218" i="1"/>
  <c r="CI213" i="1"/>
  <c r="CI196" i="1"/>
  <c r="CI205" i="1"/>
  <c r="CI101" i="1"/>
  <c r="CI15" i="1"/>
  <c r="CI275" i="1"/>
  <c r="CI190" i="1"/>
  <c r="CI13" i="1"/>
  <c r="CI292" i="1"/>
  <c r="DH52" i="1"/>
  <c r="DH57" i="1"/>
  <c r="DH67" i="1"/>
  <c r="DH79" i="1"/>
  <c r="DH139" i="1"/>
  <c r="DH144" i="1"/>
  <c r="DH165" i="1"/>
  <c r="CI222" i="1"/>
  <c r="DH140" i="1"/>
  <c r="DH53" i="1"/>
  <c r="DH22" i="1"/>
  <c r="DH109" i="1"/>
  <c r="CI192" i="1"/>
  <c r="CI211" i="1"/>
  <c r="CF146" i="1"/>
  <c r="DH33" i="1"/>
  <c r="DH120" i="1"/>
  <c r="CF218" i="1"/>
  <c r="CF255" i="1"/>
  <c r="CF252" i="1"/>
  <c r="CF273" i="1" s="1"/>
  <c r="CF246" i="1"/>
  <c r="CF241" i="1"/>
  <c r="CF237" i="1"/>
  <c r="CF232" i="1"/>
  <c r="CF227" i="1"/>
  <c r="CF275" i="1"/>
  <c r="CF223" i="1"/>
  <c r="CF213" i="1"/>
  <c r="CF211" i="1"/>
  <c r="CF205" i="1"/>
  <c r="CF196" i="1"/>
  <c r="CF102" i="1"/>
  <c r="CF60" i="1"/>
  <c r="CF15" i="1"/>
  <c r="CF192" i="1"/>
  <c r="CF190" i="1"/>
  <c r="CF222" i="1"/>
  <c r="CF101" i="1"/>
  <c r="CF13" i="1"/>
  <c r="CF292" i="1"/>
  <c r="BN159" i="1"/>
  <c r="BN73" i="1"/>
  <c r="CE100" i="1"/>
  <c r="CN100" i="1"/>
  <c r="CN290" i="1"/>
  <c r="CE99" i="1"/>
  <c r="CN99" i="1"/>
  <c r="CE290" i="1"/>
  <c r="CE255" i="1"/>
  <c r="CE273" i="1" s="1"/>
  <c r="CE252" i="1"/>
  <c r="CE246" i="1"/>
  <c r="CE241" i="1"/>
  <c r="CE237" i="1"/>
  <c r="CE232" i="1"/>
  <c r="CE227" i="1"/>
  <c r="CE223" i="1"/>
  <c r="CE218" i="1"/>
  <c r="CE213" i="1"/>
  <c r="CE205" i="1"/>
  <c r="CE196" i="1"/>
  <c r="CE146" i="1"/>
  <c r="CE102" i="1"/>
  <c r="CE60" i="1"/>
  <c r="CE15" i="1"/>
  <c r="CE275" i="1"/>
  <c r="DH99" i="1"/>
  <c r="CE222" i="1"/>
  <c r="CE190" i="1"/>
  <c r="CE211" i="1"/>
  <c r="CE101" i="1"/>
  <c r="CE192" i="1"/>
  <c r="CE13" i="1"/>
  <c r="CE292" i="1"/>
  <c r="CD255" i="1"/>
  <c r="CD273" i="1" s="1"/>
  <c r="CD252" i="1"/>
  <c r="CD246" i="1"/>
  <c r="CD241" i="1"/>
  <c r="CD237" i="1"/>
  <c r="CD232" i="1"/>
  <c r="CD227" i="1"/>
  <c r="CD223" i="1"/>
  <c r="CD218" i="1"/>
  <c r="CD213" i="1"/>
  <c r="CD205" i="1"/>
  <c r="CD196" i="1"/>
  <c r="CD146" i="1"/>
  <c r="CD102" i="1"/>
  <c r="CD60" i="1"/>
  <c r="CD15" i="1"/>
  <c r="CD275" i="1"/>
  <c r="CD211" i="1"/>
  <c r="CD190" i="1"/>
  <c r="CD192" i="1"/>
  <c r="CD101" i="1"/>
  <c r="CD222" i="1"/>
  <c r="CD13" i="1"/>
  <c r="CD292" i="1"/>
  <c r="BN256" i="1"/>
  <c r="BN248" i="1"/>
  <c r="BN247" i="1"/>
  <c r="BN245" i="1"/>
  <c r="BN243" i="1"/>
  <c r="BN239" i="1"/>
  <c r="BN238" i="1"/>
  <c r="BN236" i="1"/>
  <c r="BN234" i="1"/>
  <c r="BN230" i="1"/>
  <c r="BN229" i="1"/>
  <c r="BN228" i="1"/>
  <c r="BN226" i="1"/>
  <c r="BN225" i="1"/>
  <c r="BN224" i="1"/>
  <c r="BN221" i="1"/>
  <c r="BN220" i="1"/>
  <c r="BN219" i="1"/>
  <c r="BN216" i="1"/>
  <c r="BN215" i="1"/>
  <c r="BN214" i="1"/>
  <c r="BN209" i="1"/>
  <c r="BN208" i="1"/>
  <c r="BN207" i="1"/>
  <c r="BN206" i="1"/>
  <c r="BN204" i="1"/>
  <c r="BN202" i="1"/>
  <c r="BN200" i="1"/>
  <c r="BN198" i="1"/>
  <c r="BN184" i="1"/>
  <c r="BN183" i="1"/>
  <c r="BN182" i="1"/>
  <c r="BN181" i="1"/>
  <c r="BN180" i="1"/>
  <c r="BN157" i="1"/>
  <c r="BN155" i="1"/>
  <c r="BN178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8" i="1"/>
  <c r="BN145" i="1"/>
  <c r="BN114" i="1"/>
  <c r="BN112" i="1"/>
  <c r="BN142" i="1"/>
  <c r="BN113" i="1"/>
  <c r="BN144" i="1"/>
  <c r="BN129" i="1"/>
  <c r="BN128" i="1"/>
  <c r="BN127" i="1"/>
  <c r="BN126" i="1"/>
  <c r="BN125" i="1"/>
  <c r="BN121" i="1"/>
  <c r="BN123" i="1"/>
  <c r="BN120" i="1"/>
  <c r="BN141" i="1"/>
  <c r="BN140" i="1"/>
  <c r="BN139" i="1"/>
  <c r="BN138" i="1"/>
  <c r="BN109" i="1"/>
  <c r="BN117" i="1"/>
  <c r="BN115" i="1"/>
  <c r="BN111" i="1"/>
  <c r="BN108" i="1"/>
  <c r="BN107" i="1"/>
  <c r="BN106" i="1"/>
  <c r="BN105" i="1"/>
  <c r="BN104" i="1"/>
  <c r="BN103" i="1"/>
  <c r="BN100" i="1"/>
  <c r="BN99" i="1"/>
  <c r="BN97" i="1"/>
  <c r="BN96" i="1"/>
  <c r="BN94" i="1"/>
  <c r="BN75" i="1"/>
  <c r="BN71" i="1"/>
  <c r="BN69" i="1"/>
  <c r="BN92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N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N15" i="1"/>
  <c r="CN102" i="1"/>
  <c r="CA102" i="1"/>
  <c r="CA15" i="1"/>
  <c r="CC275" i="1"/>
  <c r="CC192" i="1"/>
  <c r="BN102" i="1"/>
  <c r="CC190" i="1"/>
  <c r="CC292" i="1"/>
  <c r="CN190" i="1"/>
  <c r="CA190" i="1"/>
  <c r="BN190" i="1"/>
  <c r="CN213" i="1"/>
  <c r="CN237" i="1"/>
  <c r="CN218" i="1"/>
  <c r="CN60" i="1"/>
  <c r="CN146" i="1"/>
  <c r="CN192" i="1"/>
  <c r="CN232" i="1"/>
  <c r="CN241" i="1"/>
  <c r="CN223" i="1"/>
  <c r="CN227" i="1"/>
  <c r="CN196" i="1"/>
  <c r="CN205" i="1"/>
  <c r="CN246" i="1"/>
  <c r="DH60" i="1"/>
  <c r="CB275" i="1"/>
  <c r="CB192" i="1"/>
  <c r="CB190" i="1"/>
  <c r="BY255" i="1"/>
  <c r="BX255" i="1"/>
  <c r="BW255" i="1"/>
  <c r="BV255" i="1"/>
  <c r="BU255" i="1"/>
  <c r="BT255" i="1"/>
  <c r="BS255" i="1"/>
  <c r="BR255" i="1"/>
  <c r="BQ255" i="1"/>
  <c r="BP255" i="1"/>
  <c r="CA255" i="1" s="1"/>
  <c r="BM255" i="1"/>
  <c r="BL255" i="1"/>
  <c r="BK255" i="1"/>
  <c r="BJ255" i="1"/>
  <c r="BJ273" i="1" s="1"/>
  <c r="BI255" i="1"/>
  <c r="BH255" i="1"/>
  <c r="BG255" i="1"/>
  <c r="BF255" i="1"/>
  <c r="BE255" i="1"/>
  <c r="BD255" i="1"/>
  <c r="BC255" i="1"/>
  <c r="BB255" i="1"/>
  <c r="BB273" i="1" s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2" i="1"/>
  <c r="BX252" i="1"/>
  <c r="BW252" i="1"/>
  <c r="BW273" i="1" s="1"/>
  <c r="BV252" i="1"/>
  <c r="BV273" i="1" s="1"/>
  <c r="BU252" i="1"/>
  <c r="BU273" i="1" s="1"/>
  <c r="BT252" i="1"/>
  <c r="BT273" i="1" s="1"/>
  <c r="BS252" i="1"/>
  <c r="BR252" i="1"/>
  <c r="BQ252" i="1"/>
  <c r="BP252" i="1"/>
  <c r="BM252" i="1"/>
  <c r="BM273" i="1" s="1"/>
  <c r="BL252" i="1"/>
  <c r="BL273" i="1" s="1"/>
  <c r="BK252" i="1"/>
  <c r="BK273" i="1" s="1"/>
  <c r="BJ252" i="1"/>
  <c r="BI252" i="1"/>
  <c r="BI273" i="1" s="1"/>
  <c r="BH252" i="1"/>
  <c r="BG252" i="1"/>
  <c r="BG273" i="1" s="1"/>
  <c r="BF252" i="1"/>
  <c r="BE252" i="1"/>
  <c r="BE273" i="1" s="1"/>
  <c r="BD252" i="1"/>
  <c r="BD273" i="1" s="1"/>
  <c r="BC252" i="1"/>
  <c r="BC273" i="1" s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46" i="1"/>
  <c r="BX246" i="1"/>
  <c r="BW246" i="1"/>
  <c r="BV246" i="1"/>
  <c r="BU246" i="1"/>
  <c r="BT246" i="1"/>
  <c r="BS246" i="1"/>
  <c r="BR246" i="1"/>
  <c r="BQ246" i="1"/>
  <c r="BP246" i="1"/>
  <c r="BO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1" i="1"/>
  <c r="BX241" i="1"/>
  <c r="BW241" i="1"/>
  <c r="BV241" i="1"/>
  <c r="BU241" i="1"/>
  <c r="BT241" i="1"/>
  <c r="BS241" i="1"/>
  <c r="BR241" i="1"/>
  <c r="BQ241" i="1"/>
  <c r="BP241" i="1"/>
  <c r="BO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2" i="1"/>
  <c r="BX232" i="1"/>
  <c r="BW232" i="1"/>
  <c r="BV232" i="1"/>
  <c r="BU232" i="1"/>
  <c r="BT232" i="1"/>
  <c r="BS232" i="1"/>
  <c r="BR232" i="1"/>
  <c r="BQ232" i="1"/>
  <c r="BP232" i="1"/>
  <c r="BO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Y227" i="1"/>
  <c r="BX227" i="1"/>
  <c r="BW227" i="1"/>
  <c r="BV227" i="1"/>
  <c r="BU227" i="1"/>
  <c r="BT227" i="1"/>
  <c r="BS227" i="1"/>
  <c r="BR227" i="1"/>
  <c r="BQ227" i="1"/>
  <c r="BP227" i="1"/>
  <c r="BO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Y223" i="1"/>
  <c r="BX223" i="1"/>
  <c r="BW223" i="1"/>
  <c r="BV223" i="1"/>
  <c r="BU223" i="1"/>
  <c r="BT223" i="1"/>
  <c r="BS223" i="1"/>
  <c r="BR223" i="1"/>
  <c r="BQ223" i="1"/>
  <c r="BP223" i="1"/>
  <c r="BO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Y218" i="1"/>
  <c r="BX218" i="1"/>
  <c r="BW218" i="1"/>
  <c r="BV218" i="1"/>
  <c r="BU218" i="1"/>
  <c r="BT218" i="1"/>
  <c r="BS218" i="1"/>
  <c r="BR218" i="1"/>
  <c r="BQ218" i="1"/>
  <c r="BP218" i="1"/>
  <c r="BO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Y213" i="1"/>
  <c r="BX213" i="1"/>
  <c r="BW213" i="1"/>
  <c r="BV213" i="1"/>
  <c r="BU213" i="1"/>
  <c r="BT213" i="1"/>
  <c r="BS213" i="1"/>
  <c r="BR213" i="1"/>
  <c r="BQ213" i="1"/>
  <c r="BP213" i="1"/>
  <c r="BO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6" i="1"/>
  <c r="BX196" i="1"/>
  <c r="BW196" i="1"/>
  <c r="BV196" i="1"/>
  <c r="BU196" i="1"/>
  <c r="BT196" i="1"/>
  <c r="BS196" i="1"/>
  <c r="BR196" i="1"/>
  <c r="BQ196" i="1"/>
  <c r="BP196" i="1"/>
  <c r="BO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46" i="1"/>
  <c r="BX146" i="1"/>
  <c r="BW146" i="1"/>
  <c r="BV146" i="1"/>
  <c r="BU146" i="1"/>
  <c r="BT146" i="1"/>
  <c r="BS146" i="1"/>
  <c r="BS101" i="1"/>
  <c r="BR146" i="1"/>
  <c r="BQ146" i="1"/>
  <c r="BP146" i="1"/>
  <c r="BO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X101" i="1"/>
  <c r="AW146" i="1"/>
  <c r="AV146" i="1"/>
  <c r="AU146" i="1"/>
  <c r="AT146" i="1"/>
  <c r="AS146" i="1"/>
  <c r="AR146" i="1"/>
  <c r="AQ146" i="1"/>
  <c r="AP146" i="1"/>
  <c r="AO146" i="1"/>
  <c r="AN146" i="1"/>
  <c r="AM146" i="1"/>
  <c r="AM101" i="1"/>
  <c r="AL146" i="1"/>
  <c r="AL101" i="1"/>
  <c r="AK146" i="1"/>
  <c r="AJ146" i="1"/>
  <c r="AI146" i="1"/>
  <c r="AI101" i="1"/>
  <c r="AH146" i="1"/>
  <c r="AH101" i="1"/>
  <c r="AG146" i="1"/>
  <c r="AF146" i="1"/>
  <c r="AE146" i="1"/>
  <c r="AD146" i="1"/>
  <c r="AC146" i="1"/>
  <c r="AB146" i="1"/>
  <c r="AA146" i="1"/>
  <c r="AA101" i="1"/>
  <c r="Z146" i="1"/>
  <c r="Y146" i="1"/>
  <c r="X146" i="1"/>
  <c r="W146" i="1"/>
  <c r="V146" i="1"/>
  <c r="V101" i="1"/>
  <c r="U146" i="1"/>
  <c r="T146" i="1"/>
  <c r="S146" i="1"/>
  <c r="R146" i="1"/>
  <c r="R101" i="1"/>
  <c r="Q146" i="1"/>
  <c r="P146" i="1"/>
  <c r="O146" i="1"/>
  <c r="O101" i="1"/>
  <c r="N146" i="1"/>
  <c r="M146" i="1"/>
  <c r="L146" i="1"/>
  <c r="L101" i="1"/>
  <c r="K146" i="1"/>
  <c r="K101" i="1"/>
  <c r="J146" i="1"/>
  <c r="I146" i="1"/>
  <c r="H146" i="1"/>
  <c r="G146" i="1"/>
  <c r="G101" i="1"/>
  <c r="F146" i="1"/>
  <c r="F101" i="1"/>
  <c r="E146" i="1"/>
  <c r="D146" i="1"/>
  <c r="D101" i="1"/>
  <c r="BZ205" i="1"/>
  <c r="BZ196" i="1"/>
  <c r="F222" i="1"/>
  <c r="N222" i="1"/>
  <c r="V222" i="1"/>
  <c r="AD222" i="1"/>
  <c r="AL222" i="1"/>
  <c r="CN275" i="1"/>
  <c r="CN222" i="1"/>
  <c r="CN13" i="1"/>
  <c r="CN292" i="1"/>
  <c r="CN101" i="1"/>
  <c r="CN211" i="1"/>
  <c r="G275" i="1"/>
  <c r="O275" i="1"/>
  <c r="W275" i="1"/>
  <c r="AE275" i="1"/>
  <c r="AM275" i="1"/>
  <c r="AU275" i="1"/>
  <c r="BC275" i="1"/>
  <c r="BK275" i="1"/>
  <c r="BT275" i="1"/>
  <c r="J275" i="1"/>
  <c r="R275" i="1"/>
  <c r="Z275" i="1"/>
  <c r="AH275" i="1"/>
  <c r="AP275" i="1"/>
  <c r="AX275" i="1"/>
  <c r="BF275" i="1"/>
  <c r="BW275" i="1"/>
  <c r="CA205" i="1"/>
  <c r="CA196" i="1"/>
  <c r="D275" i="1"/>
  <c r="L275" i="1"/>
  <c r="T275" i="1"/>
  <c r="AB275" i="1"/>
  <c r="AJ275" i="1"/>
  <c r="AR275" i="1"/>
  <c r="AZ275" i="1"/>
  <c r="BH275" i="1"/>
  <c r="BQ275" i="1"/>
  <c r="BY275" i="1"/>
  <c r="J273" i="1"/>
  <c r="BO275" i="1"/>
  <c r="H275" i="1"/>
  <c r="P275" i="1"/>
  <c r="X275" i="1"/>
  <c r="AF275" i="1"/>
  <c r="AN275" i="1"/>
  <c r="AV275" i="1"/>
  <c r="BD275" i="1"/>
  <c r="BL275" i="1"/>
  <c r="BU275" i="1"/>
  <c r="K273" i="1"/>
  <c r="I275" i="1"/>
  <c r="Q275" i="1"/>
  <c r="Y275" i="1"/>
  <c r="AG275" i="1"/>
  <c r="AO275" i="1"/>
  <c r="AW275" i="1"/>
  <c r="BE275" i="1"/>
  <c r="BM275" i="1"/>
  <c r="BV275" i="1"/>
  <c r="AD273" i="1"/>
  <c r="E275" i="1"/>
  <c r="M275" i="1"/>
  <c r="U275" i="1"/>
  <c r="AC275" i="1"/>
  <c r="AK275" i="1"/>
  <c r="AS275" i="1"/>
  <c r="BA275" i="1"/>
  <c r="BI275" i="1"/>
  <c r="BR275" i="1"/>
  <c r="H273" i="1"/>
  <c r="AV273" i="1"/>
  <c r="F275" i="1"/>
  <c r="N275" i="1"/>
  <c r="V275" i="1"/>
  <c r="AD275" i="1"/>
  <c r="AL275" i="1"/>
  <c r="AT275" i="1"/>
  <c r="BB275" i="1"/>
  <c r="BJ275" i="1"/>
  <c r="BS275" i="1"/>
  <c r="I273" i="1"/>
  <c r="Q273" i="1"/>
  <c r="AZ273" i="1"/>
  <c r="E273" i="1"/>
  <c r="M273" i="1"/>
  <c r="AR273" i="1"/>
  <c r="D273" i="1"/>
  <c r="K275" i="1"/>
  <c r="S275" i="1"/>
  <c r="AA275" i="1"/>
  <c r="AI275" i="1"/>
  <c r="AQ275" i="1"/>
  <c r="AY275" i="1"/>
  <c r="BG275" i="1"/>
  <c r="BP275" i="1"/>
  <c r="BX275" i="1"/>
  <c r="F273" i="1"/>
  <c r="N273" i="1"/>
  <c r="L273" i="1"/>
  <c r="BQ273" i="1"/>
  <c r="G273" i="1"/>
  <c r="O273" i="1"/>
  <c r="AE273" i="1"/>
  <c r="AM273" i="1"/>
  <c r="BH273" i="1"/>
  <c r="AW273" i="1"/>
  <c r="AP273" i="1"/>
  <c r="AX273" i="1"/>
  <c r="AS273" i="1"/>
  <c r="BA273" i="1"/>
  <c r="AG273" i="1"/>
  <c r="AO273" i="1"/>
  <c r="AH273" i="1"/>
  <c r="AL273" i="1"/>
  <c r="X273" i="1"/>
  <c r="Y273" i="1"/>
  <c r="T273" i="1"/>
  <c r="AB273" i="1"/>
  <c r="AQ273" i="1"/>
  <c r="AY273" i="1"/>
  <c r="AT273" i="1"/>
  <c r="AU273" i="1"/>
  <c r="AI273" i="1"/>
  <c r="AJ273" i="1"/>
  <c r="AK273" i="1"/>
  <c r="AF273" i="1"/>
  <c r="AN273" i="1"/>
  <c r="R273" i="1"/>
  <c r="Z273" i="1"/>
  <c r="S273" i="1"/>
  <c r="AA273" i="1"/>
  <c r="AC273" i="1"/>
  <c r="V273" i="1"/>
  <c r="W273" i="1"/>
  <c r="U273" i="1"/>
  <c r="P273" i="1"/>
  <c r="J222" i="1"/>
  <c r="R222" i="1"/>
  <c r="Z222" i="1"/>
  <c r="AH222" i="1"/>
  <c r="CB292" i="1"/>
  <c r="AP222" i="1"/>
  <c r="AT222" i="1"/>
  <c r="AX222" i="1"/>
  <c r="BF222" i="1"/>
  <c r="BJ222" i="1"/>
  <c r="BS222" i="1"/>
  <c r="BW222" i="1"/>
  <c r="AE222" i="1"/>
  <c r="W211" i="1"/>
  <c r="AY211" i="1"/>
  <c r="F211" i="1"/>
  <c r="J211" i="1"/>
  <c r="N211" i="1"/>
  <c r="R211" i="1"/>
  <c r="V211" i="1"/>
  <c r="Z211" i="1"/>
  <c r="AD211" i="1"/>
  <c r="AH211" i="1"/>
  <c r="AL211" i="1"/>
  <c r="AP211" i="1"/>
  <c r="AT211" i="1"/>
  <c r="AX211" i="1"/>
  <c r="BF211" i="1"/>
  <c r="BJ211" i="1"/>
  <c r="BS211" i="1"/>
  <c r="BW211" i="1"/>
  <c r="BN237" i="1"/>
  <c r="BN205" i="1"/>
  <c r="BN146" i="1"/>
  <c r="BN223" i="1"/>
  <c r="BN196" i="1"/>
  <c r="BN213" i="1"/>
  <c r="BN227" i="1"/>
  <c r="BN246" i="1"/>
  <c r="BN241" i="1"/>
  <c r="BN218" i="1"/>
  <c r="D222" i="1"/>
  <c r="H222" i="1"/>
  <c r="L222" i="1"/>
  <c r="P222" i="1"/>
  <c r="T222" i="1"/>
  <c r="X222" i="1"/>
  <c r="AB222" i="1"/>
  <c r="AF222" i="1"/>
  <c r="AJ222" i="1"/>
  <c r="AN222" i="1"/>
  <c r="AR222" i="1"/>
  <c r="AV222" i="1"/>
  <c r="AZ222" i="1"/>
  <c r="BD222" i="1"/>
  <c r="BH222" i="1"/>
  <c r="BL222" i="1"/>
  <c r="BQ222" i="1"/>
  <c r="BU222" i="1"/>
  <c r="BY222" i="1"/>
  <c r="BN232" i="1"/>
  <c r="BG222" i="1"/>
  <c r="AB211" i="1"/>
  <c r="G211" i="1"/>
  <c r="K211" i="1"/>
  <c r="O211" i="1"/>
  <c r="S211" i="1"/>
  <c r="AA211" i="1"/>
  <c r="AE211" i="1"/>
  <c r="AI211" i="1"/>
  <c r="AM211" i="1"/>
  <c r="AQ211" i="1"/>
  <c r="AU211" i="1"/>
  <c r="BC211" i="1"/>
  <c r="BG211" i="1"/>
  <c r="BK211" i="1"/>
  <c r="AE101" i="1"/>
  <c r="AQ101" i="1"/>
  <c r="AU101" i="1"/>
  <c r="G222" i="1"/>
  <c r="AY222" i="1"/>
  <c r="BP211" i="1"/>
  <c r="BT211" i="1"/>
  <c r="BX211" i="1"/>
  <c r="U222" i="1"/>
  <c r="AK222" i="1"/>
  <c r="BO222" i="1"/>
  <c r="P211" i="1"/>
  <c r="T101" i="1"/>
  <c r="AB101" i="1"/>
  <c r="AJ101" i="1"/>
  <c r="AV101" i="1"/>
  <c r="AZ101" i="1"/>
  <c r="BH101" i="1"/>
  <c r="E222" i="1"/>
  <c r="BA222" i="1"/>
  <c r="BR222" i="1"/>
  <c r="BB222" i="1"/>
  <c r="BL211" i="1"/>
  <c r="S101" i="1"/>
  <c r="W101" i="1"/>
  <c r="AY101" i="1"/>
  <c r="BC101" i="1"/>
  <c r="BT101" i="1"/>
  <c r="BX101" i="1"/>
  <c r="BB211" i="1"/>
  <c r="BO211" i="1"/>
  <c r="K222" i="1"/>
  <c r="O222" i="1"/>
  <c r="S222" i="1"/>
  <c r="W222" i="1"/>
  <c r="AA222" i="1"/>
  <c r="AI222" i="1"/>
  <c r="AM222" i="1"/>
  <c r="AQ222" i="1"/>
  <c r="AU222" i="1"/>
  <c r="BC222" i="1"/>
  <c r="BK222" i="1"/>
  <c r="BP222" i="1"/>
  <c r="BT222" i="1"/>
  <c r="BX222" i="1"/>
  <c r="BU101" i="1"/>
  <c r="BQ101" i="1"/>
  <c r="BP101" i="1"/>
  <c r="BO101" i="1"/>
  <c r="BK101" i="1"/>
  <c r="BG101" i="1"/>
  <c r="BB101" i="1"/>
  <c r="H101" i="1"/>
  <c r="X101" i="1"/>
  <c r="AF101" i="1"/>
  <c r="AN101" i="1"/>
  <c r="AR101" i="1"/>
  <c r="BD101" i="1"/>
  <c r="BL101" i="1"/>
  <c r="BY101" i="1"/>
  <c r="E211" i="1"/>
  <c r="U211" i="1"/>
  <c r="AK211" i="1"/>
  <c r="BA211" i="1"/>
  <c r="BR211" i="1"/>
  <c r="H211" i="1"/>
  <c r="AJ211" i="1"/>
  <c r="AR211" i="1"/>
  <c r="AZ211" i="1"/>
  <c r="BD211" i="1"/>
  <c r="BU211" i="1"/>
  <c r="J101" i="1"/>
  <c r="N101" i="1"/>
  <c r="Z101" i="1"/>
  <c r="AD101" i="1"/>
  <c r="AP101" i="1"/>
  <c r="AT101" i="1"/>
  <c r="BF101" i="1"/>
  <c r="BJ101" i="1"/>
  <c r="BW101" i="1"/>
  <c r="D211" i="1"/>
  <c r="L211" i="1"/>
  <c r="T211" i="1"/>
  <c r="X211" i="1"/>
  <c r="AF211" i="1"/>
  <c r="AN211" i="1"/>
  <c r="AV211" i="1"/>
  <c r="BH211" i="1"/>
  <c r="BQ211" i="1"/>
  <c r="BY211" i="1"/>
  <c r="I211" i="1"/>
  <c r="M211" i="1"/>
  <c r="Q211" i="1"/>
  <c r="Y211" i="1"/>
  <c r="AC211" i="1"/>
  <c r="AG211" i="1"/>
  <c r="AO211" i="1"/>
  <c r="AS211" i="1"/>
  <c r="AW211" i="1"/>
  <c r="BE211" i="1"/>
  <c r="BI211" i="1"/>
  <c r="BM211" i="1"/>
  <c r="BV211" i="1"/>
  <c r="I222" i="1"/>
  <c r="M222" i="1"/>
  <c r="Q222" i="1"/>
  <c r="Y222" i="1"/>
  <c r="AC222" i="1"/>
  <c r="AG222" i="1"/>
  <c r="AO222" i="1"/>
  <c r="AS222" i="1"/>
  <c r="AW222" i="1"/>
  <c r="BE222" i="1"/>
  <c r="BI222" i="1"/>
  <c r="BM222" i="1"/>
  <c r="BV222" i="1"/>
  <c r="E101" i="1"/>
  <c r="I101" i="1"/>
  <c r="M101" i="1"/>
  <c r="Q101" i="1"/>
  <c r="U101" i="1"/>
  <c r="Y101" i="1"/>
  <c r="AG101" i="1"/>
  <c r="AK101" i="1"/>
  <c r="AO101" i="1"/>
  <c r="AS101" i="1"/>
  <c r="AW101" i="1"/>
  <c r="BA101" i="1"/>
  <c r="BE101" i="1"/>
  <c r="BI101" i="1"/>
  <c r="BM101" i="1"/>
  <c r="BR101" i="1"/>
  <c r="BV101" i="1"/>
  <c r="BZ241" i="1"/>
  <c r="CA241" i="1"/>
  <c r="BZ246" i="1"/>
  <c r="DH247" i="1"/>
  <c r="CA246" i="1"/>
  <c r="BN275" i="1"/>
  <c r="BN222" i="1"/>
  <c r="BN211" i="1"/>
  <c r="BN101" i="1"/>
  <c r="BZ255" i="1"/>
  <c r="BZ252" i="1"/>
  <c r="DH256" i="1"/>
  <c r="DH248" i="1"/>
  <c r="DH245" i="1"/>
  <c r="DH243" i="1"/>
  <c r="BZ227" i="1"/>
  <c r="BZ223" i="1"/>
  <c r="BZ218" i="1"/>
  <c r="BZ213" i="1"/>
  <c r="CA213" i="1"/>
  <c r="CA218" i="1"/>
  <c r="CA223" i="1"/>
  <c r="CA227" i="1"/>
  <c r="BZ275" i="1"/>
  <c r="BZ237" i="1"/>
  <c r="BZ232" i="1"/>
  <c r="BZ222" i="1"/>
  <c r="BZ211" i="1"/>
  <c r="BZ190" i="1"/>
  <c r="BY60" i="1"/>
  <c r="BY192" i="1"/>
  <c r="BX60" i="1"/>
  <c r="BX192" i="1"/>
  <c r="BW60" i="1"/>
  <c r="BW192" i="1"/>
  <c r="BV60" i="1"/>
  <c r="BV192" i="1"/>
  <c r="BU60" i="1"/>
  <c r="BU192" i="1"/>
  <c r="BT60" i="1"/>
  <c r="BT192" i="1"/>
  <c r="BS60" i="1"/>
  <c r="BS192" i="1"/>
  <c r="BR60" i="1"/>
  <c r="BR192" i="1"/>
  <c r="BQ60" i="1"/>
  <c r="BQ192" i="1"/>
  <c r="BP60" i="1"/>
  <c r="BP192" i="1"/>
  <c r="BO60" i="1"/>
  <c r="BM60" i="1"/>
  <c r="BM192" i="1"/>
  <c r="BL60" i="1"/>
  <c r="BL192" i="1"/>
  <c r="BK60" i="1"/>
  <c r="BK192" i="1"/>
  <c r="BJ60" i="1"/>
  <c r="BJ192" i="1"/>
  <c r="BI60" i="1"/>
  <c r="BI192" i="1"/>
  <c r="BH60" i="1"/>
  <c r="BH192" i="1"/>
  <c r="BG60" i="1"/>
  <c r="BG192" i="1"/>
  <c r="BF60" i="1"/>
  <c r="BF192" i="1"/>
  <c r="BE60" i="1"/>
  <c r="BE192" i="1"/>
  <c r="BD60" i="1"/>
  <c r="BD192" i="1"/>
  <c r="BC60" i="1"/>
  <c r="BC192" i="1"/>
  <c r="BB60" i="1"/>
  <c r="BA60" i="1"/>
  <c r="BA192" i="1"/>
  <c r="AZ60" i="1"/>
  <c r="AZ192" i="1"/>
  <c r="AY60" i="1"/>
  <c r="AY192" i="1"/>
  <c r="AX60" i="1"/>
  <c r="AX192" i="1"/>
  <c r="AW60" i="1"/>
  <c r="AW192" i="1"/>
  <c r="AV60" i="1"/>
  <c r="AV192" i="1"/>
  <c r="AU60" i="1"/>
  <c r="AU192" i="1"/>
  <c r="AT60" i="1"/>
  <c r="AT192" i="1"/>
  <c r="AS60" i="1"/>
  <c r="AS192" i="1"/>
  <c r="AR60" i="1"/>
  <c r="AR192" i="1"/>
  <c r="AQ60" i="1"/>
  <c r="AQ192" i="1"/>
  <c r="AP60" i="1"/>
  <c r="AP192" i="1"/>
  <c r="AO60" i="1"/>
  <c r="AO192" i="1"/>
  <c r="AN60" i="1"/>
  <c r="AN192" i="1"/>
  <c r="AM60" i="1"/>
  <c r="AM192" i="1"/>
  <c r="AL60" i="1"/>
  <c r="AL192" i="1"/>
  <c r="AK60" i="1"/>
  <c r="AK192" i="1"/>
  <c r="AJ60" i="1"/>
  <c r="AJ192" i="1"/>
  <c r="AI60" i="1"/>
  <c r="AI192" i="1"/>
  <c r="AH60" i="1"/>
  <c r="AH192" i="1"/>
  <c r="AG60" i="1"/>
  <c r="AG192" i="1"/>
  <c r="AF60" i="1"/>
  <c r="AF192" i="1"/>
  <c r="AE60" i="1"/>
  <c r="AE192" i="1"/>
  <c r="AD60" i="1"/>
  <c r="AD192" i="1"/>
  <c r="AC60" i="1"/>
  <c r="AC192" i="1"/>
  <c r="AB60" i="1"/>
  <c r="AB192" i="1"/>
  <c r="AA60" i="1"/>
  <c r="AA192" i="1"/>
  <c r="Z60" i="1"/>
  <c r="Z192" i="1"/>
  <c r="Y60" i="1"/>
  <c r="Y192" i="1"/>
  <c r="X60" i="1"/>
  <c r="X192" i="1"/>
  <c r="W60" i="1"/>
  <c r="W192" i="1"/>
  <c r="V60" i="1"/>
  <c r="V192" i="1"/>
  <c r="U60" i="1"/>
  <c r="U192" i="1"/>
  <c r="T60" i="1"/>
  <c r="T192" i="1"/>
  <c r="S60" i="1"/>
  <c r="S192" i="1"/>
  <c r="R60" i="1"/>
  <c r="R192" i="1"/>
  <c r="Q60" i="1"/>
  <c r="Q192" i="1"/>
  <c r="P60" i="1"/>
  <c r="P192" i="1"/>
  <c r="O60" i="1"/>
  <c r="O192" i="1"/>
  <c r="N60" i="1"/>
  <c r="N192" i="1"/>
  <c r="M60" i="1"/>
  <c r="M192" i="1"/>
  <c r="L60" i="1"/>
  <c r="L192" i="1"/>
  <c r="K60" i="1"/>
  <c r="K192" i="1"/>
  <c r="J60" i="1"/>
  <c r="J192" i="1"/>
  <c r="I60" i="1"/>
  <c r="I192" i="1"/>
  <c r="H60" i="1"/>
  <c r="H192" i="1"/>
  <c r="G60" i="1"/>
  <c r="G192" i="1"/>
  <c r="F60" i="1"/>
  <c r="F192" i="1"/>
  <c r="E60" i="1"/>
  <c r="E192" i="1"/>
  <c r="D60" i="1"/>
  <c r="D192" i="1"/>
  <c r="BZ60" i="1"/>
  <c r="BZ146" i="1"/>
  <c r="CA211" i="1"/>
  <c r="CA222" i="1"/>
  <c r="CA237" i="1"/>
  <c r="CA146" i="1"/>
  <c r="CA60" i="1"/>
  <c r="CA275" i="1"/>
  <c r="CA232" i="1"/>
  <c r="BN60" i="1"/>
  <c r="BN192" i="1"/>
  <c r="BO192" i="1"/>
  <c r="BB192" i="1"/>
  <c r="E190" i="1"/>
  <c r="E13" i="1"/>
  <c r="I190" i="1"/>
  <c r="I13" i="1"/>
  <c r="M190" i="1"/>
  <c r="M13" i="1"/>
  <c r="R13" i="1"/>
  <c r="R190" i="1"/>
  <c r="V190" i="1"/>
  <c r="V13" i="1"/>
  <c r="Z13" i="1"/>
  <c r="Z190" i="1"/>
  <c r="AE13" i="1"/>
  <c r="AE190" i="1"/>
  <c r="AI190" i="1"/>
  <c r="AI13" i="1"/>
  <c r="AM190" i="1"/>
  <c r="AM13" i="1"/>
  <c r="AQ190" i="1"/>
  <c r="AQ13" i="1"/>
  <c r="AU13" i="1"/>
  <c r="AU190" i="1"/>
  <c r="BP190" i="1"/>
  <c r="BP13" i="1"/>
  <c r="BP292" i="1"/>
  <c r="BX13" i="1"/>
  <c r="BX292" i="1"/>
  <c r="BX190" i="1"/>
  <c r="F190" i="1"/>
  <c r="F13" i="1"/>
  <c r="N190" i="1"/>
  <c r="N13" i="1"/>
  <c r="W190" i="1"/>
  <c r="W13" i="1"/>
  <c r="AF190" i="1"/>
  <c r="AF13" i="1"/>
  <c r="AN13" i="1"/>
  <c r="AN190" i="1"/>
  <c r="AV13" i="1"/>
  <c r="AV190" i="1"/>
  <c r="BD190" i="1"/>
  <c r="BD13" i="1"/>
  <c r="BL190" i="1"/>
  <c r="BL13" i="1"/>
  <c r="BY13" i="1"/>
  <c r="BY292" i="1"/>
  <c r="BY190" i="1"/>
  <c r="G190" i="1"/>
  <c r="G13" i="1"/>
  <c r="K190" i="1"/>
  <c r="K13" i="1"/>
  <c r="O13" i="1"/>
  <c r="O190" i="1"/>
  <c r="T13" i="1"/>
  <c r="T190" i="1"/>
  <c r="X13" i="1"/>
  <c r="X190" i="1"/>
  <c r="AB13" i="1"/>
  <c r="AB190" i="1"/>
  <c r="AG190" i="1"/>
  <c r="AG13" i="1"/>
  <c r="AK190" i="1"/>
  <c r="AK13" i="1"/>
  <c r="AO190" i="1"/>
  <c r="AO13" i="1"/>
  <c r="AS190" i="1"/>
  <c r="AS13" i="1"/>
  <c r="AW190" i="1"/>
  <c r="AW13" i="1"/>
  <c r="BA190" i="1"/>
  <c r="BA13" i="1"/>
  <c r="BE190" i="1"/>
  <c r="BE13" i="1"/>
  <c r="BI190" i="1"/>
  <c r="BI13" i="1"/>
  <c r="BM190" i="1"/>
  <c r="BM13" i="1"/>
  <c r="BR190" i="1"/>
  <c r="BR13" i="1"/>
  <c r="BR292" i="1"/>
  <c r="BV190" i="1"/>
  <c r="BV13" i="1"/>
  <c r="BV292" i="1"/>
  <c r="AY190" i="1"/>
  <c r="AY13" i="1"/>
  <c r="BC13" i="1"/>
  <c r="BC190" i="1"/>
  <c r="BG190" i="1"/>
  <c r="BG13" i="1"/>
  <c r="BK13" i="1"/>
  <c r="BK190" i="1"/>
  <c r="BT190" i="1"/>
  <c r="BT13" i="1"/>
  <c r="BT292" i="1"/>
  <c r="J13" i="1"/>
  <c r="J190" i="1"/>
  <c r="S190" i="1"/>
  <c r="S13" i="1"/>
  <c r="AA190" i="1"/>
  <c r="AA13" i="1"/>
  <c r="AJ13" i="1"/>
  <c r="AJ190" i="1"/>
  <c r="AR13" i="1"/>
  <c r="AR190" i="1"/>
  <c r="AZ13" i="1"/>
  <c r="AZ190" i="1"/>
  <c r="BH13" i="1"/>
  <c r="BH190" i="1"/>
  <c r="BQ13" i="1"/>
  <c r="BQ292" i="1"/>
  <c r="BQ190" i="1"/>
  <c r="BU190" i="1"/>
  <c r="BU13" i="1"/>
  <c r="BU292" i="1"/>
  <c r="D13" i="1"/>
  <c r="D190" i="1"/>
  <c r="H13" i="1"/>
  <c r="H190" i="1"/>
  <c r="L13" i="1"/>
  <c r="L190" i="1"/>
  <c r="Q190" i="1"/>
  <c r="Q13" i="1"/>
  <c r="U190" i="1"/>
  <c r="U13" i="1"/>
  <c r="Y190" i="1"/>
  <c r="Y13" i="1"/>
  <c r="AD190" i="1"/>
  <c r="AD13" i="1"/>
  <c r="AH190" i="1"/>
  <c r="AH13" i="1"/>
  <c r="AL190" i="1"/>
  <c r="AL13" i="1"/>
  <c r="AP190" i="1"/>
  <c r="AP13" i="1"/>
  <c r="AT190" i="1"/>
  <c r="AT13" i="1"/>
  <c r="AX190" i="1"/>
  <c r="AX13" i="1"/>
  <c r="BB190" i="1"/>
  <c r="BB13" i="1"/>
  <c r="BF190" i="1"/>
  <c r="BF13" i="1"/>
  <c r="BJ190" i="1"/>
  <c r="BJ13" i="1"/>
  <c r="BO13" i="1"/>
  <c r="BO190" i="1"/>
  <c r="BS190" i="1"/>
  <c r="BS13" i="1"/>
  <c r="BS292" i="1"/>
  <c r="BW13" i="1"/>
  <c r="BW190" i="1"/>
  <c r="BZ192" i="1"/>
  <c r="BZ101" i="1"/>
  <c r="BZ13" i="1"/>
  <c r="BZ292" i="1"/>
  <c r="BW292" i="1"/>
  <c r="CA13" i="1"/>
  <c r="CA292" i="1"/>
  <c r="DH101" i="1"/>
  <c r="CA101" i="1"/>
  <c r="CA192" i="1"/>
  <c r="BO292" i="1"/>
  <c r="BN13" i="1"/>
  <c r="AC103" i="1"/>
  <c r="AC104" i="1"/>
  <c r="AC105" i="1"/>
  <c r="AC106" i="1"/>
  <c r="AC107" i="1"/>
  <c r="AC108" i="1"/>
  <c r="AC111" i="1"/>
  <c r="AC115" i="1"/>
  <c r="AC117" i="1"/>
  <c r="AC109" i="1"/>
  <c r="AC138" i="1"/>
  <c r="AC139" i="1"/>
  <c r="AC140" i="1"/>
  <c r="AC141" i="1"/>
  <c r="AC120" i="1"/>
  <c r="AC123" i="1"/>
  <c r="AC121" i="1"/>
  <c r="AC125" i="1"/>
  <c r="P104" i="1"/>
  <c r="P105" i="1"/>
  <c r="P106" i="1"/>
  <c r="P107" i="1"/>
  <c r="P108" i="1"/>
  <c r="P111" i="1"/>
  <c r="P115" i="1"/>
  <c r="P117" i="1"/>
  <c r="P109" i="1"/>
  <c r="P138" i="1"/>
  <c r="P139" i="1"/>
  <c r="P140" i="1"/>
  <c r="P141" i="1"/>
  <c r="P120" i="1"/>
  <c r="P123" i="1"/>
  <c r="P121" i="1"/>
  <c r="P125" i="1"/>
  <c r="P103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AC15" i="1"/>
  <c r="AC102" i="1"/>
  <c r="AC101" i="1"/>
  <c r="P102" i="1"/>
  <c r="P101" i="1"/>
  <c r="P15" i="1"/>
  <c r="AC190" i="1"/>
  <c r="AC13" i="1"/>
  <c r="P190" i="1"/>
  <c r="P13" i="1"/>
  <c r="DH236" i="1"/>
  <c r="DH230" i="1"/>
  <c r="DH228" i="1"/>
  <c r="DH226" i="1"/>
  <c r="DH221" i="1"/>
  <c r="DH220" i="1"/>
  <c r="DH219" i="1"/>
  <c r="DH218" i="1"/>
  <c r="DH216" i="1"/>
  <c r="DH214" i="1"/>
  <c r="DH213" i="1"/>
  <c r="DH198" i="1"/>
  <c r="DH202" i="1"/>
  <c r="DH200" i="1"/>
  <c r="DH206" i="1"/>
  <c r="DH103" i="1"/>
  <c r="DH104" i="1"/>
  <c r="DH105" i="1"/>
  <c r="DH106" i="1"/>
  <c r="DH107" i="1"/>
  <c r="DH117" i="1"/>
  <c r="DH125" i="1"/>
  <c r="DH138" i="1"/>
  <c r="DH147" i="1"/>
  <c r="DH148" i="1"/>
  <c r="DH149" i="1"/>
  <c r="DH160" i="1"/>
  <c r="DH63" i="1"/>
  <c r="DH62" i="1"/>
  <c r="DH61" i="1"/>
  <c r="DH102" i="1"/>
  <c r="DH146" i="1"/>
  <c r="DH74" i="1"/>
  <c r="DH15" i="1"/>
  <c r="DH38" i="1"/>
  <c r="DH19" i="1"/>
  <c r="DH17" i="1"/>
  <c r="DH30" i="1"/>
  <c r="DH20" i="1"/>
  <c r="DH18" i="1"/>
  <c r="DH16" i="1"/>
  <c r="CY290" i="1"/>
  <c r="CY192" i="1"/>
  <c r="CY292" i="1"/>
  <c r="DH13" i="1"/>
  <c r="DG223" i="1"/>
  <c r="DH223" i="1"/>
  <c r="DD211" i="1"/>
  <c r="DG211" i="1"/>
  <c r="DH211" i="1"/>
  <c r="DG246" i="1" l="1"/>
  <c r="DH246" i="1" s="1"/>
  <c r="DG241" i="1"/>
  <c r="DH241" i="1" s="1"/>
  <c r="DC273" i="1"/>
  <c r="CU273" i="1"/>
  <c r="CS273" i="1"/>
  <c r="CY273" i="1"/>
  <c r="CG273" i="1"/>
  <c r="BX273" i="1"/>
  <c r="BY273" i="1"/>
  <c r="BR273" i="1"/>
  <c r="BP273" i="1"/>
  <c r="BS273" i="1"/>
  <c r="BZ273" i="1"/>
  <c r="BN255" i="1"/>
  <c r="BF273" i="1"/>
  <c r="CO273" i="1"/>
  <c r="DE252" i="1"/>
  <c r="BN252" i="1"/>
  <c r="DA252" i="1"/>
  <c r="DA273" i="1" s="1"/>
  <c r="CA252" i="1"/>
  <c r="CA273" i="1" s="1"/>
  <c r="CT273" i="1"/>
  <c r="BO273" i="1"/>
  <c r="CN252" i="1"/>
  <c r="CN273" i="1" s="1"/>
  <c r="DD273" i="1"/>
  <c r="DG259" i="1"/>
  <c r="DH259" i="1" s="1"/>
  <c r="BN273" i="1" l="1"/>
</calcChain>
</file>

<file path=xl/comments1.xml><?xml version="1.0" encoding="utf-8"?>
<comments xmlns="http://schemas.openxmlformats.org/spreadsheetml/2006/main">
  <authors>
    <author>Llanos Marcos</author>
  </authors>
  <commentLis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<sst xmlns="http://schemas.openxmlformats.org/spreadsheetml/2006/main" count="788" uniqueCount="228">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</sst>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190500</xdr:rowOff>
        </xdr:from>
        <xdr:to>
          <xdr:col>2</xdr:col>
          <xdr:colOff>571500</xdr:colOff>
          <xdr:row>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H437"/>
  <sheetViews>
    <sheetView showGridLines="0" tabSelected="1" zoomScale="80" zoomScaleNormal="80" zoomScaleSheetLayoutView="80" zoomScalePageLayoutView="50" workbookViewId="0">
      <selection activeCell="CN5" sqref="CN5"/>
    </sheetView>
  </sheetViews>
  <sheetFormatPr baseColWidth="10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3" width="11.7109375" style="10" bestFit="1" customWidth="1"/>
    <col min="84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08" width="11" style="10" customWidth="1"/>
    <col min="109" max="109" width="13" style="10" customWidth="1"/>
    <col min="110" max="110" width="13.28515625" style="10" customWidth="1"/>
    <col min="111" max="111" width="12.7109375" style="10" bestFit="1" customWidth="1"/>
    <col min="112" max="112" width="9.42578125" style="10" customWidth="1"/>
    <col min="113" max="113" width="11.42578125" style="231"/>
    <col min="114" max="115" width="11.5703125" style="231" bestFit="1" customWidth="1"/>
    <col min="116" max="116" width="12.5703125" style="231" bestFit="1" customWidth="1"/>
    <col min="117" max="117" width="11.42578125" style="231"/>
    <col min="118" max="118" width="11.42578125" style="206"/>
    <col min="119" max="120" width="11.42578125" style="216"/>
    <col min="121" max="135" width="11.42578125" style="206"/>
    <col min="136" max="16384" width="11.42578125" style="10"/>
  </cols>
  <sheetData>
    <row r="1" spans="1:135 3414:3414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</row>
    <row r="2" spans="1:135 3414:3414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</row>
    <row r="3" spans="1:135 3414:3414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</row>
    <row r="4" spans="1:135 3414:3414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81"/>
    </row>
    <row r="5" spans="1:135 3414:3414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81"/>
    </row>
    <row r="6" spans="1:135 3414:3414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81"/>
    </row>
    <row r="7" spans="1:135 3414:3414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81"/>
    </row>
    <row r="8" spans="1:135 3414:3414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</row>
    <row r="9" spans="1:135 3414:3414" ht="29.25" customHeight="1" x14ac:dyDescent="0.2">
      <c r="A9" s="536"/>
      <c r="B9" s="637" t="s">
        <v>1</v>
      </c>
      <c r="C9" s="638"/>
      <c r="D9" s="637">
        <v>2009</v>
      </c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38"/>
      <c r="P9" s="647" t="s">
        <v>69</v>
      </c>
      <c r="Q9" s="613">
        <v>2010</v>
      </c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5"/>
      <c r="AC9" s="657" t="s">
        <v>70</v>
      </c>
      <c r="AD9" s="613">
        <v>2011</v>
      </c>
      <c r="AE9" s="614"/>
      <c r="AF9" s="614"/>
      <c r="AG9" s="614"/>
      <c r="AH9" s="614"/>
      <c r="AI9" s="614"/>
      <c r="AJ9" s="614"/>
      <c r="AK9" s="614"/>
      <c r="AL9" s="614"/>
      <c r="AM9" s="614"/>
      <c r="AN9" s="614"/>
      <c r="AO9" s="615"/>
      <c r="AP9" s="613">
        <v>2012</v>
      </c>
      <c r="AQ9" s="614"/>
      <c r="AR9" s="614"/>
      <c r="AS9" s="614"/>
      <c r="AT9" s="614"/>
      <c r="AU9" s="614"/>
      <c r="AV9" s="614"/>
      <c r="AW9" s="614"/>
      <c r="AX9" s="614"/>
      <c r="AY9" s="614"/>
      <c r="AZ9" s="614"/>
      <c r="BA9" s="615"/>
      <c r="BB9" s="613">
        <v>2013</v>
      </c>
      <c r="BC9" s="614"/>
      <c r="BD9" s="614"/>
      <c r="BE9" s="614"/>
      <c r="BF9" s="614"/>
      <c r="BG9" s="614"/>
      <c r="BH9" s="614"/>
      <c r="BI9" s="614"/>
      <c r="BJ9" s="614"/>
      <c r="BK9" s="614"/>
      <c r="BL9" s="614"/>
      <c r="BM9" s="614"/>
      <c r="BN9" s="622" t="s">
        <v>168</v>
      </c>
      <c r="BO9" s="613">
        <v>2014</v>
      </c>
      <c r="BP9" s="614"/>
      <c r="BQ9" s="614"/>
      <c r="BR9" s="614"/>
      <c r="BS9" s="614"/>
      <c r="BT9" s="614"/>
      <c r="BU9" s="614"/>
      <c r="BV9" s="614"/>
      <c r="BW9" s="614"/>
      <c r="BX9" s="614"/>
      <c r="BY9" s="614"/>
      <c r="BZ9" s="615"/>
      <c r="CA9" s="551"/>
      <c r="CB9" s="613">
        <v>2015</v>
      </c>
      <c r="CC9" s="614"/>
      <c r="CD9" s="614"/>
      <c r="CE9" s="614"/>
      <c r="CF9" s="614"/>
      <c r="CG9" s="614"/>
      <c r="CH9" s="614"/>
      <c r="CI9" s="614"/>
      <c r="CJ9" s="614"/>
      <c r="CK9" s="614"/>
      <c r="CL9" s="614"/>
      <c r="CM9" s="615"/>
      <c r="CN9" s="625"/>
      <c r="CO9" s="613">
        <v>2016</v>
      </c>
      <c r="CP9" s="614"/>
      <c r="CQ9" s="614"/>
      <c r="CR9" s="614"/>
      <c r="CS9" s="614"/>
      <c r="CT9" s="614"/>
      <c r="CU9" s="614"/>
      <c r="CV9" s="614"/>
      <c r="CW9" s="614"/>
      <c r="CX9" s="614"/>
      <c r="CY9" s="614"/>
      <c r="CZ9" s="614"/>
      <c r="DA9" s="604"/>
      <c r="DB9" s="613">
        <v>2017</v>
      </c>
      <c r="DC9" s="614"/>
      <c r="DD9" s="615"/>
      <c r="DE9" s="610" t="s">
        <v>80</v>
      </c>
      <c r="DF9" s="611"/>
      <c r="DG9" s="612"/>
      <c r="DH9" s="157" t="s">
        <v>81</v>
      </c>
    </row>
    <row r="10" spans="1:135 3414:3414" ht="18.75" customHeight="1" thickBot="1" x14ac:dyDescent="0.25">
      <c r="A10" s="536"/>
      <c r="B10" s="639"/>
      <c r="C10" s="640"/>
      <c r="D10" s="639"/>
      <c r="E10" s="654"/>
      <c r="F10" s="654"/>
      <c r="G10" s="654"/>
      <c r="H10" s="654"/>
      <c r="I10" s="654"/>
      <c r="J10" s="654"/>
      <c r="K10" s="654"/>
      <c r="L10" s="654"/>
      <c r="M10" s="654"/>
      <c r="N10" s="654"/>
      <c r="O10" s="640"/>
      <c r="P10" s="648"/>
      <c r="Q10" s="616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8"/>
      <c r="AC10" s="658"/>
      <c r="AD10" s="616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8"/>
      <c r="AP10" s="616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8"/>
      <c r="BB10" s="616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23"/>
      <c r="BO10" s="616"/>
      <c r="BP10" s="617"/>
      <c r="BQ10" s="617"/>
      <c r="BR10" s="617"/>
      <c r="BS10" s="617"/>
      <c r="BT10" s="617"/>
      <c r="BU10" s="617"/>
      <c r="BV10" s="617"/>
      <c r="BW10" s="617"/>
      <c r="BX10" s="617"/>
      <c r="BY10" s="617"/>
      <c r="BZ10" s="618"/>
      <c r="CA10" s="552"/>
      <c r="CB10" s="616"/>
      <c r="CC10" s="617"/>
      <c r="CD10" s="617"/>
      <c r="CE10" s="617"/>
      <c r="CF10" s="617"/>
      <c r="CG10" s="617"/>
      <c r="CH10" s="617"/>
      <c r="CI10" s="617"/>
      <c r="CJ10" s="617"/>
      <c r="CK10" s="617"/>
      <c r="CL10" s="617"/>
      <c r="CM10" s="618"/>
      <c r="CN10" s="626"/>
      <c r="CO10" s="616"/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05"/>
      <c r="DB10" s="616"/>
      <c r="DC10" s="617"/>
      <c r="DD10" s="618"/>
      <c r="DE10" s="619" t="s">
        <v>227</v>
      </c>
      <c r="DF10" s="620"/>
      <c r="DG10" s="621"/>
      <c r="DH10" s="627" t="s">
        <v>219</v>
      </c>
    </row>
    <row r="11" spans="1:135 3414:3414" s="17" customFormat="1" ht="21" customHeight="1" thickBot="1" x14ac:dyDescent="0.3">
      <c r="A11" s="536"/>
      <c r="B11" s="641"/>
      <c r="C11" s="642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4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59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24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226</v>
      </c>
      <c r="DB11" s="14" t="s">
        <v>2</v>
      </c>
      <c r="DC11" s="15" t="s">
        <v>3</v>
      </c>
      <c r="DD11" s="16" t="s">
        <v>4</v>
      </c>
      <c r="DE11" s="459">
        <v>2015</v>
      </c>
      <c r="DF11" s="349">
        <v>2016</v>
      </c>
      <c r="DG11" s="349">
        <v>2017</v>
      </c>
      <c r="DH11" s="628"/>
      <c r="DI11" s="232"/>
      <c r="DJ11" s="232"/>
      <c r="DK11" s="232"/>
      <c r="DL11" s="232"/>
      <c r="DM11" s="232"/>
      <c r="DN11" s="207"/>
      <c r="DO11" s="217"/>
      <c r="DP11" s="21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</row>
    <row r="12" spans="1:135 3414:3414" s="18" customFormat="1" ht="20.100000000000001" customHeight="1" thickBot="1" x14ac:dyDescent="0.3">
      <c r="A12" s="537"/>
      <c r="B12" s="334" t="s">
        <v>221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43"/>
      <c r="DI12" s="233"/>
      <c r="DJ12" s="233"/>
      <c r="DK12" s="233"/>
      <c r="DL12" s="233"/>
      <c r="DM12" s="233"/>
      <c r="DN12" s="208"/>
      <c r="DO12" s="218"/>
      <c r="DP12" s="21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</row>
    <row r="13" spans="1:135 3414:3414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+D15+D60+D96+D99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+AJ15+AJ60+AJ96+AJ99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+BO15+BO60+BO96+BO99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D13" si="3">+CM15+CM60+CM96+CM99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567">
        <f>SUM($CB13:$CD13)</f>
        <v>105020.15728925582</v>
      </c>
      <c r="DF13" s="388">
        <f>SUM($CO13:$CQ13)</f>
        <v>120517.03110854821</v>
      </c>
      <c r="DG13" s="389">
        <f>SUM($DB13:$DD13)</f>
        <v>132963.42146760182</v>
      </c>
      <c r="DH13" s="541">
        <f>((DG13/DF13)-1)*100</f>
        <v>10.327494997651666</v>
      </c>
      <c r="DI13" s="233"/>
      <c r="DJ13" s="233"/>
      <c r="DK13" s="233"/>
      <c r="DL13" s="233"/>
      <c r="DM13" s="233"/>
      <c r="DN13" s="208"/>
      <c r="DO13" s="218"/>
      <c r="DP13" s="21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</row>
    <row r="14" spans="1:135 3414:3414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600"/>
      <c r="DF14" s="598"/>
      <c r="DG14" s="599"/>
      <c r="DH14" s="355"/>
      <c r="DI14" s="233"/>
      <c r="DJ14" s="233"/>
      <c r="DK14" s="233"/>
      <c r="DL14" s="233"/>
      <c r="DM14" s="233"/>
      <c r="DN14" s="208"/>
      <c r="DO14" s="218"/>
      <c r="DP14" s="21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</row>
    <row r="15" spans="1:135 3414:3414" ht="20.100000000000001" customHeight="1" thickBot="1" x14ac:dyDescent="0.3">
      <c r="A15" s="536"/>
      <c r="B15" s="635" t="s">
        <v>49</v>
      </c>
      <c r="C15" s="636"/>
      <c r="D15" s="24">
        <f t="shared" ref="D15:AI15" si="4">SUM(D16:D58)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SUM(AJ16:AJ58)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SUM(BP16:BP58)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54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D15" si="7">SUM(CM16:CM58)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>SUM(CO15:CZ15)</f>
        <v>498484.88171379006</v>
      </c>
      <c r="DB15" s="101">
        <f t="shared" si="7"/>
        <v>40905.532339600002</v>
      </c>
      <c r="DC15" s="24">
        <f t="shared" si="7"/>
        <v>34062.29331139999</v>
      </c>
      <c r="DD15" s="24">
        <f t="shared" si="7"/>
        <v>42877.632626220009</v>
      </c>
      <c r="DE15" s="502">
        <f t="shared" ref="DE15:DE58" si="8">SUM($CB15:$CD15)</f>
        <v>90233.376116880012</v>
      </c>
      <c r="DF15" s="500">
        <f t="shared" ref="DF15:DF58" si="9">SUM($CO15:$CQ15)</f>
        <v>102861.47253621003</v>
      </c>
      <c r="DG15" s="503">
        <f t="shared" ref="DG15:DG58" si="10">SUM($DB15:$DD15)</f>
        <v>117845.45827721999</v>
      </c>
      <c r="DH15" s="23">
        <f>((DG15/DF15)-1)*100</f>
        <v>14.567150723741772</v>
      </c>
      <c r="DJ15" s="234"/>
      <c r="DK15" s="268"/>
    </row>
    <row r="16" spans="1:135 3414:3414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2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3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68">
        <f t="shared" si="8"/>
        <v>2332</v>
      </c>
      <c r="DF16" s="485">
        <f t="shared" si="9"/>
        <v>2898.8</v>
      </c>
      <c r="DG16" s="474">
        <f t="shared" si="10"/>
        <v>3243.0216666699998</v>
      </c>
      <c r="DH16" s="481">
        <f t="shared" ref="DH16:DH118" si="14">((DG16/DF16)-1)*100</f>
        <v>11.874626282254708</v>
      </c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AH16" s="476"/>
    </row>
    <row r="17" spans="1:135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4" si="15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6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68">
        <f t="shared" si="8"/>
        <v>6977.1367087899989</v>
      </c>
      <c r="DF17" s="485">
        <f t="shared" si="9"/>
        <v>6442.1487895899991</v>
      </c>
      <c r="DG17" s="474">
        <f t="shared" si="10"/>
        <v>7335.8085264000001</v>
      </c>
      <c r="DH17" s="481">
        <f t="shared" si="14"/>
        <v>13.872075389722195</v>
      </c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</row>
    <row r="18" spans="1:135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5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6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7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68">
        <f t="shared" si="8"/>
        <v>6977.136708789998</v>
      </c>
      <c r="DF18" s="485">
        <f t="shared" si="9"/>
        <v>5990.7300380199995</v>
      </c>
      <c r="DG18" s="474">
        <f t="shared" si="10"/>
        <v>7335.8085263999983</v>
      </c>
      <c r="DH18" s="481">
        <f t="shared" si="14"/>
        <v>22.452664029984604</v>
      </c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</row>
    <row r="19" spans="1:135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5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6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7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68">
        <f t="shared" si="8"/>
        <v>6456.6445588000006</v>
      </c>
      <c r="DF19" s="485">
        <f t="shared" si="9"/>
        <v>6363.5046816500007</v>
      </c>
      <c r="DG19" s="474">
        <f t="shared" si="10"/>
        <v>6955.1142302899989</v>
      </c>
      <c r="DH19" s="481">
        <f t="shared" si="14"/>
        <v>9.296913858584599</v>
      </c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</row>
    <row r="20" spans="1:135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5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6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7"/>
        <v>12361.225451009999</v>
      </c>
      <c r="DB20" s="484">
        <v>1155.2892509999999</v>
      </c>
      <c r="DC20" s="55">
        <v>1055.0994049999999</v>
      </c>
      <c r="DD20" s="55">
        <v>1267.294834</v>
      </c>
      <c r="DE20" s="568">
        <f t="shared" si="8"/>
        <v>3347.3847739999997</v>
      </c>
      <c r="DF20" s="485">
        <f t="shared" si="9"/>
        <v>2902.2451140099997</v>
      </c>
      <c r="DG20" s="474">
        <f t="shared" si="10"/>
        <v>3477.6834900000003</v>
      </c>
      <c r="DH20" s="481">
        <f t="shared" si="14"/>
        <v>19.827352735032221</v>
      </c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</row>
    <row r="21" spans="1:135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5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6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7"/>
        <v>16.3821364</v>
      </c>
      <c r="DB21" s="580">
        <v>0</v>
      </c>
      <c r="DC21" s="486">
        <v>0</v>
      </c>
      <c r="DD21" s="486">
        <v>0</v>
      </c>
      <c r="DE21" s="568">
        <f t="shared" si="8"/>
        <v>3.50000102</v>
      </c>
      <c r="DF21" s="485">
        <f t="shared" si="9"/>
        <v>14</v>
      </c>
      <c r="DG21" s="474">
        <f t="shared" si="10"/>
        <v>0</v>
      </c>
      <c r="DH21" s="48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</row>
    <row r="22" spans="1:135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5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6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7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68">
        <f t="shared" si="8"/>
        <v>14525.999156589998</v>
      </c>
      <c r="DF22" s="485">
        <f t="shared" si="9"/>
        <v>15293.840305970003</v>
      </c>
      <c r="DG22" s="474">
        <f t="shared" si="10"/>
        <v>14086.876524729996</v>
      </c>
      <c r="DH22" s="481">
        <f t="shared" si="14"/>
        <v>-7.891829371128356</v>
      </c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</row>
    <row r="23" spans="1:135" ht="20.100000000000001" customHeight="1" x14ac:dyDescent="0.3">
      <c r="A23" s="536"/>
      <c r="B23" s="463" t="s">
        <v>222</v>
      </c>
      <c r="C23" s="488" t="s">
        <v>225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6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7"/>
        <v>0</v>
      </c>
      <c r="DB23" s="484">
        <v>0</v>
      </c>
      <c r="DC23" s="55">
        <v>8.0047000000000007E-4</v>
      </c>
      <c r="DD23" s="55"/>
      <c r="DE23" s="568">
        <f t="shared" si="8"/>
        <v>0</v>
      </c>
      <c r="DF23" s="485">
        <f t="shared" si="9"/>
        <v>0</v>
      </c>
      <c r="DG23" s="474">
        <f t="shared" si="10"/>
        <v>8.0047000000000007E-4</v>
      </c>
      <c r="DH23" s="48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</row>
    <row r="24" spans="1:135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5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6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7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68">
        <f t="shared" si="8"/>
        <v>1841.9072105299999</v>
      </c>
      <c r="DF24" s="485">
        <f t="shared" si="9"/>
        <v>2802.7057326000004</v>
      </c>
      <c r="DG24" s="474">
        <f t="shared" si="10"/>
        <v>2810.4480249900002</v>
      </c>
      <c r="DH24" s="481">
        <f t="shared" si="14"/>
        <v>0.27624349927088954</v>
      </c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</row>
    <row r="25" spans="1:135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5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6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7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68">
        <f t="shared" si="8"/>
        <v>245.20480304000009</v>
      </c>
      <c r="DF25" s="485">
        <f t="shared" si="9"/>
        <v>276.12601019999994</v>
      </c>
      <c r="DG25" s="474">
        <f t="shared" si="10"/>
        <v>330.45663484000005</v>
      </c>
      <c r="DH25" s="481">
        <f t="shared" si="14"/>
        <v>19.676025666922172</v>
      </c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</row>
    <row r="26" spans="1:135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5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6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7"/>
        <v>1536.6041785599998</v>
      </c>
      <c r="DB26" s="484">
        <v>146.2409111100001</v>
      </c>
      <c r="DC26" s="55">
        <v>104.10835278</v>
      </c>
      <c r="DD26" s="55">
        <v>150.21558802999999</v>
      </c>
      <c r="DE26" s="568">
        <f t="shared" si="8"/>
        <v>315.45550753000009</v>
      </c>
      <c r="DF26" s="485">
        <f t="shared" si="9"/>
        <v>358.09764850999989</v>
      </c>
      <c r="DG26" s="474">
        <f t="shared" si="10"/>
        <v>400.56485192000008</v>
      </c>
      <c r="DH26" s="481">
        <f t="shared" si="14"/>
        <v>11.859112615427936</v>
      </c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</row>
    <row r="27" spans="1:135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5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6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7"/>
        <v>307.35703630999996</v>
      </c>
      <c r="DB27" s="484">
        <v>27.859558479999997</v>
      </c>
      <c r="DC27" s="55">
        <v>10.052324779999999</v>
      </c>
      <c r="DD27" s="55">
        <v>28.40764068</v>
      </c>
      <c r="DE27" s="568">
        <f t="shared" si="8"/>
        <v>67.150100219999999</v>
      </c>
      <c r="DF27" s="485">
        <f t="shared" si="9"/>
        <v>78.402190999999988</v>
      </c>
      <c r="DG27" s="474">
        <f t="shared" si="10"/>
        <v>66.319523939999996</v>
      </c>
      <c r="DH27" s="481">
        <f t="shared" si="14"/>
        <v>-15.411134441383146</v>
      </c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</row>
    <row r="28" spans="1:135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5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6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7"/>
        <v>0</v>
      </c>
      <c r="DB28" s="484">
        <v>0</v>
      </c>
      <c r="DC28" s="55">
        <v>0</v>
      </c>
      <c r="DD28" s="55">
        <v>0</v>
      </c>
      <c r="DE28" s="568">
        <f t="shared" si="8"/>
        <v>0</v>
      </c>
      <c r="DF28" s="485">
        <f t="shared" si="9"/>
        <v>0</v>
      </c>
      <c r="DG28" s="474">
        <f t="shared" si="10"/>
        <v>0</v>
      </c>
      <c r="DH28" s="48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</row>
    <row r="29" spans="1:135" ht="19.5" customHeight="1" x14ac:dyDescent="0.25">
      <c r="A29" s="536"/>
      <c r="B29" s="463" t="s">
        <v>179</v>
      </c>
      <c r="C29" s="464" t="s">
        <v>216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5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6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7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68">
        <f t="shared" si="8"/>
        <v>0</v>
      </c>
      <c r="DF29" s="485">
        <f t="shared" si="9"/>
        <v>0</v>
      </c>
      <c r="DG29" s="474">
        <f t="shared" si="10"/>
        <v>0.41561673000000005</v>
      </c>
      <c r="DH29" s="48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</row>
    <row r="30" spans="1:135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3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5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6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7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68">
        <f t="shared" si="8"/>
        <v>14525.999156590009</v>
      </c>
      <c r="DF30" s="485">
        <f t="shared" si="9"/>
        <v>15293.840305969996</v>
      </c>
      <c r="DG30" s="474">
        <f t="shared" si="10"/>
        <v>14086.876524730003</v>
      </c>
      <c r="DH30" s="481">
        <f t="shared" si="14"/>
        <v>-7.8918293711282566</v>
      </c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</row>
    <row r="31" spans="1:135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5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6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7"/>
        <v>1051.1945737699998</v>
      </c>
      <c r="DB31" s="484">
        <v>1.0569643599999998</v>
      </c>
      <c r="DC31" s="55">
        <v>33.470073069999998</v>
      </c>
      <c r="DD31" s="55">
        <v>32.75620103</v>
      </c>
      <c r="DE31" s="568">
        <f t="shared" si="8"/>
        <v>17.10030197</v>
      </c>
      <c r="DF31" s="485">
        <f t="shared" si="9"/>
        <v>43.779733049999997</v>
      </c>
      <c r="DG31" s="474">
        <f t="shared" si="10"/>
        <v>67.283238460000007</v>
      </c>
      <c r="DH31" s="481">
        <f t="shared" si="14"/>
        <v>53.68581252689939</v>
      </c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</row>
    <row r="32" spans="1:135" ht="20.100000000000001" customHeight="1" x14ac:dyDescent="0.25">
      <c r="A32" s="536"/>
      <c r="B32" s="463" t="s">
        <v>164</v>
      </c>
      <c r="C32" s="464" t="s">
        <v>217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5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6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7"/>
        <v>0.05</v>
      </c>
      <c r="DB32" s="484">
        <v>0</v>
      </c>
      <c r="DC32" s="55">
        <v>0</v>
      </c>
      <c r="DD32" s="55">
        <v>0</v>
      </c>
      <c r="DE32" s="568">
        <f t="shared" si="8"/>
        <v>0</v>
      </c>
      <c r="DF32" s="485">
        <f t="shared" si="9"/>
        <v>0</v>
      </c>
      <c r="DG32" s="474">
        <f t="shared" si="10"/>
        <v>0</v>
      </c>
      <c r="DH32" s="48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</row>
    <row r="33" spans="1:135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5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6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7"/>
        <v>795.56385423999996</v>
      </c>
      <c r="DB33" s="484">
        <v>112.14982222</v>
      </c>
      <c r="DC33" s="55">
        <v>4.4333955199999995</v>
      </c>
      <c r="DD33" s="55">
        <v>0</v>
      </c>
      <c r="DE33" s="568">
        <f t="shared" si="8"/>
        <v>30.004000000000001</v>
      </c>
      <c r="DF33" s="485">
        <f t="shared" si="9"/>
        <v>275.25963561999998</v>
      </c>
      <c r="DG33" s="474">
        <f t="shared" si="10"/>
        <v>116.58321774000001</v>
      </c>
      <c r="DH33" s="481">
        <f t="shared" si="14"/>
        <v>-57.646090216821747</v>
      </c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</row>
    <row r="34" spans="1:135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5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6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7"/>
        <v>0</v>
      </c>
      <c r="DB34" s="484">
        <v>0</v>
      </c>
      <c r="DC34" s="55">
        <v>0</v>
      </c>
      <c r="DD34" s="55">
        <v>0</v>
      </c>
      <c r="DE34" s="568">
        <f t="shared" si="8"/>
        <v>0</v>
      </c>
      <c r="DF34" s="485">
        <f t="shared" si="9"/>
        <v>0</v>
      </c>
      <c r="DG34" s="474">
        <f t="shared" si="10"/>
        <v>0</v>
      </c>
      <c r="DH34" s="48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</row>
    <row r="35" spans="1:135" ht="20.100000000000001" customHeight="1" x14ac:dyDescent="0.25">
      <c r="A35" s="536"/>
      <c r="B35" s="463" t="s">
        <v>223</v>
      </c>
      <c r="C35" s="464" t="s">
        <v>224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6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7"/>
        <v>0</v>
      </c>
      <c r="DB35" s="484">
        <v>0</v>
      </c>
      <c r="DC35" s="55">
        <v>4.4333955199999995</v>
      </c>
      <c r="DD35" s="55">
        <v>0</v>
      </c>
      <c r="DE35" s="568">
        <f t="shared" si="8"/>
        <v>0</v>
      </c>
      <c r="DF35" s="485">
        <f t="shared" si="9"/>
        <v>0</v>
      </c>
      <c r="DG35" s="474">
        <f t="shared" si="10"/>
        <v>4.4333955199999995</v>
      </c>
      <c r="DH35" s="48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</row>
    <row r="36" spans="1:135" ht="20.100000000000001" customHeight="1" x14ac:dyDescent="0.25">
      <c r="A36" s="536"/>
      <c r="B36" s="463" t="s">
        <v>136</v>
      </c>
      <c r="C36" s="464" t="s">
        <v>202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3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5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6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7"/>
        <v>853.74097268000014</v>
      </c>
      <c r="DB36" s="484">
        <v>0</v>
      </c>
      <c r="DC36" s="55">
        <v>0</v>
      </c>
      <c r="DD36" s="55">
        <v>0</v>
      </c>
      <c r="DE36" s="568">
        <f t="shared" si="8"/>
        <v>0</v>
      </c>
      <c r="DF36" s="485">
        <f t="shared" si="9"/>
        <v>333.08097268</v>
      </c>
      <c r="DG36" s="474">
        <f t="shared" si="10"/>
        <v>0</v>
      </c>
      <c r="DH36" s="481">
        <f t="shared" si="14"/>
        <v>-100</v>
      </c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</row>
    <row r="37" spans="1:135" ht="20.100000000000001" customHeight="1" x14ac:dyDescent="0.25">
      <c r="A37" s="536"/>
      <c r="B37" s="463" t="s">
        <v>201</v>
      </c>
      <c r="C37" s="464" t="s">
        <v>206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5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6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7"/>
        <v>53.77782947</v>
      </c>
      <c r="DB37" s="484">
        <v>0</v>
      </c>
      <c r="DC37" s="55">
        <v>0</v>
      </c>
      <c r="DD37" s="55">
        <v>0</v>
      </c>
      <c r="DE37" s="568">
        <f t="shared" si="8"/>
        <v>0</v>
      </c>
      <c r="DF37" s="485">
        <f t="shared" si="9"/>
        <v>53.77782947</v>
      </c>
      <c r="DG37" s="474">
        <f t="shared" si="10"/>
        <v>0</v>
      </c>
      <c r="DH37" s="481">
        <f t="shared" si="14"/>
        <v>-100</v>
      </c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</row>
    <row r="38" spans="1:135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3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5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6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7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68">
        <f t="shared" si="8"/>
        <v>11790.329488369998</v>
      </c>
      <c r="DF38" s="485">
        <f t="shared" si="9"/>
        <v>12667.928344880005</v>
      </c>
      <c r="DG38" s="474">
        <f t="shared" si="10"/>
        <v>31387.685164959981</v>
      </c>
      <c r="DH38" s="481">
        <f t="shared" si="14"/>
        <v>147.77283475593651</v>
      </c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</row>
    <row r="39" spans="1:135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3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5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6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7"/>
        <v>20.484000000000002</v>
      </c>
      <c r="DB39" s="484">
        <v>0</v>
      </c>
      <c r="DC39" s="55">
        <v>0</v>
      </c>
      <c r="DD39" s="55">
        <v>0.1</v>
      </c>
      <c r="DE39" s="568">
        <f t="shared" si="8"/>
        <v>0</v>
      </c>
      <c r="DF39" s="485">
        <f t="shared" si="9"/>
        <v>0</v>
      </c>
      <c r="DG39" s="474">
        <f t="shared" si="10"/>
        <v>0.1</v>
      </c>
      <c r="DH39" s="48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</row>
    <row r="40" spans="1:135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5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6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7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68">
        <f t="shared" si="8"/>
        <v>42.562415480000006</v>
      </c>
      <c r="DF40" s="485">
        <f t="shared" si="9"/>
        <v>172.74704106999999</v>
      </c>
      <c r="DG40" s="474">
        <f t="shared" si="10"/>
        <v>229.21846599000006</v>
      </c>
      <c r="DH40" s="481">
        <f t="shared" si="14"/>
        <v>32.690241505854154</v>
      </c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</row>
    <row r="41" spans="1:135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5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6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7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68">
        <f t="shared" si="8"/>
        <v>8840.655395289994</v>
      </c>
      <c r="DF41" s="485">
        <f t="shared" si="9"/>
        <v>18007.023334400015</v>
      </c>
      <c r="DG41" s="474">
        <f t="shared" si="10"/>
        <v>13669.484905940015</v>
      </c>
      <c r="DH41" s="481">
        <f t="shared" si="14"/>
        <v>-24.088036917093969</v>
      </c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</row>
    <row r="42" spans="1:135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5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6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7"/>
        <v>3639.6893396</v>
      </c>
      <c r="DB42" s="484">
        <v>214.70098756999997</v>
      </c>
      <c r="DC42" s="55">
        <v>78.52977451000001</v>
      </c>
      <c r="DD42" s="55">
        <v>217.48579465</v>
      </c>
      <c r="DE42" s="568">
        <f t="shared" si="8"/>
        <v>1646.0831394700001</v>
      </c>
      <c r="DF42" s="485">
        <f t="shared" si="9"/>
        <v>649.77076072</v>
      </c>
      <c r="DG42" s="474">
        <f t="shared" si="10"/>
        <v>510.71655672999998</v>
      </c>
      <c r="DH42" s="481">
        <f t="shared" si="14"/>
        <v>-21.400501899457037</v>
      </c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</row>
    <row r="43" spans="1:135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5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6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7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68">
        <f t="shared" si="8"/>
        <v>0</v>
      </c>
      <c r="DF43" s="485">
        <f t="shared" si="9"/>
        <v>44.73711637000001</v>
      </c>
      <c r="DG43" s="474">
        <f t="shared" si="10"/>
        <v>57.84690728999999</v>
      </c>
      <c r="DH43" s="481">
        <f t="shared" si="14"/>
        <v>29.304058874905927</v>
      </c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</row>
    <row r="44" spans="1:135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5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6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7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68">
        <f t="shared" si="8"/>
        <v>0</v>
      </c>
      <c r="DF44" s="485">
        <f t="shared" si="9"/>
        <v>47.165988560000002</v>
      </c>
      <c r="DG44" s="474">
        <f t="shared" si="10"/>
        <v>60.00764495</v>
      </c>
      <c r="DH44" s="481">
        <f t="shared" si="14"/>
        <v>27.226518052651617</v>
      </c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</row>
    <row r="45" spans="1:135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5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6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7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68">
        <f t="shared" si="8"/>
        <v>0</v>
      </c>
      <c r="DF45" s="485">
        <f t="shared" si="9"/>
        <v>2.1539127200000001</v>
      </c>
      <c r="DG45" s="474">
        <f t="shared" si="10"/>
        <v>2.1607376599999997</v>
      </c>
      <c r="DH45" s="481">
        <f t="shared" si="14"/>
        <v>0.31686242142623389</v>
      </c>
      <c r="DN45" s="231"/>
      <c r="DO45" s="231"/>
      <c r="DP45" s="231"/>
      <c r="DQ45" s="231"/>
      <c r="DR45" s="231"/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</row>
    <row r="46" spans="1:135" ht="20.100000000000001" customHeight="1" x14ac:dyDescent="0.25">
      <c r="A46" s="536"/>
      <c r="B46" s="463" t="s">
        <v>207</v>
      </c>
      <c r="C46" s="464" t="s">
        <v>211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5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6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7"/>
        <v>675.63727812000002</v>
      </c>
      <c r="DB46" s="484">
        <v>0</v>
      </c>
      <c r="DC46" s="55">
        <v>0</v>
      </c>
      <c r="DD46" s="55">
        <v>0</v>
      </c>
      <c r="DE46" s="568">
        <f t="shared" si="8"/>
        <v>0</v>
      </c>
      <c r="DF46" s="485">
        <f t="shared" si="9"/>
        <v>3.3049999999999997E-5</v>
      </c>
      <c r="DG46" s="474">
        <f t="shared" si="10"/>
        <v>0</v>
      </c>
      <c r="DH46" s="481"/>
      <c r="DN46" s="231"/>
      <c r="DO46" s="231"/>
      <c r="DP46" s="231"/>
      <c r="DQ46" s="231"/>
      <c r="DR46" s="231"/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</row>
    <row r="47" spans="1:135" ht="20.100000000000001" customHeight="1" x14ac:dyDescent="0.25">
      <c r="A47" s="536"/>
      <c r="B47" s="463" t="s">
        <v>208</v>
      </c>
      <c r="C47" s="464" t="s">
        <v>212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5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6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7"/>
        <v>3802.9762468799995</v>
      </c>
      <c r="DB47" s="484">
        <v>0</v>
      </c>
      <c r="DC47" s="55">
        <v>0</v>
      </c>
      <c r="DD47" s="55">
        <v>0</v>
      </c>
      <c r="DE47" s="568">
        <f t="shared" si="8"/>
        <v>0</v>
      </c>
      <c r="DF47" s="485">
        <f t="shared" si="9"/>
        <v>451.41878462000005</v>
      </c>
      <c r="DG47" s="474">
        <f t="shared" si="10"/>
        <v>0</v>
      </c>
      <c r="DH47" s="481">
        <f t="shared" si="14"/>
        <v>-100</v>
      </c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</row>
    <row r="48" spans="1:135" ht="20.100000000000001" customHeight="1" x14ac:dyDescent="0.25">
      <c r="A48" s="536"/>
      <c r="B48" s="463" t="s">
        <v>209</v>
      </c>
      <c r="C48" s="464" t="s">
        <v>213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5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6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7"/>
        <v>1082.6594180299999</v>
      </c>
      <c r="DB48" s="484">
        <v>0</v>
      </c>
      <c r="DC48" s="55">
        <v>0</v>
      </c>
      <c r="DD48" s="55">
        <v>0</v>
      </c>
      <c r="DE48" s="568">
        <f t="shared" si="8"/>
        <v>0</v>
      </c>
      <c r="DF48" s="485">
        <f t="shared" si="9"/>
        <v>323.56990834999993</v>
      </c>
      <c r="DG48" s="474">
        <f t="shared" si="10"/>
        <v>0</v>
      </c>
      <c r="DH48" s="481">
        <f t="shared" si="14"/>
        <v>-100</v>
      </c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</row>
    <row r="49" spans="1:135" ht="20.100000000000001" customHeight="1" x14ac:dyDescent="0.25">
      <c r="A49" s="536"/>
      <c r="B49" s="463" t="s">
        <v>210</v>
      </c>
      <c r="C49" s="464" t="s">
        <v>214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3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5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6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7"/>
        <v>563.66909862</v>
      </c>
      <c r="DB49" s="484">
        <v>0</v>
      </c>
      <c r="DC49" s="55">
        <v>0</v>
      </c>
      <c r="DD49" s="55">
        <v>0</v>
      </c>
      <c r="DE49" s="568">
        <f t="shared" si="8"/>
        <v>0</v>
      </c>
      <c r="DF49" s="485">
        <f t="shared" si="9"/>
        <v>136.78710751</v>
      </c>
      <c r="DG49" s="474">
        <f t="shared" si="10"/>
        <v>0</v>
      </c>
      <c r="DH49" s="481">
        <f t="shared" si="14"/>
        <v>-100</v>
      </c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</row>
    <row r="50" spans="1:135" ht="20.100000000000001" customHeight="1" x14ac:dyDescent="0.25">
      <c r="A50" s="536"/>
      <c r="B50" s="463" t="s">
        <v>203</v>
      </c>
      <c r="C50" s="464" t="s">
        <v>204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5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6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7"/>
        <v>635.76803015999997</v>
      </c>
      <c r="DB50" s="484">
        <v>0</v>
      </c>
      <c r="DC50" s="55">
        <v>0</v>
      </c>
      <c r="DD50" s="55">
        <v>0</v>
      </c>
      <c r="DE50" s="568">
        <f t="shared" si="8"/>
        <v>0</v>
      </c>
      <c r="DF50" s="485">
        <f t="shared" si="9"/>
        <v>21.0001</v>
      </c>
      <c r="DG50" s="474">
        <f t="shared" si="10"/>
        <v>0</v>
      </c>
      <c r="DH50" s="48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</row>
    <row r="51" spans="1:135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3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5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6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7"/>
        <v>20733.080000000002</v>
      </c>
      <c r="DB51" s="484">
        <v>2096.1999999999998</v>
      </c>
      <c r="DC51" s="55">
        <v>1467.27</v>
      </c>
      <c r="DD51" s="55">
        <v>1914.23</v>
      </c>
      <c r="DE51" s="568">
        <f t="shared" si="8"/>
        <v>5380.12</v>
      </c>
      <c r="DF51" s="485">
        <f t="shared" si="9"/>
        <v>5687.6200000000008</v>
      </c>
      <c r="DG51" s="474">
        <f t="shared" si="10"/>
        <v>5477.7</v>
      </c>
      <c r="DH51" s="481">
        <f t="shared" si="14"/>
        <v>-3.6908232265868812</v>
      </c>
      <c r="DN51" s="231"/>
      <c r="DO51" s="231"/>
      <c r="DP51" s="231"/>
      <c r="DQ51" s="231"/>
      <c r="DR51" s="231"/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</row>
    <row r="52" spans="1:135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3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5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6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7"/>
        <v>14925.009999999998</v>
      </c>
      <c r="DB52" s="484">
        <v>1136.3</v>
      </c>
      <c r="DC52" s="55">
        <v>878.85</v>
      </c>
      <c r="DD52" s="55">
        <v>1047.55</v>
      </c>
      <c r="DE52" s="568">
        <f t="shared" si="8"/>
        <v>2433.0100000000002</v>
      </c>
      <c r="DF52" s="485">
        <f t="shared" si="9"/>
        <v>2611.31</v>
      </c>
      <c r="DG52" s="474">
        <f t="shared" si="10"/>
        <v>3062.7</v>
      </c>
      <c r="DH52" s="481">
        <f t="shared" si="14"/>
        <v>17.285959920499661</v>
      </c>
      <c r="DN52" s="231"/>
      <c r="DO52" s="231"/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</row>
    <row r="53" spans="1:135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3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5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6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7"/>
        <v>14888.189999999999</v>
      </c>
      <c r="DB53" s="484">
        <v>1136.3</v>
      </c>
      <c r="DC53" s="55">
        <v>878.85</v>
      </c>
      <c r="DD53" s="55">
        <v>1047.2</v>
      </c>
      <c r="DE53" s="568">
        <f t="shared" si="8"/>
        <v>2429.0099999999998</v>
      </c>
      <c r="DF53" s="485">
        <f t="shared" si="9"/>
        <v>2609.84</v>
      </c>
      <c r="DG53" s="474">
        <f t="shared" si="10"/>
        <v>3062.3500000000004</v>
      </c>
      <c r="DH53" s="481">
        <f t="shared" si="14"/>
        <v>17.338610796064135</v>
      </c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</row>
    <row r="54" spans="1:135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3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5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6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7"/>
        <v>36.82</v>
      </c>
      <c r="DB54" s="484">
        <v>0</v>
      </c>
      <c r="DC54" s="55">
        <v>0</v>
      </c>
      <c r="DD54" s="55">
        <v>0.35</v>
      </c>
      <c r="DE54" s="568">
        <f t="shared" si="8"/>
        <v>4</v>
      </c>
      <c r="DF54" s="485">
        <f t="shared" si="9"/>
        <v>1.47</v>
      </c>
      <c r="DG54" s="474">
        <f t="shared" si="10"/>
        <v>0.35</v>
      </c>
      <c r="DH54" s="48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</row>
    <row r="55" spans="1:135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5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6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7"/>
        <v>7.7658141400000007</v>
      </c>
      <c r="DB55" s="484">
        <v>2.42476972</v>
      </c>
      <c r="DC55" s="55">
        <v>1.2292464599999999</v>
      </c>
      <c r="DD55" s="55">
        <v>0.13467695999999998</v>
      </c>
      <c r="DE55" s="568">
        <f t="shared" si="8"/>
        <v>3.1006042699999998</v>
      </c>
      <c r="DF55" s="485">
        <f t="shared" si="9"/>
        <v>3.5694473100000002</v>
      </c>
      <c r="DG55" s="474">
        <f t="shared" si="10"/>
        <v>3.7886931400000003</v>
      </c>
      <c r="DH55" s="481">
        <f t="shared" si="14"/>
        <v>6.1422906954186285</v>
      </c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</row>
    <row r="56" spans="1:135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5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6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7"/>
        <v>0.79461353000000001</v>
      </c>
      <c r="DB56" s="484">
        <v>0</v>
      </c>
      <c r="DC56" s="55">
        <v>0</v>
      </c>
      <c r="DD56" s="55">
        <v>0</v>
      </c>
      <c r="DE56" s="568">
        <f t="shared" si="8"/>
        <v>0</v>
      </c>
      <c r="DF56" s="485">
        <f t="shared" si="9"/>
        <v>0.27495946999999998</v>
      </c>
      <c r="DG56" s="474">
        <f t="shared" si="10"/>
        <v>0</v>
      </c>
      <c r="DH56" s="48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</row>
    <row r="57" spans="1:135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3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5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6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7"/>
        <v>13.11160973</v>
      </c>
      <c r="DB57" s="484">
        <v>0.48899999999999999</v>
      </c>
      <c r="DC57" s="55">
        <v>0.27100000000000002</v>
      </c>
      <c r="DD57" s="55">
        <v>1.387</v>
      </c>
      <c r="DE57" s="568">
        <f t="shared" si="8"/>
        <v>1.3256000000000001</v>
      </c>
      <c r="DF57" s="485">
        <f t="shared" si="9"/>
        <v>2.069</v>
      </c>
      <c r="DG57" s="474">
        <f t="shared" si="10"/>
        <v>2.1470000000000002</v>
      </c>
      <c r="DH57" s="481">
        <f t="shared" si="14"/>
        <v>3.7699371677138771</v>
      </c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</row>
    <row r="58" spans="1:135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3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5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6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7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68">
        <f t="shared" si="8"/>
        <v>0.55648613000000002</v>
      </c>
      <c r="DF58" s="485">
        <f t="shared" si="9"/>
        <v>0.67770883999999998</v>
      </c>
      <c r="DG58" s="474">
        <f t="shared" si="10"/>
        <v>1.5074067300000005</v>
      </c>
      <c r="DH58" s="481">
        <f t="shared" si="14"/>
        <v>122.42689500700634</v>
      </c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</row>
    <row r="59" spans="1:135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8"/>
      <c r="DF59" s="497"/>
      <c r="DG59" s="499"/>
      <c r="DH59" s="496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</row>
    <row r="60" spans="1:135" ht="20.100000000000001" customHeight="1" thickBot="1" x14ac:dyDescent="0.3">
      <c r="A60" s="536"/>
      <c r="B60" s="631" t="s">
        <v>49</v>
      </c>
      <c r="C60" s="632"/>
      <c r="D60" s="500">
        <f t="shared" ref="D60:AI60" si="18">SUM(D61:D94)</f>
        <v>4689.9648305551009</v>
      </c>
      <c r="E60" s="500">
        <f t="shared" si="18"/>
        <v>4191.7096283394003</v>
      </c>
      <c r="F60" s="500">
        <f t="shared" si="18"/>
        <v>5015.6659201291004</v>
      </c>
      <c r="G60" s="500">
        <f t="shared" si="18"/>
        <v>4338.2436834597993</v>
      </c>
      <c r="H60" s="500">
        <f t="shared" si="18"/>
        <v>4565.3605952363996</v>
      </c>
      <c r="I60" s="500">
        <f t="shared" si="18"/>
        <v>4610.9462302283009</v>
      </c>
      <c r="J60" s="500">
        <f t="shared" si="18"/>
        <v>4278.6927981094996</v>
      </c>
      <c r="K60" s="500">
        <f t="shared" si="18"/>
        <v>4649.5456745374995</v>
      </c>
      <c r="L60" s="500">
        <f t="shared" si="18"/>
        <v>4667.7815647556999</v>
      </c>
      <c r="M60" s="500">
        <f t="shared" si="18"/>
        <v>5114.158870105699</v>
      </c>
      <c r="N60" s="500">
        <f t="shared" si="18"/>
        <v>5454.9750823728</v>
      </c>
      <c r="O60" s="500">
        <f t="shared" si="18"/>
        <v>5202.1439498443006</v>
      </c>
      <c r="P60" s="501">
        <f t="shared" si="18"/>
        <v>56779.188827673592</v>
      </c>
      <c r="Q60" s="500">
        <f t="shared" si="18"/>
        <v>3970.4921295812001</v>
      </c>
      <c r="R60" s="500">
        <f t="shared" si="18"/>
        <v>3909.6077136508002</v>
      </c>
      <c r="S60" s="500">
        <f t="shared" si="18"/>
        <v>4402.6514327174</v>
      </c>
      <c r="T60" s="500">
        <f t="shared" si="18"/>
        <v>5411.4253134959999</v>
      </c>
      <c r="U60" s="500">
        <f t="shared" si="18"/>
        <v>5686.0479325847</v>
      </c>
      <c r="V60" s="500">
        <f t="shared" si="18"/>
        <v>5569.5267775495986</v>
      </c>
      <c r="W60" s="500">
        <f t="shared" si="18"/>
        <v>5105.6146180993001</v>
      </c>
      <c r="X60" s="500">
        <f t="shared" si="18"/>
        <v>4495.0274201536995</v>
      </c>
      <c r="Y60" s="500">
        <f t="shared" si="18"/>
        <v>4458.7314604067997</v>
      </c>
      <c r="Z60" s="500">
        <f t="shared" si="18"/>
        <v>5266.4151206973002</v>
      </c>
      <c r="AA60" s="500">
        <f t="shared" si="18"/>
        <v>4752.8657592733998</v>
      </c>
      <c r="AB60" s="500">
        <f t="shared" si="18"/>
        <v>8643.8833650990018</v>
      </c>
      <c r="AC60" s="501">
        <f t="shared" si="18"/>
        <v>61672.289043309196</v>
      </c>
      <c r="AD60" s="500">
        <f t="shared" si="18"/>
        <v>3986.3241642464</v>
      </c>
      <c r="AE60" s="500">
        <f t="shared" si="18"/>
        <v>3726.8186503882994</v>
      </c>
      <c r="AF60" s="500">
        <f t="shared" si="18"/>
        <v>4613.3376842065991</v>
      </c>
      <c r="AG60" s="500">
        <f t="shared" si="18"/>
        <v>5052.1325917272998</v>
      </c>
      <c r="AH60" s="500">
        <f t="shared" si="18"/>
        <v>6951.1997780979</v>
      </c>
      <c r="AI60" s="500">
        <f t="shared" si="18"/>
        <v>5287.2290792411995</v>
      </c>
      <c r="AJ60" s="500">
        <f t="shared" ref="AJ60:BM60" si="19">SUM(AJ61:AJ94)</f>
        <v>6323.3429689190989</v>
      </c>
      <c r="AK60" s="500">
        <f t="shared" si="19"/>
        <v>5555.3401794089996</v>
      </c>
      <c r="AL60" s="500">
        <f t="shared" si="19"/>
        <v>5784.9731938956011</v>
      </c>
      <c r="AM60" s="500">
        <f t="shared" si="19"/>
        <v>5163.3652042572012</v>
      </c>
      <c r="AN60" s="500">
        <f t="shared" si="19"/>
        <v>4859.1265885191015</v>
      </c>
      <c r="AO60" s="500">
        <f t="shared" si="19"/>
        <v>6607.416919397001</v>
      </c>
      <c r="AP60" s="502">
        <f t="shared" si="19"/>
        <v>4618.2723134926</v>
      </c>
      <c r="AQ60" s="500">
        <f t="shared" si="19"/>
        <v>4635.9768907788002</v>
      </c>
      <c r="AR60" s="500">
        <f t="shared" si="19"/>
        <v>5454.7592298248001</v>
      </c>
      <c r="AS60" s="500">
        <f t="shared" si="19"/>
        <v>5057.6729702407993</v>
      </c>
      <c r="AT60" s="500">
        <f t="shared" si="19"/>
        <v>8553.3562804424</v>
      </c>
      <c r="AU60" s="500">
        <f t="shared" si="19"/>
        <v>5964.2855463198011</v>
      </c>
      <c r="AV60" s="500">
        <f t="shared" si="19"/>
        <v>5183.7172721292</v>
      </c>
      <c r="AW60" s="500">
        <f t="shared" si="19"/>
        <v>5586.3437490042015</v>
      </c>
      <c r="AX60" s="500">
        <f t="shared" si="19"/>
        <v>3771.7417385942008</v>
      </c>
      <c r="AY60" s="500">
        <f t="shared" si="19"/>
        <v>7214.0924920610005</v>
      </c>
      <c r="AZ60" s="500">
        <f t="shared" si="19"/>
        <v>5258.6544399046006</v>
      </c>
      <c r="BA60" s="500">
        <f t="shared" si="19"/>
        <v>5435.6325167088007</v>
      </c>
      <c r="BB60" s="502">
        <f t="shared" si="19"/>
        <v>6375.1665303746004</v>
      </c>
      <c r="BC60" s="500">
        <f t="shared" si="19"/>
        <v>6015.4791263112011</v>
      </c>
      <c r="BD60" s="500">
        <f t="shared" si="19"/>
        <v>6719.5524644752004</v>
      </c>
      <c r="BE60" s="500">
        <f t="shared" si="19"/>
        <v>6734.2817306561992</v>
      </c>
      <c r="BF60" s="500">
        <f t="shared" si="19"/>
        <v>7127.0025202348006</v>
      </c>
      <c r="BG60" s="500">
        <f t="shared" si="19"/>
        <v>9289.7074268459983</v>
      </c>
      <c r="BH60" s="500">
        <f t="shared" si="19"/>
        <v>7282.3463852356017</v>
      </c>
      <c r="BI60" s="500">
        <f t="shared" si="19"/>
        <v>9305.3161126478008</v>
      </c>
      <c r="BJ60" s="500">
        <f t="shared" si="19"/>
        <v>8168.5052450652011</v>
      </c>
      <c r="BK60" s="500">
        <f t="shared" si="19"/>
        <v>7926.6117710556009</v>
      </c>
      <c r="BL60" s="500">
        <f t="shared" si="19"/>
        <v>7115.4513615079986</v>
      </c>
      <c r="BM60" s="500">
        <f t="shared" si="19"/>
        <v>7759.1435510413985</v>
      </c>
      <c r="BN60" s="501">
        <f t="shared" ref="BN60:BN84" si="20">SUM(BB60:BM60)</f>
        <v>89818.564225451599</v>
      </c>
      <c r="BO60" s="500">
        <f t="shared" ref="BO60:CF60" si="21">SUM(BO61:BO94)</f>
        <v>7585.4170124348002</v>
      </c>
      <c r="BP60" s="500">
        <f t="shared" si="21"/>
        <v>7372.1536647331995</v>
      </c>
      <c r="BQ60" s="500">
        <f t="shared" si="21"/>
        <v>8056.6277987748017</v>
      </c>
      <c r="BR60" s="500">
        <f t="shared" si="21"/>
        <v>8769.8405524964001</v>
      </c>
      <c r="BS60" s="500">
        <f t="shared" si="21"/>
        <v>10270.979978268801</v>
      </c>
      <c r="BT60" s="500">
        <f t="shared" si="21"/>
        <v>8232.4818560725998</v>
      </c>
      <c r="BU60" s="500">
        <f t="shared" si="21"/>
        <v>7644.6221167595995</v>
      </c>
      <c r="BV60" s="500">
        <f t="shared" si="21"/>
        <v>8439.6501898457991</v>
      </c>
      <c r="BW60" s="500">
        <f t="shared" si="21"/>
        <v>6862.4534512855989</v>
      </c>
      <c r="BX60" s="500">
        <f t="shared" si="21"/>
        <v>7075.8298657130008</v>
      </c>
      <c r="BY60" s="500">
        <f t="shared" si="21"/>
        <v>4829.3637549036011</v>
      </c>
      <c r="BZ60" s="500">
        <f t="shared" si="21"/>
        <v>6507.3477857933995</v>
      </c>
      <c r="CA60" s="501">
        <f t="shared" si="15"/>
        <v>91646.76802708162</v>
      </c>
      <c r="CB60" s="502">
        <f t="shared" si="21"/>
        <v>5571.6336878048014</v>
      </c>
      <c r="CC60" s="500">
        <f t="shared" si="21"/>
        <v>4478.8057195518013</v>
      </c>
      <c r="CD60" s="500">
        <f t="shared" si="21"/>
        <v>4736.3417650191986</v>
      </c>
      <c r="CE60" s="500">
        <f t="shared" si="21"/>
        <v>5908.6052673634003</v>
      </c>
      <c r="CF60" s="500">
        <f t="shared" si="21"/>
        <v>4496.2998157112006</v>
      </c>
      <c r="CG60" s="500">
        <f t="shared" ref="CG60" si="22">SUM(CG61:CG94)</f>
        <v>5054.1233430226011</v>
      </c>
      <c r="CH60" s="500">
        <f t="shared" ref="CH60:DD60" si="23">SUM(CH61:CH94)</f>
        <v>3953.6048690754001</v>
      </c>
      <c r="CI60" s="500">
        <f t="shared" si="23"/>
        <v>4349.7098469565999</v>
      </c>
      <c r="CJ60" s="500">
        <f t="shared" si="23"/>
        <v>4113.7246347945993</v>
      </c>
      <c r="CK60" s="500">
        <f t="shared" si="23"/>
        <v>5437.5189603882</v>
      </c>
      <c r="CL60" s="500">
        <f t="shared" si="23"/>
        <v>3793.1612220389998</v>
      </c>
      <c r="CM60" s="503">
        <f t="shared" si="23"/>
        <v>8808.459308026002</v>
      </c>
      <c r="CN60" s="501">
        <f>SUM(CB60:CM60)</f>
        <v>60701.988439752808</v>
      </c>
      <c r="CO60" s="500">
        <f t="shared" si="23"/>
        <v>4851.9121651937985</v>
      </c>
      <c r="CP60" s="500">
        <f t="shared" si="23"/>
        <v>4787.3884944312022</v>
      </c>
      <c r="CQ60" s="500">
        <f t="shared" si="23"/>
        <v>8016.0579127131996</v>
      </c>
      <c r="CR60" s="500">
        <f t="shared" si="23"/>
        <v>8888.0407679685995</v>
      </c>
      <c r="CS60" s="500">
        <f t="shared" si="23"/>
        <v>7518.3576597723995</v>
      </c>
      <c r="CT60" s="500">
        <f t="shared" si="23"/>
        <v>6454.7380509318</v>
      </c>
      <c r="CU60" s="500">
        <f t="shared" si="23"/>
        <v>4955.5009089194</v>
      </c>
      <c r="CV60" s="500">
        <f t="shared" si="23"/>
        <v>5577.9716573083988</v>
      </c>
      <c r="CW60" s="500">
        <f t="shared" si="23"/>
        <v>5623.4346014321973</v>
      </c>
      <c r="CX60" s="500">
        <f t="shared" si="23"/>
        <v>5188.2527657254004</v>
      </c>
      <c r="CY60" s="500">
        <f t="shared" si="23"/>
        <v>6854.5148615804019</v>
      </c>
      <c r="CZ60" s="500">
        <f t="shared" si="23"/>
        <v>5314.4497950180003</v>
      </c>
      <c r="DA60" s="501">
        <f t="shared" si="17"/>
        <v>74030.619640994802</v>
      </c>
      <c r="DB60" s="502">
        <f t="shared" si="23"/>
        <v>4320.2583154303993</v>
      </c>
      <c r="DC60" s="500">
        <f t="shared" si="23"/>
        <v>4422.776820266</v>
      </c>
      <c r="DD60" s="500">
        <f t="shared" si="23"/>
        <v>6374.928054685397</v>
      </c>
      <c r="DE60" s="502">
        <f t="shared" ref="DE60:DE94" si="24">SUM($CB60:$CD60)</f>
        <v>14786.781172375802</v>
      </c>
      <c r="DF60" s="500">
        <f t="shared" ref="DF60:DF94" si="25">SUM($CO60:$CQ60)</f>
        <v>17655.358572338202</v>
      </c>
      <c r="DG60" s="503">
        <f t="shared" ref="DG60:DG94" si="26">SUM($DB60:$DD60)</f>
        <v>15117.963190381795</v>
      </c>
      <c r="DH60" s="501">
        <f t="shared" si="14"/>
        <v>-14.371814492240953</v>
      </c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</row>
    <row r="61" spans="1:135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0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5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7"/>
        <v>5841.5986999999996</v>
      </c>
      <c r="DB61" s="484">
        <v>205.8</v>
      </c>
      <c r="DC61" s="55">
        <v>135.828</v>
      </c>
      <c r="DD61" s="55">
        <v>819.77</v>
      </c>
      <c r="DE61" s="568">
        <f t="shared" si="24"/>
        <v>631.12</v>
      </c>
      <c r="DF61" s="485">
        <f t="shared" si="25"/>
        <v>1203.93</v>
      </c>
      <c r="DG61" s="474">
        <f t="shared" si="26"/>
        <v>1161.3980000000001</v>
      </c>
      <c r="DH61" s="481">
        <f t="shared" si="14"/>
        <v>-3.5327635327635276</v>
      </c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</row>
    <row r="62" spans="1:135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0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5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4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7"/>
        <v>3584.3238219656</v>
      </c>
      <c r="DB62" s="484">
        <v>182.40914731059996</v>
      </c>
      <c r="DC62" s="55">
        <v>189.52189255440004</v>
      </c>
      <c r="DD62" s="55">
        <v>320.7187781042</v>
      </c>
      <c r="DE62" s="568">
        <f t="shared" si="24"/>
        <v>426.84372618719999</v>
      </c>
      <c r="DF62" s="485">
        <f t="shared" si="25"/>
        <v>936.87478940860046</v>
      </c>
      <c r="DG62" s="474">
        <f t="shared" si="26"/>
        <v>692.64981796920006</v>
      </c>
      <c r="DH62" s="481">
        <f t="shared" si="14"/>
        <v>-26.06804817467302</v>
      </c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</row>
    <row r="63" spans="1:135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0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5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7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68">
        <f t="shared" si="24"/>
        <v>426.84372618719999</v>
      </c>
      <c r="DF63" s="485">
        <f t="shared" si="25"/>
        <v>873.87154284079986</v>
      </c>
      <c r="DG63" s="474">
        <f t="shared" si="26"/>
        <v>692.64981796920006</v>
      </c>
      <c r="DH63" s="481">
        <f t="shared" si="14"/>
        <v>-20.737799091440877</v>
      </c>
      <c r="DN63" s="231"/>
      <c r="DO63" s="231"/>
      <c r="DP63" s="231"/>
      <c r="DQ63" s="231"/>
      <c r="DR63" s="231"/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</row>
    <row r="64" spans="1:135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0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5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7"/>
        <v>0</v>
      </c>
      <c r="DB64" s="484">
        <v>0</v>
      </c>
      <c r="DC64" s="55">
        <v>0</v>
      </c>
      <c r="DD64" s="55">
        <v>0</v>
      </c>
      <c r="DE64" s="568">
        <f t="shared" si="24"/>
        <v>0</v>
      </c>
      <c r="DF64" s="485">
        <f t="shared" si="25"/>
        <v>0</v>
      </c>
      <c r="DG64" s="474">
        <f t="shared" si="26"/>
        <v>0</v>
      </c>
      <c r="DH64" s="48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</row>
    <row r="65" spans="1:135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5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7"/>
        <v>0</v>
      </c>
      <c r="DB65" s="484">
        <v>0</v>
      </c>
      <c r="DC65" s="55">
        <v>0</v>
      </c>
      <c r="DD65" s="55">
        <v>0</v>
      </c>
      <c r="DE65" s="568">
        <f t="shared" si="24"/>
        <v>0</v>
      </c>
      <c r="DF65" s="485">
        <f t="shared" si="25"/>
        <v>0</v>
      </c>
      <c r="DG65" s="474">
        <f t="shared" si="26"/>
        <v>0</v>
      </c>
      <c r="DH65" s="48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</row>
    <row r="66" spans="1:135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0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5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7"/>
        <v>0</v>
      </c>
      <c r="DB66" s="484">
        <v>0</v>
      </c>
      <c r="DC66" s="55">
        <v>0.13719999999999999</v>
      </c>
      <c r="DD66" s="55">
        <v>0</v>
      </c>
      <c r="DE66" s="568">
        <f t="shared" si="24"/>
        <v>0</v>
      </c>
      <c r="DF66" s="485">
        <f t="shared" si="25"/>
        <v>0</v>
      </c>
      <c r="DG66" s="474">
        <f t="shared" si="26"/>
        <v>0.13719999999999999</v>
      </c>
      <c r="DH66" s="48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</row>
    <row r="67" spans="1:135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0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5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7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68">
        <f t="shared" si="24"/>
        <v>3030.9000751554004</v>
      </c>
      <c r="DF67" s="485">
        <f t="shared" si="25"/>
        <v>3710.6785128545985</v>
      </c>
      <c r="DG67" s="474">
        <f t="shared" si="26"/>
        <v>2941.3940114663992</v>
      </c>
      <c r="DH67" s="481">
        <f t="shared" si="14"/>
        <v>-20.731639745217223</v>
      </c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</row>
    <row r="68" spans="1:135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0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5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7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68">
        <f t="shared" si="24"/>
        <v>624.60473503120011</v>
      </c>
      <c r="DF68" s="485">
        <f t="shared" si="25"/>
        <v>1046.3785374014001</v>
      </c>
      <c r="DG68" s="474">
        <f t="shared" si="26"/>
        <v>719.19858391920002</v>
      </c>
      <c r="DH68" s="481">
        <f t="shared" si="14"/>
        <v>-31.267838720653241</v>
      </c>
      <c r="DN68" s="231"/>
      <c r="DO68" s="231"/>
      <c r="DP68" s="231"/>
      <c r="DQ68" s="231"/>
      <c r="DR68" s="231"/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</row>
    <row r="69" spans="1:135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5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7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68">
        <f t="shared" si="24"/>
        <v>106.35639878920006</v>
      </c>
      <c r="DF69" s="485">
        <f t="shared" si="25"/>
        <v>107.69634372419998</v>
      </c>
      <c r="DG69" s="474">
        <f t="shared" si="26"/>
        <v>92.12900424</v>
      </c>
      <c r="DH69" s="481">
        <f t="shared" si="14"/>
        <v>-14.454844933330735</v>
      </c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</row>
    <row r="70" spans="1:135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0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5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7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68">
        <f t="shared" si="24"/>
        <v>111.18948261540001</v>
      </c>
      <c r="DF70" s="485">
        <f t="shared" si="25"/>
        <v>113.08340877120003</v>
      </c>
      <c r="DG70" s="474">
        <f t="shared" si="26"/>
        <v>94.93174902680002</v>
      </c>
      <c r="DH70" s="481">
        <f t="shared" si="14"/>
        <v>-16.05156754792031</v>
      </c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</row>
    <row r="71" spans="1:135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0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5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7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68">
        <f t="shared" si="24"/>
        <v>4.6183263125999998</v>
      </c>
      <c r="DF71" s="485">
        <f t="shared" si="25"/>
        <v>3.8890683874</v>
      </c>
      <c r="DG71" s="474">
        <f t="shared" si="26"/>
        <v>2.3996229236</v>
      </c>
      <c r="DH71" s="481">
        <f t="shared" si="14"/>
        <v>-38.298258488474538</v>
      </c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</row>
    <row r="72" spans="1:135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0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5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7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68">
        <f t="shared" si="24"/>
        <v>3375.5257621400006</v>
      </c>
      <c r="DF72" s="485">
        <f t="shared" si="25"/>
        <v>1946.2416820000001</v>
      </c>
      <c r="DG72" s="474">
        <f t="shared" si="26"/>
        <v>1385.8979552600001</v>
      </c>
      <c r="DH72" s="481">
        <f t="shared" si="14"/>
        <v>-28.791065977180107</v>
      </c>
      <c r="DN72" s="231"/>
      <c r="DO72" s="231"/>
      <c r="DP72" s="231"/>
      <c r="DQ72" s="231"/>
      <c r="DR72" s="231"/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</row>
    <row r="73" spans="1:135" ht="20.100000000000001" customHeight="1" x14ac:dyDescent="0.25">
      <c r="A73" s="536"/>
      <c r="B73" s="463" t="s">
        <v>179</v>
      </c>
      <c r="C73" s="464" t="s">
        <v>216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5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7"/>
        <v>4.8998110462</v>
      </c>
      <c r="DB73" s="484">
        <v>0.66132437420000001</v>
      </c>
      <c r="DC73" s="55">
        <v>5.1450000000000003E-3</v>
      </c>
      <c r="DD73" s="55">
        <v>1.01757124E-2</v>
      </c>
      <c r="DE73" s="568">
        <f t="shared" si="24"/>
        <v>6.1314680000000002E-4</v>
      </c>
      <c r="DF73" s="485">
        <f t="shared" si="25"/>
        <v>0</v>
      </c>
      <c r="DG73" s="474">
        <f t="shared" si="26"/>
        <v>0.6766450866</v>
      </c>
      <c r="DH73" s="48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</row>
    <row r="74" spans="1:135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0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5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7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68">
        <f t="shared" si="24"/>
        <v>3030.9000751553995</v>
      </c>
      <c r="DF74" s="485">
        <f t="shared" si="25"/>
        <v>3710.6785128546007</v>
      </c>
      <c r="DG74" s="474">
        <f t="shared" si="26"/>
        <v>2941.3940114663992</v>
      </c>
      <c r="DH74" s="481">
        <f t="shared" si="14"/>
        <v>-20.731639745217269</v>
      </c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</row>
    <row r="75" spans="1:135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5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7"/>
        <v>0.26400956960000005</v>
      </c>
      <c r="DB75" s="484">
        <v>2.8299557999999997E-3</v>
      </c>
      <c r="DC75" s="55">
        <v>0</v>
      </c>
      <c r="DD75" s="55">
        <v>0</v>
      </c>
      <c r="DE75" s="568">
        <f t="shared" si="24"/>
        <v>7.4776126600000006E-2</v>
      </c>
      <c r="DF75" s="485">
        <f t="shared" si="25"/>
        <v>7.4059668200000012E-2</v>
      </c>
      <c r="DG75" s="474">
        <f t="shared" si="26"/>
        <v>2.8299557999999997E-3</v>
      </c>
      <c r="DH75" s="48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</row>
    <row r="76" spans="1:135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0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5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7"/>
        <v>146.86466922260001</v>
      </c>
      <c r="DB76" s="484">
        <v>105.022141</v>
      </c>
      <c r="DC76" s="55">
        <v>0</v>
      </c>
      <c r="DD76" s="55">
        <v>0</v>
      </c>
      <c r="DE76" s="568">
        <f t="shared" si="24"/>
        <v>0</v>
      </c>
      <c r="DF76" s="485">
        <f t="shared" si="25"/>
        <v>27.984281935399999</v>
      </c>
      <c r="DG76" s="474">
        <f t="shared" si="26"/>
        <v>105.022141</v>
      </c>
      <c r="DH76" s="481">
        <f t="shared" si="14"/>
        <v>275.28974744621706</v>
      </c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</row>
    <row r="77" spans="1:135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0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5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7"/>
        <v>0</v>
      </c>
      <c r="DB77" s="484">
        <v>0</v>
      </c>
      <c r="DC77" s="55">
        <v>0</v>
      </c>
      <c r="DD77" s="55">
        <v>0</v>
      </c>
      <c r="DE77" s="568">
        <f t="shared" si="24"/>
        <v>0</v>
      </c>
      <c r="DF77" s="485">
        <f t="shared" si="25"/>
        <v>0</v>
      </c>
      <c r="DG77" s="474">
        <f t="shared" si="26"/>
        <v>0</v>
      </c>
      <c r="DH77" s="48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</row>
    <row r="78" spans="1:135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0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5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7"/>
        <v>247.303</v>
      </c>
      <c r="DB78" s="484">
        <v>0</v>
      </c>
      <c r="DC78" s="55">
        <v>0</v>
      </c>
      <c r="DD78" s="55">
        <v>0</v>
      </c>
      <c r="DE78" s="568">
        <f t="shared" si="24"/>
        <v>0</v>
      </c>
      <c r="DF78" s="485">
        <f t="shared" si="25"/>
        <v>23.4955</v>
      </c>
      <c r="DG78" s="474">
        <f t="shared" si="26"/>
        <v>0</v>
      </c>
      <c r="DH78" s="481">
        <f t="shared" si="14"/>
        <v>-100</v>
      </c>
      <c r="DN78" s="231"/>
      <c r="DO78" s="231"/>
      <c r="DP78" s="231"/>
      <c r="DQ78" s="231"/>
      <c r="DR78" s="231"/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</row>
    <row r="79" spans="1:135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0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5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7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68">
        <f t="shared" si="24"/>
        <v>2299.6643215406002</v>
      </c>
      <c r="DF79" s="485">
        <f t="shared" si="25"/>
        <v>2024.5312926734</v>
      </c>
      <c r="DG79" s="474">
        <f t="shared" si="26"/>
        <v>2770.7012195716006</v>
      </c>
      <c r="DH79" s="481">
        <f t="shared" si="14"/>
        <v>36.856428428571284</v>
      </c>
      <c r="DN79" s="231"/>
      <c r="DO79" s="231"/>
      <c r="DP79" s="231"/>
      <c r="DQ79" s="231"/>
      <c r="DR79" s="231"/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</row>
    <row r="80" spans="1:135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0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5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7"/>
        <v>0</v>
      </c>
      <c r="DB80" s="484">
        <v>0</v>
      </c>
      <c r="DC80" s="55">
        <v>0</v>
      </c>
      <c r="DD80" s="55">
        <v>0</v>
      </c>
      <c r="DE80" s="568">
        <f t="shared" si="24"/>
        <v>0</v>
      </c>
      <c r="DF80" s="485">
        <f t="shared" si="25"/>
        <v>0</v>
      </c>
      <c r="DG80" s="474">
        <f t="shared" si="26"/>
        <v>0</v>
      </c>
      <c r="DH80" s="481"/>
      <c r="DN80" s="231"/>
      <c r="DO80" s="231"/>
      <c r="DP80" s="231"/>
      <c r="DQ80" s="231"/>
      <c r="DR80" s="23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</row>
    <row r="81" spans="1:135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0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5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7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68">
        <f t="shared" si="24"/>
        <v>3.4220243582000003</v>
      </c>
      <c r="DF81" s="485">
        <f t="shared" si="25"/>
        <v>45.31696428419999</v>
      </c>
      <c r="DG81" s="474">
        <f t="shared" si="26"/>
        <v>2.3084980449999999</v>
      </c>
      <c r="DH81" s="481">
        <f t="shared" si="14"/>
        <v>-94.905885507858542</v>
      </c>
      <c r="DN81" s="231"/>
      <c r="DO81" s="231"/>
      <c r="DP81" s="231"/>
      <c r="DQ81" s="231"/>
      <c r="DR81" s="231"/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</row>
    <row r="82" spans="1:135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0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5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5" si="28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68">
        <f t="shared" si="24"/>
        <v>687.99717011619987</v>
      </c>
      <c r="DF82" s="485">
        <f t="shared" si="25"/>
        <v>1558.7061338673998</v>
      </c>
      <c r="DG82" s="474">
        <f t="shared" si="26"/>
        <v>1305.8022847407995</v>
      </c>
      <c r="DH82" s="481">
        <f t="shared" si="14"/>
        <v>-16.225242438682486</v>
      </c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</row>
    <row r="83" spans="1:135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0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5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28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68">
        <f t="shared" si="24"/>
        <v>24.901666984600002</v>
      </c>
      <c r="DF83" s="485">
        <f t="shared" si="25"/>
        <v>113.73943804860002</v>
      </c>
      <c r="DG83" s="474">
        <f t="shared" si="26"/>
        <v>192.4162891364</v>
      </c>
      <c r="DH83" s="481">
        <f t="shared" si="14"/>
        <v>69.172885357655758</v>
      </c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</row>
    <row r="84" spans="1:135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0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5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28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68">
        <f t="shared" si="24"/>
        <v>0</v>
      </c>
      <c r="DF84" s="485">
        <f t="shared" si="25"/>
        <v>4.681064716999999</v>
      </c>
      <c r="DG84" s="474">
        <f t="shared" si="26"/>
        <v>6.2350238160000018</v>
      </c>
      <c r="DH84" s="481">
        <f t="shared" si="14"/>
        <v>33.196701881872379</v>
      </c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</row>
    <row r="85" spans="1:135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1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5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28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68">
        <f t="shared" si="24"/>
        <v>0</v>
      </c>
      <c r="DF85" s="485">
        <f t="shared" si="25"/>
        <v>4.6810647169999999</v>
      </c>
      <c r="DG85" s="474">
        <f t="shared" si="26"/>
        <v>6.2493554536000016</v>
      </c>
      <c r="DH85" s="481">
        <f t="shared" si="14"/>
        <v>33.502863801573056</v>
      </c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</row>
    <row r="86" spans="1:135" ht="20.100000000000001" customHeight="1" x14ac:dyDescent="0.25">
      <c r="A86" s="536"/>
      <c r="B86" s="463" t="s">
        <v>184</v>
      </c>
      <c r="C86" s="464" t="s">
        <v>167</v>
      </c>
      <c r="D86" s="479">
        <v>0</v>
      </c>
      <c r="E86" s="479">
        <v>0</v>
      </c>
      <c r="F86" s="479">
        <v>0</v>
      </c>
      <c r="G86" s="479">
        <v>0</v>
      </c>
      <c r="H86" s="479">
        <v>0</v>
      </c>
      <c r="I86" s="479">
        <v>0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81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05">
        <v>0</v>
      </c>
      <c r="AC86" s="481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7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84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72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2">
        <f t="shared" si="15"/>
        <v>0</v>
      </c>
      <c r="CB86" s="484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0.17012779420000002</v>
      </c>
      <c r="CH86" s="55">
        <v>0.17547125400000002</v>
      </c>
      <c r="CI86" s="55">
        <v>6.8856564000000006E-3</v>
      </c>
      <c r="CJ86" s="55">
        <v>48.061217006600003</v>
      </c>
      <c r="CK86" s="55">
        <v>0.71892779419999997</v>
      </c>
      <c r="CL86" s="55">
        <v>0.58172779419999998</v>
      </c>
      <c r="CM86" s="159">
        <v>8.6802031763999992</v>
      </c>
      <c r="CN86" s="472">
        <f t="shared" si="27"/>
        <v>58.394560476000002</v>
      </c>
      <c r="CO86" s="55">
        <v>0.32418741040000004</v>
      </c>
      <c r="CP86" s="55">
        <v>0.15400700000000001</v>
      </c>
      <c r="CQ86" s="55">
        <v>0.36255058839999998</v>
      </c>
      <c r="CR86" s="55">
        <v>0.17012779420000002</v>
      </c>
      <c r="CS86" s="55">
        <v>0.18737657819999998</v>
      </c>
      <c r="CT86" s="55">
        <v>0.17278933699999999</v>
      </c>
      <c r="CU86" s="55">
        <v>0</v>
      </c>
      <c r="CV86" s="55">
        <v>3.1544132200000004</v>
      </c>
      <c r="CW86" s="55">
        <v>3.6392711600000002E-2</v>
      </c>
      <c r="CX86" s="55">
        <v>0</v>
      </c>
      <c r="CY86" s="55">
        <v>0.17012779420000002</v>
      </c>
      <c r="CZ86" s="55">
        <v>0.17012779420000002</v>
      </c>
      <c r="DA86" s="472">
        <f t="shared" si="28"/>
        <v>4.9021002281999992</v>
      </c>
      <c r="DB86" s="484">
        <v>0.52703315139999996</v>
      </c>
      <c r="DC86" s="55">
        <v>0.17012779420000002</v>
      </c>
      <c r="DD86" s="55">
        <v>0.17012779420000002</v>
      </c>
      <c r="DE86" s="568">
        <f t="shared" si="24"/>
        <v>0</v>
      </c>
      <c r="DF86" s="485">
        <f t="shared" si="25"/>
        <v>0.84074499879999998</v>
      </c>
      <c r="DG86" s="474">
        <f t="shared" si="26"/>
        <v>0.86728873979999999</v>
      </c>
      <c r="DH86" s="481">
        <f t="shared" si="14"/>
        <v>3.1571690629008886</v>
      </c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</row>
    <row r="87" spans="1:135" ht="20.100000000000001" customHeight="1" x14ac:dyDescent="0.25">
      <c r="A87" s="536"/>
      <c r="B87" s="463" t="s">
        <v>207</v>
      </c>
      <c r="C87" s="464" t="s">
        <v>211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242">
        <v>0</v>
      </c>
      <c r="AR87" s="242">
        <v>0</v>
      </c>
      <c r="AS87" s="242">
        <v>0</v>
      </c>
      <c r="AT87" s="242">
        <v>0</v>
      </c>
      <c r="AU87" s="242">
        <v>0</v>
      </c>
      <c r="AV87" s="242">
        <v>0</v>
      </c>
      <c r="AW87" s="242">
        <v>0</v>
      </c>
      <c r="AX87" s="242">
        <v>0</v>
      </c>
      <c r="AY87" s="242">
        <v>0</v>
      </c>
      <c r="AZ87" s="242">
        <v>0</v>
      </c>
      <c r="BA87" s="571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59">
        <v>0</v>
      </c>
      <c r="BN87" s="472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5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59">
        <v>0</v>
      </c>
      <c r="CN87" s="472">
        <f t="shared" si="27"/>
        <v>0</v>
      </c>
      <c r="CO87" s="55">
        <v>0</v>
      </c>
      <c r="CP87" s="55">
        <v>1.5263500000000003E-4</v>
      </c>
      <c r="CQ87" s="55">
        <v>0</v>
      </c>
      <c r="CR87" s="55">
        <v>1.9588044000000003E-3</v>
      </c>
      <c r="CS87" s="55">
        <v>25.751335471400001</v>
      </c>
      <c r="CT87" s="55">
        <v>11.656189374200002</v>
      </c>
      <c r="CU87" s="55">
        <v>16.9012112612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472">
        <f t="shared" si="28"/>
        <v>54.310847546200009</v>
      </c>
      <c r="DB87" s="484">
        <v>0</v>
      </c>
      <c r="DC87" s="55">
        <v>0</v>
      </c>
      <c r="DD87" s="55">
        <v>0</v>
      </c>
      <c r="DE87" s="568">
        <f t="shared" si="24"/>
        <v>0</v>
      </c>
      <c r="DF87" s="485">
        <f t="shared" si="25"/>
        <v>1.5263500000000003E-4</v>
      </c>
      <c r="DG87" s="474">
        <f t="shared" si="26"/>
        <v>0</v>
      </c>
      <c r="DH87" s="481"/>
      <c r="DN87" s="231"/>
      <c r="DO87" s="23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</row>
    <row r="88" spans="1:135" ht="20.100000000000001" customHeight="1" x14ac:dyDescent="0.25">
      <c r="A88" s="536"/>
      <c r="B88" s="463" t="s">
        <v>208</v>
      </c>
      <c r="C88" s="464" t="s">
        <v>212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5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27"/>
        <v>0</v>
      </c>
      <c r="CO88" s="55">
        <v>0</v>
      </c>
      <c r="CP88" s="55">
        <v>3.9696201537999993</v>
      </c>
      <c r="CQ88" s="55">
        <v>59.033779048999996</v>
      </c>
      <c r="CR88" s="55">
        <v>35.693414313199995</v>
      </c>
      <c r="CS88" s="55">
        <v>20.779480430800003</v>
      </c>
      <c r="CT88" s="55">
        <v>239.79217300359997</v>
      </c>
      <c r="CU88" s="55">
        <v>92.469136691399996</v>
      </c>
      <c r="CV88" s="55">
        <v>5.3505389770000003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28"/>
        <v>457.08814261879996</v>
      </c>
      <c r="DB88" s="484">
        <v>0</v>
      </c>
      <c r="DC88" s="55">
        <v>0</v>
      </c>
      <c r="DD88" s="55">
        <v>0</v>
      </c>
      <c r="DE88" s="568">
        <f t="shared" si="24"/>
        <v>0</v>
      </c>
      <c r="DF88" s="485">
        <f t="shared" si="25"/>
        <v>63.003399202799997</v>
      </c>
      <c r="DG88" s="474">
        <f t="shared" si="26"/>
        <v>0</v>
      </c>
      <c r="DH88" s="481">
        <f t="shared" si="14"/>
        <v>-100</v>
      </c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</row>
    <row r="89" spans="1:135" ht="20.100000000000001" customHeight="1" x14ac:dyDescent="0.25">
      <c r="A89" s="536"/>
      <c r="B89" s="463" t="s">
        <v>209</v>
      </c>
      <c r="C89" s="464" t="s">
        <v>213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5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27"/>
        <v>0</v>
      </c>
      <c r="CO89" s="55">
        <v>0</v>
      </c>
      <c r="CP89" s="55">
        <v>34.299999999999997</v>
      </c>
      <c r="CQ89" s="55">
        <v>59.033779048999996</v>
      </c>
      <c r="CR89" s="55">
        <v>96.140146053000009</v>
      </c>
      <c r="CS89" s="55">
        <v>6.8599999999999998E-3</v>
      </c>
      <c r="CT89" s="55">
        <v>19.615050928199999</v>
      </c>
      <c r="CU89" s="55">
        <v>6.1863058795999999</v>
      </c>
      <c r="CV89" s="55">
        <v>0.54879999999999995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28"/>
        <v>215.8309419098</v>
      </c>
      <c r="DB89" s="484">
        <v>0</v>
      </c>
      <c r="DC89" s="55">
        <v>0</v>
      </c>
      <c r="DD89" s="55">
        <v>0</v>
      </c>
      <c r="DE89" s="568">
        <f t="shared" si="24"/>
        <v>0</v>
      </c>
      <c r="DF89" s="485">
        <f t="shared" si="25"/>
        <v>93.333779048999986</v>
      </c>
      <c r="DG89" s="474">
        <f t="shared" si="26"/>
        <v>0</v>
      </c>
      <c r="DH89" s="481">
        <f t="shared" si="14"/>
        <v>-100</v>
      </c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</row>
    <row r="90" spans="1:135" ht="20.100000000000001" customHeight="1" x14ac:dyDescent="0.25">
      <c r="A90" s="536"/>
      <c r="B90" s="463" t="s">
        <v>210</v>
      </c>
      <c r="C90" s="464" t="s">
        <v>214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5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27"/>
        <v>0</v>
      </c>
      <c r="CO90" s="55">
        <v>0</v>
      </c>
      <c r="CP90" s="55">
        <v>3.8180501688000001</v>
      </c>
      <c r="CQ90" s="55">
        <v>0</v>
      </c>
      <c r="CR90" s="55">
        <v>35.676513194000009</v>
      </c>
      <c r="CS90" s="55">
        <v>20.098063665400002</v>
      </c>
      <c r="CT90" s="55">
        <v>20.424995418800002</v>
      </c>
      <c r="CU90" s="55">
        <v>1.0975999999999999</v>
      </c>
      <c r="CV90" s="55">
        <v>0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28"/>
        <v>81.115222447000008</v>
      </c>
      <c r="DB90" s="484">
        <v>0</v>
      </c>
      <c r="DC90" s="55">
        <v>0</v>
      </c>
      <c r="DD90" s="55">
        <v>0</v>
      </c>
      <c r="DE90" s="568">
        <f t="shared" si="24"/>
        <v>0</v>
      </c>
      <c r="DF90" s="485">
        <f t="shared" si="25"/>
        <v>3.8180501688000001</v>
      </c>
      <c r="DG90" s="474">
        <f t="shared" si="26"/>
        <v>0</v>
      </c>
      <c r="DH90" s="481">
        <f t="shared" si="14"/>
        <v>-100</v>
      </c>
      <c r="DN90" s="231"/>
      <c r="DO90" s="231"/>
      <c r="DP90" s="231"/>
      <c r="DQ90" s="231"/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</row>
    <row r="91" spans="1:135" ht="20.100000000000001" customHeight="1" x14ac:dyDescent="0.25">
      <c r="A91" s="536"/>
      <c r="B91" s="463" t="s">
        <v>203</v>
      </c>
      <c r="C91" s="464" t="s">
        <v>204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0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2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5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27"/>
        <v>0</v>
      </c>
      <c r="CO91" s="55">
        <v>6.8599999999999998E-4</v>
      </c>
      <c r="CP91" s="55">
        <v>34.299999999999997</v>
      </c>
      <c r="CQ91" s="55">
        <v>0.62925654959999999</v>
      </c>
      <c r="CR91" s="55">
        <v>96.488683101999996</v>
      </c>
      <c r="CS91" s="55">
        <v>25.542293847000003</v>
      </c>
      <c r="CT91" s="55">
        <v>2.2811214313999999</v>
      </c>
      <c r="CU91" s="55">
        <v>0</v>
      </c>
      <c r="CV91" s="55">
        <v>0.25825787119999999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28"/>
        <v>159.50029880119999</v>
      </c>
      <c r="DB91" s="484">
        <v>0</v>
      </c>
      <c r="DC91" s="55">
        <v>0</v>
      </c>
      <c r="DD91" s="55">
        <v>0</v>
      </c>
      <c r="DE91" s="568">
        <f t="shared" si="24"/>
        <v>0</v>
      </c>
      <c r="DF91" s="485">
        <f t="shared" si="25"/>
        <v>34.9299425496</v>
      </c>
      <c r="DG91" s="474">
        <f t="shared" si="26"/>
        <v>0</v>
      </c>
      <c r="DH91" s="481">
        <f t="shared" si="14"/>
        <v>-100</v>
      </c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</row>
    <row r="92" spans="1:135" ht="20.100000000000001" customHeight="1" x14ac:dyDescent="0.25">
      <c r="A92" s="536"/>
      <c r="B92" s="463" t="s">
        <v>149</v>
      </c>
      <c r="C92" s="464" t="s">
        <v>156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1.1209692074000002</v>
      </c>
      <c r="CA92" s="472">
        <f t="shared" si="15"/>
        <v>1.1209692074000002</v>
      </c>
      <c r="CB92" s="484">
        <v>7.3422237000000015E-2</v>
      </c>
      <c r="CC92" s="55">
        <v>3.87093336E-2</v>
      </c>
      <c r="CD92" s="55">
        <v>0.10262594300000001</v>
      </c>
      <c r="CE92" s="55">
        <v>8.8706179799999993E-2</v>
      </c>
      <c r="CF92" s="55">
        <v>1.7844506399999998E-2</v>
      </c>
      <c r="CG92" s="55">
        <v>5.1212301000000009E-2</v>
      </c>
      <c r="CH92" s="55">
        <v>3.2928754599999999E-2</v>
      </c>
      <c r="CI92" s="55">
        <v>1.37082694E-2</v>
      </c>
      <c r="CJ92" s="55">
        <v>2.3352125999999999E-3</v>
      </c>
      <c r="CK92" s="55">
        <v>2.8764940400000005E-2</v>
      </c>
      <c r="CL92" s="55">
        <v>0.26839482459999997</v>
      </c>
      <c r="CM92" s="159">
        <v>0.11541071920000001</v>
      </c>
      <c r="CN92" s="472">
        <f t="shared" si="27"/>
        <v>0.83406322160000002</v>
      </c>
      <c r="CO92" s="55">
        <v>0</v>
      </c>
      <c r="CP92" s="55">
        <v>0.86874010999999995</v>
      </c>
      <c r="CQ92" s="55">
        <v>0</v>
      </c>
      <c r="CR92" s="55">
        <v>7.0447398000000015E-3</v>
      </c>
      <c r="CS92" s="55">
        <v>0</v>
      </c>
      <c r="CT92" s="55">
        <v>1.2404389200000001E-2</v>
      </c>
      <c r="CU92" s="55">
        <v>2.1923119400000003E-2</v>
      </c>
      <c r="CV92" s="55">
        <v>0.29753919160000009</v>
      </c>
      <c r="CW92" s="55">
        <v>1.5053584000000002E-3</v>
      </c>
      <c r="CX92" s="55">
        <v>0</v>
      </c>
      <c r="CY92" s="55">
        <v>4.9058603999999999E-2</v>
      </c>
      <c r="CZ92" s="55">
        <v>1.6282827400000002E-2</v>
      </c>
      <c r="DA92" s="472">
        <f t="shared" si="28"/>
        <v>1.2744983398</v>
      </c>
      <c r="DB92" s="484">
        <v>0.24465106119999999</v>
      </c>
      <c r="DC92" s="55">
        <v>1.03139414E-2</v>
      </c>
      <c r="DD92" s="55">
        <v>0.14815686060000002</v>
      </c>
      <c r="DE92" s="568">
        <f t="shared" si="24"/>
        <v>0.21475751360000001</v>
      </c>
      <c r="DF92" s="485">
        <f t="shared" si="25"/>
        <v>0.86874010999999995</v>
      </c>
      <c r="DG92" s="474">
        <f t="shared" si="26"/>
        <v>0.40312186319999999</v>
      </c>
      <c r="DH92" s="481">
        <f t="shared" si="14"/>
        <v>-53.596955112386837</v>
      </c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</row>
    <row r="93" spans="1:135" ht="20.100000000000001" customHeight="1" x14ac:dyDescent="0.25">
      <c r="A93" s="536"/>
      <c r="B93" s="463" t="s">
        <v>187</v>
      </c>
      <c r="C93" s="464" t="s">
        <v>188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472">
        <f t="shared" si="15"/>
        <v>0</v>
      </c>
      <c r="CB93" s="484">
        <v>0</v>
      </c>
      <c r="CC93" s="55">
        <v>0</v>
      </c>
      <c r="CD93" s="55">
        <v>0</v>
      </c>
      <c r="CE93" s="55">
        <v>0</v>
      </c>
      <c r="CF93" s="55">
        <v>0</v>
      </c>
      <c r="CG93" s="55">
        <v>0</v>
      </c>
      <c r="CH93" s="55">
        <v>5.9712595600000001E-2</v>
      </c>
      <c r="CI93" s="55">
        <v>0</v>
      </c>
      <c r="CJ93" s="55">
        <v>0</v>
      </c>
      <c r="CK93" s="55">
        <v>7.7495704999999998E-2</v>
      </c>
      <c r="CL93" s="55">
        <v>0</v>
      </c>
      <c r="CM93" s="159">
        <v>6.7068848E-3</v>
      </c>
      <c r="CN93" s="472">
        <f t="shared" si="27"/>
        <v>0.14391518540000001</v>
      </c>
      <c r="CO93" s="55">
        <v>0</v>
      </c>
      <c r="CP93" s="55">
        <v>0</v>
      </c>
      <c r="CQ93" s="55">
        <v>0.54929693840000016</v>
      </c>
      <c r="CR93" s="55">
        <v>0</v>
      </c>
      <c r="CS93" s="55">
        <v>2.8637070000000001E-3</v>
      </c>
      <c r="CT93" s="55">
        <v>0</v>
      </c>
      <c r="CU93" s="55">
        <v>0</v>
      </c>
      <c r="CV93" s="55">
        <v>9.6098996000000009E-3</v>
      </c>
      <c r="CW93" s="55">
        <v>0</v>
      </c>
      <c r="CX93" s="55">
        <v>0</v>
      </c>
      <c r="CY93" s="55">
        <v>0</v>
      </c>
      <c r="CZ93" s="55">
        <v>0</v>
      </c>
      <c r="DA93" s="472">
        <f t="shared" si="28"/>
        <v>0.56177054500000023</v>
      </c>
      <c r="DB93" s="484">
        <v>0</v>
      </c>
      <c r="DC93" s="55">
        <v>1.4331637600000001E-2</v>
      </c>
      <c r="DD93" s="55">
        <v>0</v>
      </c>
      <c r="DE93" s="568">
        <f t="shared" si="24"/>
        <v>0</v>
      </c>
      <c r="DF93" s="485">
        <f t="shared" si="25"/>
        <v>0.54929693840000016</v>
      </c>
      <c r="DG93" s="474">
        <f t="shared" si="26"/>
        <v>1.4331637600000001E-2</v>
      </c>
      <c r="DH93" s="481"/>
      <c r="DN93" s="231"/>
      <c r="DO93" s="231"/>
      <c r="DP93" s="231"/>
      <c r="DQ93" s="231"/>
      <c r="DR93" s="231"/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</row>
    <row r="94" spans="1:135" ht="20.100000000000001" customHeight="1" thickBot="1" x14ac:dyDescent="0.3">
      <c r="A94" s="536"/>
      <c r="B94" s="463" t="s">
        <v>152</v>
      </c>
      <c r="C94" s="464" t="s">
        <v>157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1.8290230783999999</v>
      </c>
      <c r="CA94" s="553">
        <f t="shared" si="15"/>
        <v>1.8290230783999999</v>
      </c>
      <c r="CB94" s="484">
        <v>0.57605011520000005</v>
      </c>
      <c r="CC94" s="55">
        <v>0.54140690939999991</v>
      </c>
      <c r="CD94" s="55">
        <v>0.48607799099999993</v>
      </c>
      <c r="CE94" s="55">
        <v>0.43117048240000017</v>
      </c>
      <c r="CF94" s="490">
        <v>1.1162819751999999</v>
      </c>
      <c r="CG94" s="55">
        <v>0.30460526599999999</v>
      </c>
      <c r="CH94" s="55">
        <v>2.1787264645999995</v>
      </c>
      <c r="CI94" s="55">
        <v>0.40180357700000002</v>
      </c>
      <c r="CJ94" s="55">
        <v>0.45890409040000008</v>
      </c>
      <c r="CK94" s="55">
        <v>1.4121535008000001</v>
      </c>
      <c r="CL94" s="55">
        <v>0.47031720960000029</v>
      </c>
      <c r="CM94" s="159">
        <v>0.51004971220000017</v>
      </c>
      <c r="CN94" s="472">
        <f t="shared" si="27"/>
        <v>8.8875472938000009</v>
      </c>
      <c r="CO94" s="55">
        <v>0.73377509800000007</v>
      </c>
      <c r="CP94" s="55">
        <v>0.7484934338</v>
      </c>
      <c r="CQ94" s="55">
        <v>0</v>
      </c>
      <c r="CR94" s="55">
        <v>0.74105005940000024</v>
      </c>
      <c r="CS94" s="55">
        <v>0.2847658716</v>
      </c>
      <c r="CT94" s="55">
        <v>0.52713557119999999</v>
      </c>
      <c r="CU94" s="55">
        <v>0.78081020779999999</v>
      </c>
      <c r="CV94" s="55">
        <v>0.64657969599999998</v>
      </c>
      <c r="CW94" s="55">
        <v>0.61885253639999993</v>
      </c>
      <c r="CX94" s="55">
        <v>0.48607785379999985</v>
      </c>
      <c r="CY94" s="55">
        <v>0.49869929340000013</v>
      </c>
      <c r="CZ94" s="55">
        <v>0.60123056840000033</v>
      </c>
      <c r="DA94" s="472">
        <f t="shared" si="28"/>
        <v>6.6674701898000004</v>
      </c>
      <c r="DB94" s="484">
        <v>0.78121851500000017</v>
      </c>
      <c r="DC94" s="55">
        <v>1.2477427620000006</v>
      </c>
      <c r="DD94" s="55">
        <v>1.0554258176</v>
      </c>
      <c r="DE94" s="568">
        <f t="shared" si="24"/>
        <v>1.6035350155999999</v>
      </c>
      <c r="DF94" s="485">
        <f t="shared" si="25"/>
        <v>1.4822685318</v>
      </c>
      <c r="DG94" s="474">
        <f t="shared" si="26"/>
        <v>3.0843870946000003</v>
      </c>
      <c r="DH94" s="481">
        <f t="shared" si="14"/>
        <v>108.08558155481181</v>
      </c>
      <c r="DN94" s="231"/>
      <c r="DO94" s="231"/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</row>
    <row r="95" spans="1:135" ht="20.100000000000001" customHeight="1" x14ac:dyDescent="0.3">
      <c r="A95" s="536"/>
      <c r="B95" s="509" t="s">
        <v>57</v>
      </c>
      <c r="C95" s="510"/>
      <c r="D95" s="511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496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96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3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51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72"/>
      <c r="CB95" s="483"/>
      <c r="CC95" s="482"/>
      <c r="CD95" s="482"/>
      <c r="CE95" s="482"/>
      <c r="CF95" s="55"/>
      <c r="CG95" s="482"/>
      <c r="CH95" s="482"/>
      <c r="CI95" s="482"/>
      <c r="CJ95" s="482"/>
      <c r="CK95" s="482"/>
      <c r="CL95" s="482"/>
      <c r="CM95" s="158"/>
      <c r="CN95" s="51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512"/>
      <c r="DB95" s="483"/>
      <c r="DC95" s="482"/>
      <c r="DD95" s="482"/>
      <c r="DE95" s="498"/>
      <c r="DF95" s="497"/>
      <c r="DG95" s="499"/>
      <c r="DH95" s="512"/>
      <c r="DN95" s="231"/>
      <c r="DO95" s="231"/>
      <c r="DP95" s="231"/>
      <c r="DQ95" s="231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</row>
    <row r="96" spans="1:135" ht="22.5" customHeight="1" thickBot="1" x14ac:dyDescent="0.3">
      <c r="A96" s="536"/>
      <c r="B96" s="655" t="s">
        <v>49</v>
      </c>
      <c r="C96" s="656"/>
      <c r="D96" s="500">
        <v>0</v>
      </c>
      <c r="E96" s="500">
        <v>0</v>
      </c>
      <c r="F96" s="500">
        <v>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0</v>
      </c>
      <c r="N96" s="500">
        <v>0</v>
      </c>
      <c r="O96" s="500">
        <v>0</v>
      </c>
      <c r="P96" s="501">
        <v>0</v>
      </c>
      <c r="Q96" s="500">
        <v>0</v>
      </c>
      <c r="R96" s="500">
        <v>0</v>
      </c>
      <c r="S96" s="500">
        <v>0</v>
      </c>
      <c r="T96" s="500">
        <v>0</v>
      </c>
      <c r="U96" s="500">
        <v>0</v>
      </c>
      <c r="V96" s="500">
        <v>0</v>
      </c>
      <c r="W96" s="500">
        <v>0</v>
      </c>
      <c r="X96" s="500">
        <v>0</v>
      </c>
      <c r="Y96" s="500">
        <v>0</v>
      </c>
      <c r="Z96" s="500">
        <v>0</v>
      </c>
      <c r="AA96" s="500">
        <v>0</v>
      </c>
      <c r="AB96" s="513">
        <v>0.48719499999999999</v>
      </c>
      <c r="AC96" s="514">
        <v>0.48719499999999999</v>
      </c>
      <c r="AD96" s="485">
        <v>0</v>
      </c>
      <c r="AE96" s="485">
        <v>34.660693999999999</v>
      </c>
      <c r="AF96" s="485">
        <v>0</v>
      </c>
      <c r="AG96" s="485">
        <v>0</v>
      </c>
      <c r="AH96" s="485">
        <v>0</v>
      </c>
      <c r="AI96" s="485">
        <v>0</v>
      </c>
      <c r="AJ96" s="485">
        <v>0</v>
      </c>
      <c r="AK96" s="485">
        <v>0</v>
      </c>
      <c r="AL96" s="485">
        <v>0</v>
      </c>
      <c r="AM96" s="485">
        <v>0</v>
      </c>
      <c r="AN96" s="485">
        <v>0</v>
      </c>
      <c r="AO96" s="485">
        <v>0</v>
      </c>
      <c r="AP96" s="502">
        <v>0</v>
      </c>
      <c r="AQ96" s="500">
        <v>0</v>
      </c>
      <c r="AR96" s="500">
        <v>0</v>
      </c>
      <c r="AS96" s="500">
        <v>0</v>
      </c>
      <c r="AT96" s="500">
        <v>0</v>
      </c>
      <c r="AU96" s="500">
        <v>0</v>
      </c>
      <c r="AV96" s="500">
        <v>0</v>
      </c>
      <c r="AW96" s="500">
        <v>0</v>
      </c>
      <c r="AX96" s="500">
        <v>0</v>
      </c>
      <c r="AY96" s="500">
        <v>0</v>
      </c>
      <c r="AZ96" s="500">
        <v>0</v>
      </c>
      <c r="BA96" s="500">
        <v>0</v>
      </c>
      <c r="BB96" s="502">
        <v>0</v>
      </c>
      <c r="BC96" s="500">
        <v>0</v>
      </c>
      <c r="BD96" s="500">
        <v>0</v>
      </c>
      <c r="BE96" s="500">
        <v>0</v>
      </c>
      <c r="BF96" s="500">
        <v>0</v>
      </c>
      <c r="BG96" s="500">
        <v>0</v>
      </c>
      <c r="BH96" s="500">
        <v>0</v>
      </c>
      <c r="BI96" s="500">
        <v>0</v>
      </c>
      <c r="BJ96" s="500">
        <v>0</v>
      </c>
      <c r="BK96" s="500">
        <v>0</v>
      </c>
      <c r="BL96" s="500">
        <v>0</v>
      </c>
      <c r="BM96" s="500">
        <v>0</v>
      </c>
      <c r="BN96" s="501">
        <f>SUM(BB96:BM96)</f>
        <v>0</v>
      </c>
      <c r="BO96" s="500">
        <v>0</v>
      </c>
      <c r="BP96" s="500">
        <v>0</v>
      </c>
      <c r="BQ96" s="500">
        <v>0</v>
      </c>
      <c r="BR96" s="500">
        <v>0</v>
      </c>
      <c r="BS96" s="500">
        <v>0</v>
      </c>
      <c r="BT96" s="500">
        <v>0</v>
      </c>
      <c r="BU96" s="500">
        <v>0</v>
      </c>
      <c r="BV96" s="500">
        <v>0</v>
      </c>
      <c r="BW96" s="500">
        <v>0</v>
      </c>
      <c r="BX96" s="500">
        <v>0</v>
      </c>
      <c r="BY96" s="500">
        <v>0</v>
      </c>
      <c r="BZ96" s="500">
        <v>0</v>
      </c>
      <c r="CA96" s="472">
        <f t="shared" ref="CA96:CA169" si="30">SUM(BO96:BZ96)</f>
        <v>0</v>
      </c>
      <c r="CB96" s="502">
        <f>+CB97</f>
        <v>0</v>
      </c>
      <c r="CC96" s="500">
        <f>+CC97</f>
        <v>0</v>
      </c>
      <c r="CD96" s="500">
        <f t="shared" ref="CD96:CJ96" si="31">+CD97</f>
        <v>0</v>
      </c>
      <c r="CE96" s="500">
        <f t="shared" si="31"/>
        <v>0</v>
      </c>
      <c r="CF96" s="500">
        <f t="shared" si="31"/>
        <v>0</v>
      </c>
      <c r="CG96" s="500">
        <f t="shared" si="31"/>
        <v>0</v>
      </c>
      <c r="CH96" s="500">
        <f t="shared" si="31"/>
        <v>0</v>
      </c>
      <c r="CI96" s="500">
        <f t="shared" si="31"/>
        <v>0</v>
      </c>
      <c r="CJ96" s="500">
        <f t="shared" si="31"/>
        <v>0</v>
      </c>
      <c r="CK96" s="544">
        <f t="shared" ref="CK96:DD96" si="32">+CK97</f>
        <v>0</v>
      </c>
      <c r="CL96" s="544">
        <f t="shared" si="32"/>
        <v>0</v>
      </c>
      <c r="CM96" s="515">
        <f t="shared" si="32"/>
        <v>0</v>
      </c>
      <c r="CN96" s="581">
        <f>SUM(CB96:CM96)</f>
        <v>0</v>
      </c>
      <c r="CO96" s="544">
        <f t="shared" si="32"/>
        <v>0</v>
      </c>
      <c r="CP96" s="544">
        <f t="shared" si="32"/>
        <v>0</v>
      </c>
      <c r="CQ96" s="544">
        <f t="shared" si="32"/>
        <v>0</v>
      </c>
      <c r="CR96" s="544">
        <f t="shared" si="32"/>
        <v>0</v>
      </c>
      <c r="CS96" s="544">
        <f t="shared" si="32"/>
        <v>0</v>
      </c>
      <c r="CT96" s="544">
        <f t="shared" si="32"/>
        <v>0</v>
      </c>
      <c r="CU96" s="544">
        <f t="shared" si="32"/>
        <v>0</v>
      </c>
      <c r="CV96" s="544">
        <f t="shared" si="32"/>
        <v>0</v>
      </c>
      <c r="CW96" s="544">
        <f t="shared" si="32"/>
        <v>0</v>
      </c>
      <c r="CX96" s="544">
        <f t="shared" si="32"/>
        <v>0</v>
      </c>
      <c r="CY96" s="544">
        <f t="shared" si="32"/>
        <v>0</v>
      </c>
      <c r="CZ96" s="544">
        <f t="shared" si="32"/>
        <v>0</v>
      </c>
      <c r="DA96" s="501">
        <f t="shared" si="28"/>
        <v>0</v>
      </c>
      <c r="DB96" s="587">
        <f t="shared" si="32"/>
        <v>0</v>
      </c>
      <c r="DC96" s="609">
        <f t="shared" si="32"/>
        <v>0</v>
      </c>
      <c r="DD96" s="609">
        <f t="shared" si="32"/>
        <v>0</v>
      </c>
      <c r="DE96" s="502">
        <f>SUM($CB96:$CD96)</f>
        <v>0</v>
      </c>
      <c r="DF96" s="500">
        <f>SUM($CO96:$CQ96)</f>
        <v>0</v>
      </c>
      <c r="DG96" s="503">
        <f>SUM($DB96:$DD96)</f>
        <v>0</v>
      </c>
      <c r="DH96" s="501"/>
      <c r="DN96" s="231"/>
      <c r="DO96" s="231"/>
      <c r="DP96" s="231"/>
      <c r="DQ96" s="231"/>
      <c r="DR96" s="23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</row>
    <row r="97" spans="1:3413" ht="20.100000000000001" customHeight="1" thickBot="1" x14ac:dyDescent="0.3">
      <c r="A97" s="536"/>
      <c r="B97" s="516" t="s">
        <v>15</v>
      </c>
      <c r="C97" s="517" t="s">
        <v>16</v>
      </c>
      <c r="D97" s="518">
        <v>0</v>
      </c>
      <c r="E97" s="519">
        <v>0</v>
      </c>
      <c r="F97" s="519">
        <v>0</v>
      </c>
      <c r="G97" s="519">
        <v>0</v>
      </c>
      <c r="H97" s="519">
        <v>0</v>
      </c>
      <c r="I97" s="519">
        <v>0</v>
      </c>
      <c r="J97" s="519">
        <v>0</v>
      </c>
      <c r="K97" s="519">
        <v>0</v>
      </c>
      <c r="L97" s="519">
        <v>0</v>
      </c>
      <c r="M97" s="519">
        <v>0</v>
      </c>
      <c r="N97" s="519">
        <v>0</v>
      </c>
      <c r="O97" s="519">
        <v>0</v>
      </c>
      <c r="P97" s="481">
        <v>0</v>
      </c>
      <c r="Q97" s="519">
        <v>0</v>
      </c>
      <c r="R97" s="519">
        <v>0</v>
      </c>
      <c r="S97" s="519">
        <v>0</v>
      </c>
      <c r="T97" s="519">
        <v>0</v>
      </c>
      <c r="U97" s="519">
        <v>0</v>
      </c>
      <c r="V97" s="519">
        <v>0</v>
      </c>
      <c r="W97" s="519">
        <v>0</v>
      </c>
      <c r="X97" s="519">
        <v>0</v>
      </c>
      <c r="Y97" s="519">
        <v>0</v>
      </c>
      <c r="Z97" s="519">
        <v>0</v>
      </c>
      <c r="AA97" s="519">
        <v>0</v>
      </c>
      <c r="AB97" s="520">
        <v>0.48719499999999999</v>
      </c>
      <c r="AC97" s="521">
        <v>0.48719499999999999</v>
      </c>
      <c r="AD97" s="519">
        <v>0</v>
      </c>
      <c r="AE97" s="519">
        <v>34.660693999999999</v>
      </c>
      <c r="AF97" s="519">
        <v>0</v>
      </c>
      <c r="AG97" s="519">
        <v>0</v>
      </c>
      <c r="AH97" s="519">
        <v>0</v>
      </c>
      <c r="AI97" s="519">
        <v>0</v>
      </c>
      <c r="AJ97" s="519">
        <v>0</v>
      </c>
      <c r="AK97" s="519">
        <v>0</v>
      </c>
      <c r="AL97" s="519">
        <v>0</v>
      </c>
      <c r="AM97" s="519">
        <v>0</v>
      </c>
      <c r="AN97" s="519">
        <v>0</v>
      </c>
      <c r="AO97" s="519">
        <v>0</v>
      </c>
      <c r="AP97" s="484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484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472">
        <f>SUM(BB97:BM97)</f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29">
        <f t="shared" si="30"/>
        <v>0</v>
      </c>
      <c r="CB97" s="484">
        <v>0</v>
      </c>
      <c r="CC97" s="55">
        <v>0</v>
      </c>
      <c r="CD97" s="55">
        <v>0</v>
      </c>
      <c r="CE97" s="55">
        <v>0</v>
      </c>
      <c r="CF97" s="519">
        <v>0</v>
      </c>
      <c r="CG97" s="519">
        <v>0</v>
      </c>
      <c r="CH97" s="519">
        <v>0</v>
      </c>
      <c r="CI97" s="538">
        <v>0</v>
      </c>
      <c r="CJ97" s="540">
        <v>0</v>
      </c>
      <c r="CK97" s="540">
        <v>0</v>
      </c>
      <c r="CL97" s="540">
        <v>0</v>
      </c>
      <c r="CM97" s="539">
        <v>0</v>
      </c>
      <c r="CN97" s="582">
        <f>SUM(CB97:CM97)</f>
        <v>0</v>
      </c>
      <c r="CO97" s="540">
        <v>0</v>
      </c>
      <c r="CP97" s="540">
        <v>0</v>
      </c>
      <c r="CQ97" s="540">
        <v>0</v>
      </c>
      <c r="CR97" s="540">
        <v>0</v>
      </c>
      <c r="CS97" s="540">
        <v>0</v>
      </c>
      <c r="CT97" s="540">
        <v>0</v>
      </c>
      <c r="CU97" s="540">
        <v>0</v>
      </c>
      <c r="CV97" s="540">
        <v>0</v>
      </c>
      <c r="CW97" s="540">
        <v>0</v>
      </c>
      <c r="CX97" s="540">
        <v>0</v>
      </c>
      <c r="CY97" s="540">
        <v>0</v>
      </c>
      <c r="CZ97" s="540">
        <v>0</v>
      </c>
      <c r="DA97" s="472">
        <f t="shared" si="28"/>
        <v>0</v>
      </c>
      <c r="DB97" s="592">
        <v>0</v>
      </c>
      <c r="DC97" s="538">
        <v>0</v>
      </c>
      <c r="DD97" s="538">
        <v>0</v>
      </c>
      <c r="DE97" s="586">
        <f>SUM($CB97:$CD97)</f>
        <v>0</v>
      </c>
      <c r="DF97" s="566">
        <f>SUM($CO97:$CQ97)</f>
        <v>0</v>
      </c>
      <c r="DG97" s="527">
        <f>SUM($DB97:$DD97)</f>
        <v>0</v>
      </c>
      <c r="DH97" s="512"/>
      <c r="DN97" s="231"/>
      <c r="DO97" s="231"/>
      <c r="DP97" s="231"/>
      <c r="DQ97" s="231"/>
      <c r="DR97" s="231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</row>
    <row r="98" spans="1:3413" ht="18.75" customHeight="1" x14ac:dyDescent="0.3">
      <c r="A98" s="536"/>
      <c r="B98" s="491" t="s">
        <v>51</v>
      </c>
      <c r="C98" s="522"/>
      <c r="D98" s="511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23"/>
      <c r="P98" s="499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1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483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3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51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72"/>
      <c r="CB98" s="483"/>
      <c r="CC98" s="482"/>
      <c r="CD98" s="482"/>
      <c r="CE98" s="482"/>
      <c r="CF98" s="55"/>
      <c r="CG98" s="482"/>
      <c r="CH98" s="482"/>
      <c r="CI98" s="482"/>
      <c r="CJ98" s="482"/>
      <c r="CK98" s="482"/>
      <c r="CL98" s="482"/>
      <c r="CM98" s="158"/>
      <c r="CN98" s="512"/>
      <c r="CO98" s="482"/>
      <c r="CP98" s="482"/>
      <c r="CQ98" s="482"/>
      <c r="CR98" s="482"/>
      <c r="CS98" s="482"/>
      <c r="CT98" s="482"/>
      <c r="CU98" s="482"/>
      <c r="CV98" s="482"/>
      <c r="CW98" s="482"/>
      <c r="CX98" s="482"/>
      <c r="CY98" s="482"/>
      <c r="CZ98" s="482"/>
      <c r="DA98" s="512"/>
      <c r="DB98" s="484"/>
      <c r="DC98" s="55"/>
      <c r="DD98" s="55"/>
      <c r="DE98" s="498"/>
      <c r="DF98" s="497"/>
      <c r="DG98" s="499"/>
      <c r="DH98" s="512"/>
      <c r="DN98" s="231"/>
      <c r="DO98" s="231"/>
      <c r="DP98" s="231"/>
      <c r="DQ98" s="231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</row>
    <row r="99" spans="1:3413" ht="19.5" customHeight="1" thickBot="1" x14ac:dyDescent="0.35">
      <c r="A99" s="536"/>
      <c r="B99" s="672" t="s">
        <v>49</v>
      </c>
      <c r="C99" s="673"/>
      <c r="D99" s="502">
        <v>637.19348155364889</v>
      </c>
      <c r="E99" s="500">
        <v>292.53931925319586</v>
      </c>
      <c r="F99" s="500">
        <v>238.77799200829034</v>
      </c>
      <c r="G99" s="500">
        <v>184.32154472652402</v>
      </c>
      <c r="H99" s="500">
        <v>311.4505755027331</v>
      </c>
      <c r="I99" s="500">
        <v>138.74423144100439</v>
      </c>
      <c r="J99" s="500">
        <v>39.478034134901002</v>
      </c>
      <c r="K99" s="500">
        <v>53.879962746173703</v>
      </c>
      <c r="L99" s="500">
        <v>39.221368999593302</v>
      </c>
      <c r="M99" s="500">
        <v>18.417000000000002</v>
      </c>
      <c r="N99" s="500">
        <v>45.352761415591999</v>
      </c>
      <c r="O99" s="503">
        <v>158.269108033203</v>
      </c>
      <c r="P99" s="503">
        <v>2157.6453798148596</v>
      </c>
      <c r="Q99" s="500">
        <v>15.8391900007957</v>
      </c>
      <c r="R99" s="500">
        <v>18.219501359624999</v>
      </c>
      <c r="S99" s="500">
        <v>227.9063059355947</v>
      </c>
      <c r="T99" s="500">
        <v>355.76560431031504</v>
      </c>
      <c r="U99" s="500">
        <v>221.51586002468147</v>
      </c>
      <c r="V99" s="500">
        <v>6.1657456387362002</v>
      </c>
      <c r="W99" s="500">
        <v>3.6541079693266005</v>
      </c>
      <c r="X99" s="500">
        <v>0</v>
      </c>
      <c r="Y99" s="500">
        <v>2.6002000078943999</v>
      </c>
      <c r="Z99" s="500">
        <v>17.840405000000001</v>
      </c>
      <c r="AA99" s="500">
        <v>27.795461555423401</v>
      </c>
      <c r="AB99" s="513">
        <v>15.1172113612306</v>
      </c>
      <c r="AC99" s="481">
        <v>912.41959316362318</v>
      </c>
      <c r="AD99" s="485">
        <v>31.322000003081605</v>
      </c>
      <c r="AE99" s="485">
        <v>4.0517304104863996</v>
      </c>
      <c r="AF99" s="485">
        <v>8.518299997681801</v>
      </c>
      <c r="AG99" s="485">
        <v>35.871589999202804</v>
      </c>
      <c r="AH99" s="485">
        <v>38.013031007923999</v>
      </c>
      <c r="AI99" s="485">
        <v>29.260259999999999</v>
      </c>
      <c r="AJ99" s="485">
        <v>13.4963599911885</v>
      </c>
      <c r="AK99" s="485">
        <v>1.5000000063084</v>
      </c>
      <c r="AL99" s="485">
        <v>0</v>
      </c>
      <c r="AM99" s="485">
        <v>0</v>
      </c>
      <c r="AN99" s="485">
        <v>1.7033400000000001</v>
      </c>
      <c r="AO99" s="485">
        <v>0.34353</v>
      </c>
      <c r="AP99" s="502">
        <v>0</v>
      </c>
      <c r="AQ99" s="500">
        <v>0</v>
      </c>
      <c r="AR99" s="500">
        <v>0</v>
      </c>
      <c r="AS99" s="500">
        <v>0</v>
      </c>
      <c r="AT99" s="500">
        <v>0</v>
      </c>
      <c r="AU99" s="500">
        <v>7.5459999989948008</v>
      </c>
      <c r="AV99" s="500">
        <v>5.3042699999999998E-3</v>
      </c>
      <c r="AW99" s="500">
        <v>0</v>
      </c>
      <c r="AX99" s="500">
        <v>1.45821098235</v>
      </c>
      <c r="AY99" s="500">
        <v>24.059159999999999</v>
      </c>
      <c r="AZ99" s="500">
        <v>1.5214574999999999</v>
      </c>
      <c r="BA99" s="500">
        <v>0</v>
      </c>
      <c r="BB99" s="502">
        <v>0</v>
      </c>
      <c r="BC99" s="500">
        <v>0</v>
      </c>
      <c r="BD99" s="500">
        <v>0</v>
      </c>
      <c r="BE99" s="500">
        <v>3.3569930160485999</v>
      </c>
      <c r="BF99" s="500">
        <v>0</v>
      </c>
      <c r="BG99" s="500">
        <v>0</v>
      </c>
      <c r="BH99" s="500">
        <v>46.055490406964005</v>
      </c>
      <c r="BI99" s="500">
        <v>0</v>
      </c>
      <c r="BJ99" s="500">
        <v>0</v>
      </c>
      <c r="BK99" s="500">
        <v>0</v>
      </c>
      <c r="BL99" s="500">
        <v>0</v>
      </c>
      <c r="BM99" s="500">
        <v>1.4623470033188002</v>
      </c>
      <c r="BN99" s="501">
        <f t="shared" ref="BN99:BN102" si="33">SUM(BB99:BM99)</f>
        <v>50.8748304263314</v>
      </c>
      <c r="BO99" s="500">
        <v>0</v>
      </c>
      <c r="BP99" s="500">
        <v>0</v>
      </c>
      <c r="BQ99" s="500">
        <v>0</v>
      </c>
      <c r="BR99" s="500">
        <v>0</v>
      </c>
      <c r="BS99" s="500">
        <v>0.89476900000000004</v>
      </c>
      <c r="BT99" s="500">
        <v>0</v>
      </c>
      <c r="BU99" s="500">
        <v>0</v>
      </c>
      <c r="BV99" s="500">
        <v>0</v>
      </c>
      <c r="BW99" s="500">
        <v>0</v>
      </c>
      <c r="BX99" s="500">
        <v>0</v>
      </c>
      <c r="BY99" s="500">
        <v>0</v>
      </c>
      <c r="BZ99" s="500">
        <v>0</v>
      </c>
      <c r="CA99" s="472">
        <f t="shared" si="30"/>
        <v>0.89476900000000004</v>
      </c>
      <c r="CB99" s="502">
        <f>+CB100</f>
        <v>0</v>
      </c>
      <c r="CC99" s="500">
        <f>+CC100</f>
        <v>0</v>
      </c>
      <c r="CD99" s="500">
        <f t="shared" ref="CD99:DD99" si="34">+CD100</f>
        <v>0</v>
      </c>
      <c r="CE99" s="500">
        <f t="shared" si="34"/>
        <v>0.25</v>
      </c>
      <c r="CF99" s="500">
        <f t="shared" si="34"/>
        <v>0</v>
      </c>
      <c r="CG99" s="500">
        <f t="shared" si="34"/>
        <v>0</v>
      </c>
      <c r="CH99" s="500">
        <f t="shared" si="34"/>
        <v>7</v>
      </c>
      <c r="CI99" s="500">
        <f t="shared" si="34"/>
        <v>0</v>
      </c>
      <c r="CJ99" s="500">
        <f t="shared" si="34"/>
        <v>0</v>
      </c>
      <c r="CK99" s="500">
        <f t="shared" si="34"/>
        <v>0</v>
      </c>
      <c r="CL99" s="500">
        <f t="shared" si="34"/>
        <v>0</v>
      </c>
      <c r="CM99" s="503">
        <f t="shared" si="34"/>
        <v>0</v>
      </c>
      <c r="CN99" s="501">
        <f>SUM(CB99:CM99)</f>
        <v>7.25</v>
      </c>
      <c r="CO99" s="500">
        <f t="shared" si="34"/>
        <v>0.2</v>
      </c>
      <c r="CP99" s="500">
        <f t="shared" si="34"/>
        <v>0</v>
      </c>
      <c r="CQ99" s="500">
        <f t="shared" si="34"/>
        <v>0</v>
      </c>
      <c r="CR99" s="500">
        <f t="shared" si="34"/>
        <v>0</v>
      </c>
      <c r="CS99" s="500">
        <f t="shared" si="34"/>
        <v>0</v>
      </c>
      <c r="CT99" s="500">
        <f t="shared" si="34"/>
        <v>0.739514</v>
      </c>
      <c r="CU99" s="500">
        <f t="shared" si="34"/>
        <v>0</v>
      </c>
      <c r="CV99" s="500">
        <f t="shared" si="34"/>
        <v>0</v>
      </c>
      <c r="CW99" s="500">
        <f t="shared" si="34"/>
        <v>0.15</v>
      </c>
      <c r="CX99" s="500">
        <f t="shared" si="34"/>
        <v>0</v>
      </c>
      <c r="CY99" s="500">
        <f t="shared" si="34"/>
        <v>0.64847099997711199</v>
      </c>
      <c r="CZ99" s="500">
        <f t="shared" si="34"/>
        <v>0.43438599999999999</v>
      </c>
      <c r="DA99" s="501">
        <f t="shared" si="28"/>
        <v>2.1723709999771117</v>
      </c>
      <c r="DB99" s="502">
        <f t="shared" si="34"/>
        <v>0</v>
      </c>
      <c r="DC99" s="500">
        <f t="shared" si="34"/>
        <v>0</v>
      </c>
      <c r="DD99" s="500">
        <f t="shared" si="34"/>
        <v>0</v>
      </c>
      <c r="DE99" s="502">
        <f t="shared" ref="DE99:DE130" si="35">SUM($CB99:$CD99)</f>
        <v>0</v>
      </c>
      <c r="DF99" s="500">
        <f t="shared" ref="DF99:DF130" si="36">SUM($CO99:$CQ99)</f>
        <v>0.2</v>
      </c>
      <c r="DG99" s="503">
        <f t="shared" ref="DG99:DG130" si="37">SUM($DB99:$DD99)</f>
        <v>0</v>
      </c>
      <c r="DH99" s="501">
        <f t="shared" si="14"/>
        <v>-100</v>
      </c>
      <c r="DN99" s="231"/>
      <c r="DO99" s="231"/>
      <c r="DP99" s="231"/>
      <c r="DQ99" s="231"/>
      <c r="DR99" s="231"/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</row>
    <row r="100" spans="1:3413" ht="20.100000000000001" customHeight="1" thickBot="1" x14ac:dyDescent="0.3">
      <c r="A100" s="536"/>
      <c r="B100" s="524" t="s">
        <v>15</v>
      </c>
      <c r="C100" s="525" t="s">
        <v>16</v>
      </c>
      <c r="D100" s="518">
        <v>637.19348155364889</v>
      </c>
      <c r="E100" s="519">
        <v>292.53931925319586</v>
      </c>
      <c r="F100" s="519">
        <v>238.77799200829034</v>
      </c>
      <c r="G100" s="519">
        <v>184.32154472652402</v>
      </c>
      <c r="H100" s="519">
        <v>311.4505755027331</v>
      </c>
      <c r="I100" s="519">
        <v>138.74423144100439</v>
      </c>
      <c r="J100" s="519">
        <v>39.478034134901002</v>
      </c>
      <c r="K100" s="519">
        <v>53.879962746173703</v>
      </c>
      <c r="L100" s="519">
        <v>39.221368999593302</v>
      </c>
      <c r="M100" s="519">
        <v>18.417000000000002</v>
      </c>
      <c r="N100" s="519">
        <v>45.352761415591999</v>
      </c>
      <c r="O100" s="526">
        <v>158.269108033203</v>
      </c>
      <c r="P100" s="527">
        <v>2157.6453798148596</v>
      </c>
      <c r="Q100" s="519">
        <v>15.8391900007957</v>
      </c>
      <c r="R100" s="519">
        <v>18.219501359624999</v>
      </c>
      <c r="S100" s="519">
        <v>227.9063059355947</v>
      </c>
      <c r="T100" s="519">
        <v>355.76560431031504</v>
      </c>
      <c r="U100" s="519">
        <v>221.51586002468147</v>
      </c>
      <c r="V100" s="519">
        <v>6.1657456387362002</v>
      </c>
      <c r="W100" s="519">
        <v>3.6541079693266005</v>
      </c>
      <c r="X100" s="519">
        <v>0</v>
      </c>
      <c r="Y100" s="519">
        <v>2.6002000078943999</v>
      </c>
      <c r="Z100" s="519">
        <v>17.840405000000001</v>
      </c>
      <c r="AA100" s="519">
        <v>27.795461555423401</v>
      </c>
      <c r="AB100" s="520">
        <v>15.1172113612306</v>
      </c>
      <c r="AC100" s="528">
        <v>912.41959316362318</v>
      </c>
      <c r="AD100" s="519">
        <v>31.322000003081605</v>
      </c>
      <c r="AE100" s="519">
        <v>4.0517304104863996</v>
      </c>
      <c r="AF100" s="519">
        <v>8.518299997681801</v>
      </c>
      <c r="AG100" s="519">
        <v>35.871589999202804</v>
      </c>
      <c r="AH100" s="519">
        <v>38.013031007923999</v>
      </c>
      <c r="AI100" s="519">
        <v>29.260259999999999</v>
      </c>
      <c r="AJ100" s="519">
        <v>13.4963599911885</v>
      </c>
      <c r="AK100" s="519">
        <v>1.5000000063084</v>
      </c>
      <c r="AL100" s="519">
        <v>0</v>
      </c>
      <c r="AM100" s="519">
        <v>0</v>
      </c>
      <c r="AN100" s="519">
        <v>1.7033400000000001</v>
      </c>
      <c r="AO100" s="519">
        <v>0.34353</v>
      </c>
      <c r="AP100" s="518">
        <v>0</v>
      </c>
      <c r="AQ100" s="519">
        <v>0</v>
      </c>
      <c r="AR100" s="519">
        <v>0</v>
      </c>
      <c r="AS100" s="519">
        <v>0</v>
      </c>
      <c r="AT100" s="519">
        <v>0</v>
      </c>
      <c r="AU100" s="519">
        <v>7.5459999989948008</v>
      </c>
      <c r="AV100" s="519">
        <v>5.3042699999999998E-3</v>
      </c>
      <c r="AW100" s="519">
        <v>0</v>
      </c>
      <c r="AX100" s="519">
        <v>1.45821098235</v>
      </c>
      <c r="AY100" s="519">
        <v>24.059159999999999</v>
      </c>
      <c r="AZ100" s="519">
        <v>1.5214574999999999</v>
      </c>
      <c r="BA100" s="519">
        <v>0</v>
      </c>
      <c r="BB100" s="518">
        <v>0</v>
      </c>
      <c r="BC100" s="519">
        <v>0</v>
      </c>
      <c r="BD100" s="519">
        <v>0</v>
      </c>
      <c r="BE100" s="519">
        <v>3.3569930160485999</v>
      </c>
      <c r="BF100" s="519">
        <v>0</v>
      </c>
      <c r="BG100" s="519">
        <v>0</v>
      </c>
      <c r="BH100" s="519">
        <v>46.055490406964005</v>
      </c>
      <c r="BI100" s="519">
        <v>0</v>
      </c>
      <c r="BJ100" s="519">
        <v>0</v>
      </c>
      <c r="BK100" s="519">
        <v>0</v>
      </c>
      <c r="BL100" s="519">
        <v>0</v>
      </c>
      <c r="BM100" s="519">
        <v>1.4623470033188002</v>
      </c>
      <c r="BN100" s="529">
        <f t="shared" si="33"/>
        <v>50.8748304263314</v>
      </c>
      <c r="BO100" s="519">
        <v>0</v>
      </c>
      <c r="BP100" s="519">
        <v>0</v>
      </c>
      <c r="BQ100" s="519">
        <v>0</v>
      </c>
      <c r="BR100" s="519">
        <v>0</v>
      </c>
      <c r="BS100" s="519">
        <v>0.89476900000000004</v>
      </c>
      <c r="BT100" s="519">
        <v>0</v>
      </c>
      <c r="BU100" s="519">
        <v>0</v>
      </c>
      <c r="BV100" s="519">
        <v>0</v>
      </c>
      <c r="BW100" s="519">
        <v>0</v>
      </c>
      <c r="BX100" s="519">
        <v>0</v>
      </c>
      <c r="BY100" s="519">
        <v>0</v>
      </c>
      <c r="BZ100" s="519">
        <v>0</v>
      </c>
      <c r="CA100" s="529">
        <f t="shared" si="30"/>
        <v>0.89476900000000004</v>
      </c>
      <c r="CB100" s="518">
        <v>0</v>
      </c>
      <c r="CC100" s="519">
        <v>0</v>
      </c>
      <c r="CD100" s="519">
        <v>0</v>
      </c>
      <c r="CE100" s="519">
        <f>250000/1000000</f>
        <v>0.25</v>
      </c>
      <c r="CF100" s="519">
        <v>0</v>
      </c>
      <c r="CG100" s="519">
        <v>0</v>
      </c>
      <c r="CH100" s="519">
        <v>7</v>
      </c>
      <c r="CI100" s="519">
        <v>0</v>
      </c>
      <c r="CJ100" s="519">
        <v>0</v>
      </c>
      <c r="CK100" s="519">
        <v>0</v>
      </c>
      <c r="CL100" s="519">
        <v>0</v>
      </c>
      <c r="CM100" s="526">
        <v>0</v>
      </c>
      <c r="CN100" s="529">
        <f>SUM(CB100:CM100)</f>
        <v>7.25</v>
      </c>
      <c r="CO100" s="518">
        <v>0.2</v>
      </c>
      <c r="CP100" s="519">
        <v>0</v>
      </c>
      <c r="CQ100" s="519">
        <v>0</v>
      </c>
      <c r="CR100" s="519">
        <v>0</v>
      </c>
      <c r="CS100" s="519">
        <v>0</v>
      </c>
      <c r="CT100" s="519">
        <f>739514/1000000</f>
        <v>0.739514</v>
      </c>
      <c r="CU100" s="519">
        <v>0</v>
      </c>
      <c r="CV100" s="519">
        <v>0</v>
      </c>
      <c r="CW100" s="519">
        <f>150000/1000000</f>
        <v>0.15</v>
      </c>
      <c r="CX100" s="519">
        <v>0</v>
      </c>
      <c r="CY100" s="519">
        <f>648470.999977112/1000000</f>
        <v>0.64847099997711199</v>
      </c>
      <c r="CZ100" s="519">
        <f>434386/1000000</f>
        <v>0.43438599999999999</v>
      </c>
      <c r="DA100" s="529">
        <f t="shared" si="28"/>
        <v>2.1723709999771117</v>
      </c>
      <c r="DB100" s="518">
        <v>0</v>
      </c>
      <c r="DC100" s="519">
        <v>0</v>
      </c>
      <c r="DD100" s="519">
        <v>0</v>
      </c>
      <c r="DE100" s="586">
        <f t="shared" si="35"/>
        <v>0</v>
      </c>
      <c r="DF100" s="566">
        <f t="shared" si="36"/>
        <v>0.2</v>
      </c>
      <c r="DG100" s="527">
        <f t="shared" si="37"/>
        <v>0</v>
      </c>
      <c r="DH100" s="528">
        <f t="shared" si="14"/>
        <v>-100</v>
      </c>
      <c r="DN100" s="231"/>
      <c r="DO100" s="231"/>
      <c r="DP100" s="231"/>
      <c r="DQ100" s="231"/>
      <c r="DR100" s="231"/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</row>
    <row r="101" spans="1:3413" ht="20.100000000000001" customHeight="1" thickBot="1" x14ac:dyDescent="0.3">
      <c r="A101" s="536"/>
      <c r="B101" s="448"/>
      <c r="C101" s="323" t="s">
        <v>115</v>
      </c>
      <c r="D101" s="320">
        <f t="shared" ref="D101:AI101" si="38">+D102+D146+D181+D183</f>
        <v>5162</v>
      </c>
      <c r="E101" s="321">
        <f t="shared" si="38"/>
        <v>4393</v>
      </c>
      <c r="F101" s="321">
        <f t="shared" si="38"/>
        <v>5069</v>
      </c>
      <c r="G101" s="321">
        <f t="shared" si="38"/>
        <v>4887</v>
      </c>
      <c r="H101" s="321">
        <f t="shared" si="38"/>
        <v>4972</v>
      </c>
      <c r="I101" s="321">
        <f t="shared" si="38"/>
        <v>5033</v>
      </c>
      <c r="J101" s="321">
        <f t="shared" si="38"/>
        <v>5158</v>
      </c>
      <c r="K101" s="321">
        <f t="shared" si="38"/>
        <v>4582</v>
      </c>
      <c r="L101" s="321">
        <f t="shared" si="38"/>
        <v>5023</v>
      </c>
      <c r="M101" s="321">
        <f t="shared" si="38"/>
        <v>5111</v>
      </c>
      <c r="N101" s="321">
        <f t="shared" si="38"/>
        <v>4906</v>
      </c>
      <c r="O101" s="322">
        <f t="shared" si="38"/>
        <v>5521</v>
      </c>
      <c r="P101" s="321">
        <f t="shared" si="38"/>
        <v>59817</v>
      </c>
      <c r="Q101" s="320">
        <f t="shared" si="38"/>
        <v>4353</v>
      </c>
      <c r="R101" s="321">
        <f t="shared" si="38"/>
        <v>4211</v>
      </c>
      <c r="S101" s="321">
        <f t="shared" si="38"/>
        <v>5289</v>
      </c>
      <c r="T101" s="321">
        <f t="shared" si="38"/>
        <v>5113</v>
      </c>
      <c r="U101" s="321">
        <f t="shared" si="38"/>
        <v>5185</v>
      </c>
      <c r="V101" s="321">
        <f t="shared" si="38"/>
        <v>5191</v>
      </c>
      <c r="W101" s="321">
        <f t="shared" si="38"/>
        <v>5019</v>
      </c>
      <c r="X101" s="321">
        <f t="shared" si="38"/>
        <v>5164</v>
      </c>
      <c r="Y101" s="321">
        <f t="shared" si="38"/>
        <v>5262</v>
      </c>
      <c r="Z101" s="321">
        <f t="shared" si="38"/>
        <v>5216</v>
      </c>
      <c r="AA101" s="321">
        <f t="shared" si="38"/>
        <v>4985</v>
      </c>
      <c r="AB101" s="322">
        <f t="shared" si="38"/>
        <v>5776</v>
      </c>
      <c r="AC101" s="321">
        <f t="shared" si="38"/>
        <v>60764</v>
      </c>
      <c r="AD101" s="320">
        <f t="shared" si="38"/>
        <v>4907</v>
      </c>
      <c r="AE101" s="321">
        <f t="shared" si="38"/>
        <v>4659</v>
      </c>
      <c r="AF101" s="321">
        <f t="shared" si="38"/>
        <v>5111</v>
      </c>
      <c r="AG101" s="321">
        <f t="shared" si="38"/>
        <v>4840</v>
      </c>
      <c r="AH101" s="321">
        <f t="shared" si="38"/>
        <v>5347</v>
      </c>
      <c r="AI101" s="321">
        <f t="shared" si="38"/>
        <v>5133</v>
      </c>
      <c r="AJ101" s="321">
        <f t="shared" ref="AJ101:BM101" si="39">+AJ102+AJ146+AJ181+AJ183</f>
        <v>4590</v>
      </c>
      <c r="AK101" s="321">
        <f t="shared" si="39"/>
        <v>5118</v>
      </c>
      <c r="AL101" s="321">
        <f t="shared" si="39"/>
        <v>4913</v>
      </c>
      <c r="AM101" s="321">
        <f t="shared" si="39"/>
        <v>4636</v>
      </c>
      <c r="AN101" s="321">
        <f t="shared" si="39"/>
        <v>4825</v>
      </c>
      <c r="AO101" s="322">
        <f t="shared" si="39"/>
        <v>5215</v>
      </c>
      <c r="AP101" s="321">
        <f t="shared" si="39"/>
        <v>4500</v>
      </c>
      <c r="AQ101" s="321">
        <f t="shared" si="39"/>
        <v>4349</v>
      </c>
      <c r="AR101" s="321">
        <f t="shared" si="39"/>
        <v>5191</v>
      </c>
      <c r="AS101" s="321">
        <f t="shared" si="39"/>
        <v>4646</v>
      </c>
      <c r="AT101" s="321">
        <f t="shared" si="39"/>
        <v>5721</v>
      </c>
      <c r="AU101" s="321">
        <f t="shared" si="39"/>
        <v>4753</v>
      </c>
      <c r="AV101" s="321">
        <f t="shared" si="39"/>
        <v>5361</v>
      </c>
      <c r="AW101" s="321">
        <f t="shared" si="39"/>
        <v>5345</v>
      </c>
      <c r="AX101" s="321">
        <f t="shared" si="39"/>
        <v>4979</v>
      </c>
      <c r="AY101" s="321">
        <f t="shared" si="39"/>
        <v>5717</v>
      </c>
      <c r="AZ101" s="321">
        <f t="shared" si="39"/>
        <v>5025</v>
      </c>
      <c r="BA101" s="321">
        <f t="shared" si="39"/>
        <v>5065</v>
      </c>
      <c r="BB101" s="320">
        <f t="shared" si="39"/>
        <v>4990</v>
      </c>
      <c r="BC101" s="321">
        <f t="shared" si="39"/>
        <v>4500</v>
      </c>
      <c r="BD101" s="321">
        <f t="shared" si="39"/>
        <v>5042</v>
      </c>
      <c r="BE101" s="321">
        <f t="shared" si="39"/>
        <v>5589</v>
      </c>
      <c r="BF101" s="321">
        <f t="shared" si="39"/>
        <v>5777</v>
      </c>
      <c r="BG101" s="321">
        <f t="shared" si="39"/>
        <v>5396</v>
      </c>
      <c r="BH101" s="321">
        <f t="shared" si="39"/>
        <v>6350</v>
      </c>
      <c r="BI101" s="321">
        <f t="shared" si="39"/>
        <v>5837</v>
      </c>
      <c r="BJ101" s="321">
        <f t="shared" si="39"/>
        <v>5798</v>
      </c>
      <c r="BK101" s="321">
        <f t="shared" si="39"/>
        <v>6415</v>
      </c>
      <c r="BL101" s="321">
        <f t="shared" si="39"/>
        <v>6134</v>
      </c>
      <c r="BM101" s="321">
        <f t="shared" si="39"/>
        <v>6696</v>
      </c>
      <c r="BN101" s="432">
        <f t="shared" si="33"/>
        <v>68524</v>
      </c>
      <c r="BO101" s="321">
        <f t="shared" ref="BO101:CF101" si="40">+BO102+BO146+BO181+BO183</f>
        <v>6146</v>
      </c>
      <c r="BP101" s="321">
        <f t="shared" si="40"/>
        <v>5852</v>
      </c>
      <c r="BQ101" s="321">
        <f t="shared" si="40"/>
        <v>5971</v>
      </c>
      <c r="BR101" s="321">
        <f t="shared" si="40"/>
        <v>6322</v>
      </c>
      <c r="BS101" s="321">
        <f t="shared" si="40"/>
        <v>6551</v>
      </c>
      <c r="BT101" s="321">
        <f t="shared" si="40"/>
        <v>6107</v>
      </c>
      <c r="BU101" s="321">
        <f t="shared" si="40"/>
        <v>6809</v>
      </c>
      <c r="BV101" s="321">
        <f t="shared" si="40"/>
        <v>6391</v>
      </c>
      <c r="BW101" s="321">
        <f t="shared" si="40"/>
        <v>6731</v>
      </c>
      <c r="BX101" s="321">
        <f t="shared" si="40"/>
        <v>7270</v>
      </c>
      <c r="BY101" s="321">
        <f t="shared" si="40"/>
        <v>6071</v>
      </c>
      <c r="BZ101" s="321">
        <f t="shared" si="40"/>
        <v>8418</v>
      </c>
      <c r="CA101" s="432">
        <f t="shared" si="30"/>
        <v>78639</v>
      </c>
      <c r="CB101" s="320">
        <f t="shared" si="40"/>
        <v>7122</v>
      </c>
      <c r="CC101" s="321">
        <f t="shared" si="40"/>
        <v>6335</v>
      </c>
      <c r="CD101" s="321">
        <f t="shared" si="40"/>
        <v>7653</v>
      </c>
      <c r="CE101" s="321">
        <f t="shared" si="40"/>
        <v>7823</v>
      </c>
      <c r="CF101" s="321">
        <f t="shared" si="40"/>
        <v>7310</v>
      </c>
      <c r="CG101" s="321">
        <f t="shared" ref="CG101" si="41">+CG102+CG146+CG181+CG183</f>
        <v>7945</v>
      </c>
      <c r="CH101" s="321">
        <f t="shared" ref="CH101:CO101" si="42">+CH102+CH146+CH181+CH183</f>
        <v>8776</v>
      </c>
      <c r="CI101" s="321">
        <f t="shared" si="42"/>
        <v>8294</v>
      </c>
      <c r="CJ101" s="321">
        <f t="shared" si="42"/>
        <v>8599</v>
      </c>
      <c r="CK101" s="321">
        <f t="shared" si="42"/>
        <v>9353</v>
      </c>
      <c r="CL101" s="321">
        <f t="shared" si="42"/>
        <v>8598</v>
      </c>
      <c r="CM101" s="322">
        <f t="shared" si="42"/>
        <v>9999</v>
      </c>
      <c r="CN101" s="432">
        <f>SUM(CB101:CM101)</f>
        <v>97807</v>
      </c>
      <c r="CO101" s="320">
        <f t="shared" si="42"/>
        <v>8388</v>
      </c>
      <c r="CP101" s="321">
        <f t="shared" ref="CP101:DB101" si="43">+CP102+CP146+CP181+CP183</f>
        <v>8214</v>
      </c>
      <c r="CQ101" s="321">
        <f t="shared" si="43"/>
        <v>9934</v>
      </c>
      <c r="CR101" s="321">
        <f t="shared" si="43"/>
        <v>9831</v>
      </c>
      <c r="CS101" s="321">
        <f t="shared" si="43"/>
        <v>9566</v>
      </c>
      <c r="CT101" s="321">
        <f t="shared" si="43"/>
        <v>10414</v>
      </c>
      <c r="CU101" s="321">
        <f t="shared" si="43"/>
        <v>9984</v>
      </c>
      <c r="CV101" s="321">
        <f t="shared" si="43"/>
        <v>11187</v>
      </c>
      <c r="CW101" s="321">
        <f t="shared" si="43"/>
        <v>11018</v>
      </c>
      <c r="CX101" s="321">
        <f t="shared" si="43"/>
        <v>10774</v>
      </c>
      <c r="CY101" s="321">
        <f t="shared" si="43"/>
        <v>11150</v>
      </c>
      <c r="CZ101" s="321">
        <f t="shared" si="43"/>
        <v>12714</v>
      </c>
      <c r="DA101" s="432">
        <f t="shared" si="28"/>
        <v>123174</v>
      </c>
      <c r="DB101" s="320">
        <f t="shared" si="43"/>
        <v>11530</v>
      </c>
      <c r="DC101" s="321">
        <f t="shared" ref="DC101:DD101" si="44">+DC102+DC146+DC181+DC183</f>
        <v>10351</v>
      </c>
      <c r="DD101" s="321">
        <f t="shared" si="44"/>
        <v>13322</v>
      </c>
      <c r="DE101" s="567">
        <f t="shared" si="35"/>
        <v>21110</v>
      </c>
      <c r="DF101" s="388">
        <f t="shared" si="36"/>
        <v>26536</v>
      </c>
      <c r="DG101" s="389">
        <f t="shared" si="37"/>
        <v>35203</v>
      </c>
      <c r="DH101" s="542">
        <f t="shared" si="14"/>
        <v>32.661290322580648</v>
      </c>
      <c r="DN101" s="231"/>
      <c r="DO101" s="231"/>
      <c r="DP101" s="231"/>
      <c r="DQ101" s="231"/>
      <c r="DR101" s="231"/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</row>
    <row r="102" spans="1:3413" s="36" customFormat="1" ht="20.100000000000001" customHeight="1" thickBot="1" x14ac:dyDescent="0.35">
      <c r="A102" s="536"/>
      <c r="B102" s="340" t="s">
        <v>71</v>
      </c>
      <c r="C102" s="272"/>
      <c r="D102" s="183">
        <f t="shared" ref="D102:AI102" si="45">SUM(D103:D145)</f>
        <v>3856</v>
      </c>
      <c r="E102" s="167">
        <f t="shared" si="45"/>
        <v>3216</v>
      </c>
      <c r="F102" s="167">
        <f t="shared" si="45"/>
        <v>3684</v>
      </c>
      <c r="G102" s="167">
        <f t="shared" si="45"/>
        <v>3570</v>
      </c>
      <c r="H102" s="167">
        <f t="shared" si="45"/>
        <v>3508</v>
      </c>
      <c r="I102" s="167">
        <f t="shared" si="45"/>
        <v>3593</v>
      </c>
      <c r="J102" s="167">
        <f t="shared" si="45"/>
        <v>3706</v>
      </c>
      <c r="K102" s="167">
        <f t="shared" si="45"/>
        <v>3322</v>
      </c>
      <c r="L102" s="167">
        <f t="shared" si="45"/>
        <v>3700</v>
      </c>
      <c r="M102" s="167">
        <f t="shared" si="45"/>
        <v>3817</v>
      </c>
      <c r="N102" s="167">
        <f t="shared" si="45"/>
        <v>3557</v>
      </c>
      <c r="O102" s="167">
        <f t="shared" si="45"/>
        <v>4053</v>
      </c>
      <c r="P102" s="169">
        <f t="shared" si="45"/>
        <v>43582</v>
      </c>
      <c r="Q102" s="167">
        <f t="shared" si="45"/>
        <v>3227</v>
      </c>
      <c r="R102" s="167">
        <f t="shared" si="45"/>
        <v>3091</v>
      </c>
      <c r="S102" s="167">
        <f t="shared" si="45"/>
        <v>3892</v>
      </c>
      <c r="T102" s="167">
        <f t="shared" si="45"/>
        <v>3718</v>
      </c>
      <c r="U102" s="167">
        <f t="shared" si="45"/>
        <v>3775</v>
      </c>
      <c r="V102" s="167">
        <f t="shared" si="45"/>
        <v>3671</v>
      </c>
      <c r="W102" s="167">
        <f t="shared" si="45"/>
        <v>3670</v>
      </c>
      <c r="X102" s="167">
        <f t="shared" si="45"/>
        <v>3878</v>
      </c>
      <c r="Y102" s="167">
        <f t="shared" si="45"/>
        <v>3965</v>
      </c>
      <c r="Z102" s="167">
        <f t="shared" si="45"/>
        <v>3912</v>
      </c>
      <c r="AA102" s="167">
        <f t="shared" si="45"/>
        <v>3770</v>
      </c>
      <c r="AB102" s="167">
        <f t="shared" si="45"/>
        <v>4200</v>
      </c>
      <c r="AC102" s="169">
        <f t="shared" si="45"/>
        <v>44769</v>
      </c>
      <c r="AD102" s="167">
        <f t="shared" si="45"/>
        <v>3701</v>
      </c>
      <c r="AE102" s="167">
        <f t="shared" si="45"/>
        <v>3490</v>
      </c>
      <c r="AF102" s="167">
        <f t="shared" si="45"/>
        <v>3812</v>
      </c>
      <c r="AG102" s="167">
        <f t="shared" si="45"/>
        <v>3636</v>
      </c>
      <c r="AH102" s="167">
        <f t="shared" si="45"/>
        <v>3952</v>
      </c>
      <c r="AI102" s="167">
        <f t="shared" si="45"/>
        <v>3859</v>
      </c>
      <c r="AJ102" s="167">
        <f t="shared" ref="AJ102:BM102" si="46">SUM(AJ103:AJ145)</f>
        <v>3276</v>
      </c>
      <c r="AK102" s="167">
        <f t="shared" si="46"/>
        <v>3594</v>
      </c>
      <c r="AL102" s="167">
        <f t="shared" si="46"/>
        <v>3465</v>
      </c>
      <c r="AM102" s="167">
        <f t="shared" si="46"/>
        <v>3328</v>
      </c>
      <c r="AN102" s="167">
        <f t="shared" si="46"/>
        <v>3416</v>
      </c>
      <c r="AO102" s="167">
        <f t="shared" si="46"/>
        <v>3718</v>
      </c>
      <c r="AP102" s="183">
        <f t="shared" si="46"/>
        <v>3198</v>
      </c>
      <c r="AQ102" s="167">
        <f t="shared" si="46"/>
        <v>3105</v>
      </c>
      <c r="AR102" s="167">
        <f t="shared" si="46"/>
        <v>3629</v>
      </c>
      <c r="AS102" s="167">
        <f t="shared" si="46"/>
        <v>3173</v>
      </c>
      <c r="AT102" s="167">
        <f t="shared" si="46"/>
        <v>3947</v>
      </c>
      <c r="AU102" s="167">
        <f t="shared" si="46"/>
        <v>3373</v>
      </c>
      <c r="AV102" s="167">
        <f t="shared" si="46"/>
        <v>3905</v>
      </c>
      <c r="AW102" s="167">
        <f t="shared" si="46"/>
        <v>3882</v>
      </c>
      <c r="AX102" s="167">
        <f t="shared" si="46"/>
        <v>3589</v>
      </c>
      <c r="AY102" s="167">
        <f t="shared" si="46"/>
        <v>4210</v>
      </c>
      <c r="AZ102" s="167">
        <f t="shared" si="46"/>
        <v>3705</v>
      </c>
      <c r="BA102" s="415">
        <f t="shared" si="46"/>
        <v>3753</v>
      </c>
      <c r="BB102" s="167">
        <f t="shared" si="46"/>
        <v>3586</v>
      </c>
      <c r="BC102" s="167">
        <f t="shared" si="46"/>
        <v>3269</v>
      </c>
      <c r="BD102" s="167">
        <f t="shared" si="46"/>
        <v>3682</v>
      </c>
      <c r="BE102" s="167">
        <f t="shared" si="46"/>
        <v>4133</v>
      </c>
      <c r="BF102" s="167">
        <f t="shared" si="46"/>
        <v>4368</v>
      </c>
      <c r="BG102" s="167">
        <f t="shared" si="46"/>
        <v>4063</v>
      </c>
      <c r="BH102" s="167">
        <f t="shared" si="46"/>
        <v>4880</v>
      </c>
      <c r="BI102" s="167">
        <f t="shared" si="46"/>
        <v>4324</v>
      </c>
      <c r="BJ102" s="167">
        <f t="shared" si="46"/>
        <v>4329</v>
      </c>
      <c r="BK102" s="167">
        <f t="shared" si="46"/>
        <v>4810</v>
      </c>
      <c r="BL102" s="167">
        <f t="shared" si="46"/>
        <v>4654</v>
      </c>
      <c r="BM102" s="167">
        <f t="shared" si="46"/>
        <v>5235</v>
      </c>
      <c r="BN102" s="169">
        <f t="shared" si="33"/>
        <v>51333</v>
      </c>
      <c r="BO102" s="167">
        <f t="shared" ref="BO102:CF102" si="47">SUM(BO103:BO145)</f>
        <v>4705</v>
      </c>
      <c r="BP102" s="167">
        <f t="shared" si="47"/>
        <v>4482</v>
      </c>
      <c r="BQ102" s="167">
        <f t="shared" si="47"/>
        <v>4558</v>
      </c>
      <c r="BR102" s="167">
        <f t="shared" si="47"/>
        <v>4826</v>
      </c>
      <c r="BS102" s="167">
        <f t="shared" si="47"/>
        <v>4991</v>
      </c>
      <c r="BT102" s="167">
        <f t="shared" si="47"/>
        <v>4665</v>
      </c>
      <c r="BU102" s="167">
        <f t="shared" si="47"/>
        <v>5240</v>
      </c>
      <c r="BV102" s="167">
        <f t="shared" si="47"/>
        <v>4760</v>
      </c>
      <c r="BW102" s="167">
        <f t="shared" si="47"/>
        <v>5071</v>
      </c>
      <c r="BX102" s="167">
        <f t="shared" si="47"/>
        <v>5560</v>
      </c>
      <c r="BY102" s="167">
        <f t="shared" si="47"/>
        <v>4672</v>
      </c>
      <c r="BZ102" s="167">
        <f t="shared" si="47"/>
        <v>6443</v>
      </c>
      <c r="CA102" s="169">
        <f t="shared" si="30"/>
        <v>59973</v>
      </c>
      <c r="CB102" s="183">
        <f t="shared" si="47"/>
        <v>5381</v>
      </c>
      <c r="CC102" s="167">
        <f t="shared" si="47"/>
        <v>4808</v>
      </c>
      <c r="CD102" s="167">
        <f t="shared" si="47"/>
        <v>5836</v>
      </c>
      <c r="CE102" s="167">
        <f t="shared" si="47"/>
        <v>5939</v>
      </c>
      <c r="CF102" s="167">
        <f t="shared" si="47"/>
        <v>5625</v>
      </c>
      <c r="CG102" s="167">
        <f t="shared" ref="CG102" si="48">SUM(CG103:CG145)</f>
        <v>6081</v>
      </c>
      <c r="CH102" s="167">
        <f t="shared" ref="CH102:CO102" si="49">SUM(CH103:CH145)</f>
        <v>6641</v>
      </c>
      <c r="CI102" s="167">
        <f t="shared" si="49"/>
        <v>6214</v>
      </c>
      <c r="CJ102" s="167">
        <f t="shared" si="49"/>
        <v>6455</v>
      </c>
      <c r="CK102" s="167">
        <f t="shared" si="49"/>
        <v>7082</v>
      </c>
      <c r="CL102" s="167">
        <f t="shared" si="49"/>
        <v>6518</v>
      </c>
      <c r="CM102" s="415">
        <f t="shared" si="49"/>
        <v>7652</v>
      </c>
      <c r="CN102" s="169">
        <f>SUM(CB102:CM102)</f>
        <v>74232</v>
      </c>
      <c r="CO102" s="167">
        <f t="shared" si="49"/>
        <v>6364</v>
      </c>
      <c r="CP102" s="167">
        <f t="shared" ref="CP102:DB102" si="50">SUM(CP103:CP145)</f>
        <v>6234</v>
      </c>
      <c r="CQ102" s="167">
        <f t="shared" si="50"/>
        <v>7655</v>
      </c>
      <c r="CR102" s="167">
        <f t="shared" si="50"/>
        <v>7543</v>
      </c>
      <c r="CS102" s="167">
        <f t="shared" si="50"/>
        <v>7319</v>
      </c>
      <c r="CT102" s="167">
        <f t="shared" si="50"/>
        <v>8045</v>
      </c>
      <c r="CU102" s="167">
        <f t="shared" si="50"/>
        <v>7691</v>
      </c>
      <c r="CV102" s="167">
        <f t="shared" si="50"/>
        <v>8688</v>
      </c>
      <c r="CW102" s="167">
        <f t="shared" si="50"/>
        <v>8627</v>
      </c>
      <c r="CX102" s="167">
        <f t="shared" si="50"/>
        <v>8497</v>
      </c>
      <c r="CY102" s="167">
        <f t="shared" si="50"/>
        <v>8800</v>
      </c>
      <c r="CZ102" s="167">
        <f t="shared" si="50"/>
        <v>10384</v>
      </c>
      <c r="DA102" s="528">
        <f t="shared" si="28"/>
        <v>95847</v>
      </c>
      <c r="DB102" s="183">
        <f t="shared" si="50"/>
        <v>9356</v>
      </c>
      <c r="DC102" s="167">
        <f t="shared" ref="DC102:DD102" si="51">SUM(DC103:DC145)</f>
        <v>8381</v>
      </c>
      <c r="DD102" s="167">
        <f t="shared" si="51"/>
        <v>10858</v>
      </c>
      <c r="DE102" s="586">
        <f t="shared" si="35"/>
        <v>16025</v>
      </c>
      <c r="DF102" s="566">
        <f t="shared" si="36"/>
        <v>20253</v>
      </c>
      <c r="DG102" s="527">
        <f t="shared" si="37"/>
        <v>28595</v>
      </c>
      <c r="DH102" s="182">
        <f t="shared" si="14"/>
        <v>41.188959660297229</v>
      </c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</row>
    <row r="103" spans="1:3413" ht="20.100000000000001" customHeight="1" x14ac:dyDescent="0.25">
      <c r="A103" s="536"/>
      <c r="B103" s="170" t="s">
        <v>8</v>
      </c>
      <c r="C103" s="128" t="s">
        <v>132</v>
      </c>
      <c r="D103" s="172">
        <v>1367</v>
      </c>
      <c r="E103" s="173">
        <v>1156</v>
      </c>
      <c r="F103" s="173">
        <v>1276</v>
      </c>
      <c r="G103" s="173">
        <v>1220</v>
      </c>
      <c r="H103" s="173">
        <v>1280</v>
      </c>
      <c r="I103" s="173">
        <v>1226</v>
      </c>
      <c r="J103" s="173">
        <v>1283</v>
      </c>
      <c r="K103" s="173">
        <v>1145</v>
      </c>
      <c r="L103" s="173">
        <v>1363</v>
      </c>
      <c r="M103" s="173">
        <v>1416</v>
      </c>
      <c r="N103" s="173">
        <v>1345</v>
      </c>
      <c r="O103" s="173">
        <v>1457</v>
      </c>
      <c r="P103" s="174">
        <f t="shared" ref="P103:P111" si="52">SUM(D103:O103)</f>
        <v>15534</v>
      </c>
      <c r="Q103" s="173">
        <v>1212</v>
      </c>
      <c r="R103" s="173">
        <v>1148</v>
      </c>
      <c r="S103" s="173">
        <v>1481</v>
      </c>
      <c r="T103" s="173">
        <v>1396</v>
      </c>
      <c r="U103" s="173">
        <v>1409</v>
      </c>
      <c r="V103" s="173">
        <v>1370</v>
      </c>
      <c r="W103" s="173">
        <v>1474</v>
      </c>
      <c r="X103" s="173">
        <v>1524</v>
      </c>
      <c r="Y103" s="173">
        <v>1521</v>
      </c>
      <c r="Z103" s="173">
        <v>1548</v>
      </c>
      <c r="AA103" s="173">
        <v>1481</v>
      </c>
      <c r="AB103" s="173">
        <v>1582</v>
      </c>
      <c r="AC103" s="174">
        <f t="shared" ref="AC103:AC111" si="53">SUM(Q103:AB103)</f>
        <v>17146</v>
      </c>
      <c r="AD103" s="173">
        <v>1458</v>
      </c>
      <c r="AE103" s="173">
        <v>1514</v>
      </c>
      <c r="AF103" s="173">
        <v>1632</v>
      </c>
      <c r="AG103" s="173">
        <v>1386</v>
      </c>
      <c r="AH103" s="173">
        <v>1590</v>
      </c>
      <c r="AI103" s="173">
        <v>1450</v>
      </c>
      <c r="AJ103" s="173">
        <v>1208</v>
      </c>
      <c r="AK103" s="173">
        <v>1265</v>
      </c>
      <c r="AL103" s="173">
        <v>1187</v>
      </c>
      <c r="AM103" s="247">
        <v>1127</v>
      </c>
      <c r="AN103" s="247">
        <v>1134</v>
      </c>
      <c r="AO103" s="247">
        <v>1255</v>
      </c>
      <c r="AP103" s="137">
        <v>1038</v>
      </c>
      <c r="AQ103" s="98">
        <v>875</v>
      </c>
      <c r="AR103" s="98">
        <v>1014</v>
      </c>
      <c r="AS103" s="98">
        <v>836</v>
      </c>
      <c r="AT103" s="98">
        <v>1009</v>
      </c>
      <c r="AU103" s="98">
        <v>892</v>
      </c>
      <c r="AV103" s="98">
        <v>1003</v>
      </c>
      <c r="AW103" s="98">
        <v>983</v>
      </c>
      <c r="AX103" s="98">
        <v>888</v>
      </c>
      <c r="AY103" s="98">
        <v>1055</v>
      </c>
      <c r="AZ103" s="98">
        <v>897</v>
      </c>
      <c r="BA103" s="98">
        <v>836</v>
      </c>
      <c r="BB103" s="137">
        <v>743</v>
      </c>
      <c r="BC103" s="98">
        <v>786</v>
      </c>
      <c r="BD103" s="98">
        <v>850</v>
      </c>
      <c r="BE103" s="98">
        <v>934</v>
      </c>
      <c r="BF103" s="98">
        <v>1037</v>
      </c>
      <c r="BG103" s="98">
        <v>931</v>
      </c>
      <c r="BH103" s="98">
        <v>1055</v>
      </c>
      <c r="BI103" s="98">
        <v>870</v>
      </c>
      <c r="BJ103" s="98">
        <v>812</v>
      </c>
      <c r="BK103" s="98">
        <v>836</v>
      </c>
      <c r="BL103" s="98">
        <v>841</v>
      </c>
      <c r="BM103" s="98">
        <v>949</v>
      </c>
      <c r="BN103" s="433">
        <f t="shared" ref="BN103:BN137" si="54">SUM(BB103:BM103)</f>
        <v>10644</v>
      </c>
      <c r="BO103" s="34">
        <v>891</v>
      </c>
      <c r="BP103" s="34">
        <v>827</v>
      </c>
      <c r="BQ103" s="34">
        <v>852</v>
      </c>
      <c r="BR103" s="34">
        <v>996</v>
      </c>
      <c r="BS103" s="34">
        <v>965</v>
      </c>
      <c r="BT103" s="34">
        <v>978</v>
      </c>
      <c r="BU103" s="34">
        <v>1113</v>
      </c>
      <c r="BV103" s="34">
        <v>927</v>
      </c>
      <c r="BW103" s="34">
        <v>239</v>
      </c>
      <c r="BX103" s="34">
        <v>22</v>
      </c>
      <c r="BY103" s="34">
        <v>8</v>
      </c>
      <c r="BZ103" s="34">
        <v>13</v>
      </c>
      <c r="CA103" s="472">
        <f t="shared" si="30"/>
        <v>7831</v>
      </c>
      <c r="CB103" s="137">
        <v>15</v>
      </c>
      <c r="CC103" s="98">
        <v>14</v>
      </c>
      <c r="CD103" s="98">
        <v>26</v>
      </c>
      <c r="CE103" s="98">
        <v>22</v>
      </c>
      <c r="CF103" s="98">
        <v>23</v>
      </c>
      <c r="CG103" s="98">
        <v>17</v>
      </c>
      <c r="CH103" s="98">
        <v>14</v>
      </c>
      <c r="CI103" s="98">
        <v>6</v>
      </c>
      <c r="CJ103" s="98">
        <v>3</v>
      </c>
      <c r="CK103" s="98">
        <v>7</v>
      </c>
      <c r="CL103" s="98">
        <v>17</v>
      </c>
      <c r="CM103" s="241">
        <v>30</v>
      </c>
      <c r="CN103" s="433">
        <f>SUM(CB103:CM103)</f>
        <v>194</v>
      </c>
      <c r="CO103" s="98">
        <v>25</v>
      </c>
      <c r="CP103" s="98">
        <v>23</v>
      </c>
      <c r="CQ103" s="98">
        <v>48</v>
      </c>
      <c r="CR103" s="98">
        <v>30</v>
      </c>
      <c r="CS103" s="98">
        <v>41</v>
      </c>
      <c r="CT103" s="98">
        <v>26</v>
      </c>
      <c r="CU103" s="98">
        <v>37</v>
      </c>
      <c r="CV103" s="98">
        <v>40</v>
      </c>
      <c r="CW103" s="98">
        <v>59</v>
      </c>
      <c r="CX103" s="98">
        <v>70</v>
      </c>
      <c r="CY103" s="98">
        <v>51</v>
      </c>
      <c r="CZ103" s="98">
        <v>40</v>
      </c>
      <c r="DA103" s="472">
        <f t="shared" si="28"/>
        <v>490</v>
      </c>
      <c r="DB103" s="137">
        <v>19</v>
      </c>
      <c r="DC103" s="98">
        <v>57</v>
      </c>
      <c r="DD103" s="98">
        <v>43</v>
      </c>
      <c r="DE103" s="568">
        <f t="shared" si="35"/>
        <v>55</v>
      </c>
      <c r="DF103" s="485">
        <f t="shared" si="36"/>
        <v>96</v>
      </c>
      <c r="DG103" s="474">
        <f t="shared" si="37"/>
        <v>119</v>
      </c>
      <c r="DH103" s="362">
        <f t="shared" si="14"/>
        <v>23.958333333333325</v>
      </c>
      <c r="DN103" s="231"/>
      <c r="DO103" s="231"/>
      <c r="DP103" s="231"/>
      <c r="DQ103" s="231"/>
      <c r="DR103" s="231"/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</row>
    <row r="104" spans="1:3413" ht="20.100000000000001" customHeight="1" x14ac:dyDescent="0.25">
      <c r="A104" s="536"/>
      <c r="B104" s="170" t="s">
        <v>9</v>
      </c>
      <c r="C104" s="171" t="s">
        <v>10</v>
      </c>
      <c r="D104" s="175">
        <v>70</v>
      </c>
      <c r="E104" s="176">
        <v>64</v>
      </c>
      <c r="F104" s="176">
        <v>88</v>
      </c>
      <c r="G104" s="176">
        <v>68</v>
      </c>
      <c r="H104" s="176">
        <v>60</v>
      </c>
      <c r="I104" s="176">
        <v>63</v>
      </c>
      <c r="J104" s="176">
        <v>57</v>
      </c>
      <c r="K104" s="176">
        <v>41</v>
      </c>
      <c r="L104" s="176">
        <v>42</v>
      </c>
      <c r="M104" s="176">
        <v>48</v>
      </c>
      <c r="N104" s="176">
        <v>55</v>
      </c>
      <c r="O104" s="176">
        <v>48</v>
      </c>
      <c r="P104" s="168">
        <f t="shared" si="52"/>
        <v>704</v>
      </c>
      <c r="Q104" s="177">
        <v>37</v>
      </c>
      <c r="R104" s="177">
        <v>36</v>
      </c>
      <c r="S104" s="177">
        <v>50</v>
      </c>
      <c r="T104" s="177">
        <v>57</v>
      </c>
      <c r="U104" s="177">
        <v>52</v>
      </c>
      <c r="V104" s="177">
        <v>65</v>
      </c>
      <c r="W104" s="177">
        <v>53</v>
      </c>
      <c r="X104" s="177">
        <v>59</v>
      </c>
      <c r="Y104" s="177">
        <v>65</v>
      </c>
      <c r="Z104" s="177">
        <v>61</v>
      </c>
      <c r="AA104" s="178">
        <v>68</v>
      </c>
      <c r="AB104" s="178">
        <v>68</v>
      </c>
      <c r="AC104" s="168">
        <f t="shared" si="53"/>
        <v>671</v>
      </c>
      <c r="AD104" s="178">
        <v>69</v>
      </c>
      <c r="AE104" s="178">
        <v>72</v>
      </c>
      <c r="AF104" s="178">
        <v>85</v>
      </c>
      <c r="AG104" s="178">
        <v>84</v>
      </c>
      <c r="AH104" s="178">
        <v>92</v>
      </c>
      <c r="AI104" s="178">
        <v>92</v>
      </c>
      <c r="AJ104" s="178">
        <v>86</v>
      </c>
      <c r="AK104" s="178">
        <v>97</v>
      </c>
      <c r="AL104" s="178">
        <v>79</v>
      </c>
      <c r="AM104" s="240">
        <v>81</v>
      </c>
      <c r="AN104" s="240">
        <v>92</v>
      </c>
      <c r="AO104" s="240">
        <v>82</v>
      </c>
      <c r="AP104" s="137">
        <v>79</v>
      </c>
      <c r="AQ104" s="98">
        <v>81</v>
      </c>
      <c r="AR104" s="98">
        <v>69</v>
      </c>
      <c r="AS104" s="98">
        <v>82</v>
      </c>
      <c r="AT104" s="98">
        <v>95</v>
      </c>
      <c r="AU104" s="98">
        <v>67</v>
      </c>
      <c r="AV104" s="98">
        <v>90</v>
      </c>
      <c r="AW104" s="98">
        <v>101</v>
      </c>
      <c r="AX104" s="98">
        <v>86</v>
      </c>
      <c r="AY104" s="98">
        <v>108</v>
      </c>
      <c r="AZ104" s="98">
        <v>86</v>
      </c>
      <c r="BA104" s="98">
        <v>83</v>
      </c>
      <c r="BB104" s="137">
        <v>85</v>
      </c>
      <c r="BC104" s="98">
        <v>68</v>
      </c>
      <c r="BD104" s="98">
        <v>73</v>
      </c>
      <c r="BE104" s="98">
        <v>85</v>
      </c>
      <c r="BF104" s="98">
        <v>89</v>
      </c>
      <c r="BG104" s="98">
        <v>97</v>
      </c>
      <c r="BH104" s="98">
        <v>87</v>
      </c>
      <c r="BI104" s="98">
        <v>106</v>
      </c>
      <c r="BJ104" s="98">
        <v>111</v>
      </c>
      <c r="BK104" s="98">
        <v>117</v>
      </c>
      <c r="BL104" s="98">
        <v>101</v>
      </c>
      <c r="BM104" s="98">
        <v>87</v>
      </c>
      <c r="BN104" s="433">
        <f t="shared" si="54"/>
        <v>1106</v>
      </c>
      <c r="BO104" s="98">
        <v>104</v>
      </c>
      <c r="BP104" s="98">
        <v>93</v>
      </c>
      <c r="BQ104" s="98">
        <v>82</v>
      </c>
      <c r="BR104" s="98">
        <v>95</v>
      </c>
      <c r="BS104" s="98">
        <v>94</v>
      </c>
      <c r="BT104" s="98">
        <v>91</v>
      </c>
      <c r="BU104" s="98">
        <v>92</v>
      </c>
      <c r="BV104" s="98">
        <v>95</v>
      </c>
      <c r="BW104" s="98">
        <v>93</v>
      </c>
      <c r="BX104" s="98">
        <v>100</v>
      </c>
      <c r="BY104" s="98">
        <v>81</v>
      </c>
      <c r="BZ104" s="98">
        <v>91</v>
      </c>
      <c r="CA104" s="472">
        <f t="shared" si="30"/>
        <v>1111</v>
      </c>
      <c r="CB104" s="137">
        <v>80</v>
      </c>
      <c r="CC104" s="98">
        <v>85</v>
      </c>
      <c r="CD104" s="98">
        <v>105</v>
      </c>
      <c r="CE104" s="98">
        <v>103</v>
      </c>
      <c r="CF104" s="98">
        <v>94</v>
      </c>
      <c r="CG104" s="98">
        <v>103</v>
      </c>
      <c r="CH104" s="98">
        <v>92</v>
      </c>
      <c r="CI104" s="98">
        <v>96</v>
      </c>
      <c r="CJ104" s="98">
        <v>111</v>
      </c>
      <c r="CK104" s="98">
        <v>108</v>
      </c>
      <c r="CL104" s="98">
        <v>95</v>
      </c>
      <c r="CM104" s="241">
        <v>106</v>
      </c>
      <c r="CN104" s="433">
        <f t="shared" ref="CN104:CN145" si="55">SUM(CB104:CM104)</f>
        <v>1178</v>
      </c>
      <c r="CO104" s="98">
        <v>79</v>
      </c>
      <c r="CP104" s="98">
        <v>88</v>
      </c>
      <c r="CQ104" s="98">
        <v>113</v>
      </c>
      <c r="CR104" s="98">
        <v>98</v>
      </c>
      <c r="CS104" s="98">
        <v>96</v>
      </c>
      <c r="CT104" s="98">
        <v>91</v>
      </c>
      <c r="CU104" s="98">
        <v>92</v>
      </c>
      <c r="CV104" s="98">
        <v>114</v>
      </c>
      <c r="CW104" s="98">
        <v>98</v>
      </c>
      <c r="CX104" s="98">
        <v>95</v>
      </c>
      <c r="CY104" s="98">
        <v>94</v>
      </c>
      <c r="CZ104" s="98">
        <v>93</v>
      </c>
      <c r="DA104" s="472">
        <f t="shared" si="28"/>
        <v>1151</v>
      </c>
      <c r="DB104" s="137">
        <v>110</v>
      </c>
      <c r="DC104" s="98">
        <v>86</v>
      </c>
      <c r="DD104" s="98">
        <v>123</v>
      </c>
      <c r="DE104" s="568">
        <f t="shared" si="35"/>
        <v>270</v>
      </c>
      <c r="DF104" s="485">
        <f t="shared" si="36"/>
        <v>280</v>
      </c>
      <c r="DG104" s="474">
        <f t="shared" si="37"/>
        <v>319</v>
      </c>
      <c r="DH104" s="363">
        <f t="shared" si="14"/>
        <v>13.928571428571423</v>
      </c>
      <c r="DN104" s="231"/>
      <c r="DO104" s="231"/>
      <c r="DP104" s="231"/>
      <c r="DQ104" s="231"/>
      <c r="DR104" s="231"/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</row>
    <row r="105" spans="1:3413" ht="20.100000000000001" customHeight="1" x14ac:dyDescent="0.25">
      <c r="A105" s="536"/>
      <c r="B105" s="170" t="s">
        <v>11</v>
      </c>
      <c r="C105" s="171" t="s">
        <v>12</v>
      </c>
      <c r="D105" s="175">
        <v>84</v>
      </c>
      <c r="E105" s="176">
        <v>72</v>
      </c>
      <c r="F105" s="176">
        <v>92</v>
      </c>
      <c r="G105" s="176">
        <v>71</v>
      </c>
      <c r="H105" s="176">
        <v>74</v>
      </c>
      <c r="I105" s="176">
        <v>69</v>
      </c>
      <c r="J105" s="176">
        <v>74</v>
      </c>
      <c r="K105" s="176">
        <v>40</v>
      </c>
      <c r="L105" s="176">
        <v>45</v>
      </c>
      <c r="M105" s="176">
        <v>41</v>
      </c>
      <c r="N105" s="176">
        <v>52</v>
      </c>
      <c r="O105" s="176">
        <v>53</v>
      </c>
      <c r="P105" s="168">
        <f t="shared" si="52"/>
        <v>767</v>
      </c>
      <c r="Q105" s="177">
        <v>29</v>
      </c>
      <c r="R105" s="177">
        <v>30</v>
      </c>
      <c r="S105" s="177">
        <v>48</v>
      </c>
      <c r="T105" s="177">
        <v>54</v>
      </c>
      <c r="U105" s="177">
        <v>50</v>
      </c>
      <c r="V105" s="177">
        <v>51</v>
      </c>
      <c r="W105" s="177">
        <v>54</v>
      </c>
      <c r="X105" s="177">
        <v>60</v>
      </c>
      <c r="Y105" s="177">
        <v>64</v>
      </c>
      <c r="Z105" s="177">
        <v>73</v>
      </c>
      <c r="AA105" s="178">
        <v>76</v>
      </c>
      <c r="AB105" s="178">
        <v>71</v>
      </c>
      <c r="AC105" s="168">
        <f t="shared" si="53"/>
        <v>660</v>
      </c>
      <c r="AD105" s="178">
        <v>62</v>
      </c>
      <c r="AE105" s="178">
        <v>64</v>
      </c>
      <c r="AF105" s="178">
        <v>90</v>
      </c>
      <c r="AG105" s="178">
        <v>89</v>
      </c>
      <c r="AH105" s="178">
        <v>90</v>
      </c>
      <c r="AI105" s="178">
        <v>83</v>
      </c>
      <c r="AJ105" s="178">
        <v>87</v>
      </c>
      <c r="AK105" s="178">
        <v>80</v>
      </c>
      <c r="AL105" s="178">
        <v>77</v>
      </c>
      <c r="AM105" s="240">
        <v>88</v>
      </c>
      <c r="AN105" s="240">
        <v>76</v>
      </c>
      <c r="AO105" s="240">
        <v>94</v>
      </c>
      <c r="AP105" s="137">
        <v>84</v>
      </c>
      <c r="AQ105" s="98">
        <v>78</v>
      </c>
      <c r="AR105" s="98">
        <v>106</v>
      </c>
      <c r="AS105" s="98">
        <v>67</v>
      </c>
      <c r="AT105" s="98">
        <v>102</v>
      </c>
      <c r="AU105" s="98">
        <v>102</v>
      </c>
      <c r="AV105" s="98">
        <v>90</v>
      </c>
      <c r="AW105" s="98">
        <v>109</v>
      </c>
      <c r="AX105" s="98">
        <v>80</v>
      </c>
      <c r="AY105" s="98">
        <v>94</v>
      </c>
      <c r="AZ105" s="98">
        <v>88</v>
      </c>
      <c r="BA105" s="98">
        <v>92</v>
      </c>
      <c r="BB105" s="137">
        <v>81</v>
      </c>
      <c r="BC105" s="98">
        <v>68</v>
      </c>
      <c r="BD105" s="98">
        <v>94</v>
      </c>
      <c r="BE105" s="98">
        <v>117</v>
      </c>
      <c r="BF105" s="98">
        <v>93</v>
      </c>
      <c r="BG105" s="98">
        <v>96</v>
      </c>
      <c r="BH105" s="98">
        <v>119</v>
      </c>
      <c r="BI105" s="98">
        <v>110</v>
      </c>
      <c r="BJ105" s="98">
        <v>106</v>
      </c>
      <c r="BK105" s="98">
        <v>112</v>
      </c>
      <c r="BL105" s="98">
        <v>90</v>
      </c>
      <c r="BM105" s="98">
        <v>96</v>
      </c>
      <c r="BN105" s="433">
        <f t="shared" si="54"/>
        <v>1182</v>
      </c>
      <c r="BO105" s="98">
        <v>102</v>
      </c>
      <c r="BP105" s="98">
        <v>93</v>
      </c>
      <c r="BQ105" s="98">
        <v>91</v>
      </c>
      <c r="BR105" s="98">
        <v>104</v>
      </c>
      <c r="BS105" s="98">
        <v>103</v>
      </c>
      <c r="BT105" s="98">
        <v>82</v>
      </c>
      <c r="BU105" s="98">
        <v>115</v>
      </c>
      <c r="BV105" s="98">
        <v>98</v>
      </c>
      <c r="BW105" s="98">
        <v>111</v>
      </c>
      <c r="BX105" s="98">
        <v>107</v>
      </c>
      <c r="BY105" s="98">
        <v>98</v>
      </c>
      <c r="BZ105" s="98">
        <v>109</v>
      </c>
      <c r="CA105" s="472">
        <f t="shared" si="30"/>
        <v>1213</v>
      </c>
      <c r="CB105" s="137">
        <v>103</v>
      </c>
      <c r="CC105" s="98">
        <v>88</v>
      </c>
      <c r="CD105" s="98">
        <v>112</v>
      </c>
      <c r="CE105" s="98">
        <v>109</v>
      </c>
      <c r="CF105" s="98">
        <v>105</v>
      </c>
      <c r="CG105" s="98">
        <v>118</v>
      </c>
      <c r="CH105" s="98">
        <v>123</v>
      </c>
      <c r="CI105" s="98">
        <v>114</v>
      </c>
      <c r="CJ105" s="98">
        <v>110</v>
      </c>
      <c r="CK105" s="98">
        <v>150</v>
      </c>
      <c r="CL105" s="98">
        <v>124</v>
      </c>
      <c r="CM105" s="241">
        <v>103</v>
      </c>
      <c r="CN105" s="433">
        <f t="shared" si="55"/>
        <v>1359</v>
      </c>
      <c r="CO105" s="98">
        <v>116</v>
      </c>
      <c r="CP105" s="98">
        <v>96</v>
      </c>
      <c r="CQ105" s="98">
        <v>115</v>
      </c>
      <c r="CR105" s="98">
        <v>116</v>
      </c>
      <c r="CS105" s="98">
        <v>100</v>
      </c>
      <c r="CT105" s="98">
        <v>62</v>
      </c>
      <c r="CU105" s="98">
        <v>26</v>
      </c>
      <c r="CV105" s="98">
        <v>116</v>
      </c>
      <c r="CW105" s="98">
        <v>138</v>
      </c>
      <c r="CX105" s="98">
        <v>126</v>
      </c>
      <c r="CY105" s="98">
        <v>110</v>
      </c>
      <c r="CZ105" s="98">
        <v>134</v>
      </c>
      <c r="DA105" s="472">
        <f t="shared" si="28"/>
        <v>1255</v>
      </c>
      <c r="DB105" s="137">
        <v>122</v>
      </c>
      <c r="DC105" s="98">
        <v>101</v>
      </c>
      <c r="DD105" s="98">
        <v>145</v>
      </c>
      <c r="DE105" s="568">
        <f t="shared" si="35"/>
        <v>303</v>
      </c>
      <c r="DF105" s="485">
        <f t="shared" si="36"/>
        <v>327</v>
      </c>
      <c r="DG105" s="474">
        <f t="shared" si="37"/>
        <v>368</v>
      </c>
      <c r="DH105" s="363">
        <f t="shared" si="14"/>
        <v>12.538226299694188</v>
      </c>
      <c r="DN105" s="231"/>
      <c r="DO105" s="231"/>
      <c r="DP105" s="231"/>
      <c r="DQ105" s="231"/>
      <c r="DR105" s="231"/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</row>
    <row r="106" spans="1:3413" ht="20.100000000000001" customHeight="1" x14ac:dyDescent="0.25">
      <c r="A106" s="536"/>
      <c r="B106" s="170" t="s">
        <v>13</v>
      </c>
      <c r="C106" s="129" t="s">
        <v>134</v>
      </c>
      <c r="D106" s="175">
        <v>261</v>
      </c>
      <c r="E106" s="176">
        <v>193</v>
      </c>
      <c r="F106" s="176">
        <v>244</v>
      </c>
      <c r="G106" s="176">
        <v>255</v>
      </c>
      <c r="H106" s="176">
        <v>211</v>
      </c>
      <c r="I106" s="176">
        <v>238</v>
      </c>
      <c r="J106" s="176">
        <v>319</v>
      </c>
      <c r="K106" s="176">
        <v>265</v>
      </c>
      <c r="L106" s="176">
        <v>282</v>
      </c>
      <c r="M106" s="176">
        <v>287</v>
      </c>
      <c r="N106" s="176">
        <v>306</v>
      </c>
      <c r="O106" s="176">
        <v>291</v>
      </c>
      <c r="P106" s="168">
        <f t="shared" si="52"/>
        <v>3152</v>
      </c>
      <c r="Q106" s="177">
        <v>305</v>
      </c>
      <c r="R106" s="177">
        <v>236</v>
      </c>
      <c r="S106" s="177">
        <v>279</v>
      </c>
      <c r="T106" s="177">
        <v>297</v>
      </c>
      <c r="U106" s="177">
        <v>253</v>
      </c>
      <c r="V106" s="177">
        <v>273</v>
      </c>
      <c r="W106" s="177">
        <v>286</v>
      </c>
      <c r="X106" s="177">
        <v>327</v>
      </c>
      <c r="Y106" s="177">
        <v>276</v>
      </c>
      <c r="Z106" s="177">
        <v>258</v>
      </c>
      <c r="AA106" s="178">
        <v>293</v>
      </c>
      <c r="AB106" s="178">
        <v>315</v>
      </c>
      <c r="AC106" s="168">
        <f t="shared" si="53"/>
        <v>3398</v>
      </c>
      <c r="AD106" s="178">
        <v>343</v>
      </c>
      <c r="AE106" s="178">
        <v>117</v>
      </c>
      <c r="AF106" s="178">
        <v>140</v>
      </c>
      <c r="AG106" s="178">
        <v>120</v>
      </c>
      <c r="AH106" s="178">
        <v>115</v>
      </c>
      <c r="AI106" s="249">
        <v>106</v>
      </c>
      <c r="AJ106" s="249">
        <v>115</v>
      </c>
      <c r="AK106" s="249">
        <v>118</v>
      </c>
      <c r="AL106" s="249">
        <v>120</v>
      </c>
      <c r="AM106" s="240">
        <v>110</v>
      </c>
      <c r="AN106" s="240">
        <v>110</v>
      </c>
      <c r="AO106" s="240">
        <v>106</v>
      </c>
      <c r="AP106" s="137">
        <v>116</v>
      </c>
      <c r="AQ106" s="98">
        <v>103</v>
      </c>
      <c r="AR106" s="98">
        <v>116</v>
      </c>
      <c r="AS106" s="98">
        <v>103</v>
      </c>
      <c r="AT106" s="98">
        <v>124</v>
      </c>
      <c r="AU106" s="98">
        <v>99</v>
      </c>
      <c r="AV106" s="98">
        <v>115</v>
      </c>
      <c r="AW106" s="98">
        <v>120</v>
      </c>
      <c r="AX106" s="98">
        <v>108</v>
      </c>
      <c r="AY106" s="98">
        <v>127</v>
      </c>
      <c r="AZ106" s="98">
        <v>103</v>
      </c>
      <c r="BA106" s="98">
        <v>102</v>
      </c>
      <c r="BB106" s="137">
        <v>114</v>
      </c>
      <c r="BC106" s="98">
        <v>24</v>
      </c>
      <c r="BD106" s="98">
        <v>20</v>
      </c>
      <c r="BE106" s="98">
        <v>22</v>
      </c>
      <c r="BF106" s="98">
        <v>21</v>
      </c>
      <c r="BG106" s="98">
        <v>19</v>
      </c>
      <c r="BH106" s="98">
        <v>22</v>
      </c>
      <c r="BI106" s="98">
        <v>19</v>
      </c>
      <c r="BJ106" s="98">
        <v>21</v>
      </c>
      <c r="BK106" s="98">
        <v>23</v>
      </c>
      <c r="BL106" s="98">
        <v>21</v>
      </c>
      <c r="BM106" s="98">
        <v>22</v>
      </c>
      <c r="BN106" s="433">
        <f t="shared" si="54"/>
        <v>348</v>
      </c>
      <c r="BO106" s="98">
        <v>21</v>
      </c>
      <c r="BP106" s="98">
        <v>20</v>
      </c>
      <c r="BQ106" s="98">
        <v>19</v>
      </c>
      <c r="BR106" s="98">
        <v>21</v>
      </c>
      <c r="BS106" s="98">
        <v>19</v>
      </c>
      <c r="BT106" s="98">
        <v>20</v>
      </c>
      <c r="BU106" s="98">
        <v>22</v>
      </c>
      <c r="BV106" s="98">
        <v>20</v>
      </c>
      <c r="BW106" s="98">
        <v>22</v>
      </c>
      <c r="BX106" s="98">
        <v>22</v>
      </c>
      <c r="BY106" s="98">
        <v>19</v>
      </c>
      <c r="BZ106" s="98">
        <v>22</v>
      </c>
      <c r="CA106" s="472">
        <f t="shared" si="30"/>
        <v>247</v>
      </c>
      <c r="CB106" s="137">
        <v>19</v>
      </c>
      <c r="CC106" s="98">
        <v>18</v>
      </c>
      <c r="CD106" s="98">
        <v>22</v>
      </c>
      <c r="CE106" s="98">
        <v>21</v>
      </c>
      <c r="CF106" s="98">
        <v>20</v>
      </c>
      <c r="CG106" s="98">
        <v>21</v>
      </c>
      <c r="CH106" s="98">
        <v>21</v>
      </c>
      <c r="CI106" s="98">
        <v>20</v>
      </c>
      <c r="CJ106" s="98">
        <v>22</v>
      </c>
      <c r="CK106" s="98">
        <v>22</v>
      </c>
      <c r="CL106" s="98">
        <v>20</v>
      </c>
      <c r="CM106" s="241">
        <v>22</v>
      </c>
      <c r="CN106" s="433">
        <f t="shared" si="55"/>
        <v>248</v>
      </c>
      <c r="CO106" s="98">
        <v>19</v>
      </c>
      <c r="CP106" s="98">
        <v>19</v>
      </c>
      <c r="CQ106" s="98">
        <v>22</v>
      </c>
      <c r="CR106" s="98">
        <v>21</v>
      </c>
      <c r="CS106" s="98">
        <v>20</v>
      </c>
      <c r="CT106" s="98">
        <v>21</v>
      </c>
      <c r="CU106" s="98">
        <v>21</v>
      </c>
      <c r="CV106" s="98">
        <v>23</v>
      </c>
      <c r="CW106" s="98">
        <v>22</v>
      </c>
      <c r="CX106" s="98">
        <v>21</v>
      </c>
      <c r="CY106" s="98">
        <v>21</v>
      </c>
      <c r="CZ106" s="98">
        <v>23</v>
      </c>
      <c r="DA106" s="472">
        <f t="shared" si="28"/>
        <v>253</v>
      </c>
      <c r="DB106" s="137">
        <v>19</v>
      </c>
      <c r="DC106" s="98">
        <v>18</v>
      </c>
      <c r="DD106" s="98">
        <v>23</v>
      </c>
      <c r="DE106" s="568">
        <f t="shared" si="35"/>
        <v>59</v>
      </c>
      <c r="DF106" s="485">
        <f t="shared" si="36"/>
        <v>60</v>
      </c>
      <c r="DG106" s="474">
        <f t="shared" si="37"/>
        <v>60</v>
      </c>
      <c r="DH106" s="363">
        <f t="shared" si="14"/>
        <v>0</v>
      </c>
      <c r="DN106" s="231"/>
      <c r="DO106" s="231"/>
      <c r="DP106" s="231"/>
      <c r="DQ106" s="231"/>
      <c r="DR106" s="231"/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</row>
    <row r="107" spans="1:3413" ht="20.100000000000001" customHeight="1" x14ac:dyDescent="0.25">
      <c r="A107" s="536"/>
      <c r="B107" s="170" t="s">
        <v>14</v>
      </c>
      <c r="C107" s="129" t="s">
        <v>135</v>
      </c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3</v>
      </c>
      <c r="J107" s="176">
        <v>21</v>
      </c>
      <c r="K107" s="176">
        <v>29</v>
      </c>
      <c r="L107" s="176">
        <v>44</v>
      </c>
      <c r="M107" s="176">
        <v>44</v>
      </c>
      <c r="N107" s="176">
        <v>40</v>
      </c>
      <c r="O107" s="176">
        <v>41</v>
      </c>
      <c r="P107" s="168">
        <f t="shared" si="52"/>
        <v>222</v>
      </c>
      <c r="Q107" s="177">
        <v>38</v>
      </c>
      <c r="R107" s="177">
        <v>36</v>
      </c>
      <c r="S107" s="177">
        <v>46</v>
      </c>
      <c r="T107" s="177">
        <v>42</v>
      </c>
      <c r="U107" s="177">
        <v>43</v>
      </c>
      <c r="V107" s="177">
        <v>40</v>
      </c>
      <c r="W107" s="177">
        <v>42</v>
      </c>
      <c r="X107" s="177">
        <v>42</v>
      </c>
      <c r="Y107" s="177">
        <v>43</v>
      </c>
      <c r="Z107" s="177">
        <v>43</v>
      </c>
      <c r="AA107" s="178">
        <v>42</v>
      </c>
      <c r="AB107" s="178">
        <v>43</v>
      </c>
      <c r="AC107" s="168">
        <f t="shared" si="53"/>
        <v>500</v>
      </c>
      <c r="AD107" s="178">
        <v>42</v>
      </c>
      <c r="AE107" s="178">
        <v>40</v>
      </c>
      <c r="AF107" s="178">
        <v>42</v>
      </c>
      <c r="AG107" s="178">
        <v>42</v>
      </c>
      <c r="AH107" s="178">
        <v>42</v>
      </c>
      <c r="AI107" s="178">
        <v>40</v>
      </c>
      <c r="AJ107" s="178">
        <v>22</v>
      </c>
      <c r="AK107" s="178">
        <v>23</v>
      </c>
      <c r="AL107" s="178">
        <v>22</v>
      </c>
      <c r="AM107" s="240">
        <v>21</v>
      </c>
      <c r="AN107" s="240">
        <v>21</v>
      </c>
      <c r="AO107" s="240">
        <v>20</v>
      </c>
      <c r="AP107" s="137">
        <v>21</v>
      </c>
      <c r="AQ107" s="98">
        <v>19</v>
      </c>
      <c r="AR107" s="98">
        <v>22</v>
      </c>
      <c r="AS107" s="98">
        <v>19</v>
      </c>
      <c r="AT107" s="98">
        <v>22</v>
      </c>
      <c r="AU107" s="98">
        <v>19</v>
      </c>
      <c r="AV107" s="98">
        <v>21</v>
      </c>
      <c r="AW107" s="98">
        <v>22</v>
      </c>
      <c r="AX107" s="98">
        <v>20</v>
      </c>
      <c r="AY107" s="98">
        <v>23</v>
      </c>
      <c r="AZ107" s="98">
        <v>20</v>
      </c>
      <c r="BA107" s="98">
        <v>19</v>
      </c>
      <c r="BB107" s="137">
        <v>21</v>
      </c>
      <c r="BC107" s="98">
        <v>18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21</v>
      </c>
      <c r="BJ107" s="98">
        <v>21</v>
      </c>
      <c r="BK107" s="98">
        <v>23</v>
      </c>
      <c r="BL107" s="98">
        <v>21</v>
      </c>
      <c r="BM107" s="98">
        <v>21</v>
      </c>
      <c r="BN107" s="433">
        <f t="shared" si="54"/>
        <v>250</v>
      </c>
      <c r="BO107" s="98">
        <v>21</v>
      </c>
      <c r="BP107" s="98">
        <v>20</v>
      </c>
      <c r="BQ107" s="98">
        <v>19</v>
      </c>
      <c r="BR107" s="98">
        <v>21</v>
      </c>
      <c r="BS107" s="98">
        <v>21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0"/>
        <v>249</v>
      </c>
      <c r="CB107" s="137">
        <v>20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55"/>
        <v>249</v>
      </c>
      <c r="CO107" s="98">
        <v>20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21</v>
      </c>
      <c r="DA107" s="472">
        <f t="shared" si="28"/>
        <v>252</v>
      </c>
      <c r="DB107" s="137">
        <v>21</v>
      </c>
      <c r="DC107" s="98">
        <v>18</v>
      </c>
      <c r="DD107" s="98">
        <v>23</v>
      </c>
      <c r="DE107" s="568">
        <f t="shared" si="35"/>
        <v>60</v>
      </c>
      <c r="DF107" s="485">
        <f t="shared" si="36"/>
        <v>61</v>
      </c>
      <c r="DG107" s="474">
        <f t="shared" si="37"/>
        <v>62</v>
      </c>
      <c r="DH107" s="363">
        <f t="shared" si="14"/>
        <v>1.6393442622950838</v>
      </c>
      <c r="DN107" s="231"/>
      <c r="DO107" s="231"/>
      <c r="DP107" s="231"/>
      <c r="DQ107" s="231"/>
      <c r="DR107" s="231"/>
      <c r="DS107" s="231"/>
      <c r="DT107" s="231"/>
      <c r="DU107" s="231"/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</row>
    <row r="108" spans="1:3413" ht="20.100000000000001" customHeight="1" x14ac:dyDescent="0.25">
      <c r="A108" s="536"/>
      <c r="B108" s="170" t="s">
        <v>15</v>
      </c>
      <c r="C108" s="171" t="s">
        <v>16</v>
      </c>
      <c r="D108" s="175">
        <v>16</v>
      </c>
      <c r="E108" s="176">
        <v>16</v>
      </c>
      <c r="F108" s="176">
        <v>15</v>
      </c>
      <c r="G108" s="176">
        <v>12</v>
      </c>
      <c r="H108" s="176">
        <v>24</v>
      </c>
      <c r="I108" s="176">
        <v>20</v>
      </c>
      <c r="J108" s="176">
        <v>7</v>
      </c>
      <c r="K108" s="176">
        <v>6</v>
      </c>
      <c r="L108" s="176">
        <v>7</v>
      </c>
      <c r="M108" s="176">
        <v>1</v>
      </c>
      <c r="N108" s="176">
        <v>2</v>
      </c>
      <c r="O108" s="176">
        <v>13</v>
      </c>
      <c r="P108" s="168">
        <f t="shared" si="52"/>
        <v>139</v>
      </c>
      <c r="Q108" s="177">
        <v>3</v>
      </c>
      <c r="R108" s="177">
        <v>2</v>
      </c>
      <c r="S108" s="177">
        <v>17</v>
      </c>
      <c r="T108" s="177">
        <v>29</v>
      </c>
      <c r="U108" s="177">
        <v>21</v>
      </c>
      <c r="V108" s="177">
        <v>2</v>
      </c>
      <c r="W108" s="177">
        <v>2</v>
      </c>
      <c r="X108" s="177"/>
      <c r="Y108" s="177">
        <v>2</v>
      </c>
      <c r="Z108" s="177">
        <v>7</v>
      </c>
      <c r="AA108" s="178">
        <v>11</v>
      </c>
      <c r="AB108" s="178">
        <v>6</v>
      </c>
      <c r="AC108" s="168">
        <f t="shared" si="53"/>
        <v>102</v>
      </c>
      <c r="AD108" s="178">
        <v>2</v>
      </c>
      <c r="AE108" s="178">
        <v>3</v>
      </c>
      <c r="AF108" s="178">
        <v>4</v>
      </c>
      <c r="AG108" s="178">
        <v>2</v>
      </c>
      <c r="AH108" s="178">
        <v>6</v>
      </c>
      <c r="AI108" s="178">
        <v>2</v>
      </c>
      <c r="AJ108" s="178">
        <v>0</v>
      </c>
      <c r="AK108" s="178">
        <v>2</v>
      </c>
      <c r="AL108" s="178">
        <v>1</v>
      </c>
      <c r="AM108" s="178">
        <v>0</v>
      </c>
      <c r="AN108" s="178">
        <v>0</v>
      </c>
      <c r="AO108" s="178">
        <v>2</v>
      </c>
      <c r="AP108" s="137">
        <v>2</v>
      </c>
      <c r="AQ108" s="98">
        <v>3</v>
      </c>
      <c r="AR108" s="98">
        <v>1</v>
      </c>
      <c r="AS108" s="98">
        <v>0</v>
      </c>
      <c r="AT108" s="98">
        <v>0</v>
      </c>
      <c r="AU108" s="98">
        <v>0</v>
      </c>
      <c r="AV108" s="98">
        <v>1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7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2</v>
      </c>
      <c r="BI108" s="98">
        <v>0</v>
      </c>
      <c r="BJ108" s="98">
        <v>0</v>
      </c>
      <c r="BK108" s="98">
        <v>0</v>
      </c>
      <c r="BL108" s="98">
        <v>0</v>
      </c>
      <c r="BM108" s="98">
        <v>1</v>
      </c>
      <c r="BN108" s="433">
        <f t="shared" si="54"/>
        <v>3</v>
      </c>
      <c r="BO108" s="98">
        <v>0</v>
      </c>
      <c r="BP108" s="98">
        <v>0</v>
      </c>
      <c r="BQ108" s="98">
        <v>0</v>
      </c>
      <c r="BR108" s="98">
        <v>0</v>
      </c>
      <c r="BS108" s="98">
        <v>1</v>
      </c>
      <c r="BT108" s="98">
        <v>0</v>
      </c>
      <c r="BU108" s="98">
        <v>2</v>
      </c>
      <c r="BV108" s="98">
        <v>0</v>
      </c>
      <c r="BW108" s="98">
        <v>0</v>
      </c>
      <c r="BX108" s="98">
        <v>3</v>
      </c>
      <c r="BY108" s="98">
        <v>0</v>
      </c>
      <c r="BZ108" s="98">
        <v>0</v>
      </c>
      <c r="CA108" s="472">
        <f t="shared" si="30"/>
        <v>6</v>
      </c>
      <c r="CB108" s="137">
        <v>1</v>
      </c>
      <c r="CC108" s="98">
        <v>2</v>
      </c>
      <c r="CD108" s="98">
        <v>1</v>
      </c>
      <c r="CE108" s="98">
        <v>0</v>
      </c>
      <c r="CF108" s="98">
        <v>1</v>
      </c>
      <c r="CG108" s="98">
        <v>0</v>
      </c>
      <c r="CH108" s="98">
        <v>0</v>
      </c>
      <c r="CI108" s="98">
        <v>2</v>
      </c>
      <c r="CJ108" s="98">
        <v>1</v>
      </c>
      <c r="CK108" s="98">
        <v>0</v>
      </c>
      <c r="CL108" s="98">
        <v>0</v>
      </c>
      <c r="CM108" s="241">
        <v>3</v>
      </c>
      <c r="CN108" s="433">
        <f t="shared" si="55"/>
        <v>11</v>
      </c>
      <c r="CO108" s="98">
        <v>0</v>
      </c>
      <c r="CP108" s="98">
        <v>0</v>
      </c>
      <c r="CQ108" s="98">
        <v>1</v>
      </c>
      <c r="CR108" s="98">
        <v>1</v>
      </c>
      <c r="CS108" s="98">
        <v>1</v>
      </c>
      <c r="CT108" s="98">
        <v>1</v>
      </c>
      <c r="CU108" s="98">
        <v>1</v>
      </c>
      <c r="CV108" s="98">
        <v>2</v>
      </c>
      <c r="CW108" s="98">
        <v>2</v>
      </c>
      <c r="CX108" s="98">
        <v>1</v>
      </c>
      <c r="CY108" s="98">
        <v>0</v>
      </c>
      <c r="CZ108" s="98">
        <v>0</v>
      </c>
      <c r="DA108" s="472">
        <f t="shared" si="28"/>
        <v>10</v>
      </c>
      <c r="DB108" s="137">
        <v>0</v>
      </c>
      <c r="DC108" s="98">
        <v>0</v>
      </c>
      <c r="DD108" s="98">
        <v>0</v>
      </c>
      <c r="DE108" s="568">
        <f t="shared" si="35"/>
        <v>4</v>
      </c>
      <c r="DF108" s="485">
        <f t="shared" si="36"/>
        <v>1</v>
      </c>
      <c r="DG108" s="474">
        <f t="shared" si="37"/>
        <v>0</v>
      </c>
      <c r="DH108" s="363"/>
      <c r="DN108" s="231"/>
      <c r="DO108" s="231"/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</row>
    <row r="109" spans="1:3413" ht="20.100000000000001" customHeight="1" x14ac:dyDescent="0.25">
      <c r="A109" s="536"/>
      <c r="B109" s="170" t="s">
        <v>19</v>
      </c>
      <c r="C109" s="171" t="s">
        <v>20</v>
      </c>
      <c r="D109" s="175">
        <v>257</v>
      </c>
      <c r="E109" s="176">
        <v>212</v>
      </c>
      <c r="F109" s="176">
        <v>236</v>
      </c>
      <c r="G109" s="176">
        <v>254</v>
      </c>
      <c r="H109" s="176">
        <v>230</v>
      </c>
      <c r="I109" s="176">
        <v>237</v>
      </c>
      <c r="J109" s="176">
        <v>265</v>
      </c>
      <c r="K109" s="176">
        <v>232</v>
      </c>
      <c r="L109" s="176">
        <v>263</v>
      </c>
      <c r="M109" s="176">
        <v>235</v>
      </c>
      <c r="N109" s="176">
        <v>246</v>
      </c>
      <c r="O109" s="176">
        <v>256</v>
      </c>
      <c r="P109" s="168">
        <f t="shared" si="52"/>
        <v>2923</v>
      </c>
      <c r="Q109" s="177">
        <v>236</v>
      </c>
      <c r="R109" s="177">
        <v>211</v>
      </c>
      <c r="S109" s="177">
        <v>274</v>
      </c>
      <c r="T109" s="177">
        <v>250</v>
      </c>
      <c r="U109" s="177">
        <v>253</v>
      </c>
      <c r="V109" s="177">
        <v>241</v>
      </c>
      <c r="W109" s="177">
        <v>259</v>
      </c>
      <c r="X109" s="177">
        <v>266</v>
      </c>
      <c r="Y109" s="177">
        <v>268</v>
      </c>
      <c r="Z109" s="177">
        <v>253</v>
      </c>
      <c r="AA109" s="178">
        <v>245</v>
      </c>
      <c r="AB109" s="178">
        <v>279</v>
      </c>
      <c r="AC109" s="168">
        <f t="shared" si="53"/>
        <v>3035</v>
      </c>
      <c r="AD109" s="178">
        <v>235</v>
      </c>
      <c r="AE109" s="178">
        <v>238</v>
      </c>
      <c r="AF109" s="178">
        <v>243</v>
      </c>
      <c r="AG109" s="178">
        <v>229</v>
      </c>
      <c r="AH109" s="178">
        <v>261</v>
      </c>
      <c r="AI109" s="178">
        <v>247</v>
      </c>
      <c r="AJ109" s="178">
        <v>266</v>
      </c>
      <c r="AK109" s="178">
        <v>404</v>
      </c>
      <c r="AL109" s="178">
        <v>385</v>
      </c>
      <c r="AM109" s="240">
        <v>323</v>
      </c>
      <c r="AN109" s="240">
        <v>377</v>
      </c>
      <c r="AO109" s="240">
        <v>397</v>
      </c>
      <c r="AP109" s="137">
        <v>371</v>
      </c>
      <c r="AQ109" s="98">
        <v>372</v>
      </c>
      <c r="AR109" s="98">
        <v>449</v>
      </c>
      <c r="AS109" s="98">
        <v>351</v>
      </c>
      <c r="AT109" s="98">
        <v>435</v>
      </c>
      <c r="AU109" s="98">
        <v>371</v>
      </c>
      <c r="AV109" s="98">
        <v>387</v>
      </c>
      <c r="AW109" s="98">
        <v>416</v>
      </c>
      <c r="AX109" s="98">
        <v>382</v>
      </c>
      <c r="AY109" s="98">
        <v>413</v>
      </c>
      <c r="AZ109" s="98">
        <v>359</v>
      </c>
      <c r="BA109" s="98">
        <v>372</v>
      </c>
      <c r="BB109" s="137">
        <v>384</v>
      </c>
      <c r="BC109" s="98">
        <v>308</v>
      </c>
      <c r="BD109" s="98">
        <v>380</v>
      </c>
      <c r="BE109" s="98">
        <v>394</v>
      </c>
      <c r="BF109" s="98">
        <v>398</v>
      </c>
      <c r="BG109" s="98">
        <v>356</v>
      </c>
      <c r="BH109" s="98">
        <v>419</v>
      </c>
      <c r="BI109" s="98">
        <v>396</v>
      </c>
      <c r="BJ109" s="98">
        <v>394</v>
      </c>
      <c r="BK109" s="98">
        <v>442</v>
      </c>
      <c r="BL109" s="98">
        <v>434</v>
      </c>
      <c r="BM109" s="98">
        <v>449</v>
      </c>
      <c r="BN109" s="433">
        <f t="shared" si="54"/>
        <v>4754</v>
      </c>
      <c r="BO109" s="98">
        <v>444</v>
      </c>
      <c r="BP109" s="98">
        <v>407</v>
      </c>
      <c r="BQ109" s="98">
        <v>386</v>
      </c>
      <c r="BR109" s="98">
        <v>429</v>
      </c>
      <c r="BS109" s="98">
        <v>437</v>
      </c>
      <c r="BT109" s="98">
        <v>417</v>
      </c>
      <c r="BU109" s="98">
        <v>481</v>
      </c>
      <c r="BV109" s="98">
        <v>475</v>
      </c>
      <c r="BW109" s="98">
        <v>501</v>
      </c>
      <c r="BX109" s="98">
        <v>488</v>
      </c>
      <c r="BY109" s="98">
        <v>418</v>
      </c>
      <c r="BZ109" s="98">
        <v>482</v>
      </c>
      <c r="CA109" s="472">
        <f t="shared" si="30"/>
        <v>5365</v>
      </c>
      <c r="CB109" s="137">
        <v>396</v>
      </c>
      <c r="CC109" s="98">
        <v>362</v>
      </c>
      <c r="CD109" s="98">
        <v>448</v>
      </c>
      <c r="CE109" s="98">
        <v>419</v>
      </c>
      <c r="CF109" s="98">
        <v>439</v>
      </c>
      <c r="CG109" s="98">
        <v>437</v>
      </c>
      <c r="CH109" s="98">
        <v>463</v>
      </c>
      <c r="CI109" s="98">
        <v>412</v>
      </c>
      <c r="CJ109" s="98">
        <v>472</v>
      </c>
      <c r="CK109" s="98">
        <v>504</v>
      </c>
      <c r="CL109" s="98">
        <v>455</v>
      </c>
      <c r="CM109" s="241">
        <v>519</v>
      </c>
      <c r="CN109" s="433">
        <f t="shared" si="55"/>
        <v>5326</v>
      </c>
      <c r="CO109" s="98">
        <v>439</v>
      </c>
      <c r="CP109" s="98">
        <v>424</v>
      </c>
      <c r="CQ109" s="98">
        <v>495</v>
      </c>
      <c r="CR109" s="98">
        <v>487</v>
      </c>
      <c r="CS109" s="98">
        <v>480</v>
      </c>
      <c r="CT109" s="98">
        <v>493</v>
      </c>
      <c r="CU109" s="98">
        <v>435</v>
      </c>
      <c r="CV109" s="98">
        <v>541</v>
      </c>
      <c r="CW109" s="98">
        <v>564</v>
      </c>
      <c r="CX109" s="98">
        <v>530</v>
      </c>
      <c r="CY109" s="98">
        <v>549</v>
      </c>
      <c r="CZ109" s="98">
        <v>575</v>
      </c>
      <c r="DA109" s="472">
        <f t="shared" si="28"/>
        <v>6012</v>
      </c>
      <c r="DB109" s="137">
        <v>523</v>
      </c>
      <c r="DC109" s="98">
        <v>473</v>
      </c>
      <c r="DD109" s="98">
        <v>616</v>
      </c>
      <c r="DE109" s="568">
        <f t="shared" si="35"/>
        <v>1206</v>
      </c>
      <c r="DF109" s="485">
        <f t="shared" si="36"/>
        <v>1358</v>
      </c>
      <c r="DG109" s="474">
        <f t="shared" si="37"/>
        <v>1612</v>
      </c>
      <c r="DH109" s="363">
        <f t="shared" si="14"/>
        <v>18.7039764359352</v>
      </c>
      <c r="DN109" s="231"/>
      <c r="DO109" s="231"/>
      <c r="DP109" s="231"/>
      <c r="DQ109" s="231"/>
      <c r="DR109" s="231"/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</row>
    <row r="110" spans="1:3413" ht="20.100000000000001" customHeight="1" x14ac:dyDescent="0.3">
      <c r="A110" s="536"/>
      <c r="B110" s="463" t="s">
        <v>222</v>
      </c>
      <c r="C110" s="488" t="s">
        <v>225</v>
      </c>
      <c r="D110" s="175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6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78"/>
      <c r="AC110" s="16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240"/>
      <c r="AN110" s="240"/>
      <c r="AO110" s="240"/>
      <c r="AP110" s="137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137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433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472"/>
      <c r="CB110" s="137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98">
        <v>0</v>
      </c>
      <c r="CM110" s="241">
        <v>0</v>
      </c>
      <c r="CN110" s="433">
        <f t="shared" si="55"/>
        <v>0</v>
      </c>
      <c r="CO110" s="98">
        <v>0</v>
      </c>
      <c r="CP110" s="98">
        <v>0</v>
      </c>
      <c r="CQ110" s="98">
        <v>0</v>
      </c>
      <c r="CR110" s="98">
        <v>0</v>
      </c>
      <c r="CS110" s="98">
        <v>0</v>
      </c>
      <c r="CT110" s="98">
        <v>0</v>
      </c>
      <c r="CU110" s="98">
        <v>0</v>
      </c>
      <c r="CV110" s="98">
        <v>0</v>
      </c>
      <c r="CW110" s="98">
        <v>0</v>
      </c>
      <c r="CX110" s="98">
        <v>0</v>
      </c>
      <c r="CY110" s="98">
        <v>0</v>
      </c>
      <c r="CZ110" s="98">
        <v>0</v>
      </c>
      <c r="DA110" s="472">
        <f t="shared" si="28"/>
        <v>0</v>
      </c>
      <c r="DB110" s="137">
        <v>0</v>
      </c>
      <c r="DC110" s="98">
        <v>1</v>
      </c>
      <c r="DD110" s="98">
        <v>0</v>
      </c>
      <c r="DE110" s="568">
        <f t="shared" si="35"/>
        <v>0</v>
      </c>
      <c r="DF110" s="485">
        <f t="shared" si="36"/>
        <v>0</v>
      </c>
      <c r="DG110" s="474">
        <f t="shared" si="37"/>
        <v>1</v>
      </c>
      <c r="DH110" s="363"/>
      <c r="DN110" s="231"/>
      <c r="DO110" s="231"/>
      <c r="DP110" s="231"/>
      <c r="DQ110" s="231"/>
      <c r="DR110" s="231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</row>
    <row r="111" spans="1:3413" ht="20.100000000000001" customHeight="1" x14ac:dyDescent="0.25">
      <c r="A111" s="536"/>
      <c r="B111" s="110" t="s">
        <v>26</v>
      </c>
      <c r="C111" s="129" t="s">
        <v>124</v>
      </c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68">
        <f t="shared" si="52"/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8">
        <v>0</v>
      </c>
      <c r="AB111" s="178">
        <v>0</v>
      </c>
      <c r="AC111" s="168">
        <f t="shared" si="53"/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248">
        <v>0</v>
      </c>
      <c r="AQ111" s="178">
        <v>0</v>
      </c>
      <c r="AR111" s="178">
        <v>0</v>
      </c>
      <c r="AS111" s="178">
        <v>0</v>
      </c>
      <c r="AT111" s="178">
        <v>0</v>
      </c>
      <c r="AU111" s="178">
        <v>0</v>
      </c>
      <c r="AV111" s="178">
        <v>0</v>
      </c>
      <c r="AW111" s="178">
        <v>0</v>
      </c>
      <c r="AX111" s="178">
        <v>0</v>
      </c>
      <c r="AY111" s="178">
        <v>0</v>
      </c>
      <c r="AZ111" s="178">
        <v>0</v>
      </c>
      <c r="BA111" s="178">
        <v>0</v>
      </c>
      <c r="BB111" s="248">
        <v>0</v>
      </c>
      <c r="BC111" s="178">
        <v>0</v>
      </c>
      <c r="BD111" s="178">
        <v>0</v>
      </c>
      <c r="BE111" s="178">
        <v>0</v>
      </c>
      <c r="BF111" s="178">
        <v>0</v>
      </c>
      <c r="BG111" s="178">
        <v>0</v>
      </c>
      <c r="BH111" s="178">
        <v>0</v>
      </c>
      <c r="BI111" s="178">
        <v>0</v>
      </c>
      <c r="BJ111" s="178">
        <v>0</v>
      </c>
      <c r="BK111" s="178">
        <v>0</v>
      </c>
      <c r="BL111" s="178">
        <v>0</v>
      </c>
      <c r="BM111" s="178">
        <v>0</v>
      </c>
      <c r="BN111" s="433">
        <f t="shared" si="54"/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12</v>
      </c>
      <c r="BX111" s="178">
        <v>50</v>
      </c>
      <c r="BY111" s="178">
        <v>12</v>
      </c>
      <c r="BZ111" s="178">
        <v>26</v>
      </c>
      <c r="CA111" s="472">
        <f t="shared" si="30"/>
        <v>100</v>
      </c>
      <c r="CB111" s="248">
        <v>16</v>
      </c>
      <c r="CC111" s="178">
        <v>22</v>
      </c>
      <c r="CD111" s="178">
        <v>17</v>
      </c>
      <c r="CE111" s="178">
        <v>38</v>
      </c>
      <c r="CF111" s="178">
        <v>33</v>
      </c>
      <c r="CG111" s="178">
        <v>20</v>
      </c>
      <c r="CH111" s="178">
        <v>20</v>
      </c>
      <c r="CI111" s="178">
        <v>15</v>
      </c>
      <c r="CJ111" s="178">
        <v>6</v>
      </c>
      <c r="CK111" s="178">
        <v>9</v>
      </c>
      <c r="CL111" s="178">
        <v>16</v>
      </c>
      <c r="CM111" s="428">
        <v>23</v>
      </c>
      <c r="CN111" s="433">
        <f t="shared" si="55"/>
        <v>235</v>
      </c>
      <c r="CO111" s="178">
        <v>27</v>
      </c>
      <c r="CP111" s="178">
        <v>23</v>
      </c>
      <c r="CQ111" s="178">
        <v>44</v>
      </c>
      <c r="CR111" s="178">
        <v>34</v>
      </c>
      <c r="CS111" s="178">
        <v>35</v>
      </c>
      <c r="CT111" s="178">
        <v>28</v>
      </c>
      <c r="CU111" s="178">
        <v>32</v>
      </c>
      <c r="CV111" s="178">
        <v>48</v>
      </c>
      <c r="CW111" s="178">
        <v>45</v>
      </c>
      <c r="CX111" s="178">
        <v>71</v>
      </c>
      <c r="CY111" s="178">
        <v>53</v>
      </c>
      <c r="CZ111" s="178">
        <v>53</v>
      </c>
      <c r="DA111" s="472">
        <f t="shared" si="28"/>
        <v>493</v>
      </c>
      <c r="DB111" s="248">
        <v>18</v>
      </c>
      <c r="DC111" s="178">
        <v>37</v>
      </c>
      <c r="DD111" s="178">
        <v>44</v>
      </c>
      <c r="DE111" s="568">
        <f t="shared" si="35"/>
        <v>55</v>
      </c>
      <c r="DF111" s="485">
        <f t="shared" si="36"/>
        <v>94</v>
      </c>
      <c r="DG111" s="474">
        <f t="shared" si="37"/>
        <v>99</v>
      </c>
      <c r="DH111" s="363">
        <f t="shared" si="14"/>
        <v>5.3191489361702038</v>
      </c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</row>
    <row r="112" spans="1:3413" ht="20.100000000000001" customHeight="1" x14ac:dyDescent="0.25">
      <c r="A112" s="536"/>
      <c r="B112" s="110" t="s">
        <v>150</v>
      </c>
      <c r="C112" s="129" t="s">
        <v>154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63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392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37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7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3">
        <f t="shared" si="54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234</v>
      </c>
      <c r="CA112" s="472">
        <f t="shared" si="30"/>
        <v>234</v>
      </c>
      <c r="CB112" s="137">
        <v>225</v>
      </c>
      <c r="CC112" s="98">
        <v>205</v>
      </c>
      <c r="CD112" s="98">
        <v>265</v>
      </c>
      <c r="CE112" s="98">
        <v>245</v>
      </c>
      <c r="CF112" s="98">
        <v>225</v>
      </c>
      <c r="CG112" s="98">
        <v>256</v>
      </c>
      <c r="CH112" s="98">
        <v>247</v>
      </c>
      <c r="CI112" s="98">
        <v>242</v>
      </c>
      <c r="CJ112" s="98">
        <v>261</v>
      </c>
      <c r="CK112" s="98">
        <v>268</v>
      </c>
      <c r="CL112" s="98">
        <v>244</v>
      </c>
      <c r="CM112" s="241">
        <v>272</v>
      </c>
      <c r="CN112" s="433">
        <f t="shared" si="55"/>
        <v>2955</v>
      </c>
      <c r="CO112" s="98">
        <v>240</v>
      </c>
      <c r="CP112" s="98">
        <v>239</v>
      </c>
      <c r="CQ112" s="98">
        <v>255</v>
      </c>
      <c r="CR112" s="98">
        <v>240</v>
      </c>
      <c r="CS112" s="98">
        <v>244</v>
      </c>
      <c r="CT112" s="98">
        <v>250</v>
      </c>
      <c r="CU112" s="98">
        <v>242</v>
      </c>
      <c r="CV112" s="98">
        <v>266</v>
      </c>
      <c r="CW112" s="98">
        <v>264</v>
      </c>
      <c r="CX112" s="98">
        <v>239</v>
      </c>
      <c r="CY112" s="98">
        <v>241</v>
      </c>
      <c r="CZ112" s="98">
        <v>256</v>
      </c>
      <c r="DA112" s="472">
        <f t="shared" si="28"/>
        <v>2976</v>
      </c>
      <c r="DB112" s="137">
        <v>243</v>
      </c>
      <c r="DC112" s="98">
        <v>198</v>
      </c>
      <c r="DD112" s="98">
        <v>276</v>
      </c>
      <c r="DE112" s="568">
        <f t="shared" si="35"/>
        <v>695</v>
      </c>
      <c r="DF112" s="485">
        <f t="shared" si="36"/>
        <v>734</v>
      </c>
      <c r="DG112" s="474">
        <f t="shared" si="37"/>
        <v>717</v>
      </c>
      <c r="DH112" s="363">
        <f t="shared" si="14"/>
        <v>-2.3160762942779245</v>
      </c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</row>
    <row r="113" spans="1:135" ht="20.100000000000001" customHeight="1" x14ac:dyDescent="0.25">
      <c r="A113" s="536"/>
      <c r="B113" s="110" t="s">
        <v>148</v>
      </c>
      <c r="C113" s="129" t="s">
        <v>153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4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161</v>
      </c>
      <c r="CA113" s="472">
        <f t="shared" si="30"/>
        <v>161</v>
      </c>
      <c r="CB113" s="137">
        <v>155</v>
      </c>
      <c r="CC113" s="98">
        <v>127</v>
      </c>
      <c r="CD113" s="98">
        <v>178</v>
      </c>
      <c r="CE113" s="98">
        <v>148</v>
      </c>
      <c r="CF113" s="98">
        <v>149</v>
      </c>
      <c r="CG113" s="98">
        <v>160</v>
      </c>
      <c r="CH113" s="98">
        <v>160</v>
      </c>
      <c r="CI113" s="98">
        <v>150</v>
      </c>
      <c r="CJ113" s="98">
        <v>161</v>
      </c>
      <c r="CK113" s="98">
        <v>163</v>
      </c>
      <c r="CL113" s="98">
        <v>121</v>
      </c>
      <c r="CM113" s="241">
        <v>135</v>
      </c>
      <c r="CN113" s="433">
        <f t="shared" si="55"/>
        <v>1807</v>
      </c>
      <c r="CO113" s="98">
        <v>130</v>
      </c>
      <c r="CP113" s="98">
        <v>114</v>
      </c>
      <c r="CQ113" s="98">
        <v>144</v>
      </c>
      <c r="CR113" s="98">
        <v>142</v>
      </c>
      <c r="CS113" s="98">
        <v>116</v>
      </c>
      <c r="CT113" s="98">
        <v>114</v>
      </c>
      <c r="CU113" s="98">
        <v>120</v>
      </c>
      <c r="CV113" s="98">
        <v>114</v>
      </c>
      <c r="CW113" s="98">
        <v>119</v>
      </c>
      <c r="CX113" s="98">
        <v>114</v>
      </c>
      <c r="CY113" s="98">
        <v>117</v>
      </c>
      <c r="CZ113" s="98">
        <v>138</v>
      </c>
      <c r="DA113" s="472">
        <f t="shared" si="28"/>
        <v>1482</v>
      </c>
      <c r="DB113" s="137">
        <v>144</v>
      </c>
      <c r="DC113" s="98">
        <v>103</v>
      </c>
      <c r="DD113" s="98">
        <v>142</v>
      </c>
      <c r="DE113" s="568">
        <f t="shared" si="35"/>
        <v>460</v>
      </c>
      <c r="DF113" s="485">
        <f t="shared" si="36"/>
        <v>388</v>
      </c>
      <c r="DG113" s="474">
        <f t="shared" si="37"/>
        <v>389</v>
      </c>
      <c r="DH113" s="363">
        <f t="shared" si="14"/>
        <v>0.25773195876288568</v>
      </c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</row>
    <row r="114" spans="1:135" ht="20.100000000000001" customHeight="1" x14ac:dyDescent="0.25">
      <c r="A114" s="536"/>
      <c r="B114" s="110" t="s">
        <v>151</v>
      </c>
      <c r="C114" s="129" t="s">
        <v>155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4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57</v>
      </c>
      <c r="CA114" s="472">
        <f t="shared" si="30"/>
        <v>57</v>
      </c>
      <c r="CB114" s="137">
        <v>41</v>
      </c>
      <c r="CC114" s="98">
        <v>27</v>
      </c>
      <c r="CD114" s="98">
        <v>17</v>
      </c>
      <c r="CE114" s="98">
        <v>23</v>
      </c>
      <c r="CF114" s="98">
        <v>9</v>
      </c>
      <c r="CG114" s="98">
        <v>9</v>
      </c>
      <c r="CH114" s="98">
        <v>7</v>
      </c>
      <c r="CI114" s="98">
        <v>10</v>
      </c>
      <c r="CJ114" s="98">
        <v>6</v>
      </c>
      <c r="CK114" s="98">
        <v>6</v>
      </c>
      <c r="CL114" s="98">
        <v>11</v>
      </c>
      <c r="CM114" s="241">
        <v>19</v>
      </c>
      <c r="CN114" s="433">
        <f t="shared" si="55"/>
        <v>185</v>
      </c>
      <c r="CO114" s="98">
        <v>20</v>
      </c>
      <c r="CP114" s="98">
        <v>20</v>
      </c>
      <c r="CQ114" s="98">
        <v>21</v>
      </c>
      <c r="CR114" s="98">
        <v>17</v>
      </c>
      <c r="CS114" s="98">
        <v>20</v>
      </c>
      <c r="CT114" s="98">
        <v>16</v>
      </c>
      <c r="CU114" s="98">
        <v>18</v>
      </c>
      <c r="CV114" s="98">
        <v>19</v>
      </c>
      <c r="CW114" s="98">
        <v>13</v>
      </c>
      <c r="CX114" s="98">
        <v>19</v>
      </c>
      <c r="CY114" s="98">
        <v>12</v>
      </c>
      <c r="CZ114" s="98">
        <v>14</v>
      </c>
      <c r="DA114" s="472">
        <f t="shared" si="28"/>
        <v>209</v>
      </c>
      <c r="DB114" s="137">
        <v>16</v>
      </c>
      <c r="DC114" s="98">
        <v>11</v>
      </c>
      <c r="DD114" s="98">
        <v>20</v>
      </c>
      <c r="DE114" s="568">
        <f t="shared" si="35"/>
        <v>85</v>
      </c>
      <c r="DF114" s="485">
        <f t="shared" si="36"/>
        <v>61</v>
      </c>
      <c r="DG114" s="474">
        <f t="shared" si="37"/>
        <v>47</v>
      </c>
      <c r="DH114" s="363">
        <f t="shared" si="14"/>
        <v>-22.95081967213115</v>
      </c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</row>
    <row r="115" spans="1:135" ht="20.100000000000001" customHeight="1" x14ac:dyDescent="0.25">
      <c r="A115" s="536"/>
      <c r="B115" s="110" t="s">
        <v>123</v>
      </c>
      <c r="C115" s="129" t="s">
        <v>125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68">
        <f>SUM(D115:O115)</f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8">
        <v>0</v>
      </c>
      <c r="AB115" s="178">
        <v>0</v>
      </c>
      <c r="AC115" s="168">
        <f>SUM(Q115:AB115)</f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248">
        <v>0</v>
      </c>
      <c r="AQ115" s="178">
        <v>0</v>
      </c>
      <c r="AR115" s="178">
        <v>0</v>
      </c>
      <c r="AS115" s="178">
        <v>0</v>
      </c>
      <c r="AT115" s="178">
        <v>0</v>
      </c>
      <c r="AU115" s="178">
        <v>0</v>
      </c>
      <c r="AV115" s="178">
        <v>0</v>
      </c>
      <c r="AW115" s="178">
        <v>0</v>
      </c>
      <c r="AX115" s="178">
        <v>0</v>
      </c>
      <c r="AY115" s="178">
        <v>0</v>
      </c>
      <c r="AZ115" s="178">
        <v>0</v>
      </c>
      <c r="BA115" s="178">
        <v>0</v>
      </c>
      <c r="BB115" s="248">
        <v>0</v>
      </c>
      <c r="BC115" s="178">
        <v>0</v>
      </c>
      <c r="BD115" s="178">
        <v>0</v>
      </c>
      <c r="BE115" s="178">
        <v>0</v>
      </c>
      <c r="BF115" s="178">
        <v>0</v>
      </c>
      <c r="BG115" s="178">
        <v>0</v>
      </c>
      <c r="BH115" s="178">
        <v>0</v>
      </c>
      <c r="BI115" s="178">
        <v>0</v>
      </c>
      <c r="BJ115" s="178">
        <v>0</v>
      </c>
      <c r="BK115" s="178">
        <v>0</v>
      </c>
      <c r="BL115" s="178">
        <v>0</v>
      </c>
      <c r="BM115" s="178">
        <v>0</v>
      </c>
      <c r="BN115" s="433">
        <f t="shared" si="54"/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472">
        <f t="shared" si="30"/>
        <v>0</v>
      </c>
      <c r="CB115" s="24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428">
        <v>0</v>
      </c>
      <c r="CN115" s="433">
        <f t="shared" si="55"/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8">
        <v>0</v>
      </c>
      <c r="CU115" s="178">
        <v>0</v>
      </c>
      <c r="CV115" s="178">
        <v>0</v>
      </c>
      <c r="CW115" s="178">
        <v>0</v>
      </c>
      <c r="CX115" s="178">
        <v>0</v>
      </c>
      <c r="CY115" s="178">
        <v>0</v>
      </c>
      <c r="CZ115" s="178">
        <v>0</v>
      </c>
      <c r="DA115" s="472">
        <f t="shared" si="28"/>
        <v>0</v>
      </c>
      <c r="DB115" s="248">
        <v>0</v>
      </c>
      <c r="DC115" s="178">
        <v>0</v>
      </c>
      <c r="DD115" s="178">
        <v>0</v>
      </c>
      <c r="DE115" s="568">
        <f t="shared" si="35"/>
        <v>0</v>
      </c>
      <c r="DF115" s="485">
        <f t="shared" si="36"/>
        <v>0</v>
      </c>
      <c r="DG115" s="474">
        <f t="shared" si="37"/>
        <v>0</v>
      </c>
      <c r="DH115" s="363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</row>
    <row r="116" spans="1:135" ht="20.100000000000001" customHeight="1" x14ac:dyDescent="0.25">
      <c r="A116" s="536"/>
      <c r="B116" s="110" t="s">
        <v>179</v>
      </c>
      <c r="C116" s="464" t="s">
        <v>216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4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0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55"/>
        <v>0</v>
      </c>
      <c r="CO116" s="178">
        <v>0</v>
      </c>
      <c r="CP116" s="178">
        <v>0</v>
      </c>
      <c r="CQ116" s="178">
        <v>0</v>
      </c>
      <c r="CR116" s="178">
        <v>1</v>
      </c>
      <c r="CS116" s="178">
        <v>1</v>
      </c>
      <c r="CT116" s="178">
        <v>0</v>
      </c>
      <c r="CU116" s="178">
        <v>6</v>
      </c>
      <c r="CV116" s="178">
        <v>6</v>
      </c>
      <c r="CW116" s="178">
        <v>3</v>
      </c>
      <c r="CX116" s="178">
        <v>2</v>
      </c>
      <c r="CY116" s="178">
        <v>7</v>
      </c>
      <c r="CZ116" s="178">
        <v>23</v>
      </c>
      <c r="DA116" s="472">
        <f t="shared" si="28"/>
        <v>49</v>
      </c>
      <c r="DB116" s="248">
        <v>5</v>
      </c>
      <c r="DC116" s="178">
        <v>1</v>
      </c>
      <c r="DD116" s="178">
        <v>2</v>
      </c>
      <c r="DE116" s="568">
        <f t="shared" si="35"/>
        <v>0</v>
      </c>
      <c r="DF116" s="485">
        <f t="shared" si="36"/>
        <v>0</v>
      </c>
      <c r="DG116" s="474">
        <f t="shared" si="37"/>
        <v>8</v>
      </c>
      <c r="DH116" s="363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</row>
    <row r="117" spans="1:135" ht="19.5" customHeight="1" x14ac:dyDescent="0.25">
      <c r="A117" s="536"/>
      <c r="B117" s="170" t="s">
        <v>17</v>
      </c>
      <c r="C117" s="171" t="s">
        <v>18</v>
      </c>
      <c r="D117" s="175">
        <v>217</v>
      </c>
      <c r="E117" s="176">
        <v>201</v>
      </c>
      <c r="F117" s="176">
        <v>256</v>
      </c>
      <c r="G117" s="176">
        <v>235</v>
      </c>
      <c r="H117" s="176">
        <v>218</v>
      </c>
      <c r="I117" s="176">
        <v>246</v>
      </c>
      <c r="J117" s="176">
        <v>245</v>
      </c>
      <c r="K117" s="176">
        <v>227</v>
      </c>
      <c r="L117" s="176">
        <v>257</v>
      </c>
      <c r="M117" s="176">
        <v>262</v>
      </c>
      <c r="N117" s="176">
        <v>237</v>
      </c>
      <c r="O117" s="176">
        <v>260</v>
      </c>
      <c r="P117" s="168">
        <f>SUM(D117:O117)</f>
        <v>2861</v>
      </c>
      <c r="Q117" s="177">
        <v>219</v>
      </c>
      <c r="R117" s="177">
        <v>223</v>
      </c>
      <c r="S117" s="177">
        <v>287</v>
      </c>
      <c r="T117" s="177">
        <v>251</v>
      </c>
      <c r="U117" s="177">
        <v>256</v>
      </c>
      <c r="V117" s="177">
        <v>258</v>
      </c>
      <c r="W117" s="177">
        <v>274</v>
      </c>
      <c r="X117" s="177">
        <v>257</v>
      </c>
      <c r="Y117" s="177">
        <v>274</v>
      </c>
      <c r="Z117" s="177">
        <v>268</v>
      </c>
      <c r="AA117" s="178">
        <v>276</v>
      </c>
      <c r="AB117" s="178">
        <v>292</v>
      </c>
      <c r="AC117" s="168">
        <f>SUM(Q117:AB117)</f>
        <v>3135</v>
      </c>
      <c r="AD117" s="178">
        <v>268</v>
      </c>
      <c r="AE117" s="178">
        <v>241</v>
      </c>
      <c r="AF117" s="178">
        <v>273</v>
      </c>
      <c r="AG117" s="178">
        <v>283</v>
      </c>
      <c r="AH117" s="178">
        <v>284</v>
      </c>
      <c r="AI117" s="178">
        <v>280</v>
      </c>
      <c r="AJ117" s="178">
        <v>298</v>
      </c>
      <c r="AK117" s="178">
        <v>413</v>
      </c>
      <c r="AL117" s="178">
        <v>421</v>
      </c>
      <c r="AM117" s="178">
        <v>401</v>
      </c>
      <c r="AN117" s="178">
        <v>403</v>
      </c>
      <c r="AO117" s="178">
        <v>414</v>
      </c>
      <c r="AP117" s="137">
        <v>372</v>
      </c>
      <c r="AQ117" s="98">
        <v>348</v>
      </c>
      <c r="AR117" s="98">
        <v>422</v>
      </c>
      <c r="AS117" s="98">
        <v>408</v>
      </c>
      <c r="AT117" s="98">
        <v>486</v>
      </c>
      <c r="AU117" s="98">
        <v>425</v>
      </c>
      <c r="AV117" s="98">
        <v>486</v>
      </c>
      <c r="AW117" s="98">
        <v>497</v>
      </c>
      <c r="AX117" s="98">
        <v>429</v>
      </c>
      <c r="AY117" s="98">
        <v>558</v>
      </c>
      <c r="AZ117" s="98">
        <v>494</v>
      </c>
      <c r="BA117" s="98">
        <v>453</v>
      </c>
      <c r="BB117" s="137">
        <v>477</v>
      </c>
      <c r="BC117" s="98">
        <v>459</v>
      </c>
      <c r="BD117" s="98">
        <v>482</v>
      </c>
      <c r="BE117" s="98">
        <v>553</v>
      </c>
      <c r="BF117" s="98">
        <v>482</v>
      </c>
      <c r="BG117" s="98">
        <v>484</v>
      </c>
      <c r="BH117" s="98">
        <v>572</v>
      </c>
      <c r="BI117" s="98">
        <v>534</v>
      </c>
      <c r="BJ117" s="98">
        <v>535</v>
      </c>
      <c r="BK117" s="98">
        <v>569</v>
      </c>
      <c r="BL117" s="98">
        <v>532</v>
      </c>
      <c r="BM117" s="98">
        <v>532</v>
      </c>
      <c r="BN117" s="433">
        <f t="shared" si="54"/>
        <v>6211</v>
      </c>
      <c r="BO117" s="98">
        <v>511</v>
      </c>
      <c r="BP117" s="98">
        <v>512</v>
      </c>
      <c r="BQ117" s="98">
        <v>516</v>
      </c>
      <c r="BR117" s="98">
        <v>524</v>
      </c>
      <c r="BS117" s="98">
        <v>567</v>
      </c>
      <c r="BT117" s="98">
        <v>542</v>
      </c>
      <c r="BU117" s="98">
        <v>587</v>
      </c>
      <c r="BV117" s="98">
        <v>538</v>
      </c>
      <c r="BW117" s="98">
        <v>575</v>
      </c>
      <c r="BX117" s="98">
        <v>556</v>
      </c>
      <c r="BY117" s="98">
        <v>443</v>
      </c>
      <c r="BZ117" s="98">
        <v>523</v>
      </c>
      <c r="CA117" s="472">
        <f t="shared" si="30"/>
        <v>6394</v>
      </c>
      <c r="CB117" s="137">
        <v>473</v>
      </c>
      <c r="CC117" s="98">
        <v>403</v>
      </c>
      <c r="CD117" s="98">
        <v>486</v>
      </c>
      <c r="CE117" s="98">
        <v>505</v>
      </c>
      <c r="CF117" s="98">
        <v>440</v>
      </c>
      <c r="CG117" s="98">
        <v>453</v>
      </c>
      <c r="CH117" s="98">
        <v>505</v>
      </c>
      <c r="CI117" s="98">
        <v>429</v>
      </c>
      <c r="CJ117" s="98">
        <v>473</v>
      </c>
      <c r="CK117" s="98">
        <v>482</v>
      </c>
      <c r="CL117" s="98">
        <v>453</v>
      </c>
      <c r="CM117" s="241">
        <v>519</v>
      </c>
      <c r="CN117" s="433">
        <f t="shared" si="55"/>
        <v>5621</v>
      </c>
      <c r="CO117" s="98">
        <v>431</v>
      </c>
      <c r="CP117" s="98">
        <v>432</v>
      </c>
      <c r="CQ117" s="98">
        <v>510</v>
      </c>
      <c r="CR117" s="98">
        <v>482</v>
      </c>
      <c r="CS117" s="98">
        <v>438</v>
      </c>
      <c r="CT117" s="98">
        <v>512</v>
      </c>
      <c r="CU117" s="98">
        <v>527</v>
      </c>
      <c r="CV117" s="98">
        <v>573</v>
      </c>
      <c r="CW117" s="98">
        <v>561</v>
      </c>
      <c r="CX117" s="98">
        <v>560</v>
      </c>
      <c r="CY117" s="98">
        <v>539</v>
      </c>
      <c r="CZ117" s="98">
        <v>532</v>
      </c>
      <c r="DA117" s="472">
        <f t="shared" si="28"/>
        <v>6097</v>
      </c>
      <c r="DB117" s="137">
        <v>523</v>
      </c>
      <c r="DC117" s="98">
        <v>464</v>
      </c>
      <c r="DD117" s="98">
        <v>632</v>
      </c>
      <c r="DE117" s="568">
        <f t="shared" si="35"/>
        <v>1362</v>
      </c>
      <c r="DF117" s="485">
        <f t="shared" si="36"/>
        <v>1373</v>
      </c>
      <c r="DG117" s="474">
        <f t="shared" si="37"/>
        <v>1619</v>
      </c>
      <c r="DH117" s="363">
        <f t="shared" si="14"/>
        <v>17.916970138383093</v>
      </c>
      <c r="DN117" s="231"/>
      <c r="DO117" s="231"/>
      <c r="DP117" s="231"/>
      <c r="DQ117" s="231"/>
      <c r="DR117" s="231"/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</row>
    <row r="118" spans="1:135" ht="20.100000000000001" customHeight="1" x14ac:dyDescent="0.25">
      <c r="A118" s="536"/>
      <c r="B118" s="110" t="s">
        <v>166</v>
      </c>
      <c r="C118" s="129" t="s">
        <v>167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63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392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37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7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33">
        <f t="shared" si="54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2">
        <f t="shared" si="30"/>
        <v>0</v>
      </c>
      <c r="CB118" s="137">
        <v>0</v>
      </c>
      <c r="CC118" s="98">
        <v>2</v>
      </c>
      <c r="CD118" s="98">
        <v>23</v>
      </c>
      <c r="CE118" s="98">
        <v>16</v>
      </c>
      <c r="CF118" s="98">
        <v>21</v>
      </c>
      <c r="CG118" s="98">
        <v>26</v>
      </c>
      <c r="CH118" s="98">
        <v>33</v>
      </c>
      <c r="CI118" s="98">
        <v>25</v>
      </c>
      <c r="CJ118" s="98">
        <v>16</v>
      </c>
      <c r="CK118" s="98">
        <v>25</v>
      </c>
      <c r="CL118" s="98">
        <v>13</v>
      </c>
      <c r="CM118" s="241">
        <v>28</v>
      </c>
      <c r="CN118" s="433">
        <f t="shared" si="55"/>
        <v>228</v>
      </c>
      <c r="CO118" s="98">
        <v>11</v>
      </c>
      <c r="CP118" s="98">
        <v>14</v>
      </c>
      <c r="CQ118" s="98">
        <v>19</v>
      </c>
      <c r="CR118" s="98">
        <v>11</v>
      </c>
      <c r="CS118" s="98">
        <v>17</v>
      </c>
      <c r="CT118" s="98">
        <v>30</v>
      </c>
      <c r="CU118" s="98">
        <v>17</v>
      </c>
      <c r="CV118" s="98">
        <v>20</v>
      </c>
      <c r="CW118" s="98">
        <v>33</v>
      </c>
      <c r="CX118" s="98">
        <v>19</v>
      </c>
      <c r="CY118" s="98">
        <v>22</v>
      </c>
      <c r="CZ118" s="98">
        <v>29</v>
      </c>
      <c r="DA118" s="472">
        <f t="shared" si="28"/>
        <v>242</v>
      </c>
      <c r="DB118" s="137">
        <v>22</v>
      </c>
      <c r="DC118" s="98">
        <v>16</v>
      </c>
      <c r="DD118" s="98">
        <v>31</v>
      </c>
      <c r="DE118" s="568">
        <f t="shared" si="35"/>
        <v>25</v>
      </c>
      <c r="DF118" s="485">
        <f t="shared" si="36"/>
        <v>44</v>
      </c>
      <c r="DG118" s="474">
        <f t="shared" si="37"/>
        <v>69</v>
      </c>
      <c r="DH118" s="363">
        <f t="shared" si="14"/>
        <v>56.818181818181813</v>
      </c>
      <c r="DN118" s="231"/>
      <c r="DO118" s="231"/>
      <c r="DP118" s="231"/>
      <c r="DQ118" s="231"/>
      <c r="DR118" s="231"/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</row>
    <row r="119" spans="1:135" ht="20.100000000000001" customHeight="1" x14ac:dyDescent="0.25">
      <c r="A119" s="536"/>
      <c r="B119" s="110" t="s">
        <v>164</v>
      </c>
      <c r="C119" s="129" t="s">
        <v>218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363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392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37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137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433"/>
      <c r="BO119" s="98"/>
      <c r="BP119" s="98"/>
      <c r="BQ119" s="98"/>
      <c r="BR119" s="98"/>
      <c r="BS119" s="98"/>
      <c r="BT119" s="98"/>
      <c r="BU119" s="98"/>
      <c r="BV119" s="98"/>
      <c r="BW119" s="98">
        <v>0</v>
      </c>
      <c r="BX119" s="98">
        <v>0</v>
      </c>
      <c r="BY119" s="98">
        <v>0</v>
      </c>
      <c r="BZ119" s="98">
        <v>0</v>
      </c>
      <c r="CA119" s="472">
        <f t="shared" si="30"/>
        <v>0</v>
      </c>
      <c r="CB119" s="137">
        <v>0</v>
      </c>
      <c r="CC119" s="98">
        <v>0</v>
      </c>
      <c r="CD119" s="98">
        <v>0</v>
      </c>
      <c r="CE119" s="98">
        <v>0</v>
      </c>
      <c r="CF119" s="98">
        <v>0</v>
      </c>
      <c r="CG119" s="98">
        <v>0</v>
      </c>
      <c r="CH119" s="98">
        <v>0</v>
      </c>
      <c r="CI119" s="98">
        <v>0</v>
      </c>
      <c r="CJ119" s="98">
        <v>0</v>
      </c>
      <c r="CK119" s="98">
        <v>0</v>
      </c>
      <c r="CL119" s="98">
        <v>0</v>
      </c>
      <c r="CM119" s="241">
        <v>0</v>
      </c>
      <c r="CN119" s="433">
        <f t="shared" si="55"/>
        <v>0</v>
      </c>
      <c r="CO119" s="98">
        <v>0</v>
      </c>
      <c r="CP119" s="98">
        <v>0</v>
      </c>
      <c r="CQ119" s="98">
        <v>0</v>
      </c>
      <c r="CR119" s="98">
        <v>0</v>
      </c>
      <c r="CS119" s="98">
        <v>0</v>
      </c>
      <c r="CT119" s="98">
        <v>0</v>
      </c>
      <c r="CU119" s="98">
        <v>0</v>
      </c>
      <c r="CV119" s="98">
        <v>0</v>
      </c>
      <c r="CW119" s="98">
        <v>1</v>
      </c>
      <c r="CX119" s="98">
        <v>0</v>
      </c>
      <c r="CY119" s="98">
        <v>0</v>
      </c>
      <c r="CZ119" s="98">
        <v>0</v>
      </c>
      <c r="DA119" s="472">
        <f t="shared" si="28"/>
        <v>1</v>
      </c>
      <c r="DB119" s="137">
        <v>0</v>
      </c>
      <c r="DC119" s="98">
        <v>0</v>
      </c>
      <c r="DD119" s="98">
        <v>0</v>
      </c>
      <c r="DE119" s="568">
        <f t="shared" si="35"/>
        <v>0</v>
      </c>
      <c r="DF119" s="485">
        <f t="shared" si="36"/>
        <v>0</v>
      </c>
      <c r="DG119" s="474">
        <f t="shared" si="37"/>
        <v>0</v>
      </c>
      <c r="DH119" s="363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</row>
    <row r="120" spans="1:135" ht="20.100000000000001" customHeight="1" x14ac:dyDescent="0.25">
      <c r="A120" s="536"/>
      <c r="B120" s="463" t="s">
        <v>28</v>
      </c>
      <c r="C120" s="464" t="s">
        <v>29</v>
      </c>
      <c r="D120" s="465">
        <v>1</v>
      </c>
      <c r="E120" s="466">
        <v>4</v>
      </c>
      <c r="F120" s="466">
        <v>0</v>
      </c>
      <c r="G120" s="466">
        <v>0</v>
      </c>
      <c r="H120" s="466">
        <v>2</v>
      </c>
      <c r="I120" s="466">
        <v>0</v>
      </c>
      <c r="J120" s="466">
        <v>0</v>
      </c>
      <c r="K120" s="466">
        <v>0</v>
      </c>
      <c r="L120" s="466">
        <v>0</v>
      </c>
      <c r="M120" s="467">
        <v>0</v>
      </c>
      <c r="N120" s="467">
        <v>0</v>
      </c>
      <c r="O120" s="466">
        <v>0</v>
      </c>
      <c r="P120" s="468">
        <f>SUM(D120:O120)</f>
        <v>7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69">
        <v>0</v>
      </c>
      <c r="W120" s="469">
        <v>0</v>
      </c>
      <c r="X120" s="469">
        <v>0</v>
      </c>
      <c r="Y120" s="469">
        <v>0</v>
      </c>
      <c r="Z120" s="469">
        <v>0</v>
      </c>
      <c r="AA120" s="469">
        <v>0</v>
      </c>
      <c r="AB120" s="470">
        <v>0</v>
      </c>
      <c r="AC120" s="468">
        <f>SUM(Q120:AB120)</f>
        <v>0</v>
      </c>
      <c r="AD120" s="470">
        <v>0</v>
      </c>
      <c r="AE120" s="470">
        <v>0</v>
      </c>
      <c r="AF120" s="470">
        <v>0</v>
      </c>
      <c r="AG120" s="470">
        <v>1</v>
      </c>
      <c r="AH120" s="470">
        <v>2</v>
      </c>
      <c r="AI120" s="470">
        <v>0</v>
      </c>
      <c r="AJ120" s="470">
        <v>0</v>
      </c>
      <c r="AK120" s="470">
        <v>0</v>
      </c>
      <c r="AL120" s="470">
        <v>0</v>
      </c>
      <c r="AM120" s="470">
        <v>0</v>
      </c>
      <c r="AN120" s="470">
        <v>0</v>
      </c>
      <c r="AO120" s="470">
        <v>0</v>
      </c>
      <c r="AP120" s="471">
        <v>0</v>
      </c>
      <c r="AQ120" s="470">
        <v>0</v>
      </c>
      <c r="AR120" s="470">
        <v>0</v>
      </c>
      <c r="AS120" s="470">
        <v>0</v>
      </c>
      <c r="AT120" s="470">
        <v>0</v>
      </c>
      <c r="AU120" s="470">
        <v>0</v>
      </c>
      <c r="AV120" s="470">
        <v>0</v>
      </c>
      <c r="AW120" s="470">
        <v>0</v>
      </c>
      <c r="AX120" s="470">
        <v>0</v>
      </c>
      <c r="AY120" s="470">
        <v>0</v>
      </c>
      <c r="AZ120" s="470">
        <v>0</v>
      </c>
      <c r="BA120" s="470">
        <v>0</v>
      </c>
      <c r="BB120" s="471">
        <v>0</v>
      </c>
      <c r="BC120" s="470">
        <v>0</v>
      </c>
      <c r="BD120" s="470">
        <v>0</v>
      </c>
      <c r="BE120" s="470">
        <v>1</v>
      </c>
      <c r="BF120" s="470">
        <v>0</v>
      </c>
      <c r="BG120" s="470">
        <v>0</v>
      </c>
      <c r="BH120" s="55">
        <v>0</v>
      </c>
      <c r="BI120" s="470">
        <v>0</v>
      </c>
      <c r="BJ120" s="470">
        <v>0</v>
      </c>
      <c r="BK120" s="470">
        <v>0</v>
      </c>
      <c r="BL120" s="470">
        <v>0</v>
      </c>
      <c r="BM120" s="470">
        <v>0</v>
      </c>
      <c r="BN120" s="472">
        <f t="shared" si="54"/>
        <v>1</v>
      </c>
      <c r="BO120" s="470">
        <v>0</v>
      </c>
      <c r="BP120" s="470">
        <v>0</v>
      </c>
      <c r="BQ120" s="470">
        <v>0</v>
      </c>
      <c r="BR120" s="470">
        <v>1</v>
      </c>
      <c r="BS120" s="470">
        <v>1</v>
      </c>
      <c r="BT120" s="470">
        <v>0</v>
      </c>
      <c r="BU120" s="470">
        <v>2</v>
      </c>
      <c r="BV120" s="470">
        <v>1</v>
      </c>
      <c r="BW120" s="470">
        <v>0</v>
      </c>
      <c r="BX120" s="470">
        <v>0</v>
      </c>
      <c r="BY120" s="470">
        <v>0</v>
      </c>
      <c r="BZ120" s="470">
        <v>3</v>
      </c>
      <c r="CA120" s="472">
        <f t="shared" si="30"/>
        <v>8</v>
      </c>
      <c r="CB120" s="471">
        <v>1</v>
      </c>
      <c r="CC120" s="470">
        <v>0</v>
      </c>
      <c r="CD120" s="470">
        <v>0</v>
      </c>
      <c r="CE120" s="470">
        <v>0</v>
      </c>
      <c r="CF120" s="470">
        <v>0</v>
      </c>
      <c r="CG120" s="470">
        <v>0</v>
      </c>
      <c r="CH120" s="470">
        <v>1</v>
      </c>
      <c r="CI120" s="470">
        <v>0</v>
      </c>
      <c r="CJ120" s="470">
        <v>1</v>
      </c>
      <c r="CK120" s="470">
        <v>3</v>
      </c>
      <c r="CL120" s="470">
        <v>5</v>
      </c>
      <c r="CM120" s="473">
        <v>0</v>
      </c>
      <c r="CN120" s="433">
        <f t="shared" si="55"/>
        <v>11</v>
      </c>
      <c r="CO120" s="470">
        <v>2</v>
      </c>
      <c r="CP120" s="470">
        <v>6</v>
      </c>
      <c r="CQ120" s="470">
        <v>4</v>
      </c>
      <c r="CR120" s="470">
        <v>4</v>
      </c>
      <c r="CS120" s="470">
        <v>7</v>
      </c>
      <c r="CT120" s="470">
        <v>3</v>
      </c>
      <c r="CU120" s="470">
        <v>6</v>
      </c>
      <c r="CV120" s="470">
        <v>8</v>
      </c>
      <c r="CW120" s="470">
        <v>5</v>
      </c>
      <c r="CX120" s="470">
        <v>4</v>
      </c>
      <c r="CY120" s="470">
        <v>2</v>
      </c>
      <c r="CZ120" s="470">
        <v>2</v>
      </c>
      <c r="DA120" s="472">
        <f t="shared" si="28"/>
        <v>53</v>
      </c>
      <c r="DB120" s="471">
        <v>1</v>
      </c>
      <c r="DC120" s="470">
        <v>1</v>
      </c>
      <c r="DD120" s="470">
        <v>0</v>
      </c>
      <c r="DE120" s="568">
        <f t="shared" si="35"/>
        <v>1</v>
      </c>
      <c r="DF120" s="485">
        <f t="shared" si="36"/>
        <v>12</v>
      </c>
      <c r="DG120" s="474">
        <f t="shared" si="37"/>
        <v>2</v>
      </c>
      <c r="DH120" s="475">
        <f t="shared" ref="DH120:DH149" si="56">((DG120/DF120)-1)*100</f>
        <v>-83.333333333333343</v>
      </c>
      <c r="DN120" s="231"/>
      <c r="DO120" s="231"/>
      <c r="DP120" s="231"/>
      <c r="DQ120" s="231"/>
      <c r="DR120" s="231"/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</row>
    <row r="121" spans="1:135" ht="20.100000000000001" customHeight="1" x14ac:dyDescent="0.25">
      <c r="A121" s="536"/>
      <c r="B121" s="463" t="s">
        <v>30</v>
      </c>
      <c r="C121" s="464" t="s">
        <v>31</v>
      </c>
      <c r="D121" s="465">
        <v>1</v>
      </c>
      <c r="E121" s="466">
        <v>4</v>
      </c>
      <c r="F121" s="466">
        <v>0</v>
      </c>
      <c r="G121" s="466">
        <v>0</v>
      </c>
      <c r="H121" s="466">
        <v>1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6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0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4"/>
        <v>0</v>
      </c>
      <c r="BO121" s="470">
        <v>0</v>
      </c>
      <c r="BP121" s="470">
        <v>0</v>
      </c>
      <c r="BQ121" s="470">
        <v>0</v>
      </c>
      <c r="BR121" s="470">
        <v>0</v>
      </c>
      <c r="BS121" s="470">
        <v>0</v>
      </c>
      <c r="BT121" s="470">
        <v>0</v>
      </c>
      <c r="BU121" s="470">
        <v>0</v>
      </c>
      <c r="BV121" s="470">
        <v>0</v>
      </c>
      <c r="BW121" s="470">
        <v>0</v>
      </c>
      <c r="BX121" s="470">
        <v>0</v>
      </c>
      <c r="BY121" s="470">
        <v>0</v>
      </c>
      <c r="BZ121" s="470">
        <v>0</v>
      </c>
      <c r="CA121" s="472">
        <f t="shared" si="30"/>
        <v>0</v>
      </c>
      <c r="CB121" s="471">
        <v>0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0</v>
      </c>
      <c r="CI121" s="470">
        <v>0</v>
      </c>
      <c r="CJ121" s="470">
        <v>0</v>
      </c>
      <c r="CK121" s="470">
        <v>0</v>
      </c>
      <c r="CL121" s="470">
        <v>0</v>
      </c>
      <c r="CM121" s="473">
        <v>0</v>
      </c>
      <c r="CN121" s="433">
        <f t="shared" si="55"/>
        <v>0</v>
      </c>
      <c r="CO121" s="470">
        <v>0</v>
      </c>
      <c r="CP121" s="470">
        <v>0</v>
      </c>
      <c r="CQ121" s="470">
        <v>0</v>
      </c>
      <c r="CR121" s="470">
        <v>0</v>
      </c>
      <c r="CS121" s="470">
        <v>0</v>
      </c>
      <c r="CT121" s="470">
        <v>0</v>
      </c>
      <c r="CU121" s="470">
        <v>0</v>
      </c>
      <c r="CV121" s="470">
        <v>0</v>
      </c>
      <c r="CW121" s="470">
        <v>0</v>
      </c>
      <c r="CX121" s="470">
        <v>0</v>
      </c>
      <c r="CY121" s="470">
        <v>0</v>
      </c>
      <c r="CZ121" s="470">
        <v>0</v>
      </c>
      <c r="DA121" s="472">
        <f t="shared" si="28"/>
        <v>0</v>
      </c>
      <c r="DB121" s="471">
        <v>0</v>
      </c>
      <c r="DC121" s="470">
        <v>0</v>
      </c>
      <c r="DD121" s="470">
        <v>0</v>
      </c>
      <c r="DE121" s="568">
        <f t="shared" si="35"/>
        <v>0</v>
      </c>
      <c r="DF121" s="485">
        <f t="shared" si="36"/>
        <v>0</v>
      </c>
      <c r="DG121" s="474">
        <f t="shared" si="37"/>
        <v>0</v>
      </c>
      <c r="DH121" s="475"/>
      <c r="DN121" s="231"/>
      <c r="DO121" s="231"/>
      <c r="DP121" s="231"/>
      <c r="DQ121" s="231"/>
      <c r="DR121" s="231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</row>
    <row r="122" spans="1:135" ht="20.100000000000001" customHeight="1" x14ac:dyDescent="0.25">
      <c r="A122" s="536"/>
      <c r="B122" s="463" t="s">
        <v>223</v>
      </c>
      <c r="C122" s="464" t="s">
        <v>224</v>
      </c>
      <c r="D122" s="465"/>
      <c r="E122" s="466"/>
      <c r="F122" s="466"/>
      <c r="G122" s="466"/>
      <c r="H122" s="466"/>
      <c r="I122" s="466"/>
      <c r="J122" s="466"/>
      <c r="K122" s="466"/>
      <c r="L122" s="466"/>
      <c r="M122" s="467"/>
      <c r="N122" s="467"/>
      <c r="O122" s="466"/>
      <c r="P122" s="468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468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1"/>
      <c r="AQ122" s="470"/>
      <c r="AR122" s="470"/>
      <c r="AS122" s="470"/>
      <c r="AT122" s="470"/>
      <c r="AU122" s="470"/>
      <c r="AV122" s="470"/>
      <c r="AW122" s="470"/>
      <c r="AX122" s="470"/>
      <c r="AY122" s="470"/>
      <c r="AZ122" s="470"/>
      <c r="BA122" s="470"/>
      <c r="BB122" s="471"/>
      <c r="BC122" s="470"/>
      <c r="BD122" s="470"/>
      <c r="BE122" s="470"/>
      <c r="BF122" s="470"/>
      <c r="BG122" s="470"/>
      <c r="BH122" s="55"/>
      <c r="BI122" s="470"/>
      <c r="BJ122" s="470"/>
      <c r="BK122" s="470"/>
      <c r="BL122" s="470"/>
      <c r="BM122" s="470"/>
      <c r="BN122" s="472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2"/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55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28"/>
        <v>0</v>
      </c>
      <c r="DB122" s="471">
        <v>0</v>
      </c>
      <c r="DC122" s="470">
        <v>1</v>
      </c>
      <c r="DD122" s="470">
        <v>0</v>
      </c>
      <c r="DE122" s="568">
        <f t="shared" si="35"/>
        <v>0</v>
      </c>
      <c r="DF122" s="485">
        <f t="shared" si="36"/>
        <v>0</v>
      </c>
      <c r="DG122" s="474">
        <f t="shared" si="37"/>
        <v>1</v>
      </c>
      <c r="DH122" s="475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</row>
    <row r="123" spans="1:135" ht="20.100000000000001" customHeight="1" x14ac:dyDescent="0.25">
      <c r="A123" s="536"/>
      <c r="B123" s="463" t="s">
        <v>136</v>
      </c>
      <c r="C123" s="464" t="s">
        <v>202</v>
      </c>
      <c r="D123" s="465">
        <v>0</v>
      </c>
      <c r="E123" s="466">
        <v>0</v>
      </c>
      <c r="F123" s="466">
        <v>0</v>
      </c>
      <c r="G123" s="466">
        <v>0</v>
      </c>
      <c r="H123" s="466">
        <v>1</v>
      </c>
      <c r="I123" s="466">
        <v>0</v>
      </c>
      <c r="J123" s="466">
        <v>0</v>
      </c>
      <c r="K123" s="466">
        <v>0</v>
      </c>
      <c r="L123" s="466">
        <v>0</v>
      </c>
      <c r="M123" s="467">
        <v>0</v>
      </c>
      <c r="N123" s="467">
        <v>0</v>
      </c>
      <c r="O123" s="466">
        <v>0</v>
      </c>
      <c r="P123" s="468">
        <f>SUM(D123:O123)</f>
        <v>1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69">
        <v>0</v>
      </c>
      <c r="W123" s="469">
        <v>0</v>
      </c>
      <c r="X123" s="469">
        <v>0</v>
      </c>
      <c r="Y123" s="469">
        <v>0</v>
      </c>
      <c r="Z123" s="469">
        <v>0</v>
      </c>
      <c r="AA123" s="469">
        <v>0</v>
      </c>
      <c r="AB123" s="470">
        <v>0</v>
      </c>
      <c r="AC123" s="468">
        <f>SUM(Q123:AB123)</f>
        <v>0</v>
      </c>
      <c r="AD123" s="470">
        <v>0</v>
      </c>
      <c r="AE123" s="470">
        <v>0</v>
      </c>
      <c r="AF123" s="470">
        <v>0</v>
      </c>
      <c r="AG123" s="470">
        <v>0</v>
      </c>
      <c r="AH123" s="470">
        <v>0</v>
      </c>
      <c r="AI123" s="470">
        <v>0</v>
      </c>
      <c r="AJ123" s="470">
        <v>0</v>
      </c>
      <c r="AK123" s="470">
        <v>0</v>
      </c>
      <c r="AL123" s="470">
        <v>0</v>
      </c>
      <c r="AM123" s="470">
        <v>0</v>
      </c>
      <c r="AN123" s="470">
        <v>0</v>
      </c>
      <c r="AO123" s="470">
        <v>0</v>
      </c>
      <c r="AP123" s="471">
        <v>0</v>
      </c>
      <c r="AQ123" s="470">
        <v>0</v>
      </c>
      <c r="AR123" s="470">
        <v>0</v>
      </c>
      <c r="AS123" s="470">
        <v>0</v>
      </c>
      <c r="AT123" s="470">
        <v>0</v>
      </c>
      <c r="AU123" s="470">
        <v>0</v>
      </c>
      <c r="AV123" s="470">
        <v>0</v>
      </c>
      <c r="AW123" s="470">
        <v>0</v>
      </c>
      <c r="AX123" s="470">
        <v>0</v>
      </c>
      <c r="AY123" s="470">
        <v>0</v>
      </c>
      <c r="AZ123" s="470">
        <v>0</v>
      </c>
      <c r="BA123" s="470">
        <v>0</v>
      </c>
      <c r="BB123" s="471">
        <v>0</v>
      </c>
      <c r="BC123" s="470">
        <v>0</v>
      </c>
      <c r="BD123" s="470">
        <v>0</v>
      </c>
      <c r="BE123" s="470">
        <v>1</v>
      </c>
      <c r="BF123" s="470">
        <v>0</v>
      </c>
      <c r="BG123" s="470">
        <v>0</v>
      </c>
      <c r="BH123" s="55">
        <v>0</v>
      </c>
      <c r="BI123" s="470">
        <v>0</v>
      </c>
      <c r="BJ123" s="470">
        <v>0</v>
      </c>
      <c r="BK123" s="470">
        <v>0</v>
      </c>
      <c r="BL123" s="470">
        <v>0</v>
      </c>
      <c r="BM123" s="470">
        <v>0</v>
      </c>
      <c r="BN123" s="472">
        <f t="shared" si="54"/>
        <v>1</v>
      </c>
      <c r="BO123" s="470">
        <v>0</v>
      </c>
      <c r="BP123" s="470">
        <v>0</v>
      </c>
      <c r="BQ123" s="470">
        <v>0</v>
      </c>
      <c r="BR123" s="470">
        <v>1</v>
      </c>
      <c r="BS123" s="470">
        <v>1</v>
      </c>
      <c r="BT123" s="470">
        <v>0</v>
      </c>
      <c r="BU123" s="470">
        <v>2</v>
      </c>
      <c r="BV123" s="470">
        <v>1</v>
      </c>
      <c r="BW123" s="470">
        <v>0</v>
      </c>
      <c r="BX123" s="470">
        <v>0</v>
      </c>
      <c r="BY123" s="470">
        <v>0</v>
      </c>
      <c r="BZ123" s="470">
        <v>4</v>
      </c>
      <c r="CA123" s="472">
        <f t="shared" si="30"/>
        <v>9</v>
      </c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1</v>
      </c>
      <c r="CI123" s="470">
        <v>0</v>
      </c>
      <c r="CJ123" s="470">
        <v>1</v>
      </c>
      <c r="CK123" s="470">
        <v>4</v>
      </c>
      <c r="CL123" s="470">
        <v>4</v>
      </c>
      <c r="CM123" s="473">
        <v>0</v>
      </c>
      <c r="CN123" s="433">
        <f t="shared" si="55"/>
        <v>10</v>
      </c>
      <c r="CO123" s="470">
        <v>2</v>
      </c>
      <c r="CP123" s="470">
        <v>6</v>
      </c>
      <c r="CQ123" s="470">
        <v>4</v>
      </c>
      <c r="CR123" s="470">
        <v>5</v>
      </c>
      <c r="CS123" s="470">
        <v>7</v>
      </c>
      <c r="CT123" s="470">
        <v>1</v>
      </c>
      <c r="CU123" s="470">
        <v>6</v>
      </c>
      <c r="CV123" s="470">
        <v>10</v>
      </c>
      <c r="CW123" s="470">
        <v>4</v>
      </c>
      <c r="CX123" s="470">
        <v>5</v>
      </c>
      <c r="CY123" s="470">
        <v>1</v>
      </c>
      <c r="CZ123" s="470">
        <v>2</v>
      </c>
      <c r="DA123" s="472">
        <f t="shared" si="28"/>
        <v>53</v>
      </c>
      <c r="DB123" s="471">
        <v>0</v>
      </c>
      <c r="DC123" s="470">
        <v>0</v>
      </c>
      <c r="DD123" s="470">
        <v>0</v>
      </c>
      <c r="DE123" s="568">
        <f t="shared" si="35"/>
        <v>0</v>
      </c>
      <c r="DF123" s="485">
        <f t="shared" si="36"/>
        <v>12</v>
      </c>
      <c r="DG123" s="474">
        <f t="shared" si="37"/>
        <v>0</v>
      </c>
      <c r="DH123" s="475">
        <f t="shared" si="56"/>
        <v>-100</v>
      </c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</row>
    <row r="124" spans="1:135" ht="20.100000000000001" customHeight="1" x14ac:dyDescent="0.25">
      <c r="A124" s="536"/>
      <c r="B124" s="463" t="s">
        <v>201</v>
      </c>
      <c r="C124" s="464" t="s">
        <v>205</v>
      </c>
      <c r="D124" s="465">
        <v>0</v>
      </c>
      <c r="E124" s="466">
        <v>0</v>
      </c>
      <c r="F124" s="466">
        <v>0</v>
      </c>
      <c r="G124" s="466">
        <v>0</v>
      </c>
      <c r="H124" s="466">
        <v>0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0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4"/>
        <v>0</v>
      </c>
      <c r="BO124" s="470">
        <v>0</v>
      </c>
      <c r="BP124" s="470">
        <v>0</v>
      </c>
      <c r="BQ124" s="470">
        <v>0</v>
      </c>
      <c r="BR124" s="470">
        <v>0</v>
      </c>
      <c r="BS124" s="470">
        <v>0</v>
      </c>
      <c r="BT124" s="470">
        <v>0</v>
      </c>
      <c r="BU124" s="470">
        <v>0</v>
      </c>
      <c r="BV124" s="470">
        <v>0</v>
      </c>
      <c r="BW124" s="470">
        <v>0</v>
      </c>
      <c r="BX124" s="470">
        <v>0</v>
      </c>
      <c r="BY124" s="470">
        <v>0</v>
      </c>
      <c r="BZ124" s="470">
        <v>0</v>
      </c>
      <c r="CA124" s="472">
        <f t="shared" si="30"/>
        <v>0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0</v>
      </c>
      <c r="CI124" s="470">
        <v>0</v>
      </c>
      <c r="CJ124" s="470">
        <v>0</v>
      </c>
      <c r="CK124" s="470">
        <v>0</v>
      </c>
      <c r="CL124" s="470">
        <v>0</v>
      </c>
      <c r="CM124" s="473">
        <v>0</v>
      </c>
      <c r="CN124" s="433">
        <f t="shared" si="55"/>
        <v>0</v>
      </c>
      <c r="CO124" s="470">
        <v>1</v>
      </c>
      <c r="CP124" s="470">
        <v>0</v>
      </c>
      <c r="CQ124" s="470">
        <v>0</v>
      </c>
      <c r="CR124" s="470">
        <v>0</v>
      </c>
      <c r="CS124" s="470">
        <v>0</v>
      </c>
      <c r="CT124" s="470">
        <v>0</v>
      </c>
      <c r="CU124" s="470">
        <v>0</v>
      </c>
      <c r="CV124" s="470">
        <v>0</v>
      </c>
      <c r="CW124" s="470">
        <v>0</v>
      </c>
      <c r="CX124" s="470">
        <v>0</v>
      </c>
      <c r="CY124" s="470">
        <v>0</v>
      </c>
      <c r="CZ124" s="470">
        <v>0</v>
      </c>
      <c r="DA124" s="472">
        <f t="shared" si="28"/>
        <v>1</v>
      </c>
      <c r="DB124" s="471">
        <v>0</v>
      </c>
      <c r="DC124" s="470">
        <v>0</v>
      </c>
      <c r="DD124" s="470">
        <v>0</v>
      </c>
      <c r="DE124" s="568">
        <f t="shared" si="35"/>
        <v>0</v>
      </c>
      <c r="DF124" s="485">
        <f t="shared" si="36"/>
        <v>1</v>
      </c>
      <c r="DG124" s="474">
        <f t="shared" si="37"/>
        <v>0</v>
      </c>
      <c r="DH124" s="475">
        <f t="shared" si="56"/>
        <v>-100</v>
      </c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</row>
    <row r="125" spans="1:135" ht="20.100000000000001" customHeight="1" x14ac:dyDescent="0.25">
      <c r="A125" s="536"/>
      <c r="B125" s="170" t="s">
        <v>32</v>
      </c>
      <c r="C125" s="129" t="s">
        <v>133</v>
      </c>
      <c r="D125" s="175">
        <v>337</v>
      </c>
      <c r="E125" s="176">
        <v>211</v>
      </c>
      <c r="F125" s="176">
        <v>243</v>
      </c>
      <c r="G125" s="176">
        <v>224</v>
      </c>
      <c r="H125" s="176">
        <v>245</v>
      </c>
      <c r="I125" s="176">
        <v>252</v>
      </c>
      <c r="J125" s="176">
        <v>240</v>
      </c>
      <c r="K125" s="176">
        <v>188</v>
      </c>
      <c r="L125" s="176">
        <v>204</v>
      </c>
      <c r="M125" s="179">
        <v>213</v>
      </c>
      <c r="N125" s="179">
        <v>215</v>
      </c>
      <c r="O125" s="176">
        <v>352</v>
      </c>
      <c r="P125" s="168">
        <f>SUM(D125:O125)</f>
        <v>2924</v>
      </c>
      <c r="Q125" s="177">
        <v>201</v>
      </c>
      <c r="R125" s="177">
        <v>204</v>
      </c>
      <c r="S125" s="177">
        <v>292</v>
      </c>
      <c r="T125" s="177">
        <v>295</v>
      </c>
      <c r="U125" s="177">
        <v>426</v>
      </c>
      <c r="V125" s="177">
        <v>419</v>
      </c>
      <c r="W125" s="177">
        <v>314</v>
      </c>
      <c r="X125" s="177">
        <v>391</v>
      </c>
      <c r="Y125" s="177">
        <v>426</v>
      </c>
      <c r="Z125" s="177">
        <v>337</v>
      </c>
      <c r="AA125" s="178">
        <v>327</v>
      </c>
      <c r="AB125" s="178">
        <v>488</v>
      </c>
      <c r="AC125" s="168">
        <f>SUM(Q125:AB125)</f>
        <v>4120</v>
      </c>
      <c r="AD125" s="178">
        <v>347</v>
      </c>
      <c r="AE125" s="178">
        <v>348</v>
      </c>
      <c r="AF125" s="178">
        <v>397</v>
      </c>
      <c r="AG125" s="178">
        <v>494</v>
      </c>
      <c r="AH125" s="178">
        <v>485</v>
      </c>
      <c r="AI125" s="178">
        <v>495</v>
      </c>
      <c r="AJ125" s="178">
        <v>479</v>
      </c>
      <c r="AK125" s="178">
        <v>380</v>
      </c>
      <c r="AL125" s="178">
        <v>386</v>
      </c>
      <c r="AM125" s="240">
        <v>401</v>
      </c>
      <c r="AN125" s="240">
        <v>445</v>
      </c>
      <c r="AO125" s="240">
        <v>489</v>
      </c>
      <c r="AP125" s="137">
        <v>471</v>
      </c>
      <c r="AQ125" s="98">
        <v>660</v>
      </c>
      <c r="AR125" s="98">
        <v>762</v>
      </c>
      <c r="AS125" s="98">
        <v>690</v>
      </c>
      <c r="AT125" s="98">
        <v>872</v>
      </c>
      <c r="AU125" s="98">
        <v>713</v>
      </c>
      <c r="AV125" s="98">
        <v>899</v>
      </c>
      <c r="AW125" s="98">
        <v>817</v>
      </c>
      <c r="AX125" s="98">
        <v>856</v>
      </c>
      <c r="AY125" s="98">
        <v>1038</v>
      </c>
      <c r="AZ125" s="98">
        <v>932</v>
      </c>
      <c r="BA125" s="98">
        <v>1018</v>
      </c>
      <c r="BB125" s="137">
        <v>924</v>
      </c>
      <c r="BC125" s="98">
        <v>931</v>
      </c>
      <c r="BD125" s="98">
        <v>1123</v>
      </c>
      <c r="BE125" s="98">
        <v>1294</v>
      </c>
      <c r="BF125" s="98">
        <v>1524</v>
      </c>
      <c r="BG125" s="98">
        <v>1280</v>
      </c>
      <c r="BH125" s="98">
        <v>1702</v>
      </c>
      <c r="BI125" s="98">
        <v>1464</v>
      </c>
      <c r="BJ125" s="98">
        <v>1553</v>
      </c>
      <c r="BK125" s="98">
        <v>1770</v>
      </c>
      <c r="BL125" s="98">
        <v>1810</v>
      </c>
      <c r="BM125" s="98">
        <v>2059</v>
      </c>
      <c r="BN125" s="433">
        <f t="shared" si="54"/>
        <v>17434</v>
      </c>
      <c r="BO125" s="98">
        <v>1752</v>
      </c>
      <c r="BP125" s="98">
        <v>1745</v>
      </c>
      <c r="BQ125" s="98">
        <v>1836</v>
      </c>
      <c r="BR125" s="98">
        <v>1821</v>
      </c>
      <c r="BS125" s="98">
        <v>1971</v>
      </c>
      <c r="BT125" s="98">
        <v>1705</v>
      </c>
      <c r="BU125" s="98">
        <v>1946</v>
      </c>
      <c r="BV125" s="98">
        <v>1813</v>
      </c>
      <c r="BW125" s="98">
        <v>1478</v>
      </c>
      <c r="BX125" s="98">
        <v>1160</v>
      </c>
      <c r="BY125" s="98">
        <v>1012</v>
      </c>
      <c r="BZ125" s="98">
        <v>1328</v>
      </c>
      <c r="CA125" s="472">
        <f t="shared" si="30"/>
        <v>19567</v>
      </c>
      <c r="CB125" s="137">
        <v>1184</v>
      </c>
      <c r="CC125" s="98">
        <v>1028</v>
      </c>
      <c r="CD125" s="98">
        <v>1203</v>
      </c>
      <c r="CE125" s="98">
        <v>1151</v>
      </c>
      <c r="CF125" s="98">
        <v>1100</v>
      </c>
      <c r="CG125" s="98">
        <v>1176</v>
      </c>
      <c r="CH125" s="98">
        <v>1250</v>
      </c>
      <c r="CI125" s="98">
        <v>1101</v>
      </c>
      <c r="CJ125" s="98">
        <v>1197</v>
      </c>
      <c r="CK125" s="98">
        <v>1192</v>
      </c>
      <c r="CL125" s="98">
        <v>1041</v>
      </c>
      <c r="CM125" s="241">
        <v>1283</v>
      </c>
      <c r="CN125" s="433">
        <f t="shared" si="55"/>
        <v>13906</v>
      </c>
      <c r="CO125" s="98">
        <v>1080</v>
      </c>
      <c r="CP125" s="98">
        <v>1070</v>
      </c>
      <c r="CQ125" s="98">
        <v>1218</v>
      </c>
      <c r="CR125" s="98">
        <v>1290</v>
      </c>
      <c r="CS125" s="98">
        <v>1304</v>
      </c>
      <c r="CT125" s="98">
        <v>1469</v>
      </c>
      <c r="CU125" s="98">
        <v>1513</v>
      </c>
      <c r="CV125" s="98">
        <v>1812</v>
      </c>
      <c r="CW125" s="98">
        <v>1772</v>
      </c>
      <c r="CX125" s="98">
        <v>1729</v>
      </c>
      <c r="CY125" s="98">
        <v>1700</v>
      </c>
      <c r="CZ125" s="98">
        <v>1978</v>
      </c>
      <c r="DA125" s="472">
        <f t="shared" si="28"/>
        <v>17935</v>
      </c>
      <c r="DB125" s="137">
        <v>1695</v>
      </c>
      <c r="DC125" s="98">
        <v>1529</v>
      </c>
      <c r="DD125" s="98">
        <v>2016</v>
      </c>
      <c r="DE125" s="568">
        <f t="shared" si="35"/>
        <v>3415</v>
      </c>
      <c r="DF125" s="485">
        <f t="shared" si="36"/>
        <v>3368</v>
      </c>
      <c r="DG125" s="474">
        <f t="shared" si="37"/>
        <v>5240</v>
      </c>
      <c r="DH125" s="363">
        <f t="shared" si="56"/>
        <v>55.581947743467943</v>
      </c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</row>
    <row r="126" spans="1:135" ht="20.100000000000001" customHeight="1" x14ac:dyDescent="0.25">
      <c r="A126" s="536"/>
      <c r="B126" s="170" t="s">
        <v>103</v>
      </c>
      <c r="C126" s="129" t="s">
        <v>104</v>
      </c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363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392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v>0</v>
      </c>
      <c r="AI126" s="176">
        <v>0</v>
      </c>
      <c r="AJ126" s="176">
        <v>0</v>
      </c>
      <c r="AK126" s="176">
        <v>0</v>
      </c>
      <c r="AL126" s="176">
        <v>0</v>
      </c>
      <c r="AM126" s="176">
        <v>0</v>
      </c>
      <c r="AN126" s="176">
        <v>0</v>
      </c>
      <c r="AO126" s="390">
        <v>0</v>
      </c>
      <c r="AP126" s="137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7">
        <v>0</v>
      </c>
      <c r="BC126" s="98">
        <v>0</v>
      </c>
      <c r="BD126" s="98">
        <v>0</v>
      </c>
      <c r="BE126" s="98">
        <v>0</v>
      </c>
      <c r="BF126" s="98">
        <v>2</v>
      </c>
      <c r="BG126" s="98">
        <v>0</v>
      </c>
      <c r="BH126" s="98">
        <v>3</v>
      </c>
      <c r="BI126" s="98">
        <v>3</v>
      </c>
      <c r="BJ126" s="98">
        <v>3</v>
      </c>
      <c r="BK126" s="98">
        <v>0</v>
      </c>
      <c r="BL126" s="98">
        <v>1</v>
      </c>
      <c r="BM126" s="98">
        <v>1</v>
      </c>
      <c r="BN126" s="433">
        <f t="shared" si="54"/>
        <v>13</v>
      </c>
      <c r="BO126" s="98">
        <v>1</v>
      </c>
      <c r="BP126" s="98">
        <v>0</v>
      </c>
      <c r="BQ126" s="98">
        <v>2</v>
      </c>
      <c r="BR126" s="98">
        <v>0</v>
      </c>
      <c r="BS126" s="98">
        <v>1</v>
      </c>
      <c r="BT126" s="98">
        <v>1</v>
      </c>
      <c r="BU126" s="98">
        <v>2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2">
        <f t="shared" si="30"/>
        <v>7</v>
      </c>
      <c r="CB126" s="137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1</v>
      </c>
      <c r="CJ126" s="98">
        <v>0</v>
      </c>
      <c r="CK126" s="98">
        <v>0</v>
      </c>
      <c r="CL126" s="98">
        <v>1</v>
      </c>
      <c r="CM126" s="241">
        <v>0</v>
      </c>
      <c r="CN126" s="433">
        <f t="shared" si="55"/>
        <v>2</v>
      </c>
      <c r="CO126" s="98">
        <v>0</v>
      </c>
      <c r="CP126" s="98">
        <v>0</v>
      </c>
      <c r="CQ126" s="98">
        <v>0</v>
      </c>
      <c r="CR126" s="98">
        <v>1</v>
      </c>
      <c r="CS126" s="98">
        <v>1</v>
      </c>
      <c r="CT126" s="98">
        <v>0</v>
      </c>
      <c r="CU126" s="98">
        <v>0</v>
      </c>
      <c r="CV126" s="98">
        <v>1</v>
      </c>
      <c r="CW126" s="98">
        <v>0</v>
      </c>
      <c r="CX126" s="98">
        <v>0</v>
      </c>
      <c r="CY126" s="98">
        <v>0</v>
      </c>
      <c r="CZ126" s="98">
        <v>0</v>
      </c>
      <c r="DA126" s="472">
        <f t="shared" si="28"/>
        <v>3</v>
      </c>
      <c r="DB126" s="137">
        <v>0</v>
      </c>
      <c r="DC126" s="98">
        <v>0</v>
      </c>
      <c r="DD126" s="98">
        <v>1</v>
      </c>
      <c r="DE126" s="568">
        <f t="shared" si="35"/>
        <v>0</v>
      </c>
      <c r="DF126" s="485">
        <f t="shared" si="36"/>
        <v>0</v>
      </c>
      <c r="DG126" s="474">
        <f t="shared" si="37"/>
        <v>1</v>
      </c>
      <c r="DH126" s="363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</row>
    <row r="127" spans="1:135" ht="20.100000000000001" customHeight="1" x14ac:dyDescent="0.25">
      <c r="A127" s="536"/>
      <c r="B127" s="110" t="s">
        <v>126</v>
      </c>
      <c r="C127" s="129" t="s">
        <v>129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3">
        <f t="shared" si="54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35</v>
      </c>
      <c r="BX127" s="98">
        <v>65</v>
      </c>
      <c r="BY127" s="98">
        <v>52</v>
      </c>
      <c r="BZ127" s="98">
        <v>66</v>
      </c>
      <c r="CA127" s="472">
        <f t="shared" si="30"/>
        <v>218</v>
      </c>
      <c r="CB127" s="137">
        <v>33</v>
      </c>
      <c r="CC127" s="98">
        <v>43</v>
      </c>
      <c r="CD127" s="98">
        <v>63</v>
      </c>
      <c r="CE127" s="98">
        <v>45</v>
      </c>
      <c r="CF127" s="98">
        <v>41</v>
      </c>
      <c r="CG127" s="98">
        <v>43</v>
      </c>
      <c r="CH127" s="98">
        <v>63</v>
      </c>
      <c r="CI127" s="98">
        <v>63</v>
      </c>
      <c r="CJ127" s="98">
        <v>63</v>
      </c>
      <c r="CK127" s="98">
        <v>70</v>
      </c>
      <c r="CL127" s="98">
        <v>76</v>
      </c>
      <c r="CM127" s="241">
        <v>68</v>
      </c>
      <c r="CN127" s="433">
        <f t="shared" si="55"/>
        <v>671</v>
      </c>
      <c r="CO127" s="98">
        <v>88</v>
      </c>
      <c r="CP127" s="98">
        <v>101</v>
      </c>
      <c r="CQ127" s="98">
        <v>97</v>
      </c>
      <c r="CR127" s="98">
        <v>155</v>
      </c>
      <c r="CS127" s="98">
        <v>129</v>
      </c>
      <c r="CT127" s="98">
        <v>191</v>
      </c>
      <c r="CU127" s="98">
        <v>143</v>
      </c>
      <c r="CV127" s="98">
        <v>207</v>
      </c>
      <c r="CW127" s="98">
        <v>168</v>
      </c>
      <c r="CX127" s="98">
        <v>174</v>
      </c>
      <c r="CY127" s="98">
        <v>171</v>
      </c>
      <c r="CZ127" s="98">
        <v>165</v>
      </c>
      <c r="DA127" s="472">
        <f t="shared" si="28"/>
        <v>1789</v>
      </c>
      <c r="DB127" s="137">
        <v>132</v>
      </c>
      <c r="DC127" s="98">
        <v>163</v>
      </c>
      <c r="DD127" s="98">
        <v>207</v>
      </c>
      <c r="DE127" s="568">
        <f t="shared" si="35"/>
        <v>139</v>
      </c>
      <c r="DF127" s="485">
        <f t="shared" si="36"/>
        <v>286</v>
      </c>
      <c r="DG127" s="474">
        <f t="shared" si="37"/>
        <v>502</v>
      </c>
      <c r="DH127" s="363">
        <f t="shared" si="56"/>
        <v>75.52447552447552</v>
      </c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</row>
    <row r="128" spans="1:135" ht="20.100000000000001" customHeight="1" x14ac:dyDescent="0.25">
      <c r="A128" s="536"/>
      <c r="B128" s="110" t="s">
        <v>127</v>
      </c>
      <c r="C128" s="129" t="s">
        <v>186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4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1087</v>
      </c>
      <c r="BX128" s="98">
        <v>1961</v>
      </c>
      <c r="BY128" s="98">
        <v>1639</v>
      </c>
      <c r="BZ128" s="98">
        <v>2159</v>
      </c>
      <c r="CA128" s="472">
        <f t="shared" si="30"/>
        <v>6846</v>
      </c>
      <c r="CB128" s="137">
        <v>1690</v>
      </c>
      <c r="CC128" s="98">
        <v>1652</v>
      </c>
      <c r="CD128" s="98">
        <v>1934</v>
      </c>
      <c r="CE128" s="98">
        <v>2032</v>
      </c>
      <c r="CF128" s="98">
        <v>1930</v>
      </c>
      <c r="CG128" s="98">
        <v>2167</v>
      </c>
      <c r="CH128" s="98">
        <v>2560</v>
      </c>
      <c r="CI128" s="98">
        <v>2412</v>
      </c>
      <c r="CJ128" s="98">
        <v>2393</v>
      </c>
      <c r="CK128" s="98">
        <v>2779</v>
      </c>
      <c r="CL128" s="98">
        <v>2670</v>
      </c>
      <c r="CM128" s="241">
        <v>2996</v>
      </c>
      <c r="CN128" s="433">
        <f t="shared" si="55"/>
        <v>27215</v>
      </c>
      <c r="CO128" s="98">
        <v>2481</v>
      </c>
      <c r="CP128" s="98">
        <v>2476</v>
      </c>
      <c r="CQ128" s="98">
        <v>3318</v>
      </c>
      <c r="CR128" s="98">
        <v>3170</v>
      </c>
      <c r="CS128" s="98">
        <v>3023</v>
      </c>
      <c r="CT128" s="98">
        <v>3255</v>
      </c>
      <c r="CU128" s="98">
        <v>3039</v>
      </c>
      <c r="CV128" s="98">
        <v>3483</v>
      </c>
      <c r="CW128" s="98">
        <v>3496</v>
      </c>
      <c r="CX128" s="98">
        <v>3516</v>
      </c>
      <c r="CY128" s="98">
        <v>3863</v>
      </c>
      <c r="CZ128" s="98">
        <v>5030</v>
      </c>
      <c r="DA128" s="472">
        <f t="shared" si="28"/>
        <v>40150</v>
      </c>
      <c r="DB128" s="137">
        <v>4562</v>
      </c>
      <c r="DC128" s="98">
        <v>4093</v>
      </c>
      <c r="DD128" s="98">
        <v>5271</v>
      </c>
      <c r="DE128" s="568">
        <f t="shared" si="35"/>
        <v>5276</v>
      </c>
      <c r="DF128" s="485">
        <f t="shared" si="36"/>
        <v>8275</v>
      </c>
      <c r="DG128" s="474">
        <f t="shared" si="37"/>
        <v>13926</v>
      </c>
      <c r="DH128" s="363">
        <f t="shared" si="56"/>
        <v>68.290030211480371</v>
      </c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</row>
    <row r="129" spans="1:135" ht="20.100000000000001" customHeight="1" x14ac:dyDescent="0.25">
      <c r="A129" s="536"/>
      <c r="B129" s="110" t="s">
        <v>128</v>
      </c>
      <c r="C129" s="129" t="s">
        <v>130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4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36</v>
      </c>
      <c r="BX129" s="98">
        <v>103</v>
      </c>
      <c r="BY129" s="98">
        <v>111</v>
      </c>
      <c r="BZ129" s="98">
        <v>80</v>
      </c>
      <c r="CA129" s="472">
        <f t="shared" si="30"/>
        <v>330</v>
      </c>
      <c r="CB129" s="137">
        <v>54</v>
      </c>
      <c r="CC129" s="98">
        <v>63</v>
      </c>
      <c r="CD129" s="98">
        <v>57</v>
      </c>
      <c r="CE129" s="98">
        <v>67</v>
      </c>
      <c r="CF129" s="98">
        <v>101</v>
      </c>
      <c r="CG129" s="98">
        <v>76</v>
      </c>
      <c r="CH129" s="98">
        <v>77</v>
      </c>
      <c r="CI129" s="98">
        <v>54</v>
      </c>
      <c r="CJ129" s="98">
        <v>35</v>
      </c>
      <c r="CK129" s="98">
        <v>55</v>
      </c>
      <c r="CL129" s="98">
        <v>61</v>
      </c>
      <c r="CM129" s="241">
        <v>47</v>
      </c>
      <c r="CN129" s="433">
        <f t="shared" si="55"/>
        <v>747</v>
      </c>
      <c r="CO129" s="98">
        <v>26</v>
      </c>
      <c r="CP129" s="98">
        <v>36</v>
      </c>
      <c r="CQ129" s="98">
        <v>39</v>
      </c>
      <c r="CR129" s="98">
        <v>41</v>
      </c>
      <c r="CS129" s="98">
        <v>55</v>
      </c>
      <c r="CT129" s="98">
        <v>6</v>
      </c>
      <c r="CU129" s="98">
        <v>10</v>
      </c>
      <c r="CV129" s="98">
        <v>44</v>
      </c>
      <c r="CW129" s="98">
        <v>71</v>
      </c>
      <c r="CX129" s="98">
        <v>39</v>
      </c>
      <c r="CY129" s="98">
        <v>51</v>
      </c>
      <c r="CZ129" s="98">
        <v>43</v>
      </c>
      <c r="DA129" s="472">
        <f t="shared" si="28"/>
        <v>461</v>
      </c>
      <c r="DB129" s="137">
        <v>32</v>
      </c>
      <c r="DC129" s="98">
        <v>21</v>
      </c>
      <c r="DD129" s="98">
        <v>52</v>
      </c>
      <c r="DE129" s="568">
        <f t="shared" si="35"/>
        <v>174</v>
      </c>
      <c r="DF129" s="485">
        <f t="shared" si="36"/>
        <v>101</v>
      </c>
      <c r="DG129" s="474">
        <f t="shared" si="37"/>
        <v>105</v>
      </c>
      <c r="DH129" s="363">
        <f t="shared" si="56"/>
        <v>3.9603960396039639</v>
      </c>
      <c r="DN129" s="231"/>
      <c r="DO129" s="231"/>
      <c r="DP129" s="231"/>
      <c r="DQ129" s="231"/>
      <c r="DR129" s="231"/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</row>
    <row r="130" spans="1:135" ht="20.100000000000001" customHeight="1" x14ac:dyDescent="0.25">
      <c r="A130" s="536"/>
      <c r="B130" s="110" t="s">
        <v>180</v>
      </c>
      <c r="C130" s="129" t="s">
        <v>182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/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4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0</v>
      </c>
      <c r="CA130" s="472">
        <f t="shared" si="30"/>
        <v>0</v>
      </c>
      <c r="CB130" s="137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46</v>
      </c>
      <c r="CH130" s="98">
        <v>82</v>
      </c>
      <c r="CI130" s="98">
        <v>71</v>
      </c>
      <c r="CJ130" s="98">
        <v>78</v>
      </c>
      <c r="CK130" s="98">
        <v>79</v>
      </c>
      <c r="CL130" s="98">
        <v>62</v>
      </c>
      <c r="CM130" s="241">
        <v>62</v>
      </c>
      <c r="CN130" s="433">
        <f t="shared" si="55"/>
        <v>480</v>
      </c>
      <c r="CO130" s="98">
        <v>63</v>
      </c>
      <c r="CP130" s="98">
        <v>63</v>
      </c>
      <c r="CQ130" s="98">
        <v>77</v>
      </c>
      <c r="CR130" s="98">
        <v>68</v>
      </c>
      <c r="CS130" s="98">
        <v>68</v>
      </c>
      <c r="CT130" s="98">
        <v>71</v>
      </c>
      <c r="CU130" s="98">
        <v>73</v>
      </c>
      <c r="CV130" s="98">
        <v>81</v>
      </c>
      <c r="CW130" s="98">
        <v>79</v>
      </c>
      <c r="CX130" s="98">
        <v>79</v>
      </c>
      <c r="CY130" s="98">
        <v>86</v>
      </c>
      <c r="CZ130" s="98">
        <v>74</v>
      </c>
      <c r="DA130" s="472">
        <f t="shared" si="28"/>
        <v>882</v>
      </c>
      <c r="DB130" s="137">
        <v>68</v>
      </c>
      <c r="DC130" s="98">
        <v>68</v>
      </c>
      <c r="DD130" s="98">
        <v>84</v>
      </c>
      <c r="DE130" s="568">
        <f t="shared" si="35"/>
        <v>0</v>
      </c>
      <c r="DF130" s="485">
        <f t="shared" si="36"/>
        <v>203</v>
      </c>
      <c r="DG130" s="474">
        <f t="shared" si="37"/>
        <v>220</v>
      </c>
      <c r="DH130" s="363">
        <f t="shared" si="56"/>
        <v>8.3743842364532028</v>
      </c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</row>
    <row r="131" spans="1:135" ht="20.100000000000001" customHeight="1" x14ac:dyDescent="0.25">
      <c r="A131" s="536"/>
      <c r="B131" s="110" t="s">
        <v>181</v>
      </c>
      <c r="C131" s="129" t="s">
        <v>183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4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0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26</v>
      </c>
      <c r="CH131" s="98">
        <v>52</v>
      </c>
      <c r="CI131" s="98">
        <v>49</v>
      </c>
      <c r="CJ131" s="98">
        <v>48</v>
      </c>
      <c r="CK131" s="98">
        <v>46</v>
      </c>
      <c r="CL131" s="98">
        <v>58</v>
      </c>
      <c r="CM131" s="241">
        <v>69</v>
      </c>
      <c r="CN131" s="433">
        <f t="shared" si="55"/>
        <v>348</v>
      </c>
      <c r="CO131" s="98">
        <v>51</v>
      </c>
      <c r="CP131" s="98">
        <v>50</v>
      </c>
      <c r="CQ131" s="98">
        <v>55</v>
      </c>
      <c r="CR131" s="98">
        <v>58</v>
      </c>
      <c r="CS131" s="98">
        <v>53</v>
      </c>
      <c r="CT131" s="98">
        <v>55</v>
      </c>
      <c r="CU131" s="98">
        <v>53</v>
      </c>
      <c r="CV131" s="98">
        <v>58</v>
      </c>
      <c r="CW131" s="98">
        <v>54</v>
      </c>
      <c r="CX131" s="98">
        <v>48</v>
      </c>
      <c r="CY131" s="98">
        <v>49</v>
      </c>
      <c r="CZ131" s="98">
        <v>52</v>
      </c>
      <c r="DA131" s="472">
        <f t="shared" si="28"/>
        <v>636</v>
      </c>
      <c r="DB131" s="137">
        <v>52</v>
      </c>
      <c r="DC131" s="98">
        <v>44</v>
      </c>
      <c r="DD131" s="98">
        <v>56</v>
      </c>
      <c r="DE131" s="568">
        <f t="shared" ref="DE131:DE162" si="57">SUM($CB131:$CD131)</f>
        <v>0</v>
      </c>
      <c r="DF131" s="485">
        <f t="shared" ref="DF131:DF162" si="58">SUM($CO131:$CQ131)</f>
        <v>156</v>
      </c>
      <c r="DG131" s="474">
        <f t="shared" ref="DG131:DG162" si="59">SUM($DB131:$DD131)</f>
        <v>152</v>
      </c>
      <c r="DH131" s="363">
        <f t="shared" si="56"/>
        <v>-2.5641025641025661</v>
      </c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</row>
    <row r="132" spans="1:135" ht="20.100000000000001" customHeight="1" x14ac:dyDescent="0.25">
      <c r="A132" s="536"/>
      <c r="B132" s="110" t="s">
        <v>190</v>
      </c>
      <c r="C132" s="129" t="s">
        <v>191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4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0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1</v>
      </c>
      <c r="CK132" s="98">
        <v>1</v>
      </c>
      <c r="CL132" s="98">
        <v>3</v>
      </c>
      <c r="CM132" s="241">
        <v>12</v>
      </c>
      <c r="CN132" s="433">
        <f t="shared" si="55"/>
        <v>17</v>
      </c>
      <c r="CO132" s="98">
        <v>3</v>
      </c>
      <c r="CP132" s="98">
        <v>5</v>
      </c>
      <c r="CQ132" s="98">
        <v>3</v>
      </c>
      <c r="CR132" s="98">
        <v>4</v>
      </c>
      <c r="CS132" s="98">
        <v>3</v>
      </c>
      <c r="CT132" s="98">
        <v>2</v>
      </c>
      <c r="CU132" s="98">
        <v>4</v>
      </c>
      <c r="CV132" s="98">
        <v>4</v>
      </c>
      <c r="CW132" s="98">
        <v>1</v>
      </c>
      <c r="CX132" s="98">
        <v>5</v>
      </c>
      <c r="CY132" s="98">
        <v>5</v>
      </c>
      <c r="CZ132" s="98">
        <v>8</v>
      </c>
      <c r="DA132" s="472">
        <f t="shared" si="28"/>
        <v>47</v>
      </c>
      <c r="DB132" s="137">
        <v>6</v>
      </c>
      <c r="DC132" s="98">
        <v>3</v>
      </c>
      <c r="DD132" s="98">
        <v>2</v>
      </c>
      <c r="DE132" s="568">
        <f t="shared" si="57"/>
        <v>0</v>
      </c>
      <c r="DF132" s="485">
        <f t="shared" si="58"/>
        <v>11</v>
      </c>
      <c r="DG132" s="474">
        <f t="shared" si="59"/>
        <v>11</v>
      </c>
      <c r="DH132" s="363">
        <f t="shared" si="56"/>
        <v>0</v>
      </c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</row>
    <row r="133" spans="1:135" ht="20.100000000000001" customHeight="1" x14ac:dyDescent="0.25">
      <c r="A133" s="536"/>
      <c r="B133" s="463" t="s">
        <v>207</v>
      </c>
      <c r="C133" s="464" t="s">
        <v>211</v>
      </c>
      <c r="D133" s="479">
        <v>0</v>
      </c>
      <c r="E133" s="479">
        <v>0</v>
      </c>
      <c r="F133" s="479">
        <v>0</v>
      </c>
      <c r="G133" s="479">
        <v>0</v>
      </c>
      <c r="H133" s="479">
        <v>0</v>
      </c>
      <c r="I133" s="479">
        <v>0</v>
      </c>
      <c r="J133" s="479">
        <v>0</v>
      </c>
      <c r="K133" s="479">
        <v>0</v>
      </c>
      <c r="L133" s="479">
        <v>0</v>
      </c>
      <c r="M133" s="479">
        <v>0</v>
      </c>
      <c r="N133" s="479">
        <v>0</v>
      </c>
      <c r="O133" s="480">
        <v>0</v>
      </c>
      <c r="P133" s="363">
        <v>0</v>
      </c>
      <c r="Q133" s="479">
        <v>0</v>
      </c>
      <c r="R133" s="479">
        <v>0</v>
      </c>
      <c r="S133" s="479">
        <v>0</v>
      </c>
      <c r="T133" s="479">
        <v>0</v>
      </c>
      <c r="U133" s="479">
        <v>0</v>
      </c>
      <c r="V133" s="479">
        <v>0</v>
      </c>
      <c r="W133" s="479">
        <v>0</v>
      </c>
      <c r="X133" s="479">
        <v>0</v>
      </c>
      <c r="Y133" s="479">
        <v>0</v>
      </c>
      <c r="Z133" s="479">
        <v>0</v>
      </c>
      <c r="AA133" s="479">
        <v>0</v>
      </c>
      <c r="AB133" s="480">
        <v>0</v>
      </c>
      <c r="AC133" s="481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484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>
        <v>0</v>
      </c>
      <c r="AW133" s="55">
        <v>0</v>
      </c>
      <c r="AX133" s="55">
        <v>0</v>
      </c>
      <c r="AY133" s="55">
        <v>0</v>
      </c>
      <c r="AZ133" s="55">
        <v>0</v>
      </c>
      <c r="BA133" s="55">
        <v>0</v>
      </c>
      <c r="BB133" s="484">
        <v>0</v>
      </c>
      <c r="BC133" s="55">
        <v>0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0</v>
      </c>
      <c r="BM133" s="55">
        <v>0</v>
      </c>
      <c r="BN133" s="472">
        <f t="shared" si="54"/>
        <v>0</v>
      </c>
      <c r="BO133" s="55">
        <v>0</v>
      </c>
      <c r="BP133" s="55">
        <v>0</v>
      </c>
      <c r="BQ133" s="55">
        <v>0</v>
      </c>
      <c r="BR133" s="55">
        <v>0</v>
      </c>
      <c r="BS133" s="55">
        <v>0</v>
      </c>
      <c r="BT133" s="55">
        <v>0</v>
      </c>
      <c r="BU133" s="55">
        <v>0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472">
        <f t="shared" si="30"/>
        <v>0</v>
      </c>
      <c r="CB133" s="484">
        <v>0</v>
      </c>
      <c r="CC133" s="55">
        <v>0</v>
      </c>
      <c r="CD133" s="55">
        <v>0</v>
      </c>
      <c r="CE133" s="55">
        <v>0</v>
      </c>
      <c r="CF133" s="55">
        <v>0</v>
      </c>
      <c r="CG133" s="55">
        <v>0</v>
      </c>
      <c r="CH133" s="55">
        <v>0</v>
      </c>
      <c r="CI133" s="55">
        <v>0</v>
      </c>
      <c r="CJ133" s="55">
        <v>0</v>
      </c>
      <c r="CK133" s="55">
        <v>0</v>
      </c>
      <c r="CL133" s="55">
        <v>0</v>
      </c>
      <c r="CM133" s="159">
        <v>0</v>
      </c>
      <c r="CN133" s="433">
        <f t="shared" si="55"/>
        <v>0</v>
      </c>
      <c r="CO133" s="55">
        <v>0</v>
      </c>
      <c r="CP133" s="55">
        <v>1</v>
      </c>
      <c r="CQ133" s="55">
        <v>0</v>
      </c>
      <c r="CR133" s="55">
        <v>0</v>
      </c>
      <c r="CS133" s="55">
        <v>7</v>
      </c>
      <c r="CT133" s="55">
        <v>20</v>
      </c>
      <c r="CU133" s="55">
        <v>8</v>
      </c>
      <c r="CV133" s="55">
        <v>1</v>
      </c>
      <c r="CW133" s="55">
        <v>0</v>
      </c>
      <c r="CX133" s="55">
        <v>0</v>
      </c>
      <c r="CY133" s="55">
        <v>0</v>
      </c>
      <c r="CZ133" s="55">
        <v>0</v>
      </c>
      <c r="DA133" s="472">
        <f t="shared" si="28"/>
        <v>37</v>
      </c>
      <c r="DB133" s="484">
        <v>0</v>
      </c>
      <c r="DC133" s="55">
        <v>0</v>
      </c>
      <c r="DD133" s="55">
        <v>0</v>
      </c>
      <c r="DE133" s="568">
        <f t="shared" si="57"/>
        <v>0</v>
      </c>
      <c r="DF133" s="485">
        <f t="shared" si="58"/>
        <v>1</v>
      </c>
      <c r="DG133" s="474">
        <f t="shared" si="59"/>
        <v>0</v>
      </c>
      <c r="DH133" s="363">
        <f t="shared" si="56"/>
        <v>-100</v>
      </c>
      <c r="DN133" s="231"/>
      <c r="DO133" s="231"/>
      <c r="DP133" s="231"/>
      <c r="DQ133" s="231"/>
      <c r="DR133" s="231"/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</row>
    <row r="134" spans="1:135" ht="20.100000000000001" customHeight="1" x14ac:dyDescent="0.25">
      <c r="A134" s="536"/>
      <c r="B134" s="463" t="s">
        <v>208</v>
      </c>
      <c r="C134" s="464" t="s">
        <v>212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4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0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55"/>
        <v>0</v>
      </c>
      <c r="CO134" s="55">
        <v>0</v>
      </c>
      <c r="CP134" s="55">
        <v>12</v>
      </c>
      <c r="CQ134" s="55">
        <v>11</v>
      </c>
      <c r="CR134" s="55">
        <v>14</v>
      </c>
      <c r="CS134" s="55">
        <v>19</v>
      </c>
      <c r="CT134" s="55">
        <v>82</v>
      </c>
      <c r="CU134" s="55">
        <v>92</v>
      </c>
      <c r="CV134" s="55">
        <v>16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28"/>
        <v>246</v>
      </c>
      <c r="DB134" s="484">
        <v>0</v>
      </c>
      <c r="DC134" s="55">
        <v>0</v>
      </c>
      <c r="DD134" s="55">
        <v>0</v>
      </c>
      <c r="DE134" s="568">
        <f t="shared" si="57"/>
        <v>0</v>
      </c>
      <c r="DF134" s="485">
        <f t="shared" si="58"/>
        <v>23</v>
      </c>
      <c r="DG134" s="474">
        <f t="shared" si="59"/>
        <v>0</v>
      </c>
      <c r="DH134" s="363">
        <f t="shared" si="56"/>
        <v>-100</v>
      </c>
      <c r="DN134" s="231"/>
      <c r="DO134" s="231"/>
      <c r="DP134" s="231"/>
      <c r="DQ134" s="231"/>
      <c r="DR134" s="231"/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</row>
    <row r="135" spans="1:135" ht="20.100000000000001" customHeight="1" x14ac:dyDescent="0.25">
      <c r="A135" s="536"/>
      <c r="B135" s="463" t="s">
        <v>209</v>
      </c>
      <c r="C135" s="464" t="s">
        <v>213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4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0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55"/>
        <v>0</v>
      </c>
      <c r="CO135" s="55">
        <v>0</v>
      </c>
      <c r="CP135" s="55">
        <v>1</v>
      </c>
      <c r="CQ135" s="55">
        <v>9</v>
      </c>
      <c r="CR135" s="55">
        <v>4</v>
      </c>
      <c r="CS135" s="55">
        <v>7</v>
      </c>
      <c r="CT135" s="55">
        <v>64</v>
      </c>
      <c r="CU135" s="55">
        <v>55</v>
      </c>
      <c r="CV135" s="55">
        <v>4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28"/>
        <v>144</v>
      </c>
      <c r="DB135" s="484">
        <v>0</v>
      </c>
      <c r="DC135" s="55">
        <v>0</v>
      </c>
      <c r="DD135" s="55">
        <v>0</v>
      </c>
      <c r="DE135" s="568">
        <f t="shared" si="57"/>
        <v>0</v>
      </c>
      <c r="DF135" s="485">
        <f t="shared" si="58"/>
        <v>10</v>
      </c>
      <c r="DG135" s="474">
        <f t="shared" si="59"/>
        <v>0</v>
      </c>
      <c r="DH135" s="363">
        <f t="shared" si="56"/>
        <v>-100</v>
      </c>
      <c r="DN135" s="231"/>
      <c r="DO135" s="231"/>
      <c r="DP135" s="231"/>
      <c r="DQ135" s="231"/>
      <c r="DR135" s="231"/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</row>
    <row r="136" spans="1:135" ht="20.100000000000001" customHeight="1" x14ac:dyDescent="0.25">
      <c r="A136" s="536"/>
      <c r="B136" s="463" t="s">
        <v>210</v>
      </c>
      <c r="C136" s="464" t="s">
        <v>214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4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0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55"/>
        <v>0</v>
      </c>
      <c r="CO136" s="55">
        <v>0</v>
      </c>
      <c r="CP136" s="55">
        <v>9</v>
      </c>
      <c r="CQ136" s="55">
        <v>5</v>
      </c>
      <c r="CR136" s="55">
        <v>11</v>
      </c>
      <c r="CS136" s="55">
        <v>12</v>
      </c>
      <c r="CT136" s="55">
        <v>20</v>
      </c>
      <c r="CU136" s="55">
        <v>11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28"/>
        <v>68</v>
      </c>
      <c r="DB136" s="484">
        <v>0</v>
      </c>
      <c r="DC136" s="55">
        <v>0</v>
      </c>
      <c r="DD136" s="55">
        <v>0</v>
      </c>
      <c r="DE136" s="568">
        <f t="shared" si="57"/>
        <v>0</v>
      </c>
      <c r="DF136" s="485">
        <f t="shared" si="58"/>
        <v>14</v>
      </c>
      <c r="DG136" s="474">
        <f t="shared" si="59"/>
        <v>0</v>
      </c>
      <c r="DH136" s="363">
        <f t="shared" si="56"/>
        <v>-100</v>
      </c>
      <c r="DN136" s="231"/>
      <c r="DO136" s="231"/>
      <c r="DP136" s="231"/>
      <c r="DQ136" s="231"/>
      <c r="DR136" s="231"/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</row>
    <row r="137" spans="1:135" ht="20.100000000000001" customHeight="1" x14ac:dyDescent="0.25">
      <c r="A137" s="536"/>
      <c r="B137" s="110" t="s">
        <v>203</v>
      </c>
      <c r="C137" s="464" t="s">
        <v>204</v>
      </c>
      <c r="D137" s="175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363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392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390">
        <v>0</v>
      </c>
      <c r="AP137" s="137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7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3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2">
        <f t="shared" si="30"/>
        <v>0</v>
      </c>
      <c r="CB137" s="137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241">
        <v>0</v>
      </c>
      <c r="CN137" s="433">
        <f t="shared" si="55"/>
        <v>0</v>
      </c>
      <c r="CO137" s="98">
        <v>1</v>
      </c>
      <c r="CP137" s="98">
        <v>0</v>
      </c>
      <c r="CQ137" s="98">
        <v>2</v>
      </c>
      <c r="CR137" s="98">
        <v>1</v>
      </c>
      <c r="CS137" s="98">
        <v>17</v>
      </c>
      <c r="CT137" s="98">
        <v>38</v>
      </c>
      <c r="CU137" s="98">
        <v>2</v>
      </c>
      <c r="CV137" s="98">
        <v>0</v>
      </c>
      <c r="CW137" s="98">
        <v>0</v>
      </c>
      <c r="CX137" s="98">
        <v>0</v>
      </c>
      <c r="CY137" s="98">
        <v>0</v>
      </c>
      <c r="CZ137" s="98">
        <v>0</v>
      </c>
      <c r="DA137" s="472">
        <f t="shared" si="28"/>
        <v>61</v>
      </c>
      <c r="DB137" s="137">
        <v>0</v>
      </c>
      <c r="DC137" s="98">
        <v>0</v>
      </c>
      <c r="DD137" s="98">
        <v>0</v>
      </c>
      <c r="DE137" s="568">
        <f t="shared" si="57"/>
        <v>0</v>
      </c>
      <c r="DF137" s="485">
        <f t="shared" si="58"/>
        <v>3</v>
      </c>
      <c r="DG137" s="474">
        <f t="shared" si="59"/>
        <v>0</v>
      </c>
      <c r="DH137" s="363">
        <f t="shared" si="56"/>
        <v>-100</v>
      </c>
      <c r="DN137" s="231"/>
      <c r="DO137" s="231"/>
      <c r="DP137" s="231"/>
      <c r="DQ137" s="231"/>
      <c r="DR137" s="231"/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</row>
    <row r="138" spans="1:135" ht="20.100000000000001" customHeight="1" x14ac:dyDescent="0.25">
      <c r="A138" s="536"/>
      <c r="B138" s="170" t="s">
        <v>21</v>
      </c>
      <c r="C138" s="171" t="s">
        <v>22</v>
      </c>
      <c r="D138" s="175">
        <v>612</v>
      </c>
      <c r="E138" s="176">
        <v>429</v>
      </c>
      <c r="F138" s="176">
        <v>517</v>
      </c>
      <c r="G138" s="176">
        <v>434</v>
      </c>
      <c r="H138" s="176">
        <v>407</v>
      </c>
      <c r="I138" s="176">
        <v>458</v>
      </c>
      <c r="J138" s="176">
        <v>454</v>
      </c>
      <c r="K138" s="176">
        <v>412</v>
      </c>
      <c r="L138" s="176">
        <v>441</v>
      </c>
      <c r="M138" s="176">
        <v>429</v>
      </c>
      <c r="N138" s="176">
        <v>387</v>
      </c>
      <c r="O138" s="176">
        <v>386</v>
      </c>
      <c r="P138" s="168">
        <f>SUM(D138:O138)</f>
        <v>5366</v>
      </c>
      <c r="Q138" s="177">
        <v>476</v>
      </c>
      <c r="R138" s="177">
        <v>380</v>
      </c>
      <c r="S138" s="177">
        <v>452</v>
      </c>
      <c r="T138" s="177">
        <v>365</v>
      </c>
      <c r="U138" s="177">
        <v>339</v>
      </c>
      <c r="V138" s="177">
        <v>376</v>
      </c>
      <c r="W138" s="177">
        <v>312</v>
      </c>
      <c r="X138" s="177">
        <v>342</v>
      </c>
      <c r="Y138" s="177">
        <v>352</v>
      </c>
      <c r="Z138" s="177">
        <v>354</v>
      </c>
      <c r="AA138" s="178">
        <v>321</v>
      </c>
      <c r="AB138" s="178">
        <v>210</v>
      </c>
      <c r="AC138" s="168">
        <f>SUM(Q138:AB138)</f>
        <v>4279</v>
      </c>
      <c r="AD138" s="178">
        <v>389</v>
      </c>
      <c r="AE138" s="178">
        <v>323</v>
      </c>
      <c r="AF138" s="178">
        <v>366</v>
      </c>
      <c r="AG138" s="178">
        <v>281</v>
      </c>
      <c r="AH138" s="178">
        <v>305</v>
      </c>
      <c r="AI138" s="178">
        <v>300</v>
      </c>
      <c r="AJ138" s="178">
        <v>281</v>
      </c>
      <c r="AK138" s="178">
        <v>306</v>
      </c>
      <c r="AL138" s="178">
        <v>269</v>
      </c>
      <c r="AM138" s="178">
        <v>302</v>
      </c>
      <c r="AN138" s="178">
        <v>292</v>
      </c>
      <c r="AO138" s="428">
        <v>237</v>
      </c>
      <c r="AP138" s="137">
        <v>342</v>
      </c>
      <c r="AQ138" s="98">
        <v>244</v>
      </c>
      <c r="AR138" s="98">
        <v>318</v>
      </c>
      <c r="AS138" s="98">
        <v>249</v>
      </c>
      <c r="AT138" s="98">
        <v>296</v>
      </c>
      <c r="AU138" s="98">
        <v>275</v>
      </c>
      <c r="AV138" s="98">
        <v>323</v>
      </c>
      <c r="AW138" s="98">
        <v>328</v>
      </c>
      <c r="AX138" s="98">
        <v>246</v>
      </c>
      <c r="AY138" s="98">
        <v>293</v>
      </c>
      <c r="AZ138" s="98">
        <v>276</v>
      </c>
      <c r="BA138" s="98">
        <v>249</v>
      </c>
      <c r="BB138" s="137">
        <v>404</v>
      </c>
      <c r="BC138" s="98">
        <v>277</v>
      </c>
      <c r="BD138" s="98">
        <v>274</v>
      </c>
      <c r="BE138" s="98">
        <v>268</v>
      </c>
      <c r="BF138" s="98">
        <v>253</v>
      </c>
      <c r="BG138" s="98">
        <v>328</v>
      </c>
      <c r="BH138" s="98">
        <v>332</v>
      </c>
      <c r="BI138" s="98">
        <v>332</v>
      </c>
      <c r="BJ138" s="98">
        <v>293</v>
      </c>
      <c r="BK138" s="98">
        <v>355</v>
      </c>
      <c r="BL138" s="98">
        <v>323</v>
      </c>
      <c r="BM138" s="98">
        <v>363</v>
      </c>
      <c r="BN138" s="433">
        <f t="shared" ref="BN138:BN160" si="60">SUM(BB138:BM138)</f>
        <v>3802</v>
      </c>
      <c r="BO138" s="98">
        <v>492</v>
      </c>
      <c r="BP138" s="98">
        <v>374</v>
      </c>
      <c r="BQ138" s="98">
        <v>381</v>
      </c>
      <c r="BR138" s="98">
        <v>360</v>
      </c>
      <c r="BS138" s="98">
        <v>355</v>
      </c>
      <c r="BT138" s="98">
        <v>325</v>
      </c>
      <c r="BU138" s="98">
        <v>372</v>
      </c>
      <c r="BV138" s="98">
        <v>347</v>
      </c>
      <c r="BW138" s="98">
        <v>342</v>
      </c>
      <c r="BX138" s="98">
        <v>400</v>
      </c>
      <c r="BY138" s="98">
        <v>338</v>
      </c>
      <c r="BZ138" s="98">
        <v>376</v>
      </c>
      <c r="CA138" s="472">
        <f t="shared" si="30"/>
        <v>4462</v>
      </c>
      <c r="CB138" s="137">
        <v>514</v>
      </c>
      <c r="CC138" s="98">
        <v>355</v>
      </c>
      <c r="CD138" s="98">
        <v>441</v>
      </c>
      <c r="CE138" s="98">
        <v>432</v>
      </c>
      <c r="CF138" s="98">
        <v>381</v>
      </c>
      <c r="CG138" s="98">
        <v>412</v>
      </c>
      <c r="CH138" s="98">
        <v>373</v>
      </c>
      <c r="CI138" s="98">
        <v>433</v>
      </c>
      <c r="CJ138" s="98">
        <v>428</v>
      </c>
      <c r="CK138" s="98">
        <v>448</v>
      </c>
      <c r="CL138" s="98">
        <v>435</v>
      </c>
      <c r="CM138" s="241">
        <v>470</v>
      </c>
      <c r="CN138" s="433">
        <f t="shared" si="55"/>
        <v>5122</v>
      </c>
      <c r="CO138" s="98">
        <v>597</v>
      </c>
      <c r="CP138" s="98">
        <v>457</v>
      </c>
      <c r="CQ138" s="98">
        <v>483</v>
      </c>
      <c r="CR138" s="98">
        <v>466</v>
      </c>
      <c r="CS138" s="98">
        <v>484</v>
      </c>
      <c r="CT138" s="98">
        <v>539</v>
      </c>
      <c r="CU138" s="98">
        <v>501</v>
      </c>
      <c r="CV138" s="98">
        <v>506</v>
      </c>
      <c r="CW138" s="98">
        <v>472</v>
      </c>
      <c r="CX138" s="98">
        <v>466</v>
      </c>
      <c r="CY138" s="98">
        <v>460</v>
      </c>
      <c r="CZ138" s="98">
        <v>435</v>
      </c>
      <c r="DA138" s="472">
        <f t="shared" si="28"/>
        <v>5866</v>
      </c>
      <c r="DB138" s="137">
        <v>559</v>
      </c>
      <c r="DC138" s="98">
        <v>420</v>
      </c>
      <c r="DD138" s="98">
        <v>522</v>
      </c>
      <c r="DE138" s="568">
        <f t="shared" si="57"/>
        <v>1310</v>
      </c>
      <c r="DF138" s="485">
        <f t="shared" si="58"/>
        <v>1537</v>
      </c>
      <c r="DG138" s="474">
        <f t="shared" si="59"/>
        <v>1501</v>
      </c>
      <c r="DH138" s="363">
        <f t="shared" si="56"/>
        <v>-2.3422251138581651</v>
      </c>
      <c r="DN138" s="231"/>
      <c r="DO138" s="231"/>
      <c r="DP138" s="231"/>
      <c r="DQ138" s="231"/>
      <c r="DR138" s="231"/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</row>
    <row r="139" spans="1:135" ht="20.100000000000001" customHeight="1" x14ac:dyDescent="0.25">
      <c r="A139" s="536"/>
      <c r="B139" s="170" t="s">
        <v>23</v>
      </c>
      <c r="C139" s="171" t="s">
        <v>24</v>
      </c>
      <c r="D139" s="175">
        <v>317</v>
      </c>
      <c r="E139" s="176">
        <v>328</v>
      </c>
      <c r="F139" s="176">
        <v>359</v>
      </c>
      <c r="G139" s="176">
        <v>399</v>
      </c>
      <c r="H139" s="176">
        <v>382</v>
      </c>
      <c r="I139" s="176">
        <v>392</v>
      </c>
      <c r="J139" s="176">
        <v>371</v>
      </c>
      <c r="K139" s="176">
        <v>369</v>
      </c>
      <c r="L139" s="176">
        <v>377</v>
      </c>
      <c r="M139" s="176">
        <v>422</v>
      </c>
      <c r="N139" s="176">
        <v>337</v>
      </c>
      <c r="O139" s="176">
        <v>451</v>
      </c>
      <c r="P139" s="168">
        <f>SUM(D139:O139)</f>
        <v>4504</v>
      </c>
      <c r="Q139" s="177">
        <v>236</v>
      </c>
      <c r="R139" s="177">
        <v>293</v>
      </c>
      <c r="S139" s="177">
        <v>334</v>
      </c>
      <c r="T139" s="177">
        <v>343</v>
      </c>
      <c r="U139" s="177">
        <v>335</v>
      </c>
      <c r="V139" s="177">
        <v>288</v>
      </c>
      <c r="W139" s="177">
        <v>300</v>
      </c>
      <c r="X139" s="177">
        <v>305</v>
      </c>
      <c r="Y139" s="177">
        <v>337</v>
      </c>
      <c r="Z139" s="177">
        <v>355</v>
      </c>
      <c r="AA139" s="178">
        <v>315</v>
      </c>
      <c r="AB139" s="178">
        <v>423</v>
      </c>
      <c r="AC139" s="168">
        <f>SUM(Q139:AB139)</f>
        <v>3864</v>
      </c>
      <c r="AD139" s="178">
        <v>243</v>
      </c>
      <c r="AE139" s="178">
        <v>265</v>
      </c>
      <c r="AF139" s="178">
        <v>270</v>
      </c>
      <c r="AG139" s="178">
        <v>312</v>
      </c>
      <c r="AH139" s="178">
        <v>339</v>
      </c>
      <c r="AI139" s="178">
        <v>382</v>
      </c>
      <c r="AJ139" s="178">
        <v>217</v>
      </c>
      <c r="AK139" s="178">
        <v>253</v>
      </c>
      <c r="AL139" s="178">
        <v>259</v>
      </c>
      <c r="AM139" s="178">
        <v>237</v>
      </c>
      <c r="AN139" s="178">
        <v>233</v>
      </c>
      <c r="AO139" s="428">
        <v>311</v>
      </c>
      <c r="AP139" s="137">
        <v>151</v>
      </c>
      <c r="AQ139" s="98">
        <v>161</v>
      </c>
      <c r="AR139" s="98">
        <v>175</v>
      </c>
      <c r="AS139" s="98">
        <v>184</v>
      </c>
      <c r="AT139" s="98">
        <v>253</v>
      </c>
      <c r="AU139" s="98">
        <v>205</v>
      </c>
      <c r="AV139" s="98">
        <v>245</v>
      </c>
      <c r="AW139" s="98">
        <v>234</v>
      </c>
      <c r="AX139" s="98">
        <v>237</v>
      </c>
      <c r="AY139" s="98">
        <v>239</v>
      </c>
      <c r="AZ139" s="98">
        <v>215</v>
      </c>
      <c r="BA139" s="98">
        <v>254</v>
      </c>
      <c r="BB139" s="137">
        <v>166</v>
      </c>
      <c r="BC139" s="98">
        <v>156</v>
      </c>
      <c r="BD139" s="98">
        <v>172</v>
      </c>
      <c r="BE139" s="98">
        <v>210</v>
      </c>
      <c r="BF139" s="98">
        <v>213</v>
      </c>
      <c r="BG139" s="98">
        <v>217</v>
      </c>
      <c r="BH139" s="98">
        <v>261</v>
      </c>
      <c r="BI139" s="98">
        <v>224</v>
      </c>
      <c r="BJ139" s="98">
        <v>228</v>
      </c>
      <c r="BK139" s="98">
        <v>271</v>
      </c>
      <c r="BL139" s="98">
        <v>230</v>
      </c>
      <c r="BM139" s="98">
        <v>318</v>
      </c>
      <c r="BN139" s="433">
        <f t="shared" si="60"/>
        <v>2666</v>
      </c>
      <c r="BO139" s="98">
        <v>172</v>
      </c>
      <c r="BP139" s="98">
        <v>186</v>
      </c>
      <c r="BQ139" s="98">
        <v>177</v>
      </c>
      <c r="BR139" s="98">
        <v>217</v>
      </c>
      <c r="BS139" s="98">
        <v>221</v>
      </c>
      <c r="BT139" s="98">
        <v>238</v>
      </c>
      <c r="BU139" s="98">
        <v>233</v>
      </c>
      <c r="BV139" s="98">
        <v>206</v>
      </c>
      <c r="BW139" s="98">
        <v>253</v>
      </c>
      <c r="BX139" s="98">
        <v>239</v>
      </c>
      <c r="BY139" s="98">
        <v>207</v>
      </c>
      <c r="BZ139" s="98">
        <v>328</v>
      </c>
      <c r="CA139" s="472">
        <f t="shared" si="30"/>
        <v>2677</v>
      </c>
      <c r="CB139" s="137">
        <v>167</v>
      </c>
      <c r="CC139" s="98">
        <v>135</v>
      </c>
      <c r="CD139" s="98">
        <v>193</v>
      </c>
      <c r="CE139" s="98">
        <v>204</v>
      </c>
      <c r="CF139" s="98">
        <v>236</v>
      </c>
      <c r="CG139" s="98">
        <v>229</v>
      </c>
      <c r="CH139" s="98">
        <v>215</v>
      </c>
      <c r="CI139" s="98">
        <v>223</v>
      </c>
      <c r="CJ139" s="98">
        <v>247</v>
      </c>
      <c r="CK139" s="98">
        <v>290</v>
      </c>
      <c r="CL139" s="98">
        <v>233</v>
      </c>
      <c r="CM139" s="241">
        <v>398</v>
      </c>
      <c r="CN139" s="433">
        <f t="shared" si="55"/>
        <v>2770</v>
      </c>
      <c r="CO139" s="98">
        <v>186</v>
      </c>
      <c r="CP139" s="98">
        <v>187</v>
      </c>
      <c r="CQ139" s="98">
        <v>230</v>
      </c>
      <c r="CR139" s="98">
        <v>250</v>
      </c>
      <c r="CS139" s="98">
        <v>220</v>
      </c>
      <c r="CT139" s="98">
        <v>250</v>
      </c>
      <c r="CU139" s="98">
        <v>256</v>
      </c>
      <c r="CV139" s="98">
        <v>231</v>
      </c>
      <c r="CW139" s="98">
        <v>247</v>
      </c>
      <c r="CX139" s="98">
        <v>232</v>
      </c>
      <c r="CY139" s="98">
        <v>251</v>
      </c>
      <c r="CZ139" s="98">
        <v>298</v>
      </c>
      <c r="DA139" s="472">
        <f t="shared" si="28"/>
        <v>2838</v>
      </c>
      <c r="DB139" s="137">
        <v>193</v>
      </c>
      <c r="DC139" s="98">
        <v>192</v>
      </c>
      <c r="DD139" s="98">
        <v>223</v>
      </c>
      <c r="DE139" s="568">
        <f t="shared" si="57"/>
        <v>495</v>
      </c>
      <c r="DF139" s="485">
        <f t="shared" si="58"/>
        <v>603</v>
      </c>
      <c r="DG139" s="474">
        <f t="shared" si="59"/>
        <v>608</v>
      </c>
      <c r="DH139" s="363">
        <f t="shared" si="56"/>
        <v>0.82918739635158278</v>
      </c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</row>
    <row r="140" spans="1:135" ht="20.100000000000001" customHeight="1" x14ac:dyDescent="0.25">
      <c r="A140" s="536"/>
      <c r="B140" s="170" t="s">
        <v>25</v>
      </c>
      <c r="C140" s="171" t="s">
        <v>63</v>
      </c>
      <c r="D140" s="175">
        <v>316</v>
      </c>
      <c r="E140" s="176">
        <v>326</v>
      </c>
      <c r="F140" s="176">
        <v>358</v>
      </c>
      <c r="G140" s="176">
        <v>398</v>
      </c>
      <c r="H140" s="176">
        <v>373</v>
      </c>
      <c r="I140" s="176">
        <v>389</v>
      </c>
      <c r="J140" s="176">
        <v>370</v>
      </c>
      <c r="K140" s="176">
        <v>368</v>
      </c>
      <c r="L140" s="176">
        <v>375</v>
      </c>
      <c r="M140" s="176">
        <v>419</v>
      </c>
      <c r="N140" s="176">
        <v>335</v>
      </c>
      <c r="O140" s="176">
        <v>445</v>
      </c>
      <c r="P140" s="168">
        <f>SUM(D140:O140)</f>
        <v>4472</v>
      </c>
      <c r="Q140" s="177">
        <v>235</v>
      </c>
      <c r="R140" s="177">
        <v>292</v>
      </c>
      <c r="S140" s="177">
        <v>332</v>
      </c>
      <c r="T140" s="177">
        <v>339</v>
      </c>
      <c r="U140" s="177">
        <v>335</v>
      </c>
      <c r="V140" s="177">
        <v>286</v>
      </c>
      <c r="W140" s="177">
        <v>298</v>
      </c>
      <c r="X140" s="177">
        <v>302</v>
      </c>
      <c r="Y140" s="177">
        <v>331</v>
      </c>
      <c r="Z140" s="177">
        <v>350</v>
      </c>
      <c r="AA140" s="178">
        <v>309</v>
      </c>
      <c r="AB140" s="178">
        <v>413</v>
      </c>
      <c r="AC140" s="168">
        <f>SUM(Q140:AB140)</f>
        <v>3822</v>
      </c>
      <c r="AD140" s="178">
        <v>235</v>
      </c>
      <c r="AE140" s="178">
        <v>263</v>
      </c>
      <c r="AF140" s="178">
        <v>264</v>
      </c>
      <c r="AG140" s="178">
        <v>306</v>
      </c>
      <c r="AH140" s="178">
        <v>333</v>
      </c>
      <c r="AI140" s="178">
        <v>381</v>
      </c>
      <c r="AJ140" s="178">
        <v>215</v>
      </c>
      <c r="AK140" s="178">
        <v>251</v>
      </c>
      <c r="AL140" s="178">
        <v>257</v>
      </c>
      <c r="AM140" s="178">
        <v>235</v>
      </c>
      <c r="AN140" s="178">
        <v>232</v>
      </c>
      <c r="AO140" s="428">
        <v>305</v>
      </c>
      <c r="AP140" s="137">
        <v>151</v>
      </c>
      <c r="AQ140" s="98">
        <v>159</v>
      </c>
      <c r="AR140" s="98">
        <v>174</v>
      </c>
      <c r="AS140" s="98">
        <v>182</v>
      </c>
      <c r="AT140" s="98">
        <v>253</v>
      </c>
      <c r="AU140" s="98">
        <v>204</v>
      </c>
      <c r="AV140" s="98">
        <v>241</v>
      </c>
      <c r="AW140" s="98">
        <v>234</v>
      </c>
      <c r="AX140" s="98">
        <v>237</v>
      </c>
      <c r="AY140" s="98">
        <v>239</v>
      </c>
      <c r="AZ140" s="98">
        <v>213</v>
      </c>
      <c r="BA140" s="98">
        <v>253</v>
      </c>
      <c r="BB140" s="137">
        <v>165</v>
      </c>
      <c r="BC140" s="98">
        <v>154</v>
      </c>
      <c r="BD140" s="98">
        <v>172</v>
      </c>
      <c r="BE140" s="98">
        <v>209</v>
      </c>
      <c r="BF140" s="98">
        <v>210</v>
      </c>
      <c r="BG140" s="98">
        <v>212</v>
      </c>
      <c r="BH140" s="98">
        <v>256</v>
      </c>
      <c r="BI140" s="98">
        <v>220</v>
      </c>
      <c r="BJ140" s="98">
        <v>227</v>
      </c>
      <c r="BK140" s="98">
        <v>271</v>
      </c>
      <c r="BL140" s="98">
        <v>226</v>
      </c>
      <c r="BM140" s="98">
        <v>311</v>
      </c>
      <c r="BN140" s="433">
        <f t="shared" si="60"/>
        <v>2633</v>
      </c>
      <c r="BO140" s="98">
        <v>171</v>
      </c>
      <c r="BP140" s="98">
        <v>185</v>
      </c>
      <c r="BQ140" s="98">
        <v>176</v>
      </c>
      <c r="BR140" s="98">
        <v>212</v>
      </c>
      <c r="BS140" s="98">
        <v>220</v>
      </c>
      <c r="BT140" s="98">
        <v>238</v>
      </c>
      <c r="BU140" s="98">
        <v>232</v>
      </c>
      <c r="BV140" s="98">
        <v>206</v>
      </c>
      <c r="BW140" s="98">
        <v>249</v>
      </c>
      <c r="BX140" s="98">
        <v>250</v>
      </c>
      <c r="BY140" s="98">
        <v>206</v>
      </c>
      <c r="BZ140" s="98">
        <v>322</v>
      </c>
      <c r="CA140" s="472">
        <f t="shared" si="30"/>
        <v>2667</v>
      </c>
      <c r="CB140" s="137">
        <v>164</v>
      </c>
      <c r="CC140" s="98">
        <v>135</v>
      </c>
      <c r="CD140" s="98">
        <v>190</v>
      </c>
      <c r="CE140" s="98">
        <v>204</v>
      </c>
      <c r="CF140" s="98">
        <v>235</v>
      </c>
      <c r="CG140" s="98">
        <v>226</v>
      </c>
      <c r="CH140" s="98">
        <v>213</v>
      </c>
      <c r="CI140" s="98">
        <v>222</v>
      </c>
      <c r="CJ140" s="98">
        <v>245</v>
      </c>
      <c r="CK140" s="98">
        <v>288</v>
      </c>
      <c r="CL140" s="98">
        <v>230</v>
      </c>
      <c r="CM140" s="241">
        <v>392</v>
      </c>
      <c r="CN140" s="433">
        <f t="shared" si="55"/>
        <v>2744</v>
      </c>
      <c r="CO140" s="98">
        <v>186</v>
      </c>
      <c r="CP140" s="98">
        <v>187</v>
      </c>
      <c r="CQ140" s="98">
        <v>228</v>
      </c>
      <c r="CR140" s="98">
        <v>249</v>
      </c>
      <c r="CS140" s="98">
        <v>220</v>
      </c>
      <c r="CT140" s="98">
        <v>247</v>
      </c>
      <c r="CU140" s="98">
        <v>255</v>
      </c>
      <c r="CV140" s="98">
        <v>229</v>
      </c>
      <c r="CW140" s="98">
        <v>244</v>
      </c>
      <c r="CX140" s="98">
        <v>230</v>
      </c>
      <c r="CY140" s="98">
        <v>250</v>
      </c>
      <c r="CZ140" s="98">
        <v>296</v>
      </c>
      <c r="DA140" s="472">
        <f t="shared" si="28"/>
        <v>2821</v>
      </c>
      <c r="DB140" s="137">
        <v>193</v>
      </c>
      <c r="DC140" s="98">
        <v>192</v>
      </c>
      <c r="DD140" s="98">
        <v>221</v>
      </c>
      <c r="DE140" s="568">
        <f t="shared" si="57"/>
        <v>489</v>
      </c>
      <c r="DF140" s="485">
        <f t="shared" si="58"/>
        <v>601</v>
      </c>
      <c r="DG140" s="474">
        <f t="shared" si="59"/>
        <v>606</v>
      </c>
      <c r="DH140" s="363">
        <f t="shared" si="56"/>
        <v>0.83194675540765317</v>
      </c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</row>
    <row r="141" spans="1:135" ht="20.100000000000001" customHeight="1" x14ac:dyDescent="0.25">
      <c r="A141" s="536"/>
      <c r="B141" s="170" t="s">
        <v>42</v>
      </c>
      <c r="C141" s="171" t="s">
        <v>27</v>
      </c>
      <c r="D141" s="175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68">
        <f>SUM(D141:O141)</f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3</v>
      </c>
      <c r="V141" s="177">
        <v>2</v>
      </c>
      <c r="W141" s="177">
        <v>2</v>
      </c>
      <c r="X141" s="177">
        <v>3</v>
      </c>
      <c r="Y141" s="177">
        <v>6</v>
      </c>
      <c r="Z141" s="177">
        <v>5</v>
      </c>
      <c r="AA141" s="178">
        <v>6</v>
      </c>
      <c r="AB141" s="178">
        <v>10</v>
      </c>
      <c r="AC141" s="168">
        <f>SUM(Q141:AB141)</f>
        <v>37</v>
      </c>
      <c r="AD141" s="178">
        <v>8</v>
      </c>
      <c r="AE141" s="178">
        <v>2</v>
      </c>
      <c r="AF141" s="178">
        <v>6</v>
      </c>
      <c r="AG141" s="178">
        <v>6</v>
      </c>
      <c r="AH141" s="178">
        <v>6</v>
      </c>
      <c r="AI141" s="178">
        <v>1</v>
      </c>
      <c r="AJ141" s="178">
        <v>2</v>
      </c>
      <c r="AK141" s="178">
        <v>2</v>
      </c>
      <c r="AL141" s="178">
        <v>2</v>
      </c>
      <c r="AM141" s="178">
        <v>2</v>
      </c>
      <c r="AN141" s="178">
        <v>1</v>
      </c>
      <c r="AO141" s="428">
        <v>6</v>
      </c>
      <c r="AP141" s="137">
        <v>0</v>
      </c>
      <c r="AQ141" s="98">
        <v>2</v>
      </c>
      <c r="AR141" s="98">
        <v>1</v>
      </c>
      <c r="AS141" s="98">
        <v>2</v>
      </c>
      <c r="AT141" s="98">
        <v>0</v>
      </c>
      <c r="AU141" s="98">
        <v>1</v>
      </c>
      <c r="AV141" s="98">
        <v>4</v>
      </c>
      <c r="AW141" s="98">
        <v>0</v>
      </c>
      <c r="AX141" s="98">
        <v>0</v>
      </c>
      <c r="AY141" s="98">
        <v>0</v>
      </c>
      <c r="AZ141" s="98">
        <v>2</v>
      </c>
      <c r="BA141" s="98">
        <v>1</v>
      </c>
      <c r="BB141" s="137">
        <v>1</v>
      </c>
      <c r="BC141" s="98">
        <v>2</v>
      </c>
      <c r="BD141" s="98">
        <v>0</v>
      </c>
      <c r="BE141" s="98">
        <v>1</v>
      </c>
      <c r="BF141" s="98">
        <v>3</v>
      </c>
      <c r="BG141" s="98">
        <v>5</v>
      </c>
      <c r="BH141" s="98">
        <v>5</v>
      </c>
      <c r="BI141" s="98">
        <v>4</v>
      </c>
      <c r="BJ141" s="98">
        <v>1</v>
      </c>
      <c r="BK141" s="98">
        <v>0</v>
      </c>
      <c r="BL141" s="98">
        <v>4</v>
      </c>
      <c r="BM141" s="98">
        <v>7</v>
      </c>
      <c r="BN141" s="433">
        <f t="shared" si="60"/>
        <v>33</v>
      </c>
      <c r="BO141" s="98">
        <v>1</v>
      </c>
      <c r="BP141" s="98">
        <v>1</v>
      </c>
      <c r="BQ141" s="98">
        <v>1</v>
      </c>
      <c r="BR141" s="98">
        <v>5</v>
      </c>
      <c r="BS141" s="98">
        <v>1</v>
      </c>
      <c r="BT141" s="98">
        <v>0</v>
      </c>
      <c r="BU141" s="98">
        <v>1</v>
      </c>
      <c r="BV141" s="98">
        <v>0</v>
      </c>
      <c r="BW141" s="98">
        <v>4</v>
      </c>
      <c r="BX141" s="98">
        <v>0</v>
      </c>
      <c r="BY141" s="98">
        <v>1</v>
      </c>
      <c r="BZ141" s="98">
        <v>6</v>
      </c>
      <c r="CA141" s="472">
        <f t="shared" si="30"/>
        <v>21</v>
      </c>
      <c r="CB141" s="137">
        <v>3</v>
      </c>
      <c r="CC141" s="98">
        <v>0</v>
      </c>
      <c r="CD141" s="98">
        <v>3</v>
      </c>
      <c r="CE141" s="98">
        <v>0</v>
      </c>
      <c r="CF141" s="98">
        <v>1</v>
      </c>
      <c r="CG141" s="98">
        <v>3</v>
      </c>
      <c r="CH141" s="98">
        <v>2</v>
      </c>
      <c r="CI141" s="98">
        <v>1</v>
      </c>
      <c r="CJ141" s="98">
        <v>2</v>
      </c>
      <c r="CK141" s="98">
        <v>2</v>
      </c>
      <c r="CL141" s="98">
        <v>3</v>
      </c>
      <c r="CM141" s="241">
        <v>6</v>
      </c>
      <c r="CN141" s="433">
        <f t="shared" si="55"/>
        <v>26</v>
      </c>
      <c r="CO141" s="98">
        <v>0</v>
      </c>
      <c r="CP141" s="98">
        <v>0</v>
      </c>
      <c r="CQ141" s="98">
        <v>2</v>
      </c>
      <c r="CR141" s="98">
        <v>1</v>
      </c>
      <c r="CS141" s="98">
        <v>0</v>
      </c>
      <c r="CT141" s="98">
        <v>3</v>
      </c>
      <c r="CU141" s="98">
        <v>1</v>
      </c>
      <c r="CV141" s="98">
        <v>2</v>
      </c>
      <c r="CW141" s="98">
        <v>3</v>
      </c>
      <c r="CX141" s="98">
        <v>2</v>
      </c>
      <c r="CY141" s="98">
        <v>1</v>
      </c>
      <c r="CZ141" s="98">
        <v>2</v>
      </c>
      <c r="DA141" s="472">
        <f t="shared" si="28"/>
        <v>17</v>
      </c>
      <c r="DB141" s="137">
        <v>0</v>
      </c>
      <c r="DC141" s="98">
        <v>0</v>
      </c>
      <c r="DD141" s="98">
        <v>2</v>
      </c>
      <c r="DE141" s="568">
        <f t="shared" si="57"/>
        <v>6</v>
      </c>
      <c r="DF141" s="485">
        <f t="shared" si="58"/>
        <v>2</v>
      </c>
      <c r="DG141" s="474">
        <f t="shared" si="59"/>
        <v>2</v>
      </c>
      <c r="DH141" s="363"/>
      <c r="DN141" s="231"/>
      <c r="DO141" s="231"/>
      <c r="DP141" s="231"/>
      <c r="DQ141" s="231"/>
      <c r="DR141" s="231"/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</row>
    <row r="142" spans="1:135" ht="20.100000000000001" customHeight="1" x14ac:dyDescent="0.25">
      <c r="A142" s="536"/>
      <c r="B142" s="110" t="s">
        <v>149</v>
      </c>
      <c r="C142" s="129" t="s">
        <v>156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363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392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390">
        <v>0</v>
      </c>
      <c r="AP142" s="137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7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3">
        <f t="shared" si="6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0</v>
      </c>
      <c r="BX142" s="98">
        <v>0</v>
      </c>
      <c r="BY142" s="98">
        <v>0</v>
      </c>
      <c r="BZ142" s="98">
        <v>15</v>
      </c>
      <c r="CA142" s="472">
        <f t="shared" si="30"/>
        <v>15</v>
      </c>
      <c r="CB142" s="137">
        <v>3</v>
      </c>
      <c r="CC142" s="98">
        <v>3</v>
      </c>
      <c r="CD142" s="98">
        <v>4</v>
      </c>
      <c r="CE142" s="98">
        <v>4</v>
      </c>
      <c r="CF142" s="98">
        <v>1</v>
      </c>
      <c r="CG142" s="98">
        <v>3</v>
      </c>
      <c r="CH142" s="98">
        <v>5</v>
      </c>
      <c r="CI142" s="98">
        <v>5</v>
      </c>
      <c r="CJ142" s="98">
        <v>1</v>
      </c>
      <c r="CK142" s="98">
        <v>2</v>
      </c>
      <c r="CL142" s="98">
        <v>3</v>
      </c>
      <c r="CM142" s="241">
        <v>6</v>
      </c>
      <c r="CN142" s="433">
        <f t="shared" si="55"/>
        <v>40</v>
      </c>
      <c r="CO142" s="98">
        <v>1</v>
      </c>
      <c r="CP142" s="98">
        <v>2</v>
      </c>
      <c r="CQ142" s="98">
        <v>10</v>
      </c>
      <c r="CR142" s="98">
        <v>1</v>
      </c>
      <c r="CS142" s="98">
        <v>1</v>
      </c>
      <c r="CT142" s="98">
        <v>0</v>
      </c>
      <c r="CU142" s="98">
        <v>0</v>
      </c>
      <c r="CV142" s="98">
        <v>3</v>
      </c>
      <c r="CW142" s="98">
        <v>3</v>
      </c>
      <c r="CX142" s="98">
        <v>1</v>
      </c>
      <c r="CY142" s="98">
        <v>0</v>
      </c>
      <c r="CZ142" s="98">
        <v>0</v>
      </c>
      <c r="DA142" s="472">
        <f t="shared" si="28"/>
        <v>22</v>
      </c>
      <c r="DB142" s="137">
        <v>3</v>
      </c>
      <c r="DC142" s="98">
        <v>3</v>
      </c>
      <c r="DD142" s="98">
        <v>3</v>
      </c>
      <c r="DE142" s="568">
        <f t="shared" si="57"/>
        <v>10</v>
      </c>
      <c r="DF142" s="485">
        <f t="shared" si="58"/>
        <v>13</v>
      </c>
      <c r="DG142" s="474">
        <f t="shared" si="59"/>
        <v>9</v>
      </c>
      <c r="DH142" s="363">
        <f t="shared" si="56"/>
        <v>-30.76923076923077</v>
      </c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</row>
    <row r="143" spans="1:135" ht="20.100000000000001" customHeight="1" x14ac:dyDescent="0.25">
      <c r="A143" s="536"/>
      <c r="B143" s="110" t="s">
        <v>187</v>
      </c>
      <c r="C143" s="129" t="s">
        <v>188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2">
        <f t="shared" si="30"/>
        <v>0</v>
      </c>
      <c r="CB143" s="137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2</v>
      </c>
      <c r="CI143" s="98">
        <v>0</v>
      </c>
      <c r="CJ143" s="98">
        <v>1</v>
      </c>
      <c r="CK143" s="98">
        <v>1</v>
      </c>
      <c r="CL143" s="98">
        <v>0</v>
      </c>
      <c r="CM143" s="241">
        <v>1</v>
      </c>
      <c r="CN143" s="433">
        <f t="shared" si="55"/>
        <v>5</v>
      </c>
      <c r="CO143" s="98">
        <v>0</v>
      </c>
      <c r="CP143" s="98">
        <v>2</v>
      </c>
      <c r="CQ143" s="98">
        <v>0</v>
      </c>
      <c r="CR143" s="98">
        <v>0</v>
      </c>
      <c r="CS143" s="98">
        <v>2</v>
      </c>
      <c r="CT143" s="98">
        <v>0</v>
      </c>
      <c r="CU143" s="98">
        <v>0</v>
      </c>
      <c r="CV143" s="98">
        <v>4</v>
      </c>
      <c r="CW143" s="98">
        <v>1</v>
      </c>
      <c r="CX143" s="98">
        <v>1</v>
      </c>
      <c r="CY143" s="98">
        <v>1</v>
      </c>
      <c r="CZ143" s="98">
        <v>0</v>
      </c>
      <c r="DA143" s="472">
        <f t="shared" si="28"/>
        <v>11</v>
      </c>
      <c r="DB143" s="137">
        <v>0</v>
      </c>
      <c r="DC143" s="98">
        <v>0</v>
      </c>
      <c r="DD143" s="98">
        <v>0</v>
      </c>
      <c r="DE143" s="568">
        <f t="shared" si="57"/>
        <v>0</v>
      </c>
      <c r="DF143" s="485">
        <f t="shared" si="58"/>
        <v>2</v>
      </c>
      <c r="DG143" s="474">
        <f t="shared" si="59"/>
        <v>0</v>
      </c>
      <c r="DH143" s="363">
        <f t="shared" si="56"/>
        <v>-100</v>
      </c>
      <c r="DN143" s="231"/>
      <c r="DO143" s="231"/>
      <c r="DP143" s="231"/>
      <c r="DQ143" s="231"/>
      <c r="DR143" s="231"/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</row>
    <row r="144" spans="1:135" ht="20.100000000000001" customHeight="1" x14ac:dyDescent="0.25">
      <c r="A144" s="536"/>
      <c r="B144" s="110" t="s">
        <v>86</v>
      </c>
      <c r="C144" s="129" t="s">
        <v>87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21</v>
      </c>
      <c r="AX144" s="98">
        <v>20</v>
      </c>
      <c r="AY144" s="98">
        <v>23</v>
      </c>
      <c r="AZ144" s="98">
        <v>20</v>
      </c>
      <c r="BA144" s="98">
        <v>21</v>
      </c>
      <c r="BB144" s="137">
        <v>21</v>
      </c>
      <c r="BC144" s="98">
        <v>18</v>
      </c>
      <c r="BD144" s="98">
        <v>22</v>
      </c>
      <c r="BE144" s="98">
        <v>22</v>
      </c>
      <c r="BF144" s="98">
        <v>22</v>
      </c>
      <c r="BG144" s="98">
        <v>19</v>
      </c>
      <c r="BH144" s="98">
        <v>23</v>
      </c>
      <c r="BI144" s="98">
        <v>21</v>
      </c>
      <c r="BJ144" s="98">
        <v>24</v>
      </c>
      <c r="BK144" s="98">
        <v>21</v>
      </c>
      <c r="BL144" s="98">
        <v>20</v>
      </c>
      <c r="BM144" s="98">
        <v>19</v>
      </c>
      <c r="BN144" s="433">
        <f t="shared" si="60"/>
        <v>252</v>
      </c>
      <c r="BO144" s="98">
        <v>22</v>
      </c>
      <c r="BP144" s="98">
        <v>19</v>
      </c>
      <c r="BQ144" s="98">
        <v>20</v>
      </c>
      <c r="BR144" s="98">
        <v>19</v>
      </c>
      <c r="BS144" s="98">
        <v>13</v>
      </c>
      <c r="BT144" s="98">
        <v>8</v>
      </c>
      <c r="BU144" s="98">
        <v>16</v>
      </c>
      <c r="BV144" s="98">
        <v>13</v>
      </c>
      <c r="BW144" s="98">
        <v>12</v>
      </c>
      <c r="BX144" s="98">
        <v>12</v>
      </c>
      <c r="BY144" s="98">
        <v>8</v>
      </c>
      <c r="BZ144" s="98">
        <v>8</v>
      </c>
      <c r="CA144" s="472">
        <f t="shared" si="30"/>
        <v>170</v>
      </c>
      <c r="CB144" s="137">
        <v>10</v>
      </c>
      <c r="CC144" s="98">
        <v>9</v>
      </c>
      <c r="CD144" s="98">
        <v>11</v>
      </c>
      <c r="CE144" s="98">
        <v>9</v>
      </c>
      <c r="CF144" s="98">
        <v>4</v>
      </c>
      <c r="CG144" s="98">
        <v>11</v>
      </c>
      <c r="CH144" s="98">
        <v>10</v>
      </c>
      <c r="CI144" s="98">
        <v>8</v>
      </c>
      <c r="CJ144" s="98">
        <v>16</v>
      </c>
      <c r="CK144" s="98">
        <v>16</v>
      </c>
      <c r="CL144" s="98">
        <v>9</v>
      </c>
      <c r="CM144" s="241">
        <v>4</v>
      </c>
      <c r="CN144" s="433">
        <f t="shared" si="55"/>
        <v>117</v>
      </c>
      <c r="CO144" s="98">
        <v>3</v>
      </c>
      <c r="CP144" s="98">
        <v>10</v>
      </c>
      <c r="CQ144" s="98">
        <v>10</v>
      </c>
      <c r="CR144" s="98">
        <v>11</v>
      </c>
      <c r="CS144" s="98">
        <v>9</v>
      </c>
      <c r="CT144" s="98">
        <v>6</v>
      </c>
      <c r="CU144" s="98">
        <v>9</v>
      </c>
      <c r="CV144" s="98">
        <v>16</v>
      </c>
      <c r="CW144" s="98">
        <v>14</v>
      </c>
      <c r="CX144" s="98">
        <v>13</v>
      </c>
      <c r="CY144" s="98">
        <v>6</v>
      </c>
      <c r="CZ144" s="98">
        <v>2</v>
      </c>
      <c r="DA144" s="472">
        <f t="shared" si="28"/>
        <v>109</v>
      </c>
      <c r="DB144" s="137">
        <v>7</v>
      </c>
      <c r="DC144" s="98">
        <v>5</v>
      </c>
      <c r="DD144" s="98">
        <v>13</v>
      </c>
      <c r="DE144" s="568">
        <f t="shared" si="57"/>
        <v>30</v>
      </c>
      <c r="DF144" s="485">
        <f t="shared" si="58"/>
        <v>23</v>
      </c>
      <c r="DG144" s="474">
        <f t="shared" si="59"/>
        <v>25</v>
      </c>
      <c r="DH144" s="363">
        <f t="shared" si="56"/>
        <v>8.6956521739130377</v>
      </c>
      <c r="DN144" s="231"/>
      <c r="DO144" s="231"/>
      <c r="DP144" s="231"/>
      <c r="DQ144" s="231"/>
      <c r="DR144" s="231"/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</row>
    <row r="145" spans="1:3413" ht="20.100000000000001" customHeight="1" thickBot="1" x14ac:dyDescent="0.3">
      <c r="A145" s="536"/>
      <c r="B145" s="110" t="s">
        <v>152</v>
      </c>
      <c r="C145" s="129" t="s">
        <v>157</v>
      </c>
      <c r="D145" s="180">
        <v>0</v>
      </c>
      <c r="E145" s="181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364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  <c r="AB145" s="181">
        <v>0</v>
      </c>
      <c r="AC145" s="393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391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243">
        <v>0</v>
      </c>
      <c r="BC145" s="244">
        <v>0</v>
      </c>
      <c r="BD145" s="244">
        <v>0</v>
      </c>
      <c r="BE145" s="244">
        <v>0</v>
      </c>
      <c r="BF145" s="244">
        <v>0</v>
      </c>
      <c r="BG145" s="244">
        <v>0</v>
      </c>
      <c r="BH145" s="244">
        <v>0</v>
      </c>
      <c r="BI145" s="244">
        <v>0</v>
      </c>
      <c r="BJ145" s="244">
        <v>0</v>
      </c>
      <c r="BK145" s="244">
        <v>0</v>
      </c>
      <c r="BL145" s="244">
        <v>0</v>
      </c>
      <c r="BM145" s="244">
        <v>0</v>
      </c>
      <c r="BN145" s="433">
        <f t="shared" si="60"/>
        <v>0</v>
      </c>
      <c r="BO145" s="244">
        <v>0</v>
      </c>
      <c r="BP145" s="244">
        <v>0</v>
      </c>
      <c r="BQ145" s="244">
        <v>0</v>
      </c>
      <c r="BR145" s="244">
        <v>0</v>
      </c>
      <c r="BS145" s="244">
        <v>0</v>
      </c>
      <c r="BT145" s="244">
        <v>0</v>
      </c>
      <c r="BU145" s="244">
        <v>0</v>
      </c>
      <c r="BV145" s="244">
        <v>0</v>
      </c>
      <c r="BW145" s="244">
        <v>0</v>
      </c>
      <c r="BX145" s="244">
        <v>0</v>
      </c>
      <c r="BY145" s="244">
        <v>0</v>
      </c>
      <c r="BZ145" s="98">
        <v>8</v>
      </c>
      <c r="CA145" s="472">
        <f t="shared" si="30"/>
        <v>8</v>
      </c>
      <c r="CB145" s="137">
        <v>14</v>
      </c>
      <c r="CC145" s="98">
        <v>12</v>
      </c>
      <c r="CD145" s="98">
        <v>15</v>
      </c>
      <c r="CE145" s="98">
        <v>121</v>
      </c>
      <c r="CF145" s="98">
        <v>16</v>
      </c>
      <c r="CG145" s="98">
        <v>22</v>
      </c>
      <c r="CH145" s="98">
        <v>29</v>
      </c>
      <c r="CI145" s="98">
        <v>30</v>
      </c>
      <c r="CJ145" s="98">
        <v>34</v>
      </c>
      <c r="CK145" s="244">
        <v>40</v>
      </c>
      <c r="CL145" s="98">
        <v>35</v>
      </c>
      <c r="CM145" s="241">
        <v>37</v>
      </c>
      <c r="CN145" s="433">
        <f t="shared" si="55"/>
        <v>405</v>
      </c>
      <c r="CO145" s="98">
        <v>36</v>
      </c>
      <c r="CP145" s="98">
        <v>42</v>
      </c>
      <c r="CQ145" s="98">
        <v>41</v>
      </c>
      <c r="CR145" s="98">
        <v>38</v>
      </c>
      <c r="CS145" s="98">
        <v>42</v>
      </c>
      <c r="CT145" s="98">
        <v>58</v>
      </c>
      <c r="CU145" s="98">
        <v>59</v>
      </c>
      <c r="CV145" s="98">
        <v>63</v>
      </c>
      <c r="CW145" s="98">
        <v>49</v>
      </c>
      <c r="CX145" s="98">
        <v>65</v>
      </c>
      <c r="CY145" s="98">
        <v>66</v>
      </c>
      <c r="CZ145" s="98">
        <v>66</v>
      </c>
      <c r="DA145" s="472">
        <f t="shared" si="28"/>
        <v>625</v>
      </c>
      <c r="DB145" s="137">
        <v>68</v>
      </c>
      <c r="DC145" s="98">
        <v>62</v>
      </c>
      <c r="DD145" s="98">
        <v>65</v>
      </c>
      <c r="DE145" s="568">
        <f t="shared" si="57"/>
        <v>41</v>
      </c>
      <c r="DF145" s="485">
        <f t="shared" si="58"/>
        <v>119</v>
      </c>
      <c r="DG145" s="474">
        <f t="shared" si="59"/>
        <v>195</v>
      </c>
      <c r="DH145" s="363">
        <f t="shared" si="56"/>
        <v>63.865546218487388</v>
      </c>
      <c r="DN145" s="231"/>
      <c r="DO145" s="231"/>
      <c r="DP145" s="231"/>
      <c r="DQ145" s="231"/>
      <c r="DR145" s="231"/>
      <c r="DS145" s="231"/>
      <c r="DT145" s="231"/>
      <c r="DU145" s="231"/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</row>
    <row r="146" spans="1:3413" s="38" customFormat="1" ht="20.100000000000001" customHeight="1" thickBot="1" x14ac:dyDescent="0.35">
      <c r="A146" s="536"/>
      <c r="B146" s="341" t="s">
        <v>72</v>
      </c>
      <c r="C146" s="339"/>
      <c r="D146" s="183">
        <f t="shared" ref="D146:AI146" si="61">SUM(D147:D180)</f>
        <v>1278</v>
      </c>
      <c r="E146" s="167">
        <f t="shared" si="61"/>
        <v>1159</v>
      </c>
      <c r="F146" s="167">
        <f t="shared" si="61"/>
        <v>1363</v>
      </c>
      <c r="G146" s="167">
        <f t="shared" si="61"/>
        <v>1303</v>
      </c>
      <c r="H146" s="167">
        <f t="shared" si="61"/>
        <v>1437</v>
      </c>
      <c r="I146" s="167">
        <f t="shared" si="61"/>
        <v>1427</v>
      </c>
      <c r="J146" s="167">
        <f t="shared" si="61"/>
        <v>1443</v>
      </c>
      <c r="K146" s="167">
        <f t="shared" si="61"/>
        <v>1253</v>
      </c>
      <c r="L146" s="167">
        <f t="shared" si="61"/>
        <v>1317</v>
      </c>
      <c r="M146" s="167">
        <f t="shared" si="61"/>
        <v>1293</v>
      </c>
      <c r="N146" s="167">
        <f t="shared" si="61"/>
        <v>1341</v>
      </c>
      <c r="O146" s="415">
        <f t="shared" si="61"/>
        <v>1452</v>
      </c>
      <c r="P146" s="167">
        <f t="shared" si="61"/>
        <v>16066</v>
      </c>
      <c r="Q146" s="183">
        <f t="shared" si="61"/>
        <v>1123</v>
      </c>
      <c r="R146" s="167">
        <f t="shared" si="61"/>
        <v>1114</v>
      </c>
      <c r="S146" s="167">
        <f t="shared" si="61"/>
        <v>1377</v>
      </c>
      <c r="T146" s="167">
        <f t="shared" si="61"/>
        <v>1365</v>
      </c>
      <c r="U146" s="167">
        <f t="shared" si="61"/>
        <v>1391</v>
      </c>
      <c r="V146" s="167">
        <f t="shared" si="61"/>
        <v>1516</v>
      </c>
      <c r="W146" s="167">
        <f t="shared" si="61"/>
        <v>1344</v>
      </c>
      <c r="X146" s="167">
        <f t="shared" si="61"/>
        <v>1286</v>
      </c>
      <c r="Y146" s="167">
        <f t="shared" si="61"/>
        <v>1294</v>
      </c>
      <c r="Z146" s="167">
        <f t="shared" si="61"/>
        <v>1301</v>
      </c>
      <c r="AA146" s="167">
        <f t="shared" si="61"/>
        <v>1209</v>
      </c>
      <c r="AB146" s="415">
        <f t="shared" si="61"/>
        <v>1570</v>
      </c>
      <c r="AC146" s="167">
        <f t="shared" si="61"/>
        <v>15890</v>
      </c>
      <c r="AD146" s="183">
        <f t="shared" si="61"/>
        <v>1201</v>
      </c>
      <c r="AE146" s="167">
        <f t="shared" si="61"/>
        <v>1159</v>
      </c>
      <c r="AF146" s="167">
        <f t="shared" si="61"/>
        <v>1296</v>
      </c>
      <c r="AG146" s="167">
        <f t="shared" si="61"/>
        <v>1199</v>
      </c>
      <c r="AH146" s="167">
        <f t="shared" si="61"/>
        <v>1384</v>
      </c>
      <c r="AI146" s="167">
        <f t="shared" si="61"/>
        <v>1273</v>
      </c>
      <c r="AJ146" s="167">
        <f t="shared" ref="AJ146:BM146" si="62">SUM(AJ147:AJ180)</f>
        <v>1309</v>
      </c>
      <c r="AK146" s="167">
        <f t="shared" si="62"/>
        <v>1523</v>
      </c>
      <c r="AL146" s="167">
        <f t="shared" si="62"/>
        <v>1448</v>
      </c>
      <c r="AM146" s="167">
        <f t="shared" si="62"/>
        <v>1308</v>
      </c>
      <c r="AN146" s="167">
        <f t="shared" si="62"/>
        <v>1408</v>
      </c>
      <c r="AO146" s="415">
        <f t="shared" si="62"/>
        <v>1496</v>
      </c>
      <c r="AP146" s="167">
        <f t="shared" si="62"/>
        <v>1302</v>
      </c>
      <c r="AQ146" s="167">
        <f t="shared" si="62"/>
        <v>1244</v>
      </c>
      <c r="AR146" s="167">
        <f t="shared" si="62"/>
        <v>1562</v>
      </c>
      <c r="AS146" s="167">
        <f t="shared" si="62"/>
        <v>1473</v>
      </c>
      <c r="AT146" s="167">
        <f t="shared" si="62"/>
        <v>1774</v>
      </c>
      <c r="AU146" s="167">
        <f t="shared" si="62"/>
        <v>1379</v>
      </c>
      <c r="AV146" s="167">
        <f t="shared" si="62"/>
        <v>1455</v>
      </c>
      <c r="AW146" s="167">
        <f t="shared" si="62"/>
        <v>1463</v>
      </c>
      <c r="AX146" s="167">
        <f t="shared" si="62"/>
        <v>1389</v>
      </c>
      <c r="AY146" s="167">
        <f t="shared" si="62"/>
        <v>1506</v>
      </c>
      <c r="AZ146" s="167">
        <f t="shared" si="62"/>
        <v>1319</v>
      </c>
      <c r="BA146" s="167">
        <f t="shared" si="62"/>
        <v>1312</v>
      </c>
      <c r="BB146" s="183">
        <f t="shared" si="62"/>
        <v>1404</v>
      </c>
      <c r="BC146" s="167">
        <f t="shared" si="62"/>
        <v>1231</v>
      </c>
      <c r="BD146" s="167">
        <f t="shared" si="62"/>
        <v>1360</v>
      </c>
      <c r="BE146" s="167">
        <f t="shared" si="62"/>
        <v>1453</v>
      </c>
      <c r="BF146" s="167">
        <f t="shared" si="62"/>
        <v>1409</v>
      </c>
      <c r="BG146" s="167">
        <f t="shared" si="62"/>
        <v>1333</v>
      </c>
      <c r="BH146" s="167">
        <f t="shared" si="62"/>
        <v>1468</v>
      </c>
      <c r="BI146" s="167">
        <f t="shared" si="62"/>
        <v>1513</v>
      </c>
      <c r="BJ146" s="167">
        <f t="shared" si="62"/>
        <v>1469</v>
      </c>
      <c r="BK146" s="167">
        <f t="shared" si="62"/>
        <v>1605</v>
      </c>
      <c r="BL146" s="167">
        <f t="shared" si="62"/>
        <v>1480</v>
      </c>
      <c r="BM146" s="167">
        <f t="shared" si="62"/>
        <v>1459</v>
      </c>
      <c r="BN146" s="169">
        <f t="shared" si="60"/>
        <v>17184</v>
      </c>
      <c r="BO146" s="167">
        <f t="shared" ref="BO146:CL146" si="63">SUM(BO147:BO180)</f>
        <v>1441</v>
      </c>
      <c r="BP146" s="167">
        <f t="shared" si="63"/>
        <v>1370</v>
      </c>
      <c r="BQ146" s="167">
        <f t="shared" si="63"/>
        <v>1413</v>
      </c>
      <c r="BR146" s="167">
        <f t="shared" si="63"/>
        <v>1496</v>
      </c>
      <c r="BS146" s="167">
        <f t="shared" si="63"/>
        <v>1559</v>
      </c>
      <c r="BT146" s="167">
        <f t="shared" si="63"/>
        <v>1442</v>
      </c>
      <c r="BU146" s="167">
        <f t="shared" si="63"/>
        <v>1569</v>
      </c>
      <c r="BV146" s="167">
        <f t="shared" si="63"/>
        <v>1631</v>
      </c>
      <c r="BW146" s="167">
        <f t="shared" si="63"/>
        <v>1660</v>
      </c>
      <c r="BX146" s="167">
        <f t="shared" si="63"/>
        <v>1710</v>
      </c>
      <c r="BY146" s="167">
        <f t="shared" si="63"/>
        <v>1399</v>
      </c>
      <c r="BZ146" s="167">
        <f t="shared" si="63"/>
        <v>1975</v>
      </c>
      <c r="CA146" s="169">
        <f t="shared" si="30"/>
        <v>18665</v>
      </c>
      <c r="CB146" s="183">
        <f t="shared" si="63"/>
        <v>1741</v>
      </c>
      <c r="CC146" s="167">
        <f t="shared" si="63"/>
        <v>1527</v>
      </c>
      <c r="CD146" s="167">
        <f t="shared" si="63"/>
        <v>1817</v>
      </c>
      <c r="CE146" s="167">
        <f t="shared" si="63"/>
        <v>1883</v>
      </c>
      <c r="CF146" s="167">
        <f t="shared" si="63"/>
        <v>1685</v>
      </c>
      <c r="CG146" s="167">
        <f t="shared" ref="CG146:CH146" si="64">SUM(CG147:CG180)</f>
        <v>1864</v>
      </c>
      <c r="CH146" s="167">
        <f t="shared" si="64"/>
        <v>2134</v>
      </c>
      <c r="CI146" s="167">
        <f t="shared" si="63"/>
        <v>2080</v>
      </c>
      <c r="CJ146" s="167">
        <f t="shared" si="63"/>
        <v>2144</v>
      </c>
      <c r="CK146" s="167">
        <f t="shared" si="63"/>
        <v>2271</v>
      </c>
      <c r="CL146" s="167">
        <f t="shared" si="63"/>
        <v>2080</v>
      </c>
      <c r="CM146" s="415">
        <f t="shared" ref="CM146:DD146" si="65">SUM(CM147:CM180)</f>
        <v>2347</v>
      </c>
      <c r="CN146" s="169">
        <f>SUM(CB146:CM146)</f>
        <v>23573</v>
      </c>
      <c r="CO146" s="167">
        <f t="shared" si="65"/>
        <v>2023</v>
      </c>
      <c r="CP146" s="167">
        <f t="shared" si="65"/>
        <v>1980</v>
      </c>
      <c r="CQ146" s="167">
        <f t="shared" si="65"/>
        <v>2279</v>
      </c>
      <c r="CR146" s="167">
        <f t="shared" si="65"/>
        <v>2288</v>
      </c>
      <c r="CS146" s="167">
        <f t="shared" si="65"/>
        <v>2247</v>
      </c>
      <c r="CT146" s="167">
        <f t="shared" si="65"/>
        <v>2367</v>
      </c>
      <c r="CU146" s="167">
        <f t="shared" si="65"/>
        <v>2293</v>
      </c>
      <c r="CV146" s="167">
        <f t="shared" si="65"/>
        <v>2499</v>
      </c>
      <c r="CW146" s="167">
        <f t="shared" si="65"/>
        <v>2390</v>
      </c>
      <c r="CX146" s="167">
        <f t="shared" si="65"/>
        <v>2277</v>
      </c>
      <c r="CY146" s="167">
        <f t="shared" si="65"/>
        <v>2349</v>
      </c>
      <c r="CZ146" s="167">
        <f t="shared" si="65"/>
        <v>2329</v>
      </c>
      <c r="DA146" s="528">
        <f t="shared" ref="DA146:DA184" si="66">SUM(CO146:CZ146)</f>
        <v>27321</v>
      </c>
      <c r="DB146" s="183">
        <f t="shared" si="65"/>
        <v>2174</v>
      </c>
      <c r="DC146" s="167">
        <f t="shared" si="65"/>
        <v>1970</v>
      </c>
      <c r="DD146" s="167">
        <f t="shared" si="65"/>
        <v>2464</v>
      </c>
      <c r="DE146" s="586">
        <f t="shared" si="57"/>
        <v>5085</v>
      </c>
      <c r="DF146" s="566">
        <f t="shared" si="58"/>
        <v>6282</v>
      </c>
      <c r="DG146" s="527">
        <f t="shared" si="59"/>
        <v>6608</v>
      </c>
      <c r="DH146" s="174">
        <f t="shared" si="56"/>
        <v>5.1894301177968893</v>
      </c>
      <c r="DI146" s="231"/>
      <c r="DJ146" s="231"/>
      <c r="DK146" s="231"/>
      <c r="DL146" s="231"/>
      <c r="DM146" s="231"/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  <c r="ZE146" s="10"/>
      <c r="ZF146" s="10"/>
      <c r="ZG146" s="10"/>
      <c r="ZH146" s="10"/>
      <c r="ZI146" s="10"/>
      <c r="ZJ146" s="10"/>
      <c r="ZK146" s="10"/>
      <c r="ZL146" s="10"/>
      <c r="ZM146" s="10"/>
      <c r="ZN146" s="10"/>
      <c r="ZO146" s="10"/>
      <c r="ZP146" s="10"/>
      <c r="ZQ146" s="10"/>
      <c r="ZR146" s="10"/>
      <c r="ZS146" s="10"/>
      <c r="ZT146" s="10"/>
      <c r="ZU146" s="10"/>
      <c r="ZV146" s="10"/>
      <c r="ZW146" s="10"/>
      <c r="ZX146" s="10"/>
      <c r="ZY146" s="10"/>
      <c r="ZZ146" s="10"/>
      <c r="AAA146" s="10"/>
      <c r="AAB146" s="10"/>
      <c r="AAC146" s="10"/>
      <c r="AAD146" s="10"/>
      <c r="AAE146" s="10"/>
      <c r="AAF146" s="10"/>
      <c r="AAG146" s="10"/>
      <c r="AAH146" s="10"/>
      <c r="AAI146" s="10"/>
      <c r="AAJ146" s="10"/>
      <c r="AAK146" s="10"/>
      <c r="AAL146" s="10"/>
      <c r="AAM146" s="10"/>
      <c r="AAN146" s="10"/>
      <c r="AAO146" s="10"/>
      <c r="AAP146" s="10"/>
      <c r="AAQ146" s="10"/>
      <c r="AAR146" s="10"/>
      <c r="AAS146" s="10"/>
      <c r="AAT146" s="10"/>
      <c r="AAU146" s="10"/>
      <c r="AAV146" s="10"/>
      <c r="AAW146" s="10"/>
      <c r="AAX146" s="10"/>
      <c r="AAY146" s="10"/>
      <c r="AAZ146" s="10"/>
      <c r="ABA146" s="10"/>
      <c r="ABB146" s="10"/>
      <c r="ABC146" s="10"/>
      <c r="ABD146" s="10"/>
      <c r="ABE146" s="10"/>
      <c r="ABF146" s="10"/>
      <c r="ABG146" s="10"/>
      <c r="ABH146" s="10"/>
      <c r="ABI146" s="10"/>
      <c r="ABJ146" s="10"/>
      <c r="ABK146" s="10"/>
      <c r="ABL146" s="10"/>
      <c r="ABM146" s="10"/>
      <c r="ABN146" s="10"/>
      <c r="ABO146" s="10"/>
      <c r="ABP146" s="10"/>
      <c r="ABQ146" s="10"/>
      <c r="ABR146" s="10"/>
      <c r="ABS146" s="10"/>
      <c r="ABT146" s="10"/>
      <c r="ABU146" s="10"/>
      <c r="ABV146" s="10"/>
      <c r="ABW146" s="10"/>
      <c r="ABX146" s="10"/>
      <c r="ABY146" s="10"/>
      <c r="ABZ146" s="10"/>
      <c r="ACA146" s="10"/>
      <c r="ACB146" s="10"/>
      <c r="ACC146" s="10"/>
      <c r="ACD146" s="10"/>
      <c r="ACE146" s="10"/>
      <c r="ACF146" s="10"/>
      <c r="ACG146" s="10"/>
      <c r="ACH146" s="10"/>
      <c r="ACI146" s="10"/>
      <c r="ACJ146" s="10"/>
      <c r="ACK146" s="10"/>
      <c r="ACL146" s="10"/>
      <c r="ACM146" s="10"/>
      <c r="ACN146" s="10"/>
      <c r="ACO146" s="10"/>
      <c r="ACP146" s="10"/>
      <c r="ACQ146" s="10"/>
      <c r="ACR146" s="10"/>
      <c r="ACS146" s="10"/>
      <c r="ACT146" s="10"/>
      <c r="ACU146" s="10"/>
      <c r="ACV146" s="10"/>
      <c r="ACW146" s="10"/>
      <c r="ACX146" s="10"/>
      <c r="ACY146" s="10"/>
      <c r="ACZ146" s="10"/>
      <c r="ADA146" s="10"/>
      <c r="ADB146" s="10"/>
      <c r="ADC146" s="10"/>
      <c r="ADD146" s="10"/>
      <c r="ADE146" s="10"/>
      <c r="ADF146" s="10"/>
      <c r="ADG146" s="10"/>
      <c r="ADH146" s="10"/>
      <c r="ADI146" s="10"/>
      <c r="ADJ146" s="10"/>
      <c r="ADK146" s="10"/>
      <c r="ADL146" s="10"/>
      <c r="ADM146" s="10"/>
      <c r="ADN146" s="10"/>
      <c r="ADO146" s="10"/>
      <c r="ADP146" s="10"/>
      <c r="ADQ146" s="10"/>
      <c r="ADR146" s="10"/>
      <c r="ADS146" s="10"/>
      <c r="ADT146" s="10"/>
      <c r="ADU146" s="10"/>
      <c r="ADV146" s="10"/>
      <c r="ADW146" s="10"/>
      <c r="ADX146" s="10"/>
      <c r="ADY146" s="10"/>
      <c r="ADZ146" s="10"/>
      <c r="AEA146" s="10"/>
      <c r="AEB146" s="10"/>
      <c r="AEC146" s="10"/>
      <c r="AED146" s="10"/>
      <c r="AEE146" s="10"/>
      <c r="AEF146" s="10"/>
      <c r="AEG146" s="10"/>
      <c r="AEH146" s="10"/>
      <c r="AEI146" s="10"/>
      <c r="AEJ146" s="10"/>
      <c r="AEK146" s="10"/>
      <c r="AEL146" s="10"/>
      <c r="AEM146" s="10"/>
      <c r="AEN146" s="10"/>
      <c r="AEO146" s="10"/>
      <c r="AEP146" s="10"/>
      <c r="AEQ146" s="10"/>
      <c r="AER146" s="10"/>
      <c r="AES146" s="10"/>
      <c r="AET146" s="10"/>
      <c r="AEU146" s="10"/>
      <c r="AEV146" s="10"/>
      <c r="AEW146" s="10"/>
      <c r="AEX146" s="10"/>
      <c r="AEY146" s="10"/>
      <c r="AEZ146" s="10"/>
      <c r="AFA146" s="10"/>
      <c r="AFB146" s="10"/>
      <c r="AFC146" s="10"/>
      <c r="AFD146" s="10"/>
      <c r="AFE146" s="10"/>
      <c r="AFF146" s="10"/>
      <c r="AFG146" s="10"/>
      <c r="AFH146" s="10"/>
      <c r="AFI146" s="10"/>
      <c r="AFJ146" s="10"/>
      <c r="AFK146" s="10"/>
      <c r="AFL146" s="10"/>
      <c r="AFM146" s="10"/>
      <c r="AFN146" s="10"/>
      <c r="AFO146" s="10"/>
      <c r="AFP146" s="10"/>
      <c r="AFQ146" s="10"/>
      <c r="AFR146" s="10"/>
      <c r="AFS146" s="10"/>
      <c r="AFT146" s="10"/>
      <c r="AFU146" s="10"/>
      <c r="AFV146" s="10"/>
      <c r="AFW146" s="10"/>
      <c r="AFX146" s="10"/>
      <c r="AFY146" s="10"/>
      <c r="AFZ146" s="10"/>
      <c r="AGA146" s="10"/>
      <c r="AGB146" s="10"/>
      <c r="AGC146" s="10"/>
      <c r="AGD146" s="10"/>
      <c r="AGE146" s="10"/>
      <c r="AGF146" s="10"/>
      <c r="AGG146" s="10"/>
      <c r="AGH146" s="10"/>
      <c r="AGI146" s="10"/>
      <c r="AGJ146" s="10"/>
      <c r="AGK146" s="10"/>
      <c r="AGL146" s="10"/>
      <c r="AGM146" s="10"/>
      <c r="AGN146" s="10"/>
      <c r="AGO146" s="10"/>
      <c r="AGP146" s="10"/>
      <c r="AGQ146" s="10"/>
      <c r="AGR146" s="10"/>
      <c r="AGS146" s="10"/>
      <c r="AGT146" s="10"/>
      <c r="AGU146" s="10"/>
      <c r="AGV146" s="10"/>
      <c r="AGW146" s="10"/>
      <c r="AGX146" s="10"/>
      <c r="AGY146" s="10"/>
      <c r="AGZ146" s="10"/>
      <c r="AHA146" s="10"/>
      <c r="AHB146" s="10"/>
      <c r="AHC146" s="10"/>
      <c r="AHD146" s="10"/>
      <c r="AHE146" s="10"/>
      <c r="AHF146" s="10"/>
      <c r="AHG146" s="10"/>
      <c r="AHH146" s="10"/>
      <c r="AHI146" s="10"/>
      <c r="AHJ146" s="10"/>
      <c r="AHK146" s="10"/>
      <c r="AHL146" s="10"/>
      <c r="AHM146" s="10"/>
      <c r="AHN146" s="10"/>
      <c r="AHO146" s="10"/>
      <c r="AHP146" s="10"/>
      <c r="AHQ146" s="10"/>
      <c r="AHR146" s="10"/>
      <c r="AHS146" s="10"/>
      <c r="AHT146" s="10"/>
      <c r="AHU146" s="10"/>
      <c r="AHV146" s="10"/>
      <c r="AHW146" s="10"/>
      <c r="AHX146" s="10"/>
      <c r="AHY146" s="10"/>
      <c r="AHZ146" s="10"/>
      <c r="AIA146" s="10"/>
      <c r="AIB146" s="10"/>
      <c r="AIC146" s="10"/>
      <c r="AID146" s="10"/>
      <c r="AIE146" s="10"/>
      <c r="AIF146" s="10"/>
      <c r="AIG146" s="10"/>
      <c r="AIH146" s="10"/>
      <c r="AII146" s="10"/>
      <c r="AIJ146" s="10"/>
      <c r="AIK146" s="10"/>
      <c r="AIL146" s="10"/>
      <c r="AIM146" s="10"/>
      <c r="AIN146" s="10"/>
      <c r="AIO146" s="10"/>
      <c r="AIP146" s="10"/>
      <c r="AIQ146" s="10"/>
      <c r="AIR146" s="10"/>
      <c r="AIS146" s="10"/>
      <c r="AIT146" s="10"/>
      <c r="AIU146" s="10"/>
      <c r="AIV146" s="10"/>
      <c r="AIW146" s="10"/>
      <c r="AIX146" s="10"/>
      <c r="AIY146" s="10"/>
      <c r="AIZ146" s="10"/>
      <c r="AJA146" s="10"/>
      <c r="AJB146" s="10"/>
      <c r="AJC146" s="10"/>
      <c r="AJD146" s="10"/>
      <c r="AJE146" s="10"/>
      <c r="AJF146" s="10"/>
      <c r="AJG146" s="10"/>
      <c r="AJH146" s="10"/>
      <c r="AJI146" s="10"/>
      <c r="AJJ146" s="10"/>
      <c r="AJK146" s="10"/>
      <c r="AJL146" s="10"/>
      <c r="AJM146" s="10"/>
      <c r="AJN146" s="10"/>
      <c r="AJO146" s="10"/>
      <c r="AJP146" s="10"/>
      <c r="AJQ146" s="10"/>
      <c r="AJR146" s="10"/>
      <c r="AJS146" s="10"/>
      <c r="AJT146" s="10"/>
      <c r="AJU146" s="10"/>
      <c r="AJV146" s="10"/>
      <c r="AJW146" s="10"/>
      <c r="AJX146" s="10"/>
      <c r="AJY146" s="10"/>
      <c r="AJZ146" s="10"/>
      <c r="AKA146" s="10"/>
      <c r="AKB146" s="10"/>
      <c r="AKC146" s="10"/>
      <c r="AKD146" s="10"/>
      <c r="AKE146" s="10"/>
      <c r="AKF146" s="10"/>
      <c r="AKG146" s="10"/>
      <c r="AKH146" s="10"/>
      <c r="AKI146" s="10"/>
      <c r="AKJ146" s="10"/>
      <c r="AKK146" s="10"/>
      <c r="AKL146" s="10"/>
      <c r="AKM146" s="10"/>
      <c r="AKN146" s="10"/>
      <c r="AKO146" s="10"/>
      <c r="AKP146" s="10"/>
      <c r="AKQ146" s="10"/>
      <c r="AKR146" s="10"/>
      <c r="AKS146" s="10"/>
      <c r="AKT146" s="10"/>
      <c r="AKU146" s="10"/>
      <c r="AKV146" s="10"/>
      <c r="AKW146" s="10"/>
      <c r="AKX146" s="10"/>
      <c r="AKY146" s="10"/>
      <c r="AKZ146" s="10"/>
      <c r="ALA146" s="10"/>
      <c r="ALB146" s="10"/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0"/>
      <c r="ALR146" s="10"/>
      <c r="ALS146" s="10"/>
      <c r="ALT146" s="10"/>
      <c r="ALU146" s="10"/>
      <c r="ALV146" s="10"/>
      <c r="ALW146" s="10"/>
      <c r="ALX146" s="10"/>
      <c r="ALY146" s="10"/>
      <c r="ALZ146" s="10"/>
      <c r="AMA146" s="10"/>
      <c r="AMB146" s="10"/>
      <c r="AMC146" s="10"/>
      <c r="AMD146" s="10"/>
      <c r="AME146" s="10"/>
      <c r="AMF146" s="10"/>
      <c r="AMG146" s="10"/>
      <c r="AMH146" s="10"/>
      <c r="AMI146" s="10"/>
      <c r="AMJ146" s="10"/>
      <c r="AMK146" s="10"/>
      <c r="AML146" s="10"/>
      <c r="AMM146" s="10"/>
      <c r="AMN146" s="10"/>
      <c r="AMO146" s="10"/>
      <c r="AMP146" s="10"/>
      <c r="AMQ146" s="10"/>
      <c r="AMR146" s="10"/>
      <c r="AMS146" s="10"/>
      <c r="AMT146" s="10"/>
      <c r="AMU146" s="10"/>
      <c r="AMV146" s="10"/>
      <c r="AMW146" s="10"/>
      <c r="AMX146" s="10"/>
      <c r="AMY146" s="10"/>
      <c r="AMZ146" s="10"/>
      <c r="ANA146" s="10"/>
      <c r="ANB146" s="10"/>
      <c r="ANC146" s="10"/>
      <c r="AND146" s="10"/>
      <c r="ANE146" s="10"/>
      <c r="ANF146" s="10"/>
      <c r="ANG146" s="10"/>
      <c r="ANH146" s="10"/>
      <c r="ANI146" s="10"/>
      <c r="ANJ146" s="10"/>
      <c r="ANK146" s="10"/>
      <c r="ANL146" s="10"/>
      <c r="ANM146" s="10"/>
      <c r="ANN146" s="10"/>
      <c r="ANO146" s="10"/>
      <c r="ANP146" s="10"/>
      <c r="ANQ146" s="10"/>
      <c r="ANR146" s="10"/>
      <c r="ANS146" s="10"/>
      <c r="ANT146" s="10"/>
      <c r="ANU146" s="10"/>
      <c r="ANV146" s="10"/>
      <c r="ANW146" s="10"/>
      <c r="ANX146" s="10"/>
      <c r="ANY146" s="10"/>
      <c r="ANZ146" s="10"/>
      <c r="AOA146" s="10"/>
      <c r="AOB146" s="10"/>
      <c r="AOC146" s="10"/>
      <c r="AOD146" s="10"/>
      <c r="AOE146" s="10"/>
      <c r="AOF146" s="10"/>
      <c r="AOG146" s="10"/>
      <c r="AOH146" s="10"/>
      <c r="AOI146" s="10"/>
      <c r="AOJ146" s="10"/>
      <c r="AOK146" s="10"/>
      <c r="AOL146" s="10"/>
      <c r="AOM146" s="10"/>
      <c r="AON146" s="10"/>
      <c r="AOO146" s="10"/>
      <c r="AOP146" s="10"/>
      <c r="AOQ146" s="10"/>
      <c r="AOR146" s="10"/>
      <c r="AOS146" s="10"/>
      <c r="AOT146" s="10"/>
      <c r="AOU146" s="10"/>
      <c r="AOV146" s="10"/>
      <c r="AOW146" s="10"/>
      <c r="AOX146" s="10"/>
      <c r="AOY146" s="10"/>
      <c r="AOZ146" s="10"/>
      <c r="APA146" s="10"/>
      <c r="APB146" s="10"/>
      <c r="APC146" s="10"/>
      <c r="APD146" s="10"/>
      <c r="APE146" s="10"/>
      <c r="APF146" s="10"/>
      <c r="APG146" s="10"/>
      <c r="APH146" s="10"/>
      <c r="API146" s="10"/>
      <c r="APJ146" s="10"/>
      <c r="APK146" s="10"/>
      <c r="APL146" s="10"/>
      <c r="APM146" s="10"/>
      <c r="APN146" s="10"/>
      <c r="APO146" s="10"/>
      <c r="APP146" s="10"/>
      <c r="APQ146" s="10"/>
      <c r="APR146" s="10"/>
      <c r="APS146" s="10"/>
      <c r="APT146" s="10"/>
      <c r="APU146" s="10"/>
      <c r="APV146" s="10"/>
      <c r="APW146" s="10"/>
      <c r="APX146" s="10"/>
      <c r="APY146" s="10"/>
      <c r="APZ146" s="10"/>
      <c r="AQA146" s="10"/>
      <c r="AQB146" s="10"/>
      <c r="AQC146" s="10"/>
      <c r="AQD146" s="10"/>
      <c r="AQE146" s="10"/>
      <c r="AQF146" s="10"/>
      <c r="AQG146" s="10"/>
      <c r="AQH146" s="10"/>
      <c r="AQI146" s="10"/>
      <c r="AQJ146" s="10"/>
      <c r="AQK146" s="10"/>
      <c r="AQL146" s="10"/>
      <c r="AQM146" s="10"/>
      <c r="AQN146" s="10"/>
      <c r="AQO146" s="10"/>
      <c r="AQP146" s="10"/>
      <c r="AQQ146" s="10"/>
      <c r="AQR146" s="10"/>
      <c r="AQS146" s="10"/>
      <c r="AQT146" s="10"/>
      <c r="AQU146" s="10"/>
      <c r="AQV146" s="10"/>
      <c r="AQW146" s="10"/>
      <c r="AQX146" s="10"/>
      <c r="AQY146" s="10"/>
      <c r="AQZ146" s="10"/>
      <c r="ARA146" s="10"/>
      <c r="ARB146" s="10"/>
      <c r="ARC146" s="10"/>
      <c r="ARD146" s="10"/>
      <c r="ARE146" s="10"/>
      <c r="ARF146" s="10"/>
      <c r="ARG146" s="10"/>
      <c r="ARH146" s="10"/>
      <c r="ARI146" s="10"/>
      <c r="ARJ146" s="10"/>
      <c r="ARK146" s="10"/>
      <c r="ARL146" s="10"/>
      <c r="ARM146" s="10"/>
      <c r="ARN146" s="10"/>
      <c r="ARO146" s="10"/>
      <c r="ARP146" s="10"/>
      <c r="ARQ146" s="10"/>
      <c r="ARR146" s="10"/>
      <c r="ARS146" s="10"/>
      <c r="ART146" s="10"/>
      <c r="ARU146" s="10"/>
      <c r="ARV146" s="10"/>
      <c r="ARW146" s="10"/>
      <c r="ARX146" s="10"/>
      <c r="ARY146" s="10"/>
      <c r="ARZ146" s="10"/>
      <c r="ASA146" s="10"/>
      <c r="ASB146" s="10"/>
      <c r="ASC146" s="10"/>
      <c r="ASD146" s="10"/>
      <c r="ASE146" s="10"/>
      <c r="ASF146" s="10"/>
      <c r="ASG146" s="10"/>
      <c r="ASH146" s="10"/>
      <c r="ASI146" s="10"/>
      <c r="ASJ146" s="10"/>
      <c r="ASK146" s="10"/>
      <c r="ASL146" s="10"/>
      <c r="ASM146" s="10"/>
      <c r="ASN146" s="10"/>
      <c r="ASO146" s="10"/>
      <c r="ASP146" s="10"/>
      <c r="ASQ146" s="10"/>
      <c r="ASR146" s="10"/>
      <c r="ASS146" s="10"/>
      <c r="AST146" s="10"/>
      <c r="ASU146" s="10"/>
      <c r="ASV146" s="10"/>
      <c r="ASW146" s="10"/>
      <c r="ASX146" s="10"/>
      <c r="ASY146" s="10"/>
      <c r="ASZ146" s="10"/>
      <c r="ATA146" s="10"/>
      <c r="ATB146" s="10"/>
      <c r="ATC146" s="10"/>
      <c r="ATD146" s="10"/>
      <c r="ATE146" s="10"/>
      <c r="ATF146" s="10"/>
      <c r="ATG146" s="10"/>
      <c r="ATH146" s="10"/>
      <c r="ATI146" s="10"/>
      <c r="ATJ146" s="10"/>
      <c r="ATK146" s="10"/>
      <c r="ATL146" s="10"/>
      <c r="ATM146" s="10"/>
      <c r="ATN146" s="10"/>
      <c r="ATO146" s="10"/>
      <c r="ATP146" s="10"/>
      <c r="ATQ146" s="10"/>
      <c r="ATR146" s="10"/>
      <c r="ATS146" s="10"/>
      <c r="ATT146" s="10"/>
      <c r="ATU146" s="10"/>
      <c r="ATV146" s="10"/>
      <c r="ATW146" s="10"/>
      <c r="ATX146" s="10"/>
      <c r="ATY146" s="10"/>
      <c r="ATZ146" s="10"/>
      <c r="AUA146" s="10"/>
      <c r="AUB146" s="10"/>
      <c r="AUC146" s="10"/>
      <c r="AUD146" s="10"/>
      <c r="AUE146" s="10"/>
      <c r="AUF146" s="10"/>
      <c r="AUG146" s="10"/>
      <c r="AUH146" s="10"/>
      <c r="AUI146" s="10"/>
      <c r="AUJ146" s="10"/>
      <c r="AUK146" s="10"/>
      <c r="AUL146" s="10"/>
      <c r="AUM146" s="10"/>
      <c r="AUN146" s="10"/>
      <c r="AUO146" s="10"/>
      <c r="AUP146" s="10"/>
      <c r="AUQ146" s="10"/>
      <c r="AUR146" s="10"/>
      <c r="AUS146" s="10"/>
      <c r="AUT146" s="10"/>
      <c r="AUU146" s="10"/>
      <c r="AUV146" s="10"/>
      <c r="AUW146" s="10"/>
      <c r="AUX146" s="10"/>
      <c r="AUY146" s="10"/>
      <c r="AUZ146" s="10"/>
      <c r="AVA146" s="10"/>
      <c r="AVB146" s="10"/>
      <c r="AVC146" s="10"/>
      <c r="AVD146" s="10"/>
      <c r="AVE146" s="10"/>
      <c r="AVF146" s="10"/>
      <c r="AVG146" s="10"/>
      <c r="AVH146" s="10"/>
      <c r="AVI146" s="10"/>
      <c r="AVJ146" s="10"/>
      <c r="AVK146" s="10"/>
      <c r="AVL146" s="10"/>
      <c r="AVM146" s="10"/>
      <c r="AVN146" s="10"/>
      <c r="AVO146" s="10"/>
      <c r="AVP146" s="10"/>
      <c r="AVQ146" s="10"/>
      <c r="AVR146" s="10"/>
      <c r="AVS146" s="10"/>
      <c r="AVT146" s="10"/>
      <c r="AVU146" s="10"/>
      <c r="AVV146" s="10"/>
      <c r="AVW146" s="10"/>
      <c r="AVX146" s="10"/>
      <c r="AVY146" s="10"/>
      <c r="AVZ146" s="10"/>
      <c r="AWA146" s="10"/>
      <c r="AWB146" s="10"/>
      <c r="AWC146" s="10"/>
      <c r="AWD146" s="10"/>
      <c r="AWE146" s="10"/>
      <c r="AWF146" s="10"/>
      <c r="AWG146" s="10"/>
      <c r="AWH146" s="10"/>
      <c r="AWI146" s="10"/>
      <c r="AWJ146" s="10"/>
      <c r="AWK146" s="10"/>
      <c r="AWL146" s="10"/>
      <c r="AWM146" s="10"/>
      <c r="AWN146" s="10"/>
      <c r="AWO146" s="10"/>
      <c r="AWP146" s="10"/>
      <c r="AWQ146" s="10"/>
      <c r="AWR146" s="10"/>
      <c r="AWS146" s="10"/>
      <c r="AWT146" s="10"/>
      <c r="AWU146" s="10"/>
      <c r="AWV146" s="10"/>
      <c r="AWW146" s="10"/>
      <c r="AWX146" s="10"/>
      <c r="AWY146" s="10"/>
      <c r="AWZ146" s="10"/>
      <c r="AXA146" s="10"/>
      <c r="AXB146" s="10"/>
      <c r="AXC146" s="10"/>
      <c r="AXD146" s="10"/>
      <c r="AXE146" s="10"/>
      <c r="AXF146" s="10"/>
      <c r="AXG146" s="10"/>
      <c r="AXH146" s="10"/>
      <c r="AXI146" s="10"/>
      <c r="AXJ146" s="10"/>
      <c r="AXK146" s="10"/>
      <c r="AXL146" s="10"/>
      <c r="AXM146" s="10"/>
      <c r="AXN146" s="10"/>
      <c r="AXO146" s="10"/>
      <c r="AXP146" s="10"/>
      <c r="AXQ146" s="10"/>
      <c r="AXR146" s="10"/>
      <c r="AXS146" s="10"/>
      <c r="AXT146" s="10"/>
      <c r="AXU146" s="10"/>
      <c r="AXV146" s="10"/>
      <c r="AXW146" s="10"/>
      <c r="AXX146" s="10"/>
      <c r="AXY146" s="10"/>
      <c r="AXZ146" s="10"/>
      <c r="AYA146" s="10"/>
      <c r="AYB146" s="10"/>
      <c r="AYC146" s="10"/>
      <c r="AYD146" s="10"/>
      <c r="AYE146" s="10"/>
      <c r="AYF146" s="10"/>
      <c r="AYG146" s="10"/>
      <c r="AYH146" s="10"/>
      <c r="AYI146" s="10"/>
      <c r="AYJ146" s="10"/>
      <c r="AYK146" s="10"/>
      <c r="AYL146" s="10"/>
      <c r="AYM146" s="10"/>
      <c r="AYN146" s="10"/>
      <c r="AYO146" s="10"/>
      <c r="AYP146" s="10"/>
      <c r="AYQ146" s="10"/>
      <c r="AYR146" s="10"/>
      <c r="AYS146" s="10"/>
      <c r="AYT146" s="10"/>
      <c r="AYU146" s="10"/>
      <c r="AYV146" s="10"/>
      <c r="AYW146" s="10"/>
      <c r="AYX146" s="10"/>
      <c r="AYY146" s="10"/>
      <c r="AYZ146" s="10"/>
      <c r="AZA146" s="10"/>
      <c r="AZB146" s="10"/>
      <c r="AZC146" s="10"/>
      <c r="AZD146" s="10"/>
      <c r="AZE146" s="10"/>
      <c r="AZF146" s="10"/>
      <c r="AZG146" s="10"/>
      <c r="AZH146" s="10"/>
      <c r="AZI146" s="10"/>
      <c r="AZJ146" s="10"/>
      <c r="AZK146" s="10"/>
      <c r="AZL146" s="10"/>
      <c r="AZM146" s="10"/>
      <c r="AZN146" s="10"/>
      <c r="AZO146" s="10"/>
      <c r="AZP146" s="10"/>
      <c r="AZQ146" s="10"/>
      <c r="AZR146" s="10"/>
      <c r="AZS146" s="10"/>
      <c r="AZT146" s="10"/>
      <c r="AZU146" s="10"/>
      <c r="AZV146" s="10"/>
      <c r="AZW146" s="10"/>
      <c r="AZX146" s="10"/>
      <c r="AZY146" s="10"/>
      <c r="AZZ146" s="10"/>
      <c r="BAA146" s="10"/>
      <c r="BAB146" s="10"/>
      <c r="BAC146" s="10"/>
      <c r="BAD146" s="10"/>
      <c r="BAE146" s="10"/>
      <c r="BAF146" s="10"/>
      <c r="BAG146" s="10"/>
      <c r="BAH146" s="10"/>
      <c r="BAI146" s="10"/>
      <c r="BAJ146" s="10"/>
      <c r="BAK146" s="10"/>
      <c r="BAL146" s="10"/>
      <c r="BAM146" s="10"/>
      <c r="BAN146" s="10"/>
      <c r="BAO146" s="10"/>
      <c r="BAP146" s="10"/>
      <c r="BAQ146" s="10"/>
      <c r="BAR146" s="10"/>
      <c r="BAS146" s="10"/>
      <c r="BAT146" s="10"/>
      <c r="BAU146" s="10"/>
      <c r="BAV146" s="10"/>
      <c r="BAW146" s="10"/>
      <c r="BAX146" s="10"/>
      <c r="BAY146" s="10"/>
      <c r="BAZ146" s="10"/>
      <c r="BBA146" s="10"/>
      <c r="BBB146" s="10"/>
      <c r="BBC146" s="10"/>
      <c r="BBD146" s="10"/>
      <c r="BBE146" s="10"/>
      <c r="BBF146" s="10"/>
      <c r="BBG146" s="10"/>
      <c r="BBH146" s="10"/>
      <c r="BBI146" s="10"/>
      <c r="BBJ146" s="10"/>
      <c r="BBK146" s="10"/>
      <c r="BBL146" s="10"/>
      <c r="BBM146" s="10"/>
      <c r="BBN146" s="10"/>
      <c r="BBO146" s="10"/>
      <c r="BBP146" s="10"/>
      <c r="BBQ146" s="10"/>
      <c r="BBR146" s="10"/>
      <c r="BBS146" s="10"/>
      <c r="BBT146" s="10"/>
      <c r="BBU146" s="10"/>
      <c r="BBV146" s="10"/>
      <c r="BBW146" s="10"/>
      <c r="BBX146" s="10"/>
      <c r="BBY146" s="10"/>
      <c r="BBZ146" s="10"/>
      <c r="BCA146" s="10"/>
      <c r="BCB146" s="10"/>
      <c r="BCC146" s="10"/>
      <c r="BCD146" s="10"/>
      <c r="BCE146" s="10"/>
      <c r="BCF146" s="10"/>
      <c r="BCG146" s="10"/>
      <c r="BCH146" s="10"/>
      <c r="BCI146" s="10"/>
      <c r="BCJ146" s="10"/>
      <c r="BCK146" s="10"/>
      <c r="BCL146" s="10"/>
      <c r="BCM146" s="10"/>
      <c r="BCN146" s="10"/>
      <c r="BCO146" s="10"/>
      <c r="BCP146" s="10"/>
      <c r="BCQ146" s="10"/>
      <c r="BCR146" s="10"/>
      <c r="BCS146" s="10"/>
      <c r="BCT146" s="10"/>
      <c r="BCU146" s="10"/>
      <c r="BCV146" s="10"/>
      <c r="BCW146" s="10"/>
      <c r="BCX146" s="10"/>
      <c r="BCY146" s="10"/>
      <c r="BCZ146" s="10"/>
      <c r="BDA146" s="10"/>
      <c r="BDB146" s="10"/>
      <c r="BDC146" s="10"/>
      <c r="BDD146" s="10"/>
      <c r="BDE146" s="10"/>
      <c r="BDF146" s="10"/>
      <c r="BDG146" s="10"/>
      <c r="BDH146" s="10"/>
      <c r="BDI146" s="10"/>
      <c r="BDJ146" s="10"/>
      <c r="BDK146" s="10"/>
      <c r="BDL146" s="10"/>
      <c r="BDM146" s="10"/>
      <c r="BDN146" s="10"/>
      <c r="BDO146" s="10"/>
      <c r="BDP146" s="10"/>
      <c r="BDQ146" s="10"/>
      <c r="BDR146" s="10"/>
      <c r="BDS146" s="10"/>
      <c r="BDT146" s="10"/>
      <c r="BDU146" s="10"/>
      <c r="BDV146" s="10"/>
      <c r="BDW146" s="10"/>
      <c r="BDX146" s="10"/>
      <c r="BDY146" s="10"/>
      <c r="BDZ146" s="10"/>
      <c r="BEA146" s="10"/>
      <c r="BEB146" s="10"/>
      <c r="BEC146" s="10"/>
      <c r="BED146" s="10"/>
      <c r="BEE146" s="10"/>
      <c r="BEF146" s="10"/>
      <c r="BEG146" s="10"/>
      <c r="BEH146" s="10"/>
      <c r="BEI146" s="10"/>
      <c r="BEJ146" s="10"/>
      <c r="BEK146" s="10"/>
      <c r="BEL146" s="10"/>
      <c r="BEM146" s="10"/>
      <c r="BEN146" s="10"/>
      <c r="BEO146" s="10"/>
      <c r="BEP146" s="10"/>
      <c r="BEQ146" s="10"/>
      <c r="BER146" s="10"/>
      <c r="BES146" s="10"/>
      <c r="BET146" s="10"/>
      <c r="BEU146" s="10"/>
      <c r="BEV146" s="10"/>
      <c r="BEW146" s="10"/>
      <c r="BEX146" s="10"/>
      <c r="BEY146" s="10"/>
      <c r="BEZ146" s="10"/>
      <c r="BFA146" s="10"/>
      <c r="BFB146" s="10"/>
      <c r="BFC146" s="10"/>
      <c r="BFD146" s="10"/>
      <c r="BFE146" s="10"/>
      <c r="BFF146" s="10"/>
      <c r="BFG146" s="10"/>
      <c r="BFH146" s="10"/>
      <c r="BFI146" s="10"/>
      <c r="BFJ146" s="10"/>
      <c r="BFK146" s="10"/>
      <c r="BFL146" s="10"/>
      <c r="BFM146" s="10"/>
      <c r="BFN146" s="10"/>
      <c r="BFO146" s="10"/>
      <c r="BFP146" s="10"/>
      <c r="BFQ146" s="10"/>
      <c r="BFR146" s="10"/>
      <c r="BFS146" s="10"/>
      <c r="BFT146" s="10"/>
      <c r="BFU146" s="10"/>
      <c r="BFV146" s="10"/>
      <c r="BFW146" s="10"/>
      <c r="BFX146" s="10"/>
      <c r="BFY146" s="10"/>
      <c r="BFZ146" s="10"/>
      <c r="BGA146" s="10"/>
      <c r="BGB146" s="10"/>
      <c r="BGC146" s="10"/>
      <c r="BGD146" s="10"/>
      <c r="BGE146" s="10"/>
      <c r="BGF146" s="10"/>
      <c r="BGG146" s="10"/>
      <c r="BGH146" s="10"/>
      <c r="BGI146" s="10"/>
      <c r="BGJ146" s="10"/>
      <c r="BGK146" s="10"/>
      <c r="BGL146" s="10"/>
      <c r="BGM146" s="10"/>
      <c r="BGN146" s="10"/>
      <c r="BGO146" s="10"/>
      <c r="BGP146" s="10"/>
      <c r="BGQ146" s="10"/>
      <c r="BGR146" s="10"/>
      <c r="BGS146" s="10"/>
      <c r="BGT146" s="10"/>
      <c r="BGU146" s="10"/>
      <c r="BGV146" s="10"/>
      <c r="BGW146" s="10"/>
      <c r="BGX146" s="10"/>
      <c r="BGY146" s="10"/>
      <c r="BGZ146" s="10"/>
      <c r="BHA146" s="10"/>
      <c r="BHB146" s="10"/>
      <c r="BHC146" s="10"/>
      <c r="BHD146" s="10"/>
      <c r="BHE146" s="10"/>
      <c r="BHF146" s="10"/>
      <c r="BHG146" s="10"/>
      <c r="BHH146" s="10"/>
      <c r="BHI146" s="10"/>
      <c r="BHJ146" s="10"/>
      <c r="BHK146" s="10"/>
      <c r="BHL146" s="10"/>
      <c r="BHM146" s="10"/>
      <c r="BHN146" s="10"/>
      <c r="BHO146" s="10"/>
      <c r="BHP146" s="10"/>
      <c r="BHQ146" s="10"/>
      <c r="BHR146" s="10"/>
      <c r="BHS146" s="10"/>
      <c r="BHT146" s="10"/>
      <c r="BHU146" s="10"/>
      <c r="BHV146" s="10"/>
      <c r="BHW146" s="10"/>
      <c r="BHX146" s="10"/>
      <c r="BHY146" s="10"/>
      <c r="BHZ146" s="10"/>
      <c r="BIA146" s="10"/>
      <c r="BIB146" s="10"/>
      <c r="BIC146" s="10"/>
      <c r="BID146" s="10"/>
      <c r="BIE146" s="10"/>
      <c r="BIF146" s="10"/>
      <c r="BIG146" s="10"/>
      <c r="BIH146" s="10"/>
      <c r="BII146" s="10"/>
      <c r="BIJ146" s="10"/>
      <c r="BIK146" s="10"/>
      <c r="BIL146" s="10"/>
      <c r="BIM146" s="10"/>
      <c r="BIN146" s="10"/>
      <c r="BIO146" s="10"/>
      <c r="BIP146" s="10"/>
      <c r="BIQ146" s="10"/>
      <c r="BIR146" s="10"/>
      <c r="BIS146" s="10"/>
      <c r="BIT146" s="10"/>
      <c r="BIU146" s="10"/>
      <c r="BIV146" s="10"/>
      <c r="BIW146" s="10"/>
      <c r="BIX146" s="10"/>
      <c r="BIY146" s="10"/>
      <c r="BIZ146" s="10"/>
      <c r="BJA146" s="10"/>
      <c r="BJB146" s="10"/>
      <c r="BJC146" s="10"/>
      <c r="BJD146" s="10"/>
      <c r="BJE146" s="10"/>
      <c r="BJF146" s="10"/>
      <c r="BJG146" s="10"/>
      <c r="BJH146" s="10"/>
      <c r="BJI146" s="10"/>
      <c r="BJJ146" s="10"/>
      <c r="BJK146" s="10"/>
      <c r="BJL146" s="10"/>
      <c r="BJM146" s="10"/>
      <c r="BJN146" s="10"/>
      <c r="BJO146" s="10"/>
      <c r="BJP146" s="10"/>
      <c r="BJQ146" s="10"/>
      <c r="BJR146" s="10"/>
      <c r="BJS146" s="10"/>
      <c r="BJT146" s="10"/>
      <c r="BJU146" s="10"/>
      <c r="BJV146" s="10"/>
      <c r="BJW146" s="10"/>
      <c r="BJX146" s="10"/>
      <c r="BJY146" s="10"/>
      <c r="BJZ146" s="10"/>
      <c r="BKA146" s="10"/>
      <c r="BKB146" s="10"/>
      <c r="BKC146" s="10"/>
      <c r="BKD146" s="10"/>
      <c r="BKE146" s="10"/>
      <c r="BKF146" s="10"/>
      <c r="BKG146" s="10"/>
      <c r="BKH146" s="10"/>
      <c r="BKI146" s="10"/>
      <c r="BKJ146" s="10"/>
      <c r="BKK146" s="10"/>
      <c r="BKL146" s="10"/>
      <c r="BKM146" s="10"/>
      <c r="BKN146" s="10"/>
      <c r="BKO146" s="10"/>
      <c r="BKP146" s="10"/>
      <c r="BKQ146" s="10"/>
      <c r="BKR146" s="10"/>
      <c r="BKS146" s="10"/>
      <c r="BKT146" s="10"/>
      <c r="BKU146" s="10"/>
      <c r="BKV146" s="10"/>
      <c r="BKW146" s="10"/>
      <c r="BKX146" s="10"/>
      <c r="BKY146" s="10"/>
      <c r="BKZ146" s="10"/>
      <c r="BLA146" s="10"/>
      <c r="BLB146" s="10"/>
      <c r="BLC146" s="10"/>
      <c r="BLD146" s="10"/>
      <c r="BLE146" s="10"/>
      <c r="BLF146" s="10"/>
      <c r="BLG146" s="10"/>
      <c r="BLH146" s="10"/>
      <c r="BLI146" s="10"/>
      <c r="BLJ146" s="10"/>
      <c r="BLK146" s="10"/>
      <c r="BLL146" s="10"/>
      <c r="BLM146" s="10"/>
      <c r="BLN146" s="10"/>
      <c r="BLO146" s="10"/>
      <c r="BLP146" s="10"/>
      <c r="BLQ146" s="10"/>
      <c r="BLR146" s="10"/>
      <c r="BLS146" s="10"/>
      <c r="BLT146" s="10"/>
      <c r="BLU146" s="10"/>
      <c r="BLV146" s="10"/>
      <c r="BLW146" s="10"/>
      <c r="BLX146" s="10"/>
      <c r="BLY146" s="10"/>
      <c r="BLZ146" s="10"/>
      <c r="BMA146" s="10"/>
      <c r="BMB146" s="10"/>
      <c r="BMC146" s="10"/>
      <c r="BMD146" s="10"/>
      <c r="BME146" s="10"/>
      <c r="BMF146" s="10"/>
      <c r="BMG146" s="10"/>
      <c r="BMH146" s="10"/>
      <c r="BMI146" s="10"/>
      <c r="BMJ146" s="10"/>
      <c r="BMK146" s="10"/>
      <c r="BML146" s="10"/>
      <c r="BMM146" s="10"/>
      <c r="BMN146" s="10"/>
      <c r="BMO146" s="10"/>
      <c r="BMP146" s="10"/>
      <c r="BMQ146" s="10"/>
      <c r="BMR146" s="10"/>
      <c r="BMS146" s="10"/>
      <c r="BMT146" s="10"/>
      <c r="BMU146" s="10"/>
      <c r="BMV146" s="10"/>
      <c r="BMW146" s="10"/>
      <c r="BMX146" s="10"/>
      <c r="BMY146" s="10"/>
      <c r="BMZ146" s="10"/>
      <c r="BNA146" s="10"/>
      <c r="BNB146" s="10"/>
      <c r="BNC146" s="10"/>
      <c r="BND146" s="10"/>
      <c r="BNE146" s="10"/>
      <c r="BNF146" s="10"/>
      <c r="BNG146" s="10"/>
      <c r="BNH146" s="10"/>
      <c r="BNI146" s="10"/>
      <c r="BNJ146" s="10"/>
      <c r="BNK146" s="10"/>
      <c r="BNL146" s="10"/>
      <c r="BNM146" s="10"/>
      <c r="BNN146" s="10"/>
      <c r="BNO146" s="10"/>
      <c r="BNP146" s="10"/>
      <c r="BNQ146" s="10"/>
      <c r="BNR146" s="10"/>
      <c r="BNS146" s="10"/>
      <c r="BNT146" s="10"/>
      <c r="BNU146" s="10"/>
      <c r="BNV146" s="10"/>
      <c r="BNW146" s="10"/>
      <c r="BNX146" s="10"/>
      <c r="BNY146" s="10"/>
      <c r="BNZ146" s="10"/>
      <c r="BOA146" s="10"/>
      <c r="BOB146" s="10"/>
      <c r="BOC146" s="10"/>
      <c r="BOD146" s="10"/>
      <c r="BOE146" s="10"/>
      <c r="BOF146" s="10"/>
      <c r="BOG146" s="10"/>
      <c r="BOH146" s="10"/>
      <c r="BOI146" s="10"/>
      <c r="BOJ146" s="10"/>
      <c r="BOK146" s="10"/>
      <c r="BOL146" s="10"/>
      <c r="BOM146" s="10"/>
      <c r="BON146" s="10"/>
      <c r="BOO146" s="10"/>
      <c r="BOP146" s="10"/>
      <c r="BOQ146" s="10"/>
      <c r="BOR146" s="10"/>
      <c r="BOS146" s="10"/>
      <c r="BOT146" s="10"/>
      <c r="BOU146" s="10"/>
      <c r="BOV146" s="10"/>
      <c r="BOW146" s="10"/>
      <c r="BOX146" s="10"/>
      <c r="BOY146" s="10"/>
      <c r="BOZ146" s="10"/>
      <c r="BPA146" s="10"/>
      <c r="BPB146" s="10"/>
      <c r="BPC146" s="10"/>
      <c r="BPD146" s="10"/>
      <c r="BPE146" s="10"/>
      <c r="BPF146" s="10"/>
      <c r="BPG146" s="10"/>
      <c r="BPH146" s="10"/>
      <c r="BPI146" s="10"/>
      <c r="BPJ146" s="10"/>
      <c r="BPK146" s="10"/>
      <c r="BPL146" s="10"/>
      <c r="BPM146" s="10"/>
      <c r="BPN146" s="10"/>
      <c r="BPO146" s="10"/>
      <c r="BPP146" s="10"/>
      <c r="BPQ146" s="10"/>
      <c r="BPR146" s="10"/>
      <c r="BPS146" s="10"/>
      <c r="BPT146" s="10"/>
      <c r="BPU146" s="10"/>
      <c r="BPV146" s="10"/>
      <c r="BPW146" s="10"/>
      <c r="BPX146" s="10"/>
      <c r="BPY146" s="10"/>
      <c r="BPZ146" s="10"/>
      <c r="BQA146" s="10"/>
      <c r="BQB146" s="10"/>
      <c r="BQC146" s="10"/>
      <c r="BQD146" s="10"/>
      <c r="BQE146" s="10"/>
      <c r="BQF146" s="10"/>
      <c r="BQG146" s="10"/>
      <c r="BQH146" s="10"/>
      <c r="BQI146" s="10"/>
      <c r="BQJ146" s="10"/>
      <c r="BQK146" s="10"/>
      <c r="BQL146" s="10"/>
      <c r="BQM146" s="10"/>
      <c r="BQN146" s="10"/>
      <c r="BQO146" s="10"/>
      <c r="BQP146" s="10"/>
      <c r="BQQ146" s="10"/>
      <c r="BQR146" s="10"/>
      <c r="BQS146" s="10"/>
      <c r="BQT146" s="10"/>
      <c r="BQU146" s="10"/>
      <c r="BQV146" s="10"/>
      <c r="BQW146" s="10"/>
      <c r="BQX146" s="10"/>
      <c r="BQY146" s="10"/>
      <c r="BQZ146" s="10"/>
      <c r="BRA146" s="10"/>
      <c r="BRB146" s="10"/>
      <c r="BRC146" s="10"/>
      <c r="BRD146" s="10"/>
      <c r="BRE146" s="10"/>
      <c r="BRF146" s="10"/>
      <c r="BRG146" s="10"/>
      <c r="BRH146" s="10"/>
      <c r="BRI146" s="10"/>
      <c r="BRJ146" s="10"/>
      <c r="BRK146" s="10"/>
      <c r="BRL146" s="10"/>
      <c r="BRM146" s="10"/>
      <c r="BRN146" s="10"/>
      <c r="BRO146" s="10"/>
      <c r="BRP146" s="10"/>
      <c r="BRQ146" s="10"/>
      <c r="BRR146" s="10"/>
      <c r="BRS146" s="10"/>
      <c r="BRT146" s="10"/>
      <c r="BRU146" s="10"/>
      <c r="BRV146" s="10"/>
      <c r="BRW146" s="10"/>
      <c r="BRX146" s="10"/>
      <c r="BRY146" s="10"/>
      <c r="BRZ146" s="10"/>
      <c r="BSA146" s="10"/>
      <c r="BSB146" s="10"/>
      <c r="BSC146" s="10"/>
      <c r="BSD146" s="10"/>
      <c r="BSE146" s="10"/>
      <c r="BSF146" s="10"/>
      <c r="BSG146" s="10"/>
      <c r="BSH146" s="10"/>
      <c r="BSI146" s="10"/>
      <c r="BSJ146" s="10"/>
      <c r="BSK146" s="10"/>
      <c r="BSL146" s="10"/>
      <c r="BSM146" s="10"/>
      <c r="BSN146" s="10"/>
      <c r="BSO146" s="10"/>
      <c r="BSP146" s="10"/>
      <c r="BSQ146" s="10"/>
      <c r="BSR146" s="10"/>
      <c r="BSS146" s="10"/>
      <c r="BST146" s="10"/>
      <c r="BSU146" s="10"/>
      <c r="BSV146" s="10"/>
      <c r="BSW146" s="10"/>
      <c r="BSX146" s="10"/>
      <c r="BSY146" s="10"/>
      <c r="BSZ146" s="10"/>
      <c r="BTA146" s="10"/>
      <c r="BTB146" s="10"/>
      <c r="BTC146" s="10"/>
      <c r="BTD146" s="10"/>
      <c r="BTE146" s="10"/>
      <c r="BTF146" s="10"/>
      <c r="BTG146" s="10"/>
      <c r="BTH146" s="10"/>
      <c r="BTI146" s="10"/>
      <c r="BTJ146" s="10"/>
      <c r="BTK146" s="10"/>
      <c r="BTL146" s="10"/>
      <c r="BTM146" s="10"/>
      <c r="BTN146" s="10"/>
      <c r="BTO146" s="10"/>
      <c r="BTP146" s="10"/>
      <c r="BTQ146" s="10"/>
      <c r="BTR146" s="10"/>
      <c r="BTS146" s="10"/>
      <c r="BTT146" s="10"/>
      <c r="BTU146" s="10"/>
      <c r="BTV146" s="10"/>
      <c r="BTW146" s="10"/>
      <c r="BTX146" s="10"/>
      <c r="BTY146" s="10"/>
      <c r="BTZ146" s="10"/>
      <c r="BUA146" s="10"/>
      <c r="BUB146" s="10"/>
      <c r="BUC146" s="10"/>
      <c r="BUD146" s="10"/>
      <c r="BUE146" s="10"/>
      <c r="BUF146" s="10"/>
      <c r="BUG146" s="10"/>
      <c r="BUH146" s="10"/>
      <c r="BUI146" s="10"/>
      <c r="BUJ146" s="10"/>
      <c r="BUK146" s="10"/>
      <c r="BUL146" s="10"/>
      <c r="BUM146" s="10"/>
      <c r="BUN146" s="10"/>
      <c r="BUO146" s="10"/>
      <c r="BUP146" s="10"/>
      <c r="BUQ146" s="10"/>
      <c r="BUR146" s="10"/>
      <c r="BUS146" s="10"/>
      <c r="BUT146" s="10"/>
      <c r="BUU146" s="10"/>
      <c r="BUV146" s="10"/>
      <c r="BUW146" s="10"/>
      <c r="BUX146" s="10"/>
      <c r="BUY146" s="10"/>
      <c r="BUZ146" s="10"/>
      <c r="BVA146" s="10"/>
      <c r="BVB146" s="10"/>
      <c r="BVC146" s="10"/>
      <c r="BVD146" s="10"/>
      <c r="BVE146" s="10"/>
      <c r="BVF146" s="10"/>
      <c r="BVG146" s="10"/>
      <c r="BVH146" s="10"/>
      <c r="BVI146" s="10"/>
      <c r="BVJ146" s="10"/>
      <c r="BVK146" s="10"/>
      <c r="BVL146" s="10"/>
      <c r="BVM146" s="10"/>
      <c r="BVN146" s="10"/>
      <c r="BVO146" s="10"/>
      <c r="BVP146" s="10"/>
      <c r="BVQ146" s="10"/>
      <c r="BVR146" s="10"/>
      <c r="BVS146" s="10"/>
      <c r="BVT146" s="10"/>
      <c r="BVU146" s="10"/>
      <c r="BVV146" s="10"/>
      <c r="BVW146" s="10"/>
      <c r="BVX146" s="10"/>
      <c r="BVY146" s="10"/>
      <c r="BVZ146" s="10"/>
      <c r="BWA146" s="10"/>
      <c r="BWB146" s="10"/>
      <c r="BWC146" s="10"/>
      <c r="BWD146" s="10"/>
      <c r="BWE146" s="10"/>
      <c r="BWF146" s="10"/>
      <c r="BWG146" s="10"/>
      <c r="BWH146" s="10"/>
      <c r="BWI146" s="10"/>
      <c r="BWJ146" s="10"/>
      <c r="BWK146" s="10"/>
      <c r="BWL146" s="10"/>
      <c r="BWM146" s="10"/>
      <c r="BWN146" s="10"/>
      <c r="BWO146" s="10"/>
      <c r="BWP146" s="10"/>
      <c r="BWQ146" s="10"/>
      <c r="BWR146" s="10"/>
      <c r="BWS146" s="10"/>
      <c r="BWT146" s="10"/>
      <c r="BWU146" s="10"/>
      <c r="BWV146" s="10"/>
      <c r="BWW146" s="10"/>
      <c r="BWX146" s="10"/>
      <c r="BWY146" s="10"/>
      <c r="BWZ146" s="10"/>
      <c r="BXA146" s="10"/>
      <c r="BXB146" s="10"/>
      <c r="BXC146" s="10"/>
      <c r="BXD146" s="10"/>
      <c r="BXE146" s="10"/>
      <c r="BXF146" s="10"/>
      <c r="BXG146" s="10"/>
      <c r="BXH146" s="10"/>
      <c r="BXI146" s="10"/>
      <c r="BXJ146" s="10"/>
      <c r="BXK146" s="10"/>
      <c r="BXL146" s="10"/>
      <c r="BXM146" s="10"/>
      <c r="BXN146" s="10"/>
      <c r="BXO146" s="10"/>
      <c r="BXP146" s="10"/>
      <c r="BXQ146" s="10"/>
      <c r="BXR146" s="10"/>
      <c r="BXS146" s="10"/>
      <c r="BXT146" s="10"/>
      <c r="BXU146" s="10"/>
      <c r="BXV146" s="10"/>
      <c r="BXW146" s="10"/>
      <c r="BXX146" s="10"/>
      <c r="BXY146" s="10"/>
      <c r="BXZ146" s="10"/>
      <c r="BYA146" s="10"/>
      <c r="BYB146" s="10"/>
      <c r="BYC146" s="10"/>
      <c r="BYD146" s="10"/>
      <c r="BYE146" s="10"/>
      <c r="BYF146" s="10"/>
      <c r="BYG146" s="10"/>
      <c r="BYH146" s="10"/>
      <c r="BYI146" s="10"/>
      <c r="BYJ146" s="10"/>
      <c r="BYK146" s="10"/>
      <c r="BYL146" s="10"/>
      <c r="BYM146" s="10"/>
      <c r="BYN146" s="10"/>
      <c r="BYO146" s="10"/>
      <c r="BYP146" s="10"/>
      <c r="BYQ146" s="10"/>
      <c r="BYR146" s="10"/>
      <c r="BYS146" s="10"/>
      <c r="BYT146" s="10"/>
      <c r="BYU146" s="10"/>
      <c r="BYV146" s="10"/>
      <c r="BYW146" s="10"/>
      <c r="BYX146" s="10"/>
      <c r="BYY146" s="10"/>
      <c r="BYZ146" s="10"/>
      <c r="BZA146" s="10"/>
      <c r="BZB146" s="10"/>
      <c r="BZC146" s="10"/>
      <c r="BZD146" s="10"/>
      <c r="BZE146" s="10"/>
      <c r="BZF146" s="10"/>
      <c r="BZG146" s="10"/>
      <c r="BZH146" s="10"/>
      <c r="BZI146" s="10"/>
      <c r="BZJ146" s="10"/>
      <c r="BZK146" s="10"/>
      <c r="BZL146" s="10"/>
      <c r="BZM146" s="10"/>
      <c r="BZN146" s="10"/>
      <c r="BZO146" s="10"/>
      <c r="BZP146" s="10"/>
      <c r="BZQ146" s="10"/>
      <c r="BZR146" s="10"/>
      <c r="BZS146" s="10"/>
      <c r="BZT146" s="10"/>
      <c r="BZU146" s="10"/>
      <c r="BZV146" s="10"/>
      <c r="BZW146" s="10"/>
      <c r="BZX146" s="10"/>
      <c r="BZY146" s="10"/>
      <c r="BZZ146" s="10"/>
      <c r="CAA146" s="10"/>
      <c r="CAB146" s="10"/>
      <c r="CAC146" s="10"/>
      <c r="CAD146" s="10"/>
      <c r="CAE146" s="10"/>
      <c r="CAF146" s="10"/>
      <c r="CAG146" s="10"/>
      <c r="CAH146" s="10"/>
      <c r="CAI146" s="10"/>
      <c r="CAJ146" s="10"/>
      <c r="CAK146" s="10"/>
      <c r="CAL146" s="10"/>
      <c r="CAM146" s="10"/>
      <c r="CAN146" s="10"/>
      <c r="CAO146" s="10"/>
      <c r="CAP146" s="10"/>
      <c r="CAQ146" s="10"/>
      <c r="CAR146" s="10"/>
      <c r="CAS146" s="10"/>
      <c r="CAT146" s="10"/>
      <c r="CAU146" s="10"/>
      <c r="CAV146" s="10"/>
      <c r="CAW146" s="10"/>
      <c r="CAX146" s="10"/>
      <c r="CAY146" s="10"/>
      <c r="CAZ146" s="10"/>
      <c r="CBA146" s="10"/>
      <c r="CBB146" s="10"/>
      <c r="CBC146" s="10"/>
      <c r="CBD146" s="10"/>
      <c r="CBE146" s="10"/>
      <c r="CBF146" s="10"/>
      <c r="CBG146" s="10"/>
      <c r="CBH146" s="10"/>
      <c r="CBI146" s="10"/>
      <c r="CBJ146" s="10"/>
      <c r="CBK146" s="10"/>
      <c r="CBL146" s="10"/>
      <c r="CBM146" s="10"/>
      <c r="CBN146" s="10"/>
      <c r="CBO146" s="10"/>
      <c r="CBP146" s="10"/>
      <c r="CBQ146" s="10"/>
      <c r="CBR146" s="10"/>
      <c r="CBS146" s="10"/>
      <c r="CBT146" s="10"/>
      <c r="CBU146" s="10"/>
      <c r="CBV146" s="10"/>
      <c r="CBW146" s="10"/>
      <c r="CBX146" s="10"/>
      <c r="CBY146" s="10"/>
      <c r="CBZ146" s="10"/>
      <c r="CCA146" s="10"/>
      <c r="CCB146" s="10"/>
      <c r="CCC146" s="10"/>
      <c r="CCD146" s="10"/>
      <c r="CCE146" s="10"/>
      <c r="CCF146" s="10"/>
      <c r="CCG146" s="10"/>
      <c r="CCH146" s="10"/>
      <c r="CCI146" s="10"/>
      <c r="CCJ146" s="10"/>
      <c r="CCK146" s="10"/>
      <c r="CCL146" s="10"/>
      <c r="CCM146" s="10"/>
      <c r="CCN146" s="10"/>
      <c r="CCO146" s="10"/>
      <c r="CCP146" s="10"/>
      <c r="CCQ146" s="10"/>
      <c r="CCR146" s="10"/>
      <c r="CCS146" s="10"/>
      <c r="CCT146" s="10"/>
      <c r="CCU146" s="10"/>
      <c r="CCV146" s="10"/>
      <c r="CCW146" s="10"/>
      <c r="CCX146" s="10"/>
      <c r="CCY146" s="10"/>
      <c r="CCZ146" s="10"/>
      <c r="CDA146" s="10"/>
      <c r="CDB146" s="10"/>
      <c r="CDC146" s="10"/>
      <c r="CDD146" s="10"/>
      <c r="CDE146" s="10"/>
      <c r="CDF146" s="10"/>
      <c r="CDG146" s="10"/>
      <c r="CDH146" s="10"/>
      <c r="CDI146" s="10"/>
      <c r="CDJ146" s="10"/>
      <c r="CDK146" s="10"/>
      <c r="CDL146" s="10"/>
      <c r="CDM146" s="10"/>
      <c r="CDN146" s="10"/>
      <c r="CDO146" s="10"/>
      <c r="CDP146" s="10"/>
      <c r="CDQ146" s="10"/>
      <c r="CDR146" s="10"/>
      <c r="CDS146" s="10"/>
      <c r="CDT146" s="10"/>
      <c r="CDU146" s="10"/>
      <c r="CDV146" s="10"/>
      <c r="CDW146" s="10"/>
      <c r="CDX146" s="10"/>
      <c r="CDY146" s="10"/>
      <c r="CDZ146" s="10"/>
      <c r="CEA146" s="10"/>
      <c r="CEB146" s="10"/>
      <c r="CEC146" s="10"/>
      <c r="CED146" s="10"/>
      <c r="CEE146" s="10"/>
      <c r="CEF146" s="10"/>
      <c r="CEG146" s="10"/>
      <c r="CEH146" s="10"/>
      <c r="CEI146" s="10"/>
      <c r="CEJ146" s="10"/>
      <c r="CEK146" s="10"/>
      <c r="CEL146" s="10"/>
      <c r="CEM146" s="10"/>
      <c r="CEN146" s="10"/>
      <c r="CEO146" s="10"/>
      <c r="CEP146" s="10"/>
      <c r="CEQ146" s="10"/>
      <c r="CER146" s="10"/>
      <c r="CES146" s="10"/>
      <c r="CET146" s="10"/>
      <c r="CEU146" s="10"/>
      <c r="CEV146" s="10"/>
      <c r="CEW146" s="10"/>
      <c r="CEX146" s="10"/>
      <c r="CEY146" s="10"/>
      <c r="CEZ146" s="10"/>
      <c r="CFA146" s="10"/>
      <c r="CFB146" s="10"/>
      <c r="CFC146" s="10"/>
      <c r="CFD146" s="10"/>
      <c r="CFE146" s="10"/>
      <c r="CFF146" s="10"/>
      <c r="CFG146" s="10"/>
      <c r="CFH146" s="10"/>
      <c r="CFI146" s="10"/>
      <c r="CFJ146" s="10"/>
      <c r="CFK146" s="10"/>
      <c r="CFL146" s="10"/>
      <c r="CFM146" s="10"/>
      <c r="CFN146" s="10"/>
      <c r="CFO146" s="10"/>
      <c r="CFP146" s="10"/>
      <c r="CFQ146" s="10"/>
      <c r="CFR146" s="10"/>
      <c r="CFS146" s="10"/>
      <c r="CFT146" s="10"/>
      <c r="CFU146" s="10"/>
      <c r="CFV146" s="10"/>
      <c r="CFW146" s="10"/>
      <c r="CFX146" s="10"/>
      <c r="CFY146" s="10"/>
      <c r="CFZ146" s="10"/>
      <c r="CGA146" s="10"/>
      <c r="CGB146" s="10"/>
      <c r="CGC146" s="10"/>
      <c r="CGD146" s="10"/>
      <c r="CGE146" s="10"/>
      <c r="CGF146" s="10"/>
      <c r="CGG146" s="10"/>
      <c r="CGH146" s="10"/>
      <c r="CGI146" s="10"/>
      <c r="CGJ146" s="10"/>
      <c r="CGK146" s="10"/>
      <c r="CGL146" s="10"/>
      <c r="CGM146" s="10"/>
      <c r="CGN146" s="10"/>
      <c r="CGO146" s="10"/>
      <c r="CGP146" s="10"/>
      <c r="CGQ146" s="10"/>
      <c r="CGR146" s="10"/>
      <c r="CGS146" s="10"/>
      <c r="CGT146" s="10"/>
      <c r="CGU146" s="10"/>
      <c r="CGV146" s="10"/>
      <c r="CGW146" s="10"/>
      <c r="CGX146" s="10"/>
      <c r="CGY146" s="10"/>
      <c r="CGZ146" s="10"/>
      <c r="CHA146" s="10"/>
      <c r="CHB146" s="10"/>
      <c r="CHC146" s="10"/>
      <c r="CHD146" s="10"/>
      <c r="CHE146" s="10"/>
      <c r="CHF146" s="10"/>
      <c r="CHG146" s="10"/>
      <c r="CHH146" s="10"/>
      <c r="CHI146" s="10"/>
      <c r="CHJ146" s="10"/>
      <c r="CHK146" s="10"/>
      <c r="CHL146" s="10"/>
      <c r="CHM146" s="10"/>
      <c r="CHN146" s="10"/>
      <c r="CHO146" s="10"/>
      <c r="CHP146" s="10"/>
      <c r="CHQ146" s="10"/>
      <c r="CHR146" s="10"/>
      <c r="CHS146" s="10"/>
      <c r="CHT146" s="10"/>
      <c r="CHU146" s="10"/>
      <c r="CHV146" s="10"/>
      <c r="CHW146" s="10"/>
      <c r="CHX146" s="10"/>
      <c r="CHY146" s="10"/>
      <c r="CHZ146" s="10"/>
      <c r="CIA146" s="10"/>
      <c r="CIB146" s="10"/>
      <c r="CIC146" s="10"/>
      <c r="CID146" s="10"/>
      <c r="CIE146" s="10"/>
      <c r="CIF146" s="10"/>
      <c r="CIG146" s="10"/>
      <c r="CIH146" s="10"/>
      <c r="CII146" s="10"/>
      <c r="CIJ146" s="10"/>
      <c r="CIK146" s="10"/>
      <c r="CIL146" s="10"/>
      <c r="CIM146" s="10"/>
      <c r="CIN146" s="10"/>
      <c r="CIO146" s="10"/>
      <c r="CIP146" s="10"/>
      <c r="CIQ146" s="10"/>
      <c r="CIR146" s="10"/>
      <c r="CIS146" s="10"/>
      <c r="CIT146" s="10"/>
      <c r="CIU146" s="10"/>
      <c r="CIV146" s="10"/>
      <c r="CIW146" s="10"/>
      <c r="CIX146" s="10"/>
      <c r="CIY146" s="10"/>
      <c r="CIZ146" s="10"/>
      <c r="CJA146" s="10"/>
      <c r="CJB146" s="10"/>
      <c r="CJC146" s="10"/>
      <c r="CJD146" s="10"/>
      <c r="CJE146" s="10"/>
      <c r="CJF146" s="10"/>
      <c r="CJG146" s="10"/>
      <c r="CJH146" s="10"/>
      <c r="CJI146" s="10"/>
      <c r="CJJ146" s="10"/>
      <c r="CJK146" s="10"/>
      <c r="CJL146" s="10"/>
      <c r="CJM146" s="10"/>
      <c r="CJN146" s="10"/>
      <c r="CJO146" s="10"/>
      <c r="CJP146" s="10"/>
      <c r="CJQ146" s="10"/>
      <c r="CJR146" s="10"/>
      <c r="CJS146" s="10"/>
      <c r="CJT146" s="10"/>
      <c r="CJU146" s="10"/>
      <c r="CJV146" s="10"/>
      <c r="CJW146" s="10"/>
      <c r="CJX146" s="10"/>
      <c r="CJY146" s="10"/>
      <c r="CJZ146" s="10"/>
      <c r="CKA146" s="10"/>
      <c r="CKB146" s="10"/>
      <c r="CKC146" s="10"/>
      <c r="CKD146" s="10"/>
      <c r="CKE146" s="10"/>
      <c r="CKF146" s="10"/>
      <c r="CKG146" s="10"/>
      <c r="CKH146" s="10"/>
      <c r="CKI146" s="10"/>
      <c r="CKJ146" s="10"/>
      <c r="CKK146" s="10"/>
      <c r="CKL146" s="10"/>
      <c r="CKM146" s="10"/>
      <c r="CKN146" s="10"/>
      <c r="CKO146" s="10"/>
      <c r="CKP146" s="10"/>
      <c r="CKQ146" s="10"/>
      <c r="CKR146" s="10"/>
      <c r="CKS146" s="10"/>
      <c r="CKT146" s="10"/>
      <c r="CKU146" s="10"/>
      <c r="CKV146" s="10"/>
      <c r="CKW146" s="10"/>
      <c r="CKX146" s="10"/>
      <c r="CKY146" s="10"/>
      <c r="CKZ146" s="10"/>
      <c r="CLA146" s="10"/>
      <c r="CLB146" s="10"/>
      <c r="CLC146" s="10"/>
      <c r="CLD146" s="10"/>
      <c r="CLE146" s="10"/>
      <c r="CLF146" s="10"/>
      <c r="CLG146" s="10"/>
      <c r="CLH146" s="10"/>
      <c r="CLI146" s="10"/>
      <c r="CLJ146" s="10"/>
      <c r="CLK146" s="10"/>
      <c r="CLL146" s="10"/>
      <c r="CLM146" s="10"/>
      <c r="CLN146" s="10"/>
      <c r="CLO146" s="10"/>
      <c r="CLP146" s="10"/>
      <c r="CLQ146" s="10"/>
      <c r="CLR146" s="10"/>
      <c r="CLS146" s="10"/>
      <c r="CLT146" s="10"/>
      <c r="CLU146" s="10"/>
      <c r="CLV146" s="10"/>
      <c r="CLW146" s="10"/>
      <c r="CLX146" s="10"/>
      <c r="CLY146" s="10"/>
      <c r="CLZ146" s="10"/>
      <c r="CMA146" s="10"/>
      <c r="CMB146" s="10"/>
      <c r="CMC146" s="10"/>
      <c r="CMD146" s="10"/>
      <c r="CME146" s="10"/>
      <c r="CMF146" s="10"/>
      <c r="CMG146" s="10"/>
      <c r="CMH146" s="10"/>
      <c r="CMI146" s="10"/>
      <c r="CMJ146" s="10"/>
      <c r="CMK146" s="10"/>
      <c r="CML146" s="10"/>
      <c r="CMM146" s="10"/>
      <c r="CMN146" s="10"/>
      <c r="CMO146" s="10"/>
      <c r="CMP146" s="10"/>
      <c r="CMQ146" s="10"/>
      <c r="CMR146" s="10"/>
      <c r="CMS146" s="10"/>
      <c r="CMT146" s="10"/>
      <c r="CMU146" s="10"/>
      <c r="CMV146" s="10"/>
      <c r="CMW146" s="10"/>
      <c r="CMX146" s="10"/>
      <c r="CMY146" s="10"/>
      <c r="CMZ146" s="10"/>
      <c r="CNA146" s="10"/>
      <c r="CNB146" s="10"/>
      <c r="CNC146" s="10"/>
      <c r="CND146" s="10"/>
      <c r="CNE146" s="10"/>
      <c r="CNF146" s="10"/>
      <c r="CNG146" s="10"/>
      <c r="CNH146" s="10"/>
      <c r="CNI146" s="10"/>
      <c r="CNJ146" s="10"/>
      <c r="CNK146" s="10"/>
      <c r="CNL146" s="10"/>
      <c r="CNM146" s="10"/>
      <c r="CNN146" s="10"/>
      <c r="CNO146" s="10"/>
      <c r="CNP146" s="10"/>
      <c r="CNQ146" s="10"/>
      <c r="CNR146" s="10"/>
      <c r="CNS146" s="10"/>
      <c r="CNT146" s="10"/>
      <c r="CNU146" s="10"/>
      <c r="CNV146" s="10"/>
      <c r="CNW146" s="10"/>
      <c r="CNX146" s="10"/>
      <c r="CNY146" s="10"/>
      <c r="CNZ146" s="10"/>
      <c r="COA146" s="10"/>
      <c r="COB146" s="10"/>
      <c r="COC146" s="10"/>
      <c r="COD146" s="10"/>
      <c r="COE146" s="10"/>
      <c r="COF146" s="10"/>
      <c r="COG146" s="10"/>
      <c r="COH146" s="10"/>
      <c r="COI146" s="10"/>
      <c r="COJ146" s="10"/>
      <c r="COK146" s="10"/>
      <c r="COL146" s="10"/>
      <c r="COM146" s="10"/>
      <c r="CON146" s="10"/>
      <c r="COO146" s="10"/>
      <c r="COP146" s="10"/>
      <c r="COQ146" s="10"/>
      <c r="COR146" s="10"/>
      <c r="COS146" s="10"/>
      <c r="COT146" s="10"/>
      <c r="COU146" s="10"/>
      <c r="COV146" s="10"/>
      <c r="COW146" s="10"/>
      <c r="COX146" s="10"/>
      <c r="COY146" s="10"/>
      <c r="COZ146" s="10"/>
      <c r="CPA146" s="10"/>
      <c r="CPB146" s="10"/>
      <c r="CPC146" s="10"/>
      <c r="CPD146" s="10"/>
      <c r="CPE146" s="10"/>
      <c r="CPF146" s="10"/>
      <c r="CPG146" s="10"/>
      <c r="CPH146" s="10"/>
      <c r="CPI146" s="10"/>
      <c r="CPJ146" s="10"/>
      <c r="CPK146" s="10"/>
      <c r="CPL146" s="10"/>
      <c r="CPM146" s="10"/>
      <c r="CPN146" s="10"/>
      <c r="CPO146" s="10"/>
      <c r="CPP146" s="10"/>
      <c r="CPQ146" s="10"/>
      <c r="CPR146" s="10"/>
      <c r="CPS146" s="10"/>
      <c r="CPT146" s="10"/>
      <c r="CPU146" s="10"/>
      <c r="CPV146" s="10"/>
      <c r="CPW146" s="10"/>
      <c r="CPX146" s="10"/>
      <c r="CPY146" s="10"/>
      <c r="CPZ146" s="10"/>
      <c r="CQA146" s="10"/>
      <c r="CQB146" s="10"/>
      <c r="CQC146" s="10"/>
      <c r="CQD146" s="10"/>
      <c r="CQE146" s="10"/>
      <c r="CQF146" s="10"/>
      <c r="CQG146" s="10"/>
      <c r="CQH146" s="10"/>
      <c r="CQI146" s="10"/>
      <c r="CQJ146" s="10"/>
      <c r="CQK146" s="10"/>
      <c r="CQL146" s="10"/>
      <c r="CQM146" s="10"/>
      <c r="CQN146" s="10"/>
      <c r="CQO146" s="10"/>
      <c r="CQP146" s="10"/>
      <c r="CQQ146" s="10"/>
      <c r="CQR146" s="10"/>
      <c r="CQS146" s="10"/>
      <c r="CQT146" s="10"/>
      <c r="CQU146" s="10"/>
      <c r="CQV146" s="10"/>
      <c r="CQW146" s="10"/>
      <c r="CQX146" s="10"/>
      <c r="CQY146" s="10"/>
      <c r="CQZ146" s="10"/>
      <c r="CRA146" s="10"/>
      <c r="CRB146" s="10"/>
      <c r="CRC146" s="10"/>
      <c r="CRD146" s="10"/>
      <c r="CRE146" s="10"/>
      <c r="CRF146" s="10"/>
      <c r="CRG146" s="10"/>
      <c r="CRH146" s="10"/>
      <c r="CRI146" s="10"/>
      <c r="CRJ146" s="10"/>
      <c r="CRK146" s="10"/>
      <c r="CRL146" s="10"/>
      <c r="CRM146" s="10"/>
      <c r="CRN146" s="10"/>
      <c r="CRO146" s="10"/>
      <c r="CRP146" s="10"/>
      <c r="CRQ146" s="10"/>
      <c r="CRR146" s="10"/>
      <c r="CRS146" s="10"/>
      <c r="CRT146" s="10"/>
      <c r="CRU146" s="10"/>
      <c r="CRV146" s="10"/>
      <c r="CRW146" s="10"/>
      <c r="CRX146" s="10"/>
      <c r="CRY146" s="10"/>
      <c r="CRZ146" s="10"/>
      <c r="CSA146" s="10"/>
      <c r="CSB146" s="10"/>
      <c r="CSC146" s="10"/>
      <c r="CSD146" s="10"/>
      <c r="CSE146" s="10"/>
      <c r="CSF146" s="10"/>
      <c r="CSG146" s="10"/>
      <c r="CSH146" s="10"/>
      <c r="CSI146" s="10"/>
      <c r="CSJ146" s="10"/>
      <c r="CSK146" s="10"/>
      <c r="CSL146" s="10"/>
      <c r="CSM146" s="10"/>
      <c r="CSN146" s="10"/>
      <c r="CSO146" s="10"/>
      <c r="CSP146" s="10"/>
      <c r="CSQ146" s="10"/>
      <c r="CSR146" s="10"/>
      <c r="CSS146" s="10"/>
      <c r="CST146" s="10"/>
      <c r="CSU146" s="10"/>
      <c r="CSV146" s="10"/>
      <c r="CSW146" s="10"/>
      <c r="CSX146" s="10"/>
      <c r="CSY146" s="10"/>
      <c r="CSZ146" s="10"/>
      <c r="CTA146" s="10"/>
      <c r="CTB146" s="10"/>
      <c r="CTC146" s="10"/>
      <c r="CTD146" s="10"/>
      <c r="CTE146" s="10"/>
      <c r="CTF146" s="10"/>
      <c r="CTG146" s="10"/>
      <c r="CTH146" s="10"/>
      <c r="CTI146" s="10"/>
      <c r="CTJ146" s="10"/>
      <c r="CTK146" s="10"/>
      <c r="CTL146" s="10"/>
      <c r="CTM146" s="10"/>
      <c r="CTN146" s="10"/>
      <c r="CTO146" s="10"/>
      <c r="CTP146" s="10"/>
      <c r="CTQ146" s="10"/>
      <c r="CTR146" s="10"/>
      <c r="CTS146" s="10"/>
      <c r="CTT146" s="10"/>
      <c r="CTU146" s="10"/>
      <c r="CTV146" s="10"/>
      <c r="CTW146" s="10"/>
      <c r="CTX146" s="10"/>
      <c r="CTY146" s="10"/>
      <c r="CTZ146" s="10"/>
      <c r="CUA146" s="10"/>
      <c r="CUB146" s="10"/>
      <c r="CUC146" s="10"/>
      <c r="CUD146" s="10"/>
      <c r="CUE146" s="10"/>
      <c r="CUF146" s="10"/>
      <c r="CUG146" s="10"/>
      <c r="CUH146" s="10"/>
      <c r="CUI146" s="10"/>
      <c r="CUJ146" s="10"/>
      <c r="CUK146" s="10"/>
      <c r="CUL146" s="10"/>
      <c r="CUM146" s="10"/>
      <c r="CUN146" s="10"/>
      <c r="CUO146" s="10"/>
      <c r="CUP146" s="10"/>
      <c r="CUQ146" s="10"/>
      <c r="CUR146" s="10"/>
      <c r="CUS146" s="10"/>
      <c r="CUT146" s="10"/>
      <c r="CUU146" s="10"/>
      <c r="CUV146" s="10"/>
      <c r="CUW146" s="10"/>
      <c r="CUX146" s="10"/>
      <c r="CUY146" s="10"/>
      <c r="CUZ146" s="10"/>
      <c r="CVA146" s="10"/>
      <c r="CVB146" s="10"/>
      <c r="CVC146" s="10"/>
      <c r="CVD146" s="10"/>
      <c r="CVE146" s="10"/>
      <c r="CVF146" s="10"/>
      <c r="CVG146" s="10"/>
      <c r="CVH146" s="10"/>
      <c r="CVI146" s="10"/>
      <c r="CVJ146" s="10"/>
      <c r="CVK146" s="10"/>
      <c r="CVL146" s="10"/>
      <c r="CVM146" s="10"/>
      <c r="CVN146" s="10"/>
      <c r="CVO146" s="10"/>
      <c r="CVP146" s="10"/>
      <c r="CVQ146" s="10"/>
      <c r="CVR146" s="10"/>
      <c r="CVS146" s="10"/>
      <c r="CVT146" s="10"/>
      <c r="CVU146" s="10"/>
      <c r="CVV146" s="10"/>
      <c r="CVW146" s="10"/>
      <c r="CVX146" s="10"/>
      <c r="CVY146" s="10"/>
      <c r="CVZ146" s="10"/>
      <c r="CWA146" s="10"/>
      <c r="CWB146" s="10"/>
      <c r="CWC146" s="10"/>
      <c r="CWD146" s="10"/>
      <c r="CWE146" s="10"/>
      <c r="CWF146" s="10"/>
      <c r="CWG146" s="10"/>
      <c r="CWH146" s="10"/>
      <c r="CWI146" s="10"/>
      <c r="CWJ146" s="10"/>
      <c r="CWK146" s="10"/>
      <c r="CWL146" s="10"/>
      <c r="CWM146" s="10"/>
      <c r="CWN146" s="10"/>
      <c r="CWO146" s="10"/>
      <c r="CWP146" s="10"/>
      <c r="CWQ146" s="10"/>
      <c r="CWR146" s="10"/>
      <c r="CWS146" s="10"/>
      <c r="CWT146" s="10"/>
      <c r="CWU146" s="10"/>
      <c r="CWV146" s="10"/>
      <c r="CWW146" s="10"/>
      <c r="CWX146" s="10"/>
      <c r="CWY146" s="10"/>
      <c r="CWZ146" s="10"/>
      <c r="CXA146" s="10"/>
      <c r="CXB146" s="10"/>
      <c r="CXC146" s="10"/>
      <c r="CXD146" s="10"/>
      <c r="CXE146" s="10"/>
      <c r="CXF146" s="10"/>
      <c r="CXG146" s="10"/>
      <c r="CXH146" s="10"/>
      <c r="CXI146" s="10"/>
      <c r="CXJ146" s="10"/>
      <c r="CXK146" s="10"/>
      <c r="CXL146" s="10"/>
      <c r="CXM146" s="10"/>
      <c r="CXN146" s="10"/>
      <c r="CXO146" s="10"/>
      <c r="CXP146" s="10"/>
      <c r="CXQ146" s="10"/>
      <c r="CXR146" s="10"/>
      <c r="CXS146" s="10"/>
      <c r="CXT146" s="10"/>
      <c r="CXU146" s="10"/>
      <c r="CXV146" s="10"/>
      <c r="CXW146" s="10"/>
      <c r="CXX146" s="10"/>
      <c r="CXY146" s="10"/>
      <c r="CXZ146" s="10"/>
      <c r="CYA146" s="10"/>
      <c r="CYB146" s="10"/>
      <c r="CYC146" s="10"/>
      <c r="CYD146" s="10"/>
      <c r="CYE146" s="10"/>
      <c r="CYF146" s="10"/>
      <c r="CYG146" s="10"/>
      <c r="CYH146" s="10"/>
      <c r="CYI146" s="10"/>
      <c r="CYJ146" s="10"/>
      <c r="CYK146" s="10"/>
      <c r="CYL146" s="10"/>
      <c r="CYM146" s="10"/>
      <c r="CYN146" s="10"/>
      <c r="CYO146" s="10"/>
      <c r="CYP146" s="10"/>
      <c r="CYQ146" s="10"/>
      <c r="CYR146" s="10"/>
      <c r="CYS146" s="10"/>
      <c r="CYT146" s="10"/>
      <c r="CYU146" s="10"/>
      <c r="CYV146" s="10"/>
      <c r="CYW146" s="10"/>
      <c r="CYX146" s="10"/>
      <c r="CYY146" s="10"/>
      <c r="CYZ146" s="10"/>
      <c r="CZA146" s="10"/>
      <c r="CZB146" s="10"/>
      <c r="CZC146" s="10"/>
      <c r="CZD146" s="10"/>
      <c r="CZE146" s="10"/>
      <c r="CZF146" s="10"/>
      <c r="CZG146" s="10"/>
      <c r="CZH146" s="10"/>
      <c r="CZI146" s="10"/>
      <c r="CZJ146" s="10"/>
      <c r="CZK146" s="10"/>
      <c r="CZL146" s="10"/>
      <c r="CZM146" s="10"/>
      <c r="CZN146" s="10"/>
      <c r="CZO146" s="10"/>
      <c r="CZP146" s="10"/>
      <c r="CZQ146" s="10"/>
      <c r="CZR146" s="10"/>
      <c r="CZS146" s="10"/>
      <c r="CZT146" s="10"/>
      <c r="CZU146" s="10"/>
      <c r="CZV146" s="10"/>
      <c r="CZW146" s="10"/>
      <c r="CZX146" s="10"/>
      <c r="CZY146" s="10"/>
      <c r="CZZ146" s="10"/>
      <c r="DAA146" s="10"/>
      <c r="DAB146" s="10"/>
      <c r="DAC146" s="10"/>
      <c r="DAD146" s="10"/>
      <c r="DAE146" s="10"/>
      <c r="DAF146" s="10"/>
      <c r="DAG146" s="10"/>
      <c r="DAH146" s="10"/>
      <c r="DAI146" s="10"/>
      <c r="DAJ146" s="10"/>
      <c r="DAK146" s="10"/>
      <c r="DAL146" s="10"/>
      <c r="DAM146" s="10"/>
      <c r="DAN146" s="10"/>
      <c r="DAO146" s="10"/>
      <c r="DAP146" s="10"/>
      <c r="DAQ146" s="10"/>
      <c r="DAR146" s="10"/>
      <c r="DAS146" s="10"/>
      <c r="DAT146" s="10"/>
      <c r="DAU146" s="10"/>
      <c r="DAV146" s="10"/>
      <c r="DAW146" s="10"/>
      <c r="DAX146" s="10"/>
      <c r="DAY146" s="10"/>
      <c r="DAZ146" s="10"/>
      <c r="DBA146" s="10"/>
      <c r="DBB146" s="10"/>
      <c r="DBC146" s="10"/>
      <c r="DBD146" s="10"/>
      <c r="DBE146" s="10"/>
      <c r="DBF146" s="10"/>
      <c r="DBG146" s="10"/>
      <c r="DBH146" s="10"/>
      <c r="DBI146" s="10"/>
      <c r="DBJ146" s="10"/>
      <c r="DBK146" s="10"/>
      <c r="DBL146" s="10"/>
      <c r="DBM146" s="10"/>
      <c r="DBN146" s="10"/>
      <c r="DBO146" s="10"/>
      <c r="DBP146" s="10"/>
      <c r="DBQ146" s="10"/>
      <c r="DBR146" s="10"/>
      <c r="DBS146" s="10"/>
      <c r="DBT146" s="10"/>
      <c r="DBU146" s="10"/>
      <c r="DBV146" s="10"/>
      <c r="DBW146" s="10"/>
      <c r="DBX146" s="10"/>
      <c r="DBY146" s="10"/>
      <c r="DBZ146" s="10"/>
      <c r="DCA146" s="10"/>
      <c r="DCB146" s="10"/>
      <c r="DCC146" s="10"/>
      <c r="DCD146" s="10"/>
      <c r="DCE146" s="10"/>
      <c r="DCF146" s="10"/>
      <c r="DCG146" s="10"/>
      <c r="DCH146" s="10"/>
      <c r="DCI146" s="10"/>
      <c r="DCJ146" s="10"/>
      <c r="DCK146" s="10"/>
      <c r="DCL146" s="10"/>
      <c r="DCM146" s="10"/>
      <c r="DCN146" s="10"/>
      <c r="DCO146" s="10"/>
      <c r="DCP146" s="10"/>
      <c r="DCQ146" s="10"/>
      <c r="DCR146" s="10"/>
      <c r="DCS146" s="10"/>
      <c r="DCT146" s="10"/>
      <c r="DCU146" s="10"/>
      <c r="DCV146" s="10"/>
      <c r="DCW146" s="10"/>
      <c r="DCX146" s="10"/>
      <c r="DCY146" s="10"/>
      <c r="DCZ146" s="10"/>
      <c r="DDA146" s="10"/>
      <c r="DDB146" s="10"/>
      <c r="DDC146" s="10"/>
      <c r="DDD146" s="10"/>
      <c r="DDE146" s="10"/>
      <c r="DDF146" s="10"/>
      <c r="DDG146" s="10"/>
      <c r="DDH146" s="10"/>
      <c r="DDI146" s="10"/>
      <c r="DDJ146" s="10"/>
      <c r="DDK146" s="10"/>
      <c r="DDL146" s="10"/>
      <c r="DDM146" s="10"/>
      <c r="DDN146" s="10"/>
      <c r="DDO146" s="10"/>
      <c r="DDP146" s="10"/>
      <c r="DDQ146" s="10"/>
      <c r="DDR146" s="10"/>
      <c r="DDS146" s="10"/>
      <c r="DDT146" s="10"/>
      <c r="DDU146" s="10"/>
      <c r="DDV146" s="10"/>
      <c r="DDW146" s="10"/>
      <c r="DDX146" s="10"/>
      <c r="DDY146" s="10"/>
      <c r="DDZ146" s="10"/>
      <c r="DEA146" s="10"/>
      <c r="DEB146" s="10"/>
      <c r="DEC146" s="10"/>
      <c r="DED146" s="10"/>
      <c r="DEE146" s="10"/>
      <c r="DEF146" s="10"/>
      <c r="DEG146" s="10"/>
      <c r="DEH146" s="10"/>
      <c r="DEI146" s="10"/>
      <c r="DEJ146" s="10"/>
      <c r="DEK146" s="10"/>
      <c r="DEL146" s="10"/>
      <c r="DEM146" s="10"/>
      <c r="DEN146" s="10"/>
      <c r="DEO146" s="10"/>
      <c r="DEP146" s="10"/>
      <c r="DEQ146" s="10"/>
      <c r="DER146" s="10"/>
      <c r="DES146" s="10"/>
      <c r="DET146" s="10"/>
      <c r="DEU146" s="10"/>
      <c r="DEV146" s="10"/>
      <c r="DEW146" s="10"/>
      <c r="DEX146" s="10"/>
      <c r="DEY146" s="10"/>
      <c r="DEZ146" s="10"/>
      <c r="DFA146" s="10"/>
      <c r="DFB146" s="10"/>
      <c r="DFC146" s="10"/>
      <c r="DFD146" s="10"/>
      <c r="DFE146" s="10"/>
      <c r="DFF146" s="10"/>
      <c r="DFG146" s="10"/>
      <c r="DFH146" s="10"/>
      <c r="DFI146" s="10"/>
      <c r="DFJ146" s="10"/>
      <c r="DFK146" s="10"/>
      <c r="DFL146" s="10"/>
      <c r="DFM146" s="10"/>
      <c r="DFN146" s="10"/>
      <c r="DFO146" s="10"/>
      <c r="DFP146" s="10"/>
      <c r="DFQ146" s="10"/>
      <c r="DFR146" s="10"/>
      <c r="DFS146" s="10"/>
      <c r="DFT146" s="10"/>
      <c r="DFU146" s="10"/>
      <c r="DFV146" s="10"/>
      <c r="DFW146" s="10"/>
      <c r="DFX146" s="10"/>
      <c r="DFY146" s="10"/>
      <c r="DFZ146" s="10"/>
      <c r="DGA146" s="10"/>
      <c r="DGB146" s="10"/>
      <c r="DGC146" s="10"/>
      <c r="DGD146" s="10"/>
      <c r="DGE146" s="10"/>
      <c r="DGF146" s="10"/>
      <c r="DGG146" s="10"/>
      <c r="DGH146" s="10"/>
      <c r="DGI146" s="10"/>
      <c r="DGJ146" s="10"/>
      <c r="DGK146" s="10"/>
      <c r="DGL146" s="10"/>
      <c r="DGM146" s="10"/>
      <c r="DGN146" s="10"/>
      <c r="DGO146" s="10"/>
      <c r="DGP146" s="10"/>
      <c r="DGQ146" s="10"/>
      <c r="DGR146" s="10"/>
      <c r="DGS146" s="10"/>
      <c r="DGT146" s="10"/>
      <c r="DGU146" s="10"/>
      <c r="DGV146" s="10"/>
      <c r="DGW146" s="10"/>
      <c r="DGX146" s="10"/>
      <c r="DGY146" s="10"/>
      <c r="DGZ146" s="10"/>
      <c r="DHA146" s="10"/>
      <c r="DHB146" s="10"/>
      <c r="DHC146" s="10"/>
      <c r="DHD146" s="10"/>
      <c r="DHE146" s="10"/>
      <c r="DHF146" s="10"/>
      <c r="DHG146" s="10"/>
      <c r="DHH146" s="10"/>
      <c r="DHI146" s="10"/>
      <c r="DHJ146" s="10"/>
      <c r="DHK146" s="10"/>
      <c r="DHL146" s="10"/>
      <c r="DHM146" s="10"/>
      <c r="DHN146" s="10"/>
      <c r="DHO146" s="10"/>
      <c r="DHP146" s="10"/>
      <c r="DHQ146" s="10"/>
      <c r="DHR146" s="10"/>
      <c r="DHS146" s="10"/>
      <c r="DHT146" s="10"/>
      <c r="DHU146" s="10"/>
      <c r="DHV146" s="10"/>
      <c r="DHW146" s="10"/>
      <c r="DHX146" s="10"/>
      <c r="DHY146" s="10"/>
      <c r="DHZ146" s="10"/>
      <c r="DIA146" s="10"/>
      <c r="DIB146" s="10"/>
      <c r="DIC146" s="10"/>
      <c r="DID146" s="10"/>
      <c r="DIE146" s="10"/>
      <c r="DIF146" s="10"/>
      <c r="DIG146" s="10"/>
      <c r="DIH146" s="10"/>
      <c r="DII146" s="10"/>
      <c r="DIJ146" s="10"/>
      <c r="DIK146" s="10"/>
      <c r="DIL146" s="10"/>
      <c r="DIM146" s="10"/>
      <c r="DIN146" s="10"/>
      <c r="DIO146" s="10"/>
      <c r="DIP146" s="10"/>
      <c r="DIQ146" s="10"/>
      <c r="DIR146" s="10"/>
      <c r="DIS146" s="10"/>
      <c r="DIT146" s="10"/>
      <c r="DIU146" s="10"/>
      <c r="DIV146" s="10"/>
      <c r="DIW146" s="10"/>
      <c r="DIX146" s="10"/>
      <c r="DIY146" s="10"/>
      <c r="DIZ146" s="10"/>
      <c r="DJA146" s="10"/>
      <c r="DJB146" s="10"/>
      <c r="DJC146" s="10"/>
      <c r="DJD146" s="10"/>
      <c r="DJE146" s="10"/>
      <c r="DJF146" s="10"/>
      <c r="DJG146" s="10"/>
      <c r="DJH146" s="10"/>
      <c r="DJI146" s="10"/>
      <c r="DJJ146" s="10"/>
      <c r="DJK146" s="10"/>
      <c r="DJL146" s="10"/>
      <c r="DJM146" s="10"/>
      <c r="DJN146" s="10"/>
      <c r="DJO146" s="10"/>
      <c r="DJP146" s="10"/>
      <c r="DJQ146" s="10"/>
      <c r="DJR146" s="10"/>
      <c r="DJS146" s="10"/>
      <c r="DJT146" s="10"/>
      <c r="DJU146" s="10"/>
      <c r="DJV146" s="10"/>
      <c r="DJW146" s="10"/>
      <c r="DJX146" s="10"/>
      <c r="DJY146" s="10"/>
      <c r="DJZ146" s="10"/>
      <c r="DKA146" s="10"/>
      <c r="DKB146" s="10"/>
      <c r="DKC146" s="10"/>
      <c r="DKD146" s="10"/>
      <c r="DKE146" s="10"/>
      <c r="DKF146" s="10"/>
      <c r="DKG146" s="10"/>
      <c r="DKH146" s="10"/>
      <c r="DKI146" s="10"/>
      <c r="DKJ146" s="10"/>
      <c r="DKK146" s="10"/>
      <c r="DKL146" s="10"/>
      <c r="DKM146" s="10"/>
      <c r="DKN146" s="10"/>
      <c r="DKO146" s="10"/>
      <c r="DKP146" s="10"/>
      <c r="DKQ146" s="10"/>
      <c r="DKR146" s="10"/>
      <c r="DKS146" s="10"/>
      <c r="DKT146" s="10"/>
      <c r="DKU146" s="10"/>
      <c r="DKV146" s="10"/>
      <c r="DKW146" s="10"/>
      <c r="DKX146" s="10"/>
      <c r="DKY146" s="10"/>
      <c r="DKZ146" s="10"/>
      <c r="DLA146" s="10"/>
      <c r="DLB146" s="10"/>
      <c r="DLC146" s="10"/>
      <c r="DLD146" s="10"/>
      <c r="DLE146" s="10"/>
      <c r="DLF146" s="10"/>
      <c r="DLG146" s="10"/>
      <c r="DLH146" s="10"/>
      <c r="DLI146" s="10"/>
      <c r="DLJ146" s="10"/>
      <c r="DLK146" s="10"/>
      <c r="DLL146" s="10"/>
      <c r="DLM146" s="10"/>
      <c r="DLN146" s="10"/>
      <c r="DLO146" s="10"/>
      <c r="DLP146" s="10"/>
      <c r="DLQ146" s="10"/>
      <c r="DLR146" s="10"/>
      <c r="DLS146" s="10"/>
      <c r="DLT146" s="10"/>
      <c r="DLU146" s="10"/>
      <c r="DLV146" s="10"/>
      <c r="DLW146" s="10"/>
      <c r="DLX146" s="10"/>
      <c r="DLY146" s="10"/>
      <c r="DLZ146" s="10"/>
      <c r="DMA146" s="10"/>
      <c r="DMB146" s="10"/>
      <c r="DMC146" s="10"/>
      <c r="DMD146" s="10"/>
      <c r="DME146" s="10"/>
      <c r="DMF146" s="10"/>
      <c r="DMG146" s="10"/>
      <c r="DMH146" s="10"/>
      <c r="DMI146" s="10"/>
      <c r="DMJ146" s="10"/>
      <c r="DMK146" s="10"/>
      <c r="DML146" s="10"/>
      <c r="DMM146" s="10"/>
      <c r="DMN146" s="10"/>
      <c r="DMO146" s="10"/>
      <c r="DMP146" s="10"/>
      <c r="DMQ146" s="10"/>
      <c r="DMR146" s="10"/>
      <c r="DMS146" s="10"/>
      <c r="DMT146" s="10"/>
      <c r="DMU146" s="10"/>
      <c r="DMV146" s="10"/>
      <c r="DMW146" s="10"/>
      <c r="DMX146" s="10"/>
      <c r="DMY146" s="10"/>
      <c r="DMZ146" s="10"/>
      <c r="DNA146" s="10"/>
      <c r="DNB146" s="10"/>
      <c r="DNC146" s="10"/>
      <c r="DND146" s="10"/>
      <c r="DNE146" s="10"/>
      <c r="DNF146" s="10"/>
      <c r="DNG146" s="10"/>
      <c r="DNH146" s="10"/>
      <c r="DNI146" s="10"/>
      <c r="DNJ146" s="10"/>
      <c r="DNK146" s="10"/>
      <c r="DNL146" s="10"/>
      <c r="DNM146" s="10"/>
      <c r="DNN146" s="10"/>
      <c r="DNO146" s="10"/>
      <c r="DNP146" s="10"/>
      <c r="DNQ146" s="10"/>
      <c r="DNR146" s="10"/>
      <c r="DNS146" s="10"/>
      <c r="DNT146" s="10"/>
      <c r="DNU146" s="10"/>
      <c r="DNV146" s="10"/>
      <c r="DNW146" s="10"/>
      <c r="DNX146" s="10"/>
      <c r="DNY146" s="10"/>
      <c r="DNZ146" s="10"/>
      <c r="DOA146" s="10"/>
      <c r="DOB146" s="10"/>
      <c r="DOC146" s="10"/>
      <c r="DOD146" s="10"/>
      <c r="DOE146" s="10"/>
      <c r="DOF146" s="10"/>
      <c r="DOG146" s="10"/>
      <c r="DOH146" s="10"/>
      <c r="DOI146" s="10"/>
      <c r="DOJ146" s="10"/>
      <c r="DOK146" s="10"/>
      <c r="DOL146" s="10"/>
      <c r="DOM146" s="10"/>
      <c r="DON146" s="10"/>
      <c r="DOO146" s="10"/>
      <c r="DOP146" s="10"/>
      <c r="DOQ146" s="10"/>
      <c r="DOR146" s="10"/>
      <c r="DOS146" s="10"/>
      <c r="DOT146" s="10"/>
      <c r="DOU146" s="10"/>
      <c r="DOV146" s="10"/>
      <c r="DOW146" s="10"/>
      <c r="DOX146" s="10"/>
      <c r="DOY146" s="10"/>
      <c r="DOZ146" s="10"/>
      <c r="DPA146" s="10"/>
      <c r="DPB146" s="10"/>
      <c r="DPC146" s="10"/>
      <c r="DPD146" s="10"/>
      <c r="DPE146" s="10"/>
      <c r="DPF146" s="10"/>
      <c r="DPG146" s="10"/>
      <c r="DPH146" s="10"/>
      <c r="DPI146" s="10"/>
      <c r="DPJ146" s="10"/>
      <c r="DPK146" s="10"/>
      <c r="DPL146" s="10"/>
      <c r="DPM146" s="10"/>
      <c r="DPN146" s="10"/>
      <c r="DPO146" s="10"/>
      <c r="DPP146" s="10"/>
      <c r="DPQ146" s="10"/>
      <c r="DPR146" s="10"/>
      <c r="DPS146" s="10"/>
      <c r="DPT146" s="10"/>
      <c r="DPU146" s="10"/>
      <c r="DPV146" s="10"/>
      <c r="DPW146" s="10"/>
      <c r="DPX146" s="10"/>
      <c r="DPY146" s="10"/>
      <c r="DPZ146" s="10"/>
      <c r="DQA146" s="10"/>
      <c r="DQB146" s="10"/>
      <c r="DQC146" s="10"/>
      <c r="DQD146" s="10"/>
      <c r="DQE146" s="10"/>
      <c r="DQF146" s="10"/>
      <c r="DQG146" s="10"/>
      <c r="DQH146" s="10"/>
      <c r="DQI146" s="10"/>
      <c r="DQJ146" s="10"/>
      <c r="DQK146" s="10"/>
      <c r="DQL146" s="10"/>
      <c r="DQM146" s="10"/>
      <c r="DQN146" s="10"/>
      <c r="DQO146" s="10"/>
      <c r="DQP146" s="10"/>
      <c r="DQQ146" s="10"/>
      <c r="DQR146" s="10"/>
      <c r="DQS146" s="10"/>
      <c r="DQT146" s="10"/>
      <c r="DQU146" s="10"/>
      <c r="DQV146" s="10"/>
      <c r="DQW146" s="10"/>
      <c r="DQX146" s="10"/>
      <c r="DQY146" s="10"/>
      <c r="DQZ146" s="10"/>
      <c r="DRA146" s="10"/>
      <c r="DRB146" s="10"/>
      <c r="DRC146" s="10"/>
      <c r="DRD146" s="10"/>
      <c r="DRE146" s="10"/>
      <c r="DRF146" s="10"/>
      <c r="DRG146" s="10"/>
      <c r="DRH146" s="10"/>
      <c r="DRI146" s="10"/>
      <c r="DRJ146" s="10"/>
      <c r="DRK146" s="10"/>
      <c r="DRL146" s="10"/>
      <c r="DRM146" s="10"/>
      <c r="DRN146" s="10"/>
      <c r="DRO146" s="10"/>
      <c r="DRP146" s="10"/>
      <c r="DRQ146" s="10"/>
      <c r="DRR146" s="10"/>
      <c r="DRS146" s="10"/>
      <c r="DRT146" s="10"/>
      <c r="DRU146" s="10"/>
      <c r="DRV146" s="10"/>
      <c r="DRW146" s="10"/>
      <c r="DRX146" s="10"/>
      <c r="DRY146" s="10"/>
      <c r="DRZ146" s="10"/>
      <c r="DSA146" s="10"/>
      <c r="DSB146" s="10"/>
      <c r="DSC146" s="10"/>
      <c r="DSD146" s="10"/>
      <c r="DSE146" s="10"/>
      <c r="DSF146" s="10"/>
      <c r="DSG146" s="10"/>
      <c r="DSH146" s="10"/>
      <c r="DSI146" s="10"/>
      <c r="DSJ146" s="10"/>
      <c r="DSK146" s="10"/>
      <c r="DSL146" s="10"/>
      <c r="DSM146" s="10"/>
      <c r="DSN146" s="10"/>
      <c r="DSO146" s="10"/>
      <c r="DSP146" s="10"/>
      <c r="DSQ146" s="10"/>
      <c r="DSR146" s="10"/>
      <c r="DSS146" s="10"/>
      <c r="DST146" s="10"/>
      <c r="DSU146" s="10"/>
      <c r="DSV146" s="10"/>
      <c r="DSW146" s="10"/>
      <c r="DSX146" s="10"/>
      <c r="DSY146" s="10"/>
      <c r="DSZ146" s="10"/>
      <c r="DTA146" s="10"/>
      <c r="DTB146" s="10"/>
      <c r="DTC146" s="10"/>
      <c r="DTD146" s="10"/>
      <c r="DTE146" s="10"/>
      <c r="DTF146" s="10"/>
      <c r="DTG146" s="10"/>
      <c r="DTH146" s="10"/>
      <c r="DTI146" s="10"/>
      <c r="DTJ146" s="10"/>
      <c r="DTK146" s="10"/>
      <c r="DTL146" s="10"/>
      <c r="DTM146" s="10"/>
      <c r="DTN146" s="10"/>
      <c r="DTO146" s="10"/>
      <c r="DTP146" s="10"/>
      <c r="DTQ146" s="10"/>
      <c r="DTR146" s="10"/>
      <c r="DTS146" s="10"/>
      <c r="DTT146" s="10"/>
      <c r="DTU146" s="10"/>
      <c r="DTV146" s="10"/>
      <c r="DTW146" s="10"/>
      <c r="DTX146" s="10"/>
      <c r="DTY146" s="10"/>
      <c r="DTZ146" s="10"/>
      <c r="DUA146" s="10"/>
      <c r="DUB146" s="10"/>
      <c r="DUC146" s="10"/>
      <c r="DUD146" s="10"/>
      <c r="DUE146" s="10"/>
      <c r="DUF146" s="10"/>
      <c r="DUG146" s="10"/>
      <c r="DUH146" s="10"/>
      <c r="DUI146" s="10"/>
      <c r="DUJ146" s="10"/>
      <c r="DUK146" s="10"/>
      <c r="DUL146" s="10"/>
      <c r="DUM146" s="10"/>
      <c r="DUN146" s="10"/>
      <c r="DUO146" s="10"/>
      <c r="DUP146" s="10"/>
      <c r="DUQ146" s="10"/>
      <c r="DUR146" s="10"/>
      <c r="DUS146" s="10"/>
      <c r="DUT146" s="10"/>
      <c r="DUU146" s="10"/>
      <c r="DUV146" s="10"/>
      <c r="DUW146" s="10"/>
      <c r="DUX146" s="10"/>
      <c r="DUY146" s="10"/>
      <c r="DUZ146" s="10"/>
      <c r="DVA146" s="10"/>
      <c r="DVB146" s="10"/>
      <c r="DVC146" s="10"/>
      <c r="DVD146" s="10"/>
      <c r="DVE146" s="10"/>
      <c r="DVF146" s="10"/>
      <c r="DVG146" s="10"/>
      <c r="DVH146" s="10"/>
      <c r="DVI146" s="10"/>
      <c r="DVJ146" s="10"/>
      <c r="DVK146" s="10"/>
      <c r="DVL146" s="10"/>
      <c r="DVM146" s="10"/>
      <c r="DVN146" s="10"/>
      <c r="DVO146" s="10"/>
      <c r="DVP146" s="10"/>
      <c r="DVQ146" s="10"/>
      <c r="DVR146" s="10"/>
      <c r="DVS146" s="10"/>
      <c r="DVT146" s="10"/>
      <c r="DVU146" s="10"/>
      <c r="DVV146" s="10"/>
      <c r="DVW146" s="10"/>
      <c r="DVX146" s="10"/>
      <c r="DVY146" s="10"/>
      <c r="DVZ146" s="10"/>
      <c r="DWA146" s="10"/>
      <c r="DWB146" s="10"/>
      <c r="DWC146" s="10"/>
      <c r="DWD146" s="10"/>
      <c r="DWE146" s="10"/>
      <c r="DWF146" s="10"/>
      <c r="DWG146" s="10"/>
      <c r="DWH146" s="10"/>
      <c r="DWI146" s="10"/>
      <c r="DWJ146" s="10"/>
      <c r="DWK146" s="10"/>
      <c r="DWL146" s="10"/>
      <c r="DWM146" s="10"/>
      <c r="DWN146" s="10"/>
      <c r="DWO146" s="10"/>
      <c r="DWP146" s="10"/>
      <c r="DWQ146" s="10"/>
      <c r="DWR146" s="10"/>
      <c r="DWS146" s="10"/>
      <c r="DWT146" s="10"/>
      <c r="DWU146" s="10"/>
      <c r="DWV146" s="10"/>
      <c r="DWW146" s="10"/>
      <c r="DWX146" s="10"/>
      <c r="DWY146" s="10"/>
      <c r="DWZ146" s="10"/>
      <c r="DXA146" s="10"/>
      <c r="DXB146" s="10"/>
      <c r="DXC146" s="10"/>
      <c r="DXD146" s="10"/>
      <c r="DXE146" s="10"/>
      <c r="DXF146" s="10"/>
      <c r="DXG146" s="10"/>
      <c r="DXH146" s="10"/>
      <c r="DXI146" s="10"/>
      <c r="DXJ146" s="10"/>
      <c r="DXK146" s="10"/>
      <c r="DXL146" s="10"/>
      <c r="DXM146" s="10"/>
      <c r="DXN146" s="10"/>
      <c r="DXO146" s="10"/>
      <c r="DXP146" s="10"/>
      <c r="DXQ146" s="10"/>
      <c r="DXR146" s="10"/>
      <c r="DXS146" s="10"/>
      <c r="DXT146" s="10"/>
      <c r="DXU146" s="10"/>
      <c r="DXV146" s="10"/>
      <c r="DXW146" s="10"/>
      <c r="DXX146" s="10"/>
      <c r="DXY146" s="10"/>
      <c r="DXZ146" s="10"/>
      <c r="DYA146" s="10"/>
      <c r="DYB146" s="10"/>
      <c r="DYC146" s="10"/>
      <c r="DYD146" s="10"/>
      <c r="DYE146" s="10"/>
      <c r="DYF146" s="10"/>
      <c r="DYG146" s="10"/>
      <c r="DYH146" s="10"/>
      <c r="DYI146" s="10"/>
      <c r="DYJ146" s="10"/>
      <c r="DYK146" s="10"/>
      <c r="DYL146" s="10"/>
      <c r="DYM146" s="10"/>
      <c r="DYN146" s="10"/>
      <c r="DYO146" s="10"/>
      <c r="DYP146" s="10"/>
      <c r="DYQ146" s="10"/>
      <c r="DYR146" s="10"/>
      <c r="DYS146" s="10"/>
      <c r="DYT146" s="10"/>
      <c r="DYU146" s="10"/>
      <c r="DYV146" s="10"/>
      <c r="DYW146" s="10"/>
      <c r="DYX146" s="10"/>
      <c r="DYY146" s="10"/>
      <c r="DYZ146" s="10"/>
      <c r="DZA146" s="10"/>
      <c r="DZB146" s="10"/>
      <c r="DZC146" s="10"/>
      <c r="DZD146" s="10"/>
      <c r="DZE146" s="10"/>
      <c r="DZF146" s="10"/>
      <c r="DZG146" s="10"/>
      <c r="DZH146" s="10"/>
      <c r="DZI146" s="10"/>
      <c r="DZJ146" s="10"/>
      <c r="DZK146" s="10"/>
      <c r="DZL146" s="10"/>
      <c r="DZM146" s="10"/>
      <c r="DZN146" s="10"/>
      <c r="DZO146" s="10"/>
      <c r="DZP146" s="10"/>
      <c r="DZQ146" s="10"/>
      <c r="DZR146" s="10"/>
      <c r="DZS146" s="10"/>
      <c r="DZT146" s="10"/>
      <c r="DZU146" s="10"/>
      <c r="DZV146" s="10"/>
      <c r="DZW146" s="10"/>
      <c r="DZX146" s="10"/>
      <c r="DZY146" s="10"/>
      <c r="DZZ146" s="10"/>
      <c r="EAA146" s="10"/>
      <c r="EAB146" s="10"/>
      <c r="EAC146" s="10"/>
      <c r="EAD146" s="10"/>
      <c r="EAE146" s="10"/>
      <c r="EAF146" s="10"/>
      <c r="EAG146" s="10"/>
    </row>
    <row r="147" spans="1:3413" ht="20.100000000000001" customHeight="1" x14ac:dyDescent="0.25">
      <c r="A147" s="536"/>
      <c r="B147" s="170" t="s">
        <v>8</v>
      </c>
      <c r="C147" s="128" t="s">
        <v>132</v>
      </c>
      <c r="D147" s="184">
        <v>513</v>
      </c>
      <c r="E147" s="185">
        <v>435</v>
      </c>
      <c r="F147" s="185">
        <v>550</v>
      </c>
      <c r="G147" s="185">
        <v>474</v>
      </c>
      <c r="H147" s="185">
        <v>578</v>
      </c>
      <c r="I147" s="185">
        <v>637</v>
      </c>
      <c r="J147" s="185">
        <v>669</v>
      </c>
      <c r="K147" s="185">
        <v>533</v>
      </c>
      <c r="L147" s="185">
        <v>565</v>
      </c>
      <c r="M147" s="185">
        <v>540</v>
      </c>
      <c r="N147" s="185">
        <v>569</v>
      </c>
      <c r="O147" s="185">
        <v>641</v>
      </c>
      <c r="P147" s="174">
        <v>6704</v>
      </c>
      <c r="Q147" s="186">
        <v>465</v>
      </c>
      <c r="R147" s="186">
        <v>469</v>
      </c>
      <c r="S147" s="186">
        <v>580</v>
      </c>
      <c r="T147" s="186">
        <v>595</v>
      </c>
      <c r="U147" s="186">
        <v>611</v>
      </c>
      <c r="V147" s="186">
        <v>682</v>
      </c>
      <c r="W147" s="186">
        <v>620</v>
      </c>
      <c r="X147" s="186">
        <v>577</v>
      </c>
      <c r="Y147" s="186">
        <v>511</v>
      </c>
      <c r="Z147" s="187">
        <v>552</v>
      </c>
      <c r="AA147" s="187">
        <v>472</v>
      </c>
      <c r="AB147" s="187">
        <v>570</v>
      </c>
      <c r="AC147" s="168">
        <v>6704</v>
      </c>
      <c r="AD147" s="173">
        <v>443</v>
      </c>
      <c r="AE147" s="173">
        <v>440</v>
      </c>
      <c r="AF147" s="173">
        <v>537</v>
      </c>
      <c r="AG147" s="173">
        <v>484</v>
      </c>
      <c r="AH147" s="173">
        <v>542</v>
      </c>
      <c r="AI147" s="173">
        <v>493</v>
      </c>
      <c r="AJ147" s="173">
        <v>423</v>
      </c>
      <c r="AK147" s="173">
        <v>430</v>
      </c>
      <c r="AL147" s="173">
        <v>446</v>
      </c>
      <c r="AM147" s="173">
        <v>398</v>
      </c>
      <c r="AN147" s="173">
        <v>437</v>
      </c>
      <c r="AO147" s="173">
        <v>517</v>
      </c>
      <c r="AP147" s="137">
        <v>385</v>
      </c>
      <c r="AQ147" s="98">
        <v>271</v>
      </c>
      <c r="AR147" s="98">
        <v>366</v>
      </c>
      <c r="AS147" s="98">
        <v>382</v>
      </c>
      <c r="AT147" s="98">
        <v>434</v>
      </c>
      <c r="AU147" s="98">
        <v>337</v>
      </c>
      <c r="AV147" s="98">
        <v>278</v>
      </c>
      <c r="AW147" s="98">
        <v>286</v>
      </c>
      <c r="AX147" s="98">
        <v>258</v>
      </c>
      <c r="AY147" s="98">
        <v>279</v>
      </c>
      <c r="AZ147" s="98">
        <v>215</v>
      </c>
      <c r="BA147" s="98">
        <v>225</v>
      </c>
      <c r="BB147" s="112">
        <v>273</v>
      </c>
      <c r="BC147" s="98">
        <v>222</v>
      </c>
      <c r="BD147" s="98">
        <v>222</v>
      </c>
      <c r="BE147" s="98">
        <v>234</v>
      </c>
      <c r="BF147" s="98">
        <v>176</v>
      </c>
      <c r="BG147" s="98">
        <v>177</v>
      </c>
      <c r="BH147" s="98">
        <v>169</v>
      </c>
      <c r="BI147" s="98">
        <v>218</v>
      </c>
      <c r="BJ147" s="98">
        <v>153</v>
      </c>
      <c r="BK147" s="98">
        <v>180</v>
      </c>
      <c r="BL147" s="98">
        <v>125</v>
      </c>
      <c r="BM147" s="98">
        <v>183</v>
      </c>
      <c r="BN147" s="433">
        <f t="shared" si="60"/>
        <v>2332</v>
      </c>
      <c r="BO147" s="34">
        <v>197</v>
      </c>
      <c r="BP147" s="34">
        <v>200</v>
      </c>
      <c r="BQ147" s="34">
        <v>246</v>
      </c>
      <c r="BR147" s="34">
        <v>235</v>
      </c>
      <c r="BS147" s="34">
        <v>267</v>
      </c>
      <c r="BT147" s="34">
        <v>202</v>
      </c>
      <c r="BU147" s="34">
        <v>188</v>
      </c>
      <c r="BV147" s="34">
        <v>246</v>
      </c>
      <c r="BW147" s="34">
        <v>63</v>
      </c>
      <c r="BX147" s="34">
        <v>45</v>
      </c>
      <c r="BY147" s="34">
        <v>21</v>
      </c>
      <c r="BZ147" s="34">
        <v>21</v>
      </c>
      <c r="CA147" s="472">
        <f t="shared" si="30"/>
        <v>1931</v>
      </c>
      <c r="CB147" s="137">
        <v>24</v>
      </c>
      <c r="CC147" s="98">
        <v>5</v>
      </c>
      <c r="CD147" s="98">
        <v>0</v>
      </c>
      <c r="CE147" s="98">
        <v>2</v>
      </c>
      <c r="CF147" s="98">
        <v>1</v>
      </c>
      <c r="CG147" s="98">
        <v>1</v>
      </c>
      <c r="CH147" s="98">
        <v>5</v>
      </c>
      <c r="CI147" s="98">
        <v>10</v>
      </c>
      <c r="CJ147" s="98">
        <v>3</v>
      </c>
      <c r="CK147" s="98">
        <v>11</v>
      </c>
      <c r="CL147" s="98">
        <v>5</v>
      </c>
      <c r="CM147" s="241">
        <v>22</v>
      </c>
      <c r="CN147" s="433">
        <f>SUM(CB147:CM147)</f>
        <v>89</v>
      </c>
      <c r="CO147" s="98">
        <v>4</v>
      </c>
      <c r="CP147" s="98">
        <v>21</v>
      </c>
      <c r="CQ147" s="98">
        <v>26</v>
      </c>
      <c r="CR147" s="98">
        <v>21</v>
      </c>
      <c r="CS147" s="98">
        <v>23</v>
      </c>
      <c r="CT147" s="98">
        <v>24</v>
      </c>
      <c r="CU147" s="98">
        <v>26</v>
      </c>
      <c r="CV147" s="98">
        <v>29</v>
      </c>
      <c r="CW147" s="98">
        <v>29</v>
      </c>
      <c r="CX147" s="98">
        <v>29</v>
      </c>
      <c r="CY147" s="98">
        <v>31</v>
      </c>
      <c r="CZ147" s="98">
        <v>22</v>
      </c>
      <c r="DA147" s="472">
        <f t="shared" si="66"/>
        <v>285</v>
      </c>
      <c r="DB147" s="137">
        <v>13</v>
      </c>
      <c r="DC147" s="98">
        <v>12</v>
      </c>
      <c r="DD147" s="98">
        <v>28</v>
      </c>
      <c r="DE147" s="568">
        <f t="shared" si="57"/>
        <v>29</v>
      </c>
      <c r="DF147" s="485">
        <f t="shared" si="58"/>
        <v>51</v>
      </c>
      <c r="DG147" s="474">
        <f t="shared" si="59"/>
        <v>53</v>
      </c>
      <c r="DH147" s="362">
        <f t="shared" si="56"/>
        <v>3.9215686274509887</v>
      </c>
      <c r="DN147" s="231"/>
      <c r="DO147" s="231"/>
      <c r="DP147" s="231"/>
      <c r="DQ147" s="231"/>
      <c r="DR147" s="231"/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</row>
    <row r="148" spans="1:3413" ht="20.100000000000001" customHeight="1" x14ac:dyDescent="0.25">
      <c r="A148" s="536"/>
      <c r="B148" s="170" t="s">
        <v>9</v>
      </c>
      <c r="C148" s="171" t="s">
        <v>10</v>
      </c>
      <c r="D148" s="184">
        <v>47</v>
      </c>
      <c r="E148" s="185">
        <v>41</v>
      </c>
      <c r="F148" s="185">
        <v>60</v>
      </c>
      <c r="G148" s="185">
        <v>56</v>
      </c>
      <c r="H148" s="185">
        <v>61</v>
      </c>
      <c r="I148" s="185">
        <v>53</v>
      </c>
      <c r="J148" s="185">
        <v>48</v>
      </c>
      <c r="K148" s="185">
        <v>46</v>
      </c>
      <c r="L148" s="185">
        <v>39</v>
      </c>
      <c r="M148" s="185">
        <v>40</v>
      </c>
      <c r="N148" s="185">
        <v>65</v>
      </c>
      <c r="O148" s="185">
        <v>50</v>
      </c>
      <c r="P148" s="168">
        <v>606</v>
      </c>
      <c r="Q148" s="177">
        <v>36</v>
      </c>
      <c r="R148" s="177">
        <v>31</v>
      </c>
      <c r="S148" s="177">
        <v>49</v>
      </c>
      <c r="T148" s="177">
        <v>35</v>
      </c>
      <c r="U148" s="177">
        <v>38</v>
      </c>
      <c r="V148" s="177">
        <v>48</v>
      </c>
      <c r="W148" s="177">
        <v>34</v>
      </c>
      <c r="X148" s="177">
        <v>28</v>
      </c>
      <c r="Y148" s="177">
        <v>44</v>
      </c>
      <c r="Z148" s="188">
        <v>50</v>
      </c>
      <c r="AA148" s="188">
        <v>45</v>
      </c>
      <c r="AB148" s="188">
        <v>44</v>
      </c>
      <c r="AC148" s="168">
        <v>482</v>
      </c>
      <c r="AD148" s="178">
        <v>46</v>
      </c>
      <c r="AE148" s="178">
        <v>52</v>
      </c>
      <c r="AF148" s="178">
        <v>44</v>
      </c>
      <c r="AG148" s="178">
        <v>32</v>
      </c>
      <c r="AH148" s="178">
        <v>47</v>
      </c>
      <c r="AI148" s="178">
        <v>45</v>
      </c>
      <c r="AJ148" s="178">
        <v>60</v>
      </c>
      <c r="AK148" s="178">
        <v>51</v>
      </c>
      <c r="AL148" s="178">
        <v>55</v>
      </c>
      <c r="AM148" s="238">
        <v>48</v>
      </c>
      <c r="AN148" s="238">
        <v>49</v>
      </c>
      <c r="AO148" s="238">
        <v>59</v>
      </c>
      <c r="AP148" s="137">
        <v>40</v>
      </c>
      <c r="AQ148" s="98">
        <v>40</v>
      </c>
      <c r="AR148" s="98">
        <v>63</v>
      </c>
      <c r="AS148" s="98">
        <v>50</v>
      </c>
      <c r="AT148" s="98">
        <v>71</v>
      </c>
      <c r="AU148" s="98">
        <v>44</v>
      </c>
      <c r="AV148" s="98">
        <v>59</v>
      </c>
      <c r="AW148" s="98">
        <v>57</v>
      </c>
      <c r="AX148" s="98">
        <v>40</v>
      </c>
      <c r="AY148" s="98">
        <v>51</v>
      </c>
      <c r="AZ148" s="98">
        <v>36</v>
      </c>
      <c r="BA148" s="98">
        <v>40</v>
      </c>
      <c r="BB148" s="137">
        <v>39</v>
      </c>
      <c r="BC148" s="98">
        <v>56</v>
      </c>
      <c r="BD148" s="98">
        <v>56</v>
      </c>
      <c r="BE148" s="98">
        <v>45</v>
      </c>
      <c r="BF148" s="98">
        <v>50</v>
      </c>
      <c r="BG148" s="98">
        <v>50</v>
      </c>
      <c r="BH148" s="98">
        <v>50</v>
      </c>
      <c r="BI148" s="98">
        <v>50</v>
      </c>
      <c r="BJ148" s="98">
        <v>62</v>
      </c>
      <c r="BK148" s="98">
        <v>64</v>
      </c>
      <c r="BL148" s="98">
        <v>63</v>
      </c>
      <c r="BM148" s="98">
        <v>55</v>
      </c>
      <c r="BN148" s="433">
        <f t="shared" si="60"/>
        <v>640</v>
      </c>
      <c r="BO148" s="98">
        <v>55</v>
      </c>
      <c r="BP148" s="98">
        <v>54</v>
      </c>
      <c r="BQ148" s="98">
        <v>49</v>
      </c>
      <c r="BR148" s="98">
        <v>53</v>
      </c>
      <c r="BS148" s="98">
        <v>56</v>
      </c>
      <c r="BT148" s="98">
        <v>54</v>
      </c>
      <c r="BU148" s="98">
        <v>66</v>
      </c>
      <c r="BV148" s="98">
        <v>56</v>
      </c>
      <c r="BW148" s="98">
        <v>69</v>
      </c>
      <c r="BX148" s="98">
        <v>75</v>
      </c>
      <c r="BY148" s="98">
        <v>62</v>
      </c>
      <c r="BZ148" s="98">
        <v>66</v>
      </c>
      <c r="CA148" s="472">
        <f t="shared" si="30"/>
        <v>715</v>
      </c>
      <c r="CB148" s="137">
        <v>50</v>
      </c>
      <c r="CC148" s="98">
        <v>48</v>
      </c>
      <c r="CD148" s="98">
        <v>53</v>
      </c>
      <c r="CE148" s="98">
        <v>57</v>
      </c>
      <c r="CF148" s="98">
        <v>39</v>
      </c>
      <c r="CG148" s="98">
        <v>68</v>
      </c>
      <c r="CH148" s="98">
        <v>56</v>
      </c>
      <c r="CI148" s="98">
        <v>53</v>
      </c>
      <c r="CJ148" s="98">
        <v>56</v>
      </c>
      <c r="CK148" s="98">
        <v>61</v>
      </c>
      <c r="CL148" s="98">
        <v>55</v>
      </c>
      <c r="CM148" s="241">
        <v>54</v>
      </c>
      <c r="CN148" s="433">
        <f t="shared" ref="CN148:CN180" si="67">SUM(CB148:CM148)</f>
        <v>650</v>
      </c>
      <c r="CO148" s="98">
        <v>58</v>
      </c>
      <c r="CP148" s="98">
        <v>32</v>
      </c>
      <c r="CQ148" s="98">
        <v>60</v>
      </c>
      <c r="CR148" s="98">
        <v>61</v>
      </c>
      <c r="CS148" s="98">
        <v>57</v>
      </c>
      <c r="CT148" s="98">
        <v>56</v>
      </c>
      <c r="CU148" s="98">
        <v>53</v>
      </c>
      <c r="CV148" s="98">
        <v>61</v>
      </c>
      <c r="CW148" s="98">
        <v>52</v>
      </c>
      <c r="CX148" s="98">
        <v>46</v>
      </c>
      <c r="CY148" s="98">
        <v>51</v>
      </c>
      <c r="CZ148" s="98">
        <v>40</v>
      </c>
      <c r="DA148" s="472">
        <f t="shared" si="66"/>
        <v>627</v>
      </c>
      <c r="DB148" s="137">
        <v>47</v>
      </c>
      <c r="DC148" s="98">
        <v>44</v>
      </c>
      <c r="DD148" s="98">
        <v>41</v>
      </c>
      <c r="DE148" s="568">
        <f t="shared" si="57"/>
        <v>151</v>
      </c>
      <c r="DF148" s="485">
        <f t="shared" si="58"/>
        <v>150</v>
      </c>
      <c r="DG148" s="474">
        <f t="shared" si="59"/>
        <v>132</v>
      </c>
      <c r="DH148" s="363">
        <f t="shared" si="56"/>
        <v>-12</v>
      </c>
      <c r="DN148" s="231"/>
      <c r="DO148" s="231"/>
      <c r="DP148" s="231"/>
      <c r="DQ148" s="231"/>
      <c r="DR148" s="231"/>
      <c r="DS148" s="231"/>
      <c r="DT148" s="231"/>
      <c r="DU148" s="231"/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</row>
    <row r="149" spans="1:3413" ht="20.100000000000001" customHeight="1" x14ac:dyDescent="0.25">
      <c r="A149" s="536"/>
      <c r="B149" s="170" t="s">
        <v>11</v>
      </c>
      <c r="C149" s="171" t="s">
        <v>12</v>
      </c>
      <c r="D149" s="184">
        <v>45</v>
      </c>
      <c r="E149" s="185">
        <v>45</v>
      </c>
      <c r="F149" s="185">
        <v>71</v>
      </c>
      <c r="G149" s="185">
        <v>70</v>
      </c>
      <c r="H149" s="185">
        <v>54</v>
      </c>
      <c r="I149" s="185">
        <v>50</v>
      </c>
      <c r="J149" s="185">
        <v>61</v>
      </c>
      <c r="K149" s="185">
        <v>44</v>
      </c>
      <c r="L149" s="185">
        <v>45</v>
      </c>
      <c r="M149" s="185">
        <v>41</v>
      </c>
      <c r="N149" s="185">
        <v>43</v>
      </c>
      <c r="O149" s="185">
        <v>50</v>
      </c>
      <c r="P149" s="168">
        <v>619</v>
      </c>
      <c r="Q149" s="177">
        <v>37</v>
      </c>
      <c r="R149" s="177">
        <v>31</v>
      </c>
      <c r="S149" s="177">
        <v>43</v>
      </c>
      <c r="T149" s="177">
        <v>33</v>
      </c>
      <c r="U149" s="177">
        <v>33</v>
      </c>
      <c r="V149" s="177">
        <v>41</v>
      </c>
      <c r="W149" s="177">
        <v>34</v>
      </c>
      <c r="X149" s="177">
        <v>32</v>
      </c>
      <c r="Y149" s="177">
        <v>35</v>
      </c>
      <c r="Z149" s="188">
        <v>48</v>
      </c>
      <c r="AA149" s="188">
        <v>39</v>
      </c>
      <c r="AB149" s="188">
        <v>51</v>
      </c>
      <c r="AC149" s="168">
        <v>457</v>
      </c>
      <c r="AD149" s="178">
        <v>48</v>
      </c>
      <c r="AE149" s="178">
        <v>45</v>
      </c>
      <c r="AF149" s="178">
        <v>51</v>
      </c>
      <c r="AG149" s="178">
        <v>30</v>
      </c>
      <c r="AH149" s="178">
        <v>48</v>
      </c>
      <c r="AI149" s="178">
        <v>48</v>
      </c>
      <c r="AJ149" s="178">
        <v>58</v>
      </c>
      <c r="AK149" s="178">
        <v>48</v>
      </c>
      <c r="AL149" s="178">
        <v>47</v>
      </c>
      <c r="AM149" s="238">
        <v>57</v>
      </c>
      <c r="AN149" s="238">
        <v>47</v>
      </c>
      <c r="AO149" s="238">
        <v>58</v>
      </c>
      <c r="AP149" s="137">
        <v>41</v>
      </c>
      <c r="AQ149" s="98">
        <v>30</v>
      </c>
      <c r="AR149" s="98">
        <v>60</v>
      </c>
      <c r="AS149" s="98">
        <v>41</v>
      </c>
      <c r="AT149" s="98">
        <v>52</v>
      </c>
      <c r="AU149" s="98">
        <v>43</v>
      </c>
      <c r="AV149" s="98">
        <v>55</v>
      </c>
      <c r="AW149" s="98">
        <v>54</v>
      </c>
      <c r="AX149" s="98">
        <v>44</v>
      </c>
      <c r="AY149" s="98">
        <v>46</v>
      </c>
      <c r="AZ149" s="98">
        <v>38</v>
      </c>
      <c r="BA149" s="98">
        <v>43</v>
      </c>
      <c r="BB149" s="137">
        <v>34</v>
      </c>
      <c r="BC149" s="98">
        <v>28</v>
      </c>
      <c r="BD149" s="98">
        <v>49</v>
      </c>
      <c r="BE149" s="98">
        <v>48</v>
      </c>
      <c r="BF149" s="98">
        <v>59</v>
      </c>
      <c r="BG149" s="98">
        <v>49</v>
      </c>
      <c r="BH149" s="98">
        <v>51</v>
      </c>
      <c r="BI149" s="98">
        <v>53</v>
      </c>
      <c r="BJ149" s="98">
        <v>59</v>
      </c>
      <c r="BK149" s="98">
        <v>63</v>
      </c>
      <c r="BL149" s="98">
        <v>61</v>
      </c>
      <c r="BM149" s="98">
        <v>52</v>
      </c>
      <c r="BN149" s="433">
        <f t="shared" si="60"/>
        <v>606</v>
      </c>
      <c r="BO149" s="98">
        <v>52</v>
      </c>
      <c r="BP149" s="98">
        <v>50</v>
      </c>
      <c r="BQ149" s="98">
        <v>53</v>
      </c>
      <c r="BR149" s="98">
        <v>45</v>
      </c>
      <c r="BS149" s="98">
        <v>58</v>
      </c>
      <c r="BT149" s="98">
        <v>42</v>
      </c>
      <c r="BU149" s="98">
        <v>67</v>
      </c>
      <c r="BV149" s="98">
        <v>50</v>
      </c>
      <c r="BW149" s="98">
        <v>67</v>
      </c>
      <c r="BX149" s="98">
        <v>76</v>
      </c>
      <c r="BY149" s="98">
        <v>64</v>
      </c>
      <c r="BZ149" s="98">
        <v>56</v>
      </c>
      <c r="CA149" s="472">
        <f t="shared" si="30"/>
        <v>680</v>
      </c>
      <c r="CB149" s="137">
        <v>51</v>
      </c>
      <c r="CC149" s="98">
        <v>38</v>
      </c>
      <c r="CD149" s="98">
        <v>60</v>
      </c>
      <c r="CE149" s="98">
        <v>55</v>
      </c>
      <c r="CF149" s="98">
        <v>49</v>
      </c>
      <c r="CG149" s="98">
        <v>56</v>
      </c>
      <c r="CH149" s="98">
        <v>63</v>
      </c>
      <c r="CI149" s="98">
        <v>48</v>
      </c>
      <c r="CJ149" s="98">
        <v>57</v>
      </c>
      <c r="CK149" s="98">
        <v>61</v>
      </c>
      <c r="CL149" s="98">
        <v>52</v>
      </c>
      <c r="CM149" s="241">
        <v>64</v>
      </c>
      <c r="CN149" s="433">
        <f t="shared" si="67"/>
        <v>654</v>
      </c>
      <c r="CO149" s="98">
        <v>60</v>
      </c>
      <c r="CP149" s="98">
        <v>32</v>
      </c>
      <c r="CQ149" s="98">
        <v>60</v>
      </c>
      <c r="CR149" s="98">
        <v>69</v>
      </c>
      <c r="CS149" s="98">
        <v>59</v>
      </c>
      <c r="CT149" s="98">
        <v>26</v>
      </c>
      <c r="CU149" s="98">
        <v>20</v>
      </c>
      <c r="CV149" s="98">
        <v>55</v>
      </c>
      <c r="CW149" s="98">
        <v>70</v>
      </c>
      <c r="CX149" s="98">
        <v>55</v>
      </c>
      <c r="CY149" s="98">
        <v>49</v>
      </c>
      <c r="CZ149" s="98">
        <v>48</v>
      </c>
      <c r="DA149" s="472">
        <f t="shared" si="66"/>
        <v>603</v>
      </c>
      <c r="DB149" s="137">
        <v>58</v>
      </c>
      <c r="DC149" s="98">
        <v>52</v>
      </c>
      <c r="DD149" s="98">
        <v>44</v>
      </c>
      <c r="DE149" s="568">
        <f t="shared" si="57"/>
        <v>149</v>
      </c>
      <c r="DF149" s="485">
        <f t="shared" si="58"/>
        <v>152</v>
      </c>
      <c r="DG149" s="474">
        <f t="shared" si="59"/>
        <v>154</v>
      </c>
      <c r="DH149" s="363">
        <f t="shared" si="56"/>
        <v>1.3157894736842035</v>
      </c>
      <c r="DN149" s="231"/>
      <c r="DO149" s="231"/>
      <c r="DP149" s="231"/>
      <c r="DQ149" s="231"/>
      <c r="DR149" s="231"/>
      <c r="DS149" s="231"/>
      <c r="DT149" s="231"/>
      <c r="DU149" s="231"/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</row>
    <row r="150" spans="1:3413" ht="20.100000000000001" customHeight="1" x14ac:dyDescent="0.25">
      <c r="A150" s="536"/>
      <c r="B150" s="170" t="s">
        <v>13</v>
      </c>
      <c r="C150" s="129" t="s">
        <v>134</v>
      </c>
      <c r="D150" s="184">
        <v>1</v>
      </c>
      <c r="E150" s="185">
        <v>1</v>
      </c>
      <c r="F150" s="185">
        <v>1</v>
      </c>
      <c r="G150" s="185">
        <v>1</v>
      </c>
      <c r="H150" s="185">
        <v>2</v>
      </c>
      <c r="I150" s="185">
        <v>2</v>
      </c>
      <c r="J150" s="185">
        <v>1</v>
      </c>
      <c r="K150" s="185">
        <v>2</v>
      </c>
      <c r="L150" s="185">
        <v>1</v>
      </c>
      <c r="M150" s="185">
        <v>1</v>
      </c>
      <c r="N150" s="185">
        <v>1</v>
      </c>
      <c r="O150" s="185">
        <v>1</v>
      </c>
      <c r="P150" s="168">
        <v>15</v>
      </c>
      <c r="Q150" s="177">
        <v>1</v>
      </c>
      <c r="R150" s="177">
        <v>1</v>
      </c>
      <c r="S150" s="177">
        <v>1</v>
      </c>
      <c r="T150" s="177">
        <v>1</v>
      </c>
      <c r="U150" s="177">
        <v>1</v>
      </c>
      <c r="V150" s="177">
        <v>1</v>
      </c>
      <c r="W150" s="177">
        <v>1</v>
      </c>
      <c r="X150" s="177">
        <v>1</v>
      </c>
      <c r="Y150" s="177">
        <v>1</v>
      </c>
      <c r="Z150" s="188">
        <v>1</v>
      </c>
      <c r="AA150" s="188">
        <v>1</v>
      </c>
      <c r="AB150" s="188">
        <v>1</v>
      </c>
      <c r="AC150" s="168">
        <v>12</v>
      </c>
      <c r="AD150" s="178">
        <v>1</v>
      </c>
      <c r="AE150" s="178">
        <v>1</v>
      </c>
      <c r="AF150" s="178">
        <v>1</v>
      </c>
      <c r="AG150" s="178">
        <v>1</v>
      </c>
      <c r="AH150" s="178">
        <v>1</v>
      </c>
      <c r="AI150" s="178">
        <v>1</v>
      </c>
      <c r="AJ150" s="178">
        <v>3</v>
      </c>
      <c r="AK150" s="178">
        <v>1</v>
      </c>
      <c r="AL150" s="178">
        <v>1</v>
      </c>
      <c r="AM150" s="238">
        <v>1</v>
      </c>
      <c r="AN150" s="238">
        <v>1</v>
      </c>
      <c r="AO150" s="238">
        <v>1</v>
      </c>
      <c r="AP150" s="137">
        <v>1</v>
      </c>
      <c r="AQ150" s="98">
        <v>1</v>
      </c>
      <c r="AR150" s="98">
        <v>1</v>
      </c>
      <c r="AS150" s="98">
        <v>1</v>
      </c>
      <c r="AT150" s="98">
        <v>2</v>
      </c>
      <c r="AU150" s="98">
        <v>1</v>
      </c>
      <c r="AV150" s="98">
        <v>1</v>
      </c>
      <c r="AW150" s="98">
        <v>1</v>
      </c>
      <c r="AX150" s="98">
        <v>0</v>
      </c>
      <c r="AY150" s="98">
        <v>2</v>
      </c>
      <c r="AZ150" s="98">
        <v>1</v>
      </c>
      <c r="BA150" s="98">
        <v>1</v>
      </c>
      <c r="BB150" s="137">
        <v>1</v>
      </c>
      <c r="BC150" s="98">
        <v>1</v>
      </c>
      <c r="BD150" s="98">
        <v>1</v>
      </c>
      <c r="BE150" s="98">
        <v>1</v>
      </c>
      <c r="BF150" s="98">
        <v>2</v>
      </c>
      <c r="BG150" s="98">
        <v>1</v>
      </c>
      <c r="BH150" s="98">
        <v>1</v>
      </c>
      <c r="BI150" s="98">
        <v>2</v>
      </c>
      <c r="BJ150" s="98">
        <v>3</v>
      </c>
      <c r="BK150" s="98">
        <v>2</v>
      </c>
      <c r="BL150" s="98">
        <v>1</v>
      </c>
      <c r="BM150" s="98">
        <v>1</v>
      </c>
      <c r="BN150" s="433">
        <f t="shared" si="60"/>
        <v>17</v>
      </c>
      <c r="BO150" s="98">
        <v>1</v>
      </c>
      <c r="BP150" s="98">
        <v>1</v>
      </c>
      <c r="BQ150" s="98">
        <v>1</v>
      </c>
      <c r="BR150" s="98">
        <v>1</v>
      </c>
      <c r="BS150" s="98">
        <v>1</v>
      </c>
      <c r="BT150" s="98">
        <v>1</v>
      </c>
      <c r="BU150" s="98">
        <v>1</v>
      </c>
      <c r="BV150" s="98">
        <v>1</v>
      </c>
      <c r="BW150" s="98">
        <v>0</v>
      </c>
      <c r="BX150" s="98">
        <v>0</v>
      </c>
      <c r="BY150" s="98">
        <v>0</v>
      </c>
      <c r="BZ150" s="98">
        <v>0</v>
      </c>
      <c r="CA150" s="472">
        <f t="shared" si="30"/>
        <v>8</v>
      </c>
      <c r="CB150" s="137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0</v>
      </c>
      <c r="CH150" s="98">
        <v>0</v>
      </c>
      <c r="CI150" s="98">
        <v>0</v>
      </c>
      <c r="CJ150" s="98">
        <v>0</v>
      </c>
      <c r="CK150" s="98">
        <v>0</v>
      </c>
      <c r="CL150" s="98">
        <v>0</v>
      </c>
      <c r="CM150" s="241">
        <v>0</v>
      </c>
      <c r="CN150" s="433">
        <f t="shared" si="67"/>
        <v>0</v>
      </c>
      <c r="CO150" s="98">
        <v>0</v>
      </c>
      <c r="CP150" s="98">
        <v>0</v>
      </c>
      <c r="CQ150" s="98">
        <v>0</v>
      </c>
      <c r="CR150" s="98">
        <v>0</v>
      </c>
      <c r="CS150" s="98">
        <v>0</v>
      </c>
      <c r="CT150" s="98">
        <v>0</v>
      </c>
      <c r="CU150" s="98">
        <v>0</v>
      </c>
      <c r="CV150" s="98">
        <v>0</v>
      </c>
      <c r="CW150" s="98">
        <v>0</v>
      </c>
      <c r="CX150" s="98">
        <v>0</v>
      </c>
      <c r="CY150" s="98">
        <v>0</v>
      </c>
      <c r="CZ150" s="98">
        <v>0</v>
      </c>
      <c r="DA150" s="472">
        <f t="shared" si="66"/>
        <v>0</v>
      </c>
      <c r="DB150" s="137">
        <v>0</v>
      </c>
      <c r="DC150" s="98">
        <v>0</v>
      </c>
      <c r="DD150" s="98">
        <v>0</v>
      </c>
      <c r="DE150" s="568">
        <f t="shared" si="57"/>
        <v>0</v>
      </c>
      <c r="DF150" s="485">
        <f t="shared" si="58"/>
        <v>0</v>
      </c>
      <c r="DG150" s="474">
        <f t="shared" si="59"/>
        <v>0</v>
      </c>
      <c r="DH150" s="363"/>
      <c r="DN150" s="231"/>
      <c r="DO150" s="231"/>
      <c r="DP150" s="231"/>
      <c r="DQ150" s="231"/>
      <c r="DR150" s="231"/>
      <c r="DS150" s="231"/>
      <c r="DT150" s="231"/>
      <c r="DU150" s="231"/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</row>
    <row r="151" spans="1:3413" ht="20.100000000000001" customHeight="1" x14ac:dyDescent="0.25">
      <c r="A151" s="536"/>
      <c r="B151" s="170" t="s">
        <v>14</v>
      </c>
      <c r="C151" s="129" t="s">
        <v>135</v>
      </c>
      <c r="D151" s="184">
        <v>0</v>
      </c>
      <c r="E151" s="185">
        <v>0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185">
        <v>0</v>
      </c>
      <c r="P151" s="168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88">
        <v>0</v>
      </c>
      <c r="AA151" s="188">
        <v>0</v>
      </c>
      <c r="AB151" s="188">
        <v>0</v>
      </c>
      <c r="AC151" s="168">
        <v>0</v>
      </c>
      <c r="AD151" s="178">
        <v>0</v>
      </c>
      <c r="AE151" s="178">
        <v>0</v>
      </c>
      <c r="AF151" s="178">
        <v>0</v>
      </c>
      <c r="AG151" s="178">
        <v>0</v>
      </c>
      <c r="AH151" s="178">
        <v>0</v>
      </c>
      <c r="AI151" s="178">
        <v>0</v>
      </c>
      <c r="AJ151" s="178">
        <v>0</v>
      </c>
      <c r="AK151" s="178">
        <v>0</v>
      </c>
      <c r="AL151" s="178">
        <v>0</v>
      </c>
      <c r="AM151" s="238">
        <v>0</v>
      </c>
      <c r="AN151" s="238">
        <v>0</v>
      </c>
      <c r="AO151" s="238">
        <v>0</v>
      </c>
      <c r="AP151" s="137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7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3">
        <f t="shared" si="6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0"/>
        <v>0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67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66"/>
        <v>0</v>
      </c>
      <c r="DB151" s="137">
        <v>0</v>
      </c>
      <c r="DC151" s="98">
        <v>0</v>
      </c>
      <c r="DD151" s="98">
        <v>0</v>
      </c>
      <c r="DE151" s="568">
        <f t="shared" si="57"/>
        <v>0</v>
      </c>
      <c r="DF151" s="485">
        <f t="shared" si="58"/>
        <v>0</v>
      </c>
      <c r="DG151" s="474">
        <f t="shared" si="59"/>
        <v>0</v>
      </c>
      <c r="DH151" s="363"/>
      <c r="DN151" s="231"/>
      <c r="DO151" s="231"/>
      <c r="DP151" s="231"/>
      <c r="DQ151" s="231"/>
      <c r="DR151" s="231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</row>
    <row r="152" spans="1:3413" ht="20.100000000000001" customHeight="1" x14ac:dyDescent="0.25">
      <c r="A152" s="536"/>
      <c r="B152" s="170" t="s">
        <v>15</v>
      </c>
      <c r="C152" s="171" t="s">
        <v>16</v>
      </c>
      <c r="D152" s="184">
        <v>0</v>
      </c>
      <c r="E152" s="185">
        <v>0</v>
      </c>
      <c r="F152" s="185">
        <v>1</v>
      </c>
      <c r="G152" s="185">
        <v>1</v>
      </c>
      <c r="H152" s="185">
        <v>2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185">
        <v>0</v>
      </c>
      <c r="P152" s="168">
        <v>5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12</v>
      </c>
      <c r="AB152" s="188">
        <v>148</v>
      </c>
      <c r="AC152" s="168">
        <v>160</v>
      </c>
      <c r="AD152" s="178">
        <v>5</v>
      </c>
      <c r="AE152" s="178">
        <v>2</v>
      </c>
      <c r="AF152" s="178">
        <v>3</v>
      </c>
      <c r="AG152" s="178">
        <v>4</v>
      </c>
      <c r="AH152" s="178">
        <v>18</v>
      </c>
      <c r="AI152" s="178">
        <v>5</v>
      </c>
      <c r="AJ152" s="178">
        <v>24</v>
      </c>
      <c r="AK152" s="178">
        <v>58</v>
      </c>
      <c r="AL152" s="178">
        <v>21</v>
      </c>
      <c r="AM152" s="238">
        <v>5</v>
      </c>
      <c r="AN152" s="238">
        <v>1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1</v>
      </c>
      <c r="BC152" s="98">
        <v>4</v>
      </c>
      <c r="BD152" s="98">
        <v>2</v>
      </c>
      <c r="BE152" s="98">
        <v>1</v>
      </c>
      <c r="BF152" s="98">
        <v>0</v>
      </c>
      <c r="BG152" s="98">
        <v>1</v>
      </c>
      <c r="BH152" s="98">
        <v>1</v>
      </c>
      <c r="BI152" s="98">
        <v>0</v>
      </c>
      <c r="BJ152" s="98">
        <v>0</v>
      </c>
      <c r="BK152" s="98">
        <v>2</v>
      </c>
      <c r="BL152" s="98">
        <v>2</v>
      </c>
      <c r="BM152" s="98">
        <v>0</v>
      </c>
      <c r="BN152" s="433">
        <f t="shared" si="60"/>
        <v>14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0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2</v>
      </c>
      <c r="CL152" s="98">
        <v>0</v>
      </c>
      <c r="CM152" s="241">
        <v>0</v>
      </c>
      <c r="CN152" s="433">
        <f t="shared" si="67"/>
        <v>2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66"/>
        <v>0</v>
      </c>
      <c r="DB152" s="137">
        <v>0</v>
      </c>
      <c r="DC152" s="98">
        <v>1</v>
      </c>
      <c r="DD152" s="98">
        <v>0</v>
      </c>
      <c r="DE152" s="568">
        <f t="shared" si="57"/>
        <v>0</v>
      </c>
      <c r="DF152" s="485">
        <f t="shared" si="58"/>
        <v>0</v>
      </c>
      <c r="DG152" s="474">
        <f t="shared" si="59"/>
        <v>1</v>
      </c>
      <c r="DH152" s="363"/>
      <c r="DN152" s="231"/>
      <c r="DO152" s="231"/>
      <c r="DP152" s="231"/>
      <c r="DQ152" s="231"/>
      <c r="DR152" s="231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</row>
    <row r="153" spans="1:3413" ht="20.100000000000001" customHeight="1" x14ac:dyDescent="0.25">
      <c r="A153" s="536"/>
      <c r="B153" s="170" t="s">
        <v>19</v>
      </c>
      <c r="C153" s="171" t="s">
        <v>20</v>
      </c>
      <c r="D153" s="184">
        <v>258</v>
      </c>
      <c r="E153" s="185">
        <v>208</v>
      </c>
      <c r="F153" s="185">
        <v>237</v>
      </c>
      <c r="G153" s="185">
        <v>235</v>
      </c>
      <c r="H153" s="185">
        <v>218</v>
      </c>
      <c r="I153" s="185">
        <v>224</v>
      </c>
      <c r="J153" s="185">
        <v>253</v>
      </c>
      <c r="K153" s="185">
        <v>234</v>
      </c>
      <c r="L153" s="185">
        <v>248</v>
      </c>
      <c r="M153" s="185">
        <v>231</v>
      </c>
      <c r="N153" s="185">
        <v>234</v>
      </c>
      <c r="O153" s="185">
        <v>260</v>
      </c>
      <c r="P153" s="168">
        <v>2840</v>
      </c>
      <c r="Q153" s="177">
        <v>214</v>
      </c>
      <c r="R153" s="177">
        <v>207</v>
      </c>
      <c r="S153" s="177">
        <v>263</v>
      </c>
      <c r="T153" s="177">
        <v>254</v>
      </c>
      <c r="U153" s="177">
        <v>246</v>
      </c>
      <c r="V153" s="177">
        <v>226</v>
      </c>
      <c r="W153" s="177">
        <v>238</v>
      </c>
      <c r="X153" s="177">
        <v>238</v>
      </c>
      <c r="Y153" s="177">
        <v>246</v>
      </c>
      <c r="Z153" s="188">
        <v>233</v>
      </c>
      <c r="AA153" s="188">
        <v>238</v>
      </c>
      <c r="AB153" s="188">
        <v>250</v>
      </c>
      <c r="AC153" s="168">
        <v>2853</v>
      </c>
      <c r="AD153" s="178">
        <v>227</v>
      </c>
      <c r="AE153" s="178">
        <v>235</v>
      </c>
      <c r="AF153" s="178">
        <v>237</v>
      </c>
      <c r="AG153" s="178">
        <v>249</v>
      </c>
      <c r="AH153" s="178">
        <v>264</v>
      </c>
      <c r="AI153" s="178">
        <v>254</v>
      </c>
      <c r="AJ153" s="178">
        <v>276</v>
      </c>
      <c r="AK153" s="178">
        <v>409</v>
      </c>
      <c r="AL153" s="178">
        <v>401</v>
      </c>
      <c r="AM153" s="238">
        <v>342</v>
      </c>
      <c r="AN153" s="238">
        <v>385</v>
      </c>
      <c r="AO153" s="238">
        <v>385</v>
      </c>
      <c r="AP153" s="137">
        <v>350</v>
      </c>
      <c r="AQ153" s="98">
        <v>368</v>
      </c>
      <c r="AR153" s="98">
        <v>416</v>
      </c>
      <c r="AS153" s="98">
        <v>364</v>
      </c>
      <c r="AT153" s="98">
        <v>437</v>
      </c>
      <c r="AU153" s="98">
        <v>380</v>
      </c>
      <c r="AV153" s="98">
        <v>409</v>
      </c>
      <c r="AW153" s="98">
        <v>418</v>
      </c>
      <c r="AX153" s="98">
        <v>391</v>
      </c>
      <c r="AY153" s="98">
        <v>462</v>
      </c>
      <c r="AZ153" s="98">
        <v>386</v>
      </c>
      <c r="BA153" s="98">
        <v>416</v>
      </c>
      <c r="BB153" s="137">
        <v>403</v>
      </c>
      <c r="BC153" s="98">
        <v>351</v>
      </c>
      <c r="BD153" s="98">
        <v>379</v>
      </c>
      <c r="BE153" s="98">
        <v>442</v>
      </c>
      <c r="BF153" s="98">
        <v>446</v>
      </c>
      <c r="BG153" s="98">
        <v>403</v>
      </c>
      <c r="BH153" s="98">
        <v>467</v>
      </c>
      <c r="BI153" s="98">
        <v>453</v>
      </c>
      <c r="BJ153" s="98">
        <v>442</v>
      </c>
      <c r="BK153" s="98">
        <v>476</v>
      </c>
      <c r="BL153" s="98">
        <v>448</v>
      </c>
      <c r="BM153" s="98">
        <v>453</v>
      </c>
      <c r="BN153" s="433">
        <f t="shared" si="60"/>
        <v>5163</v>
      </c>
      <c r="BO153" s="98">
        <v>433</v>
      </c>
      <c r="BP153" s="98">
        <v>437</v>
      </c>
      <c r="BQ153" s="98">
        <v>404</v>
      </c>
      <c r="BR153" s="98">
        <v>474</v>
      </c>
      <c r="BS153" s="98">
        <v>448</v>
      </c>
      <c r="BT153" s="98">
        <v>444</v>
      </c>
      <c r="BU153" s="98">
        <v>487</v>
      </c>
      <c r="BV153" s="98">
        <v>451</v>
      </c>
      <c r="BW153" s="98">
        <v>502</v>
      </c>
      <c r="BX153" s="98">
        <v>504</v>
      </c>
      <c r="BY153" s="98">
        <v>412</v>
      </c>
      <c r="BZ153" s="98">
        <v>495</v>
      </c>
      <c r="CA153" s="472">
        <f t="shared" si="30"/>
        <v>5491</v>
      </c>
      <c r="CB153" s="137">
        <v>412</v>
      </c>
      <c r="CC153" s="98">
        <v>367</v>
      </c>
      <c r="CD153" s="98">
        <v>461</v>
      </c>
      <c r="CE153" s="98">
        <v>480</v>
      </c>
      <c r="CF153" s="98">
        <v>421</v>
      </c>
      <c r="CG153" s="98">
        <v>415</v>
      </c>
      <c r="CH153" s="98">
        <v>483</v>
      </c>
      <c r="CI153" s="98">
        <v>419</v>
      </c>
      <c r="CJ153" s="98">
        <v>462</v>
      </c>
      <c r="CK153" s="98">
        <v>454</v>
      </c>
      <c r="CL153" s="98">
        <v>442</v>
      </c>
      <c r="CM153" s="241">
        <v>475</v>
      </c>
      <c r="CN153" s="433">
        <f t="shared" si="67"/>
        <v>5291</v>
      </c>
      <c r="CO153" s="98">
        <v>408</v>
      </c>
      <c r="CP153" s="98">
        <v>389</v>
      </c>
      <c r="CQ153" s="98">
        <v>481</v>
      </c>
      <c r="CR153" s="98">
        <v>458</v>
      </c>
      <c r="CS153" s="98">
        <v>435</v>
      </c>
      <c r="CT153" s="98">
        <v>479</v>
      </c>
      <c r="CU153" s="98">
        <v>469</v>
      </c>
      <c r="CV153" s="98">
        <v>490</v>
      </c>
      <c r="CW153" s="98">
        <v>471</v>
      </c>
      <c r="CX153" s="98">
        <v>496</v>
      </c>
      <c r="CY153" s="98">
        <v>466</v>
      </c>
      <c r="CZ153" s="98">
        <v>477</v>
      </c>
      <c r="DA153" s="472">
        <f t="shared" si="66"/>
        <v>5519</v>
      </c>
      <c r="DB153" s="137">
        <v>466</v>
      </c>
      <c r="DC153" s="98">
        <v>407</v>
      </c>
      <c r="DD153" s="98">
        <v>526</v>
      </c>
      <c r="DE153" s="568">
        <f t="shared" si="57"/>
        <v>1240</v>
      </c>
      <c r="DF153" s="485">
        <f t="shared" si="58"/>
        <v>1278</v>
      </c>
      <c r="DG153" s="474">
        <f t="shared" si="59"/>
        <v>1399</v>
      </c>
      <c r="DH153" s="363">
        <f t="shared" ref="DH153:DH157" si="68">((DG153/DF153)-1)*100</f>
        <v>9.4679186228481917</v>
      </c>
      <c r="DN153" s="231"/>
      <c r="DO153" s="231"/>
      <c r="DP153" s="231"/>
      <c r="DQ153" s="231"/>
      <c r="DR153" s="231"/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</row>
    <row r="154" spans="1:3413" ht="20.100000000000001" customHeight="1" x14ac:dyDescent="0.25">
      <c r="A154" s="536"/>
      <c r="B154" s="110" t="s">
        <v>26</v>
      </c>
      <c r="C154" s="129" t="s">
        <v>124</v>
      </c>
      <c r="D154" s="184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68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88">
        <v>0</v>
      </c>
      <c r="AA154" s="188">
        <v>0</v>
      </c>
      <c r="AB154" s="188">
        <v>0</v>
      </c>
      <c r="AC154" s="168">
        <v>0</v>
      </c>
      <c r="AD154" s="178">
        <v>0</v>
      </c>
      <c r="AE154" s="178">
        <v>0</v>
      </c>
      <c r="AF154" s="178">
        <v>0</v>
      </c>
      <c r="AG154" s="178">
        <v>0</v>
      </c>
      <c r="AH154" s="178">
        <v>0</v>
      </c>
      <c r="AI154" s="178">
        <v>0</v>
      </c>
      <c r="AJ154" s="178">
        <v>0</v>
      </c>
      <c r="AK154" s="178">
        <v>0</v>
      </c>
      <c r="AL154" s="178">
        <v>0</v>
      </c>
      <c r="AM154" s="178">
        <v>0</v>
      </c>
      <c r="AN154" s="178">
        <v>0</v>
      </c>
      <c r="AO154" s="178">
        <v>0</v>
      </c>
      <c r="AP154" s="137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7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3">
        <f t="shared" si="6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29</v>
      </c>
      <c r="BX154" s="98">
        <v>56</v>
      </c>
      <c r="BY154" s="98">
        <v>28</v>
      </c>
      <c r="BZ154" s="98">
        <v>23</v>
      </c>
      <c r="CA154" s="472">
        <f t="shared" si="30"/>
        <v>136</v>
      </c>
      <c r="CB154" s="137">
        <v>34</v>
      </c>
      <c r="CC154" s="98">
        <v>8</v>
      </c>
      <c r="CD154" s="98">
        <v>1</v>
      </c>
      <c r="CE154" s="98">
        <v>2</v>
      </c>
      <c r="CF154" s="98">
        <v>1</v>
      </c>
      <c r="CG154" s="98">
        <v>0</v>
      </c>
      <c r="CH154" s="98">
        <v>3</v>
      </c>
      <c r="CI154" s="98">
        <v>10</v>
      </c>
      <c r="CJ154" s="98">
        <v>4</v>
      </c>
      <c r="CK154" s="98">
        <v>7</v>
      </c>
      <c r="CL154" s="98">
        <v>8</v>
      </c>
      <c r="CM154" s="241">
        <v>23</v>
      </c>
      <c r="CN154" s="433">
        <f t="shared" si="67"/>
        <v>101</v>
      </c>
      <c r="CO154" s="98">
        <v>7</v>
      </c>
      <c r="CP154" s="98">
        <v>15</v>
      </c>
      <c r="CQ154" s="98">
        <v>26</v>
      </c>
      <c r="CR154" s="98">
        <v>18</v>
      </c>
      <c r="CS154" s="98">
        <v>22</v>
      </c>
      <c r="CT154" s="98">
        <v>20</v>
      </c>
      <c r="CU154" s="98">
        <v>25</v>
      </c>
      <c r="CV154" s="98">
        <v>34</v>
      </c>
      <c r="CW154" s="98">
        <v>29</v>
      </c>
      <c r="CX154" s="98">
        <v>25</v>
      </c>
      <c r="CY154" s="98">
        <v>38</v>
      </c>
      <c r="CZ154" s="98">
        <v>19</v>
      </c>
      <c r="DA154" s="472">
        <f t="shared" si="66"/>
        <v>278</v>
      </c>
      <c r="DB154" s="137">
        <v>13</v>
      </c>
      <c r="DC154" s="98">
        <v>13</v>
      </c>
      <c r="DD154" s="98">
        <v>13</v>
      </c>
      <c r="DE154" s="568">
        <f t="shared" si="57"/>
        <v>43</v>
      </c>
      <c r="DF154" s="485">
        <f t="shared" si="58"/>
        <v>48</v>
      </c>
      <c r="DG154" s="474">
        <f t="shared" si="59"/>
        <v>39</v>
      </c>
      <c r="DH154" s="363">
        <f t="shared" si="68"/>
        <v>-18.75</v>
      </c>
      <c r="DN154" s="231"/>
      <c r="DO154" s="231"/>
      <c r="DP154" s="231"/>
      <c r="DQ154" s="231"/>
      <c r="DR154" s="231"/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</row>
    <row r="155" spans="1:3413" ht="20.100000000000001" customHeight="1" x14ac:dyDescent="0.25">
      <c r="A155" s="536"/>
      <c r="B155" s="110" t="s">
        <v>150</v>
      </c>
      <c r="C155" s="129" t="s">
        <v>154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305</v>
      </c>
      <c r="CA155" s="472">
        <f t="shared" si="30"/>
        <v>305</v>
      </c>
      <c r="CB155" s="137">
        <v>301</v>
      </c>
      <c r="CC155" s="98">
        <v>279</v>
      </c>
      <c r="CD155" s="98">
        <v>322</v>
      </c>
      <c r="CE155" s="98">
        <v>289</v>
      </c>
      <c r="CF155" s="98">
        <v>292</v>
      </c>
      <c r="CG155" s="98">
        <v>312</v>
      </c>
      <c r="CH155" s="98">
        <v>340</v>
      </c>
      <c r="CI155" s="98">
        <v>331</v>
      </c>
      <c r="CJ155" s="98">
        <v>333</v>
      </c>
      <c r="CK155" s="98">
        <v>347</v>
      </c>
      <c r="CL155" s="98">
        <v>302</v>
      </c>
      <c r="CM155" s="241">
        <v>338</v>
      </c>
      <c r="CN155" s="433">
        <f t="shared" si="67"/>
        <v>3786</v>
      </c>
      <c r="CO155" s="98">
        <v>281</v>
      </c>
      <c r="CP155" s="98">
        <v>264</v>
      </c>
      <c r="CQ155" s="98">
        <v>311</v>
      </c>
      <c r="CR155" s="98">
        <v>293</v>
      </c>
      <c r="CS155" s="98">
        <v>306</v>
      </c>
      <c r="CT155" s="98">
        <v>311</v>
      </c>
      <c r="CU155" s="98">
        <v>297</v>
      </c>
      <c r="CV155" s="98">
        <v>332</v>
      </c>
      <c r="CW155" s="98">
        <v>327</v>
      </c>
      <c r="CX155" s="98">
        <v>312</v>
      </c>
      <c r="CY155" s="98">
        <v>316</v>
      </c>
      <c r="CZ155" s="98">
        <v>325</v>
      </c>
      <c r="DA155" s="472">
        <f t="shared" si="66"/>
        <v>3675</v>
      </c>
      <c r="DB155" s="137">
        <v>307</v>
      </c>
      <c r="DC155" s="98">
        <v>270</v>
      </c>
      <c r="DD155" s="98">
        <v>364</v>
      </c>
      <c r="DE155" s="568">
        <f t="shared" si="57"/>
        <v>902</v>
      </c>
      <c r="DF155" s="485">
        <f t="shared" si="58"/>
        <v>856</v>
      </c>
      <c r="DG155" s="474">
        <f t="shared" si="59"/>
        <v>941</v>
      </c>
      <c r="DH155" s="363">
        <f t="shared" si="68"/>
        <v>9.9299065420560773</v>
      </c>
      <c r="DN155" s="231"/>
      <c r="DO155" s="231"/>
      <c r="DP155" s="231"/>
      <c r="DQ155" s="231"/>
      <c r="DR155" s="231"/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</row>
    <row r="156" spans="1:3413" ht="20.100000000000001" customHeight="1" x14ac:dyDescent="0.25">
      <c r="A156" s="536"/>
      <c r="B156" s="110" t="s">
        <v>148</v>
      </c>
      <c r="C156" s="129" t="s">
        <v>153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0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66</v>
      </c>
      <c r="CA156" s="472">
        <f t="shared" si="30"/>
        <v>66</v>
      </c>
      <c r="CB156" s="137">
        <v>59</v>
      </c>
      <c r="CC156" s="98">
        <v>57</v>
      </c>
      <c r="CD156" s="98">
        <v>73</v>
      </c>
      <c r="CE156" s="98">
        <v>65</v>
      </c>
      <c r="CF156" s="98">
        <v>66</v>
      </c>
      <c r="CG156" s="98">
        <v>84</v>
      </c>
      <c r="CH156" s="98">
        <v>82</v>
      </c>
      <c r="CI156" s="98">
        <v>64</v>
      </c>
      <c r="CJ156" s="98">
        <v>69</v>
      </c>
      <c r="CK156" s="98">
        <v>65</v>
      </c>
      <c r="CL156" s="98">
        <v>52</v>
      </c>
      <c r="CM156" s="241">
        <v>58</v>
      </c>
      <c r="CN156" s="433">
        <f t="shared" si="67"/>
        <v>794</v>
      </c>
      <c r="CO156" s="98">
        <v>75</v>
      </c>
      <c r="CP156" s="98">
        <v>70</v>
      </c>
      <c r="CQ156" s="98">
        <v>67</v>
      </c>
      <c r="CR156" s="98">
        <v>56</v>
      </c>
      <c r="CS156" s="98">
        <v>56</v>
      </c>
      <c r="CT156" s="98">
        <v>61</v>
      </c>
      <c r="CU156" s="98">
        <v>58</v>
      </c>
      <c r="CV156" s="98">
        <v>63</v>
      </c>
      <c r="CW156" s="98">
        <v>51</v>
      </c>
      <c r="CX156" s="98">
        <v>52</v>
      </c>
      <c r="CY156" s="98">
        <v>53</v>
      </c>
      <c r="CZ156" s="98">
        <v>67</v>
      </c>
      <c r="DA156" s="472">
        <f t="shared" si="66"/>
        <v>729</v>
      </c>
      <c r="DB156" s="137">
        <v>52</v>
      </c>
      <c r="DC156" s="98">
        <v>49</v>
      </c>
      <c r="DD156" s="98">
        <v>62</v>
      </c>
      <c r="DE156" s="568">
        <f t="shared" si="57"/>
        <v>189</v>
      </c>
      <c r="DF156" s="485">
        <f t="shared" si="58"/>
        <v>212</v>
      </c>
      <c r="DG156" s="474">
        <f t="shared" si="59"/>
        <v>163</v>
      </c>
      <c r="DH156" s="363">
        <f t="shared" si="68"/>
        <v>-23.113207547169811</v>
      </c>
      <c r="DN156" s="231"/>
      <c r="DO156" s="231"/>
      <c r="DP156" s="231"/>
      <c r="DQ156" s="231"/>
      <c r="DR156" s="231"/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</row>
    <row r="157" spans="1:3413" ht="20.100000000000001" customHeight="1" x14ac:dyDescent="0.25">
      <c r="A157" s="536"/>
      <c r="B157" s="110" t="s">
        <v>151</v>
      </c>
      <c r="C157" s="129" t="s">
        <v>155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0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50</v>
      </c>
      <c r="CA157" s="472">
        <f t="shared" si="30"/>
        <v>50</v>
      </c>
      <c r="CB157" s="137">
        <v>45</v>
      </c>
      <c r="CC157" s="98">
        <v>33</v>
      </c>
      <c r="CD157" s="98">
        <v>25</v>
      </c>
      <c r="CE157" s="98">
        <v>30</v>
      </c>
      <c r="CF157" s="98">
        <v>27</v>
      </c>
      <c r="CG157" s="98">
        <v>25</v>
      </c>
      <c r="CH157" s="98">
        <v>25</v>
      </c>
      <c r="CI157" s="98">
        <v>28</v>
      </c>
      <c r="CJ157" s="98">
        <v>25</v>
      </c>
      <c r="CK157" s="98">
        <v>27</v>
      </c>
      <c r="CL157" s="98">
        <v>25</v>
      </c>
      <c r="CM157" s="241">
        <v>17</v>
      </c>
      <c r="CN157" s="433">
        <f t="shared" si="67"/>
        <v>332</v>
      </c>
      <c r="CO157" s="98">
        <v>24</v>
      </c>
      <c r="CP157" s="98">
        <v>32</v>
      </c>
      <c r="CQ157" s="98">
        <v>25</v>
      </c>
      <c r="CR157" s="98">
        <v>27</v>
      </c>
      <c r="CS157" s="98">
        <v>23</v>
      </c>
      <c r="CT157" s="98">
        <v>11</v>
      </c>
      <c r="CU157" s="98">
        <v>13</v>
      </c>
      <c r="CV157" s="98">
        <v>13</v>
      </c>
      <c r="CW157" s="98">
        <v>10</v>
      </c>
      <c r="CX157" s="98">
        <v>14</v>
      </c>
      <c r="CY157" s="98">
        <v>6</v>
      </c>
      <c r="CZ157" s="98">
        <v>6</v>
      </c>
      <c r="DA157" s="472">
        <f t="shared" si="66"/>
        <v>204</v>
      </c>
      <c r="DB157" s="137">
        <v>9</v>
      </c>
      <c r="DC157" s="98">
        <v>7</v>
      </c>
      <c r="DD157" s="98">
        <v>13</v>
      </c>
      <c r="DE157" s="568">
        <f t="shared" si="57"/>
        <v>103</v>
      </c>
      <c r="DF157" s="485">
        <f t="shared" si="58"/>
        <v>81</v>
      </c>
      <c r="DG157" s="474">
        <f t="shared" si="59"/>
        <v>29</v>
      </c>
      <c r="DH157" s="363">
        <f t="shared" si="68"/>
        <v>-64.197530864197532</v>
      </c>
      <c r="DN157" s="231"/>
      <c r="DO157" s="231"/>
      <c r="DP157" s="231"/>
      <c r="DQ157" s="231"/>
      <c r="DR157" s="231"/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</row>
    <row r="158" spans="1:3413" ht="20.100000000000001" customHeight="1" x14ac:dyDescent="0.25">
      <c r="A158" s="536"/>
      <c r="B158" s="110" t="s">
        <v>123</v>
      </c>
      <c r="C158" s="129" t="s">
        <v>125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0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2</v>
      </c>
      <c r="BX158" s="98">
        <v>1</v>
      </c>
      <c r="BY158" s="98">
        <v>1</v>
      </c>
      <c r="BZ158" s="98">
        <v>2</v>
      </c>
      <c r="CA158" s="472">
        <f t="shared" si="30"/>
        <v>6</v>
      </c>
      <c r="CB158" s="137">
        <v>1</v>
      </c>
      <c r="CC158" s="98">
        <v>1</v>
      </c>
      <c r="CD158" s="98">
        <v>1</v>
      </c>
      <c r="CE158" s="98">
        <v>1</v>
      </c>
      <c r="CF158" s="98">
        <v>1</v>
      </c>
      <c r="CG158" s="98">
        <v>1</v>
      </c>
      <c r="CH158" s="98">
        <v>1</v>
      </c>
      <c r="CI158" s="98">
        <v>1</v>
      </c>
      <c r="CJ158" s="98">
        <v>2</v>
      </c>
      <c r="CK158" s="98">
        <v>1</v>
      </c>
      <c r="CL158" s="98">
        <v>1</v>
      </c>
      <c r="CM158" s="241">
        <v>1</v>
      </c>
      <c r="CN158" s="433">
        <f t="shared" si="67"/>
        <v>13</v>
      </c>
      <c r="CO158" s="98">
        <v>1</v>
      </c>
      <c r="CP158" s="98">
        <v>1</v>
      </c>
      <c r="CQ158" s="98">
        <v>1</v>
      </c>
      <c r="CR158" s="98">
        <v>1</v>
      </c>
      <c r="CS158" s="98">
        <v>1</v>
      </c>
      <c r="CT158" s="98">
        <v>1</v>
      </c>
      <c r="CU158" s="98">
        <v>1</v>
      </c>
      <c r="CV158" s="98">
        <v>1</v>
      </c>
      <c r="CW158" s="98">
        <v>2</v>
      </c>
      <c r="CX158" s="98">
        <v>1</v>
      </c>
      <c r="CY158" s="98">
        <v>1</v>
      </c>
      <c r="CZ158" s="98">
        <v>1</v>
      </c>
      <c r="DA158" s="472">
        <f t="shared" si="66"/>
        <v>13</v>
      </c>
      <c r="DB158" s="137">
        <v>1</v>
      </c>
      <c r="DC158" s="98">
        <v>1</v>
      </c>
      <c r="DD158" s="98">
        <v>1</v>
      </c>
      <c r="DE158" s="568">
        <f t="shared" si="57"/>
        <v>3</v>
      </c>
      <c r="DF158" s="485">
        <f t="shared" si="58"/>
        <v>3</v>
      </c>
      <c r="DG158" s="474">
        <f t="shared" si="59"/>
        <v>3</v>
      </c>
      <c r="DH158" s="363">
        <f t="shared" ref="DH158" si="69">((DG158/DF158)-1)*100</f>
        <v>0</v>
      </c>
      <c r="DN158" s="231"/>
      <c r="DO158" s="231"/>
      <c r="DP158" s="231"/>
      <c r="DQ158" s="231"/>
      <c r="DR158" s="231"/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</row>
    <row r="159" spans="1:3413" ht="20.100000000000001" customHeight="1" x14ac:dyDescent="0.25">
      <c r="A159" s="536"/>
      <c r="B159" s="110" t="s">
        <v>179</v>
      </c>
      <c r="C159" s="129" t="s">
        <v>215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2">
        <f t="shared" si="30"/>
        <v>0</v>
      </c>
      <c r="CB159" s="137">
        <v>0</v>
      </c>
      <c r="CC159" s="98">
        <v>0</v>
      </c>
      <c r="CD159" s="98">
        <v>1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1">
        <v>0</v>
      </c>
      <c r="CN159" s="433">
        <f t="shared" si="67"/>
        <v>1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1</v>
      </c>
      <c r="CU159" s="98">
        <v>12</v>
      </c>
      <c r="CV159" s="98">
        <v>10</v>
      </c>
      <c r="CW159" s="98">
        <v>11</v>
      </c>
      <c r="CX159" s="98">
        <v>9</v>
      </c>
      <c r="CY159" s="98">
        <v>5</v>
      </c>
      <c r="CZ159" s="98">
        <v>22</v>
      </c>
      <c r="DA159" s="472">
        <f t="shared" si="66"/>
        <v>70</v>
      </c>
      <c r="DB159" s="137">
        <v>4</v>
      </c>
      <c r="DC159" s="98">
        <v>1</v>
      </c>
      <c r="DD159" s="98">
        <v>2</v>
      </c>
      <c r="DE159" s="568">
        <f t="shared" si="57"/>
        <v>1</v>
      </c>
      <c r="DF159" s="485">
        <f t="shared" si="58"/>
        <v>0</v>
      </c>
      <c r="DG159" s="474">
        <f t="shared" si="59"/>
        <v>7</v>
      </c>
      <c r="DH159" s="363"/>
      <c r="DN159" s="231"/>
      <c r="DO159" s="231"/>
      <c r="DP159" s="231"/>
      <c r="DQ159" s="231"/>
      <c r="DR159" s="231"/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</row>
    <row r="160" spans="1:3413" ht="20.100000000000001" customHeight="1" x14ac:dyDescent="0.25">
      <c r="A160" s="536"/>
      <c r="B160" s="170" t="s">
        <v>17</v>
      </c>
      <c r="C160" s="171" t="s">
        <v>18</v>
      </c>
      <c r="D160" s="184">
        <v>187</v>
      </c>
      <c r="E160" s="185">
        <v>163</v>
      </c>
      <c r="F160" s="185">
        <v>219</v>
      </c>
      <c r="G160" s="185">
        <v>209</v>
      </c>
      <c r="H160" s="185">
        <v>206</v>
      </c>
      <c r="I160" s="185">
        <v>216</v>
      </c>
      <c r="J160" s="185">
        <v>232</v>
      </c>
      <c r="K160" s="185">
        <v>191</v>
      </c>
      <c r="L160" s="185">
        <v>235</v>
      </c>
      <c r="M160" s="185">
        <v>233</v>
      </c>
      <c r="N160" s="185">
        <v>210</v>
      </c>
      <c r="O160" s="185">
        <v>211</v>
      </c>
      <c r="P160" s="168">
        <v>2512</v>
      </c>
      <c r="Q160" s="177">
        <v>197</v>
      </c>
      <c r="R160" s="177">
        <v>190</v>
      </c>
      <c r="S160" s="177">
        <v>238</v>
      </c>
      <c r="T160" s="177">
        <v>200</v>
      </c>
      <c r="U160" s="177">
        <v>215</v>
      </c>
      <c r="V160" s="177">
        <v>205</v>
      </c>
      <c r="W160" s="177">
        <v>226</v>
      </c>
      <c r="X160" s="177">
        <v>220</v>
      </c>
      <c r="Y160" s="177">
        <v>240</v>
      </c>
      <c r="Z160" s="188">
        <v>219</v>
      </c>
      <c r="AA160" s="188">
        <v>224</v>
      </c>
      <c r="AB160" s="188">
        <v>245</v>
      </c>
      <c r="AC160" s="168">
        <v>2619</v>
      </c>
      <c r="AD160" s="178">
        <v>230</v>
      </c>
      <c r="AE160" s="178">
        <v>191</v>
      </c>
      <c r="AF160" s="178">
        <v>212</v>
      </c>
      <c r="AG160" s="178">
        <v>209</v>
      </c>
      <c r="AH160" s="178">
        <v>242</v>
      </c>
      <c r="AI160" s="178">
        <v>226</v>
      </c>
      <c r="AJ160" s="178">
        <v>225</v>
      </c>
      <c r="AK160" s="178">
        <v>325</v>
      </c>
      <c r="AL160" s="178">
        <v>312</v>
      </c>
      <c r="AM160" s="178">
        <v>294</v>
      </c>
      <c r="AN160" s="178">
        <v>288</v>
      </c>
      <c r="AO160" s="178">
        <v>298</v>
      </c>
      <c r="AP160" s="137">
        <v>291</v>
      </c>
      <c r="AQ160" s="98">
        <v>281</v>
      </c>
      <c r="AR160" s="98">
        <v>351</v>
      </c>
      <c r="AS160" s="98">
        <v>292</v>
      </c>
      <c r="AT160" s="98">
        <v>350</v>
      </c>
      <c r="AU160" s="98">
        <v>296</v>
      </c>
      <c r="AV160" s="98">
        <v>335</v>
      </c>
      <c r="AW160" s="98">
        <v>357</v>
      </c>
      <c r="AX160" s="98">
        <v>320</v>
      </c>
      <c r="AY160" s="98">
        <v>355</v>
      </c>
      <c r="AZ160" s="98">
        <v>341</v>
      </c>
      <c r="BA160" s="98">
        <v>304</v>
      </c>
      <c r="BB160" s="137">
        <v>364</v>
      </c>
      <c r="BC160" s="98">
        <v>320</v>
      </c>
      <c r="BD160" s="98">
        <v>379</v>
      </c>
      <c r="BE160" s="98">
        <v>386</v>
      </c>
      <c r="BF160" s="98">
        <v>359</v>
      </c>
      <c r="BG160" s="98">
        <v>359</v>
      </c>
      <c r="BH160" s="98">
        <v>401</v>
      </c>
      <c r="BI160" s="98">
        <v>387</v>
      </c>
      <c r="BJ160" s="98">
        <v>418</v>
      </c>
      <c r="BK160" s="98">
        <v>436</v>
      </c>
      <c r="BL160" s="98">
        <v>396</v>
      </c>
      <c r="BM160" s="98">
        <v>365</v>
      </c>
      <c r="BN160" s="433">
        <f t="shared" si="60"/>
        <v>4570</v>
      </c>
      <c r="BO160" s="98">
        <v>403</v>
      </c>
      <c r="BP160" s="98">
        <v>341</v>
      </c>
      <c r="BQ160" s="98">
        <v>364</v>
      </c>
      <c r="BR160" s="98">
        <v>359</v>
      </c>
      <c r="BS160" s="98">
        <v>385</v>
      </c>
      <c r="BT160" s="98">
        <v>346</v>
      </c>
      <c r="BU160" s="98">
        <v>415</v>
      </c>
      <c r="BV160" s="98">
        <v>435</v>
      </c>
      <c r="BW160" s="98">
        <v>417</v>
      </c>
      <c r="BX160" s="98">
        <v>411</v>
      </c>
      <c r="BY160" s="98">
        <v>372</v>
      </c>
      <c r="BZ160" s="98">
        <v>394</v>
      </c>
      <c r="CA160" s="472">
        <f t="shared" si="30"/>
        <v>4642</v>
      </c>
      <c r="CB160" s="137">
        <v>349</v>
      </c>
      <c r="CC160" s="98">
        <v>314</v>
      </c>
      <c r="CD160" s="98">
        <v>382</v>
      </c>
      <c r="CE160" s="98">
        <v>350</v>
      </c>
      <c r="CF160" s="98">
        <v>386</v>
      </c>
      <c r="CG160" s="98">
        <v>393</v>
      </c>
      <c r="CH160" s="98">
        <v>404</v>
      </c>
      <c r="CI160" s="98">
        <v>362</v>
      </c>
      <c r="CJ160" s="98">
        <v>406</v>
      </c>
      <c r="CK160" s="98">
        <v>419</v>
      </c>
      <c r="CL160" s="98">
        <v>359</v>
      </c>
      <c r="CM160" s="241">
        <v>404</v>
      </c>
      <c r="CN160" s="433">
        <f t="shared" si="67"/>
        <v>4528</v>
      </c>
      <c r="CO160" s="98">
        <v>347</v>
      </c>
      <c r="CP160" s="98">
        <v>355</v>
      </c>
      <c r="CQ160" s="98">
        <v>386</v>
      </c>
      <c r="CR160" s="98">
        <v>376</v>
      </c>
      <c r="CS160" s="98">
        <v>382</v>
      </c>
      <c r="CT160" s="98">
        <v>395</v>
      </c>
      <c r="CU160" s="98">
        <v>374</v>
      </c>
      <c r="CV160" s="98">
        <v>438</v>
      </c>
      <c r="CW160" s="98">
        <v>438</v>
      </c>
      <c r="CX160" s="98">
        <v>389</v>
      </c>
      <c r="CY160" s="98">
        <v>419</v>
      </c>
      <c r="CZ160" s="98">
        <v>422</v>
      </c>
      <c r="DA160" s="472">
        <f t="shared" si="66"/>
        <v>4721</v>
      </c>
      <c r="DB160" s="137">
        <v>367</v>
      </c>
      <c r="DC160" s="98">
        <v>355</v>
      </c>
      <c r="DD160" s="98">
        <v>468</v>
      </c>
      <c r="DE160" s="568">
        <f t="shared" si="57"/>
        <v>1045</v>
      </c>
      <c r="DF160" s="485">
        <f t="shared" si="58"/>
        <v>1088</v>
      </c>
      <c r="DG160" s="474">
        <f t="shared" si="59"/>
        <v>1190</v>
      </c>
      <c r="DH160" s="363">
        <f>((DG160/DF160)-1)*100</f>
        <v>9.375</v>
      </c>
      <c r="DN160" s="231"/>
      <c r="DO160" s="231"/>
      <c r="DP160" s="231"/>
      <c r="DQ160" s="231"/>
      <c r="DR160" s="231"/>
      <c r="DS160" s="231"/>
      <c r="DT160" s="231"/>
      <c r="DU160" s="231"/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</row>
    <row r="161" spans="1:135" ht="20.100000000000001" customHeight="1" x14ac:dyDescent="0.25">
      <c r="A161" s="536"/>
      <c r="B161" s="110" t="s">
        <v>164</v>
      </c>
      <c r="C161" s="129" t="s">
        <v>165</v>
      </c>
      <c r="D161" s="184">
        <v>0</v>
      </c>
      <c r="E161" s="185">
        <v>0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185">
        <v>0</v>
      </c>
      <c r="P161" s="168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88">
        <v>0</v>
      </c>
      <c r="AA161" s="188">
        <v>0</v>
      </c>
      <c r="AB161" s="188">
        <v>0</v>
      </c>
      <c r="AC161" s="168">
        <v>0</v>
      </c>
      <c r="AD161" s="178">
        <v>0</v>
      </c>
      <c r="AE161" s="178">
        <v>0</v>
      </c>
      <c r="AF161" s="178">
        <v>0</v>
      </c>
      <c r="AG161" s="178">
        <v>0</v>
      </c>
      <c r="AH161" s="178">
        <v>0</v>
      </c>
      <c r="AI161" s="178">
        <v>0</v>
      </c>
      <c r="AJ161" s="178">
        <v>0</v>
      </c>
      <c r="AK161" s="178">
        <v>0</v>
      </c>
      <c r="AL161" s="178">
        <v>0</v>
      </c>
      <c r="AM161" s="178">
        <v>0</v>
      </c>
      <c r="AN161" s="178">
        <v>0</v>
      </c>
      <c r="AO161" s="178">
        <v>0</v>
      </c>
      <c r="AP161" s="137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7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3"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0</v>
      </c>
      <c r="BX161" s="98">
        <v>0</v>
      </c>
      <c r="BY161" s="98">
        <v>0</v>
      </c>
      <c r="BZ161" s="98">
        <v>0</v>
      </c>
      <c r="CA161" s="472">
        <f t="shared" si="30"/>
        <v>0</v>
      </c>
      <c r="CB161" s="137">
        <v>1</v>
      </c>
      <c r="CC161" s="98">
        <v>3</v>
      </c>
      <c r="CD161" s="98">
        <v>2</v>
      </c>
      <c r="CE161" s="98">
        <v>2</v>
      </c>
      <c r="CF161" s="98">
        <v>1</v>
      </c>
      <c r="CG161" s="98">
        <v>3</v>
      </c>
      <c r="CH161" s="98">
        <v>2</v>
      </c>
      <c r="CI161" s="98">
        <v>3</v>
      </c>
      <c r="CJ161" s="98">
        <v>2</v>
      </c>
      <c r="CK161" s="98">
        <v>0</v>
      </c>
      <c r="CL161" s="98">
        <v>4</v>
      </c>
      <c r="CM161" s="241">
        <v>2</v>
      </c>
      <c r="CN161" s="433">
        <f t="shared" si="67"/>
        <v>25</v>
      </c>
      <c r="CO161" s="98">
        <v>2</v>
      </c>
      <c r="CP161" s="98">
        <v>2</v>
      </c>
      <c r="CQ161" s="98">
        <v>2</v>
      </c>
      <c r="CR161" s="98">
        <v>2</v>
      </c>
      <c r="CS161" s="98">
        <v>2</v>
      </c>
      <c r="CT161" s="98">
        <v>2</v>
      </c>
      <c r="CU161" s="98">
        <v>2</v>
      </c>
      <c r="CV161" s="98">
        <v>2</v>
      </c>
      <c r="CW161" s="98">
        <v>4</v>
      </c>
      <c r="CX161" s="98">
        <v>2</v>
      </c>
      <c r="CY161" s="98">
        <v>1</v>
      </c>
      <c r="CZ161" s="98">
        <v>0</v>
      </c>
      <c r="DA161" s="472">
        <f t="shared" si="66"/>
        <v>23</v>
      </c>
      <c r="DB161" s="137">
        <v>1</v>
      </c>
      <c r="DC161" s="98">
        <v>0</v>
      </c>
      <c r="DD161" s="98">
        <v>0</v>
      </c>
      <c r="DE161" s="568">
        <f t="shared" si="57"/>
        <v>6</v>
      </c>
      <c r="DF161" s="485">
        <f t="shared" si="58"/>
        <v>6</v>
      </c>
      <c r="DG161" s="474">
        <f t="shared" si="59"/>
        <v>1</v>
      </c>
      <c r="DH161" s="363">
        <f>((DG161/DF161)-1)*100</f>
        <v>-83.333333333333343</v>
      </c>
      <c r="DN161" s="231"/>
      <c r="DO161" s="231"/>
      <c r="DP161" s="231"/>
      <c r="DQ161" s="231"/>
      <c r="DR161" s="231"/>
      <c r="DS161" s="231"/>
      <c r="DT161" s="231"/>
      <c r="DU161" s="231"/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</row>
    <row r="162" spans="1:135" ht="20.100000000000001" customHeight="1" x14ac:dyDescent="0.25">
      <c r="A162" s="536"/>
      <c r="B162" s="110" t="s">
        <v>28</v>
      </c>
      <c r="C162" s="129" t="s">
        <v>29</v>
      </c>
      <c r="D162" s="184">
        <v>0</v>
      </c>
      <c r="E162" s="185">
        <v>6</v>
      </c>
      <c r="F162" s="185">
        <v>0</v>
      </c>
      <c r="G162" s="185">
        <v>2</v>
      </c>
      <c r="H162" s="185">
        <v>1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9">
        <v>0</v>
      </c>
      <c r="P162" s="168">
        <v>9</v>
      </c>
      <c r="Q162" s="177">
        <v>0</v>
      </c>
      <c r="R162" s="177">
        <v>0</v>
      </c>
      <c r="S162" s="177">
        <v>0</v>
      </c>
      <c r="T162" s="177">
        <v>0</v>
      </c>
      <c r="U162" s="177">
        <v>2</v>
      </c>
      <c r="V162" s="177">
        <v>4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2</v>
      </c>
      <c r="AC162" s="168">
        <v>8</v>
      </c>
      <c r="AD162" s="178">
        <v>2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f t="shared" ref="BN162:BN177" si="70">SUM(BB162:BM162)</f>
        <v>0</v>
      </c>
      <c r="BO162" s="98">
        <v>0</v>
      </c>
      <c r="BP162" s="98">
        <v>0</v>
      </c>
      <c r="BQ162" s="98">
        <v>0</v>
      </c>
      <c r="BR162" s="98">
        <v>1</v>
      </c>
      <c r="BS162" s="98">
        <v>0</v>
      </c>
      <c r="BT162" s="98">
        <v>0</v>
      </c>
      <c r="BU162" s="98">
        <v>1</v>
      </c>
      <c r="BV162" s="98">
        <v>7</v>
      </c>
      <c r="BW162" s="98">
        <v>2</v>
      </c>
      <c r="BX162" s="98">
        <v>0</v>
      </c>
      <c r="BY162" s="98">
        <v>3</v>
      </c>
      <c r="BZ162" s="98">
        <v>0</v>
      </c>
      <c r="CA162" s="472">
        <f t="shared" si="30"/>
        <v>14</v>
      </c>
      <c r="CB162" s="137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2</v>
      </c>
      <c r="CH162" s="98">
        <v>5</v>
      </c>
      <c r="CI162" s="98">
        <v>7</v>
      </c>
      <c r="CJ162" s="98">
        <v>8</v>
      </c>
      <c r="CK162" s="98">
        <v>11</v>
      </c>
      <c r="CL162" s="98">
        <v>10</v>
      </c>
      <c r="CM162" s="241">
        <v>8</v>
      </c>
      <c r="CN162" s="433">
        <f t="shared" si="67"/>
        <v>51</v>
      </c>
      <c r="CO162" s="98">
        <v>9</v>
      </c>
      <c r="CP162" s="98">
        <v>10</v>
      </c>
      <c r="CQ162" s="98">
        <v>4</v>
      </c>
      <c r="CR162" s="98">
        <v>3</v>
      </c>
      <c r="CS162" s="98">
        <v>6</v>
      </c>
      <c r="CT162" s="98">
        <v>4</v>
      </c>
      <c r="CU162" s="98">
        <v>1</v>
      </c>
      <c r="CV162" s="98">
        <v>6</v>
      </c>
      <c r="CW162" s="98">
        <v>3</v>
      </c>
      <c r="CX162" s="98">
        <v>3</v>
      </c>
      <c r="CY162" s="98">
        <v>2</v>
      </c>
      <c r="CZ162" s="98">
        <v>1</v>
      </c>
      <c r="DA162" s="472">
        <f t="shared" si="66"/>
        <v>52</v>
      </c>
      <c r="DB162" s="137">
        <v>1</v>
      </c>
      <c r="DC162" s="98">
        <v>0</v>
      </c>
      <c r="DD162" s="98">
        <v>0</v>
      </c>
      <c r="DE162" s="568">
        <f t="shared" si="57"/>
        <v>0</v>
      </c>
      <c r="DF162" s="485">
        <f t="shared" si="58"/>
        <v>23</v>
      </c>
      <c r="DG162" s="474">
        <f t="shared" si="59"/>
        <v>1</v>
      </c>
      <c r="DH162" s="363">
        <f>((DG162/DF162)-1)*100</f>
        <v>-95.652173913043484</v>
      </c>
      <c r="DN162" s="231"/>
      <c r="DO162" s="231"/>
      <c r="DP162" s="231"/>
      <c r="DQ162" s="231"/>
      <c r="DR162" s="231"/>
      <c r="DS162" s="231"/>
      <c r="DT162" s="231"/>
      <c r="DU162" s="231"/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</row>
    <row r="163" spans="1:135" ht="20.100000000000001" customHeight="1" x14ac:dyDescent="0.25">
      <c r="A163" s="536"/>
      <c r="B163" s="110" t="s">
        <v>30</v>
      </c>
      <c r="C163" s="129" t="s">
        <v>31</v>
      </c>
      <c r="D163" s="184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1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0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0</v>
      </c>
      <c r="AC163" s="168">
        <v>2</v>
      </c>
      <c r="AD163" s="178">
        <v>0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si="7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2">
        <f t="shared" si="30"/>
        <v>0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0</v>
      </c>
      <c r="CH163" s="98">
        <v>0</v>
      </c>
      <c r="CI163" s="98">
        <v>0</v>
      </c>
      <c r="CJ163" s="98">
        <v>0</v>
      </c>
      <c r="CK163" s="98">
        <v>0</v>
      </c>
      <c r="CL163" s="98">
        <v>0</v>
      </c>
      <c r="CM163" s="241">
        <v>0</v>
      </c>
      <c r="CN163" s="433">
        <f t="shared" si="67"/>
        <v>0</v>
      </c>
      <c r="CO163" s="98">
        <v>0</v>
      </c>
      <c r="CP163" s="98">
        <v>0</v>
      </c>
      <c r="CQ163" s="98">
        <v>0</v>
      </c>
      <c r="CR163" s="98">
        <v>0</v>
      </c>
      <c r="CS163" s="98">
        <v>0</v>
      </c>
      <c r="CT163" s="98">
        <v>0</v>
      </c>
      <c r="CU163" s="98">
        <v>0</v>
      </c>
      <c r="CV163" s="98">
        <v>0</v>
      </c>
      <c r="CW163" s="98">
        <v>0</v>
      </c>
      <c r="CX163" s="98">
        <v>0</v>
      </c>
      <c r="CY163" s="98">
        <v>0</v>
      </c>
      <c r="CZ163" s="98">
        <v>0</v>
      </c>
      <c r="DA163" s="472">
        <f t="shared" si="66"/>
        <v>0</v>
      </c>
      <c r="DB163" s="137">
        <v>0</v>
      </c>
      <c r="DC163" s="98">
        <v>0</v>
      </c>
      <c r="DD163" s="98">
        <v>0</v>
      </c>
      <c r="DE163" s="568">
        <f t="shared" ref="DE163:DE184" si="71">SUM($CB163:$CD163)</f>
        <v>0</v>
      </c>
      <c r="DF163" s="485">
        <f t="shared" ref="DF163:DF184" si="72">SUM($CO163:$CQ163)</f>
        <v>0</v>
      </c>
      <c r="DG163" s="474">
        <f t="shared" ref="DG163:DG184" si="73">SUM($DB163:$DD163)</f>
        <v>0</v>
      </c>
      <c r="DH163" s="363"/>
      <c r="DN163" s="231"/>
      <c r="DO163" s="231"/>
      <c r="DP163" s="231"/>
      <c r="DQ163" s="231"/>
      <c r="DR163" s="231"/>
      <c r="DS163" s="231"/>
      <c r="DT163" s="231"/>
      <c r="DU163" s="231"/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</row>
    <row r="164" spans="1:135" ht="20.100000000000001" customHeight="1" x14ac:dyDescent="0.25">
      <c r="A164" s="536"/>
      <c r="B164" s="110" t="s">
        <v>136</v>
      </c>
      <c r="C164" s="129" t="s">
        <v>137</v>
      </c>
      <c r="D164" s="184">
        <v>0</v>
      </c>
      <c r="E164" s="185">
        <v>3</v>
      </c>
      <c r="F164" s="185">
        <v>0</v>
      </c>
      <c r="G164" s="185">
        <v>1</v>
      </c>
      <c r="H164" s="185">
        <v>1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5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2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2</v>
      </c>
      <c r="AC164" s="168">
        <v>4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0"/>
        <v>0</v>
      </c>
      <c r="BO164" s="98">
        <v>0</v>
      </c>
      <c r="BP164" s="98">
        <v>0</v>
      </c>
      <c r="BQ164" s="98">
        <v>0</v>
      </c>
      <c r="BR164" s="98">
        <v>1</v>
      </c>
      <c r="BS164" s="98">
        <v>0</v>
      </c>
      <c r="BT164" s="98">
        <v>0</v>
      </c>
      <c r="BU164" s="98">
        <v>1</v>
      </c>
      <c r="BV164" s="98">
        <v>7</v>
      </c>
      <c r="BW164" s="98">
        <v>2</v>
      </c>
      <c r="BX164" s="98">
        <v>0</v>
      </c>
      <c r="BY164" s="98">
        <v>3</v>
      </c>
      <c r="BZ164" s="98">
        <v>0</v>
      </c>
      <c r="CA164" s="472">
        <f t="shared" si="30"/>
        <v>14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3</v>
      </c>
      <c r="CH164" s="98">
        <v>5</v>
      </c>
      <c r="CI164" s="98">
        <v>8</v>
      </c>
      <c r="CJ164" s="98">
        <v>9</v>
      </c>
      <c r="CK164" s="98">
        <v>11</v>
      </c>
      <c r="CL164" s="98">
        <v>9</v>
      </c>
      <c r="CM164" s="241">
        <v>8</v>
      </c>
      <c r="CN164" s="433">
        <f t="shared" si="67"/>
        <v>53</v>
      </c>
      <c r="CO164" s="98">
        <v>10</v>
      </c>
      <c r="CP164" s="98">
        <v>8</v>
      </c>
      <c r="CQ164" s="98">
        <v>3</v>
      </c>
      <c r="CR164" s="98">
        <v>5</v>
      </c>
      <c r="CS164" s="98">
        <v>5</v>
      </c>
      <c r="CT164" s="98">
        <v>3</v>
      </c>
      <c r="CU164" s="98">
        <v>1</v>
      </c>
      <c r="CV164" s="98">
        <v>7</v>
      </c>
      <c r="CW164" s="98">
        <v>3</v>
      </c>
      <c r="CX164" s="98">
        <v>2</v>
      </c>
      <c r="CY164" s="98">
        <v>3</v>
      </c>
      <c r="CZ164" s="98">
        <v>1</v>
      </c>
      <c r="DA164" s="472">
        <f t="shared" si="66"/>
        <v>51</v>
      </c>
      <c r="DB164" s="137">
        <v>0</v>
      </c>
      <c r="DC164" s="98">
        <v>0</v>
      </c>
      <c r="DD164" s="98">
        <v>0</v>
      </c>
      <c r="DE164" s="568">
        <f t="shared" si="71"/>
        <v>0</v>
      </c>
      <c r="DF164" s="485">
        <f t="shared" si="72"/>
        <v>21</v>
      </c>
      <c r="DG164" s="474">
        <f t="shared" si="73"/>
        <v>0</v>
      </c>
      <c r="DH164" s="363">
        <f>((DG164/DF164)-1)*100</f>
        <v>-100</v>
      </c>
      <c r="DN164" s="231"/>
      <c r="DO164" s="231"/>
      <c r="DP164" s="231"/>
      <c r="DQ164" s="231"/>
      <c r="DR164" s="231"/>
      <c r="DS164" s="231"/>
      <c r="DT164" s="231"/>
      <c r="DU164" s="231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</row>
    <row r="165" spans="1:135" ht="20.100000000000001" customHeight="1" x14ac:dyDescent="0.25">
      <c r="A165" s="536"/>
      <c r="B165" s="170" t="s">
        <v>32</v>
      </c>
      <c r="C165" s="129" t="s">
        <v>133</v>
      </c>
      <c r="D165" s="184">
        <v>227</v>
      </c>
      <c r="E165" s="185">
        <v>256</v>
      </c>
      <c r="F165" s="185">
        <v>224</v>
      </c>
      <c r="G165" s="185">
        <v>254</v>
      </c>
      <c r="H165" s="185">
        <v>314</v>
      </c>
      <c r="I165" s="185">
        <v>245</v>
      </c>
      <c r="J165" s="185">
        <v>179</v>
      </c>
      <c r="K165" s="185">
        <v>203</v>
      </c>
      <c r="L165" s="185">
        <v>184</v>
      </c>
      <c r="M165" s="185">
        <v>206</v>
      </c>
      <c r="N165" s="185">
        <v>219</v>
      </c>
      <c r="O165" s="185">
        <v>239</v>
      </c>
      <c r="P165" s="168">
        <v>2750</v>
      </c>
      <c r="Q165" s="177">
        <v>173</v>
      </c>
      <c r="R165" s="177">
        <v>185</v>
      </c>
      <c r="S165" s="177">
        <v>203</v>
      </c>
      <c r="T165" s="177">
        <v>247</v>
      </c>
      <c r="U165" s="177">
        <v>243</v>
      </c>
      <c r="V165" s="177">
        <v>307</v>
      </c>
      <c r="W165" s="177">
        <v>191</v>
      </c>
      <c r="X165" s="177">
        <v>190</v>
      </c>
      <c r="Y165" s="177">
        <v>217</v>
      </c>
      <c r="Z165" s="188">
        <v>198</v>
      </c>
      <c r="AA165" s="188">
        <v>178</v>
      </c>
      <c r="AB165" s="188">
        <v>257</v>
      </c>
      <c r="AC165" s="168">
        <v>2589</v>
      </c>
      <c r="AD165" s="178">
        <v>199</v>
      </c>
      <c r="AE165" s="178">
        <v>193</v>
      </c>
      <c r="AF165" s="178">
        <v>211</v>
      </c>
      <c r="AG165" s="178">
        <v>190</v>
      </c>
      <c r="AH165" s="178">
        <v>222</v>
      </c>
      <c r="AI165" s="178">
        <v>201</v>
      </c>
      <c r="AJ165" s="178">
        <v>240</v>
      </c>
      <c r="AK165" s="178">
        <v>201</v>
      </c>
      <c r="AL165" s="178">
        <v>165</v>
      </c>
      <c r="AM165" s="240">
        <v>163</v>
      </c>
      <c r="AN165" s="240">
        <v>200</v>
      </c>
      <c r="AO165" s="240">
        <v>178</v>
      </c>
      <c r="AP165" s="137">
        <v>194</v>
      </c>
      <c r="AQ165" s="98">
        <v>253</v>
      </c>
      <c r="AR165" s="98">
        <v>305</v>
      </c>
      <c r="AS165" s="98">
        <v>343</v>
      </c>
      <c r="AT165" s="98">
        <v>428</v>
      </c>
      <c r="AU165" s="98">
        <v>278</v>
      </c>
      <c r="AV165" s="98">
        <v>318</v>
      </c>
      <c r="AW165" s="98">
        <v>290</v>
      </c>
      <c r="AX165" s="98">
        <v>336</v>
      </c>
      <c r="AY165" s="98">
        <v>311</v>
      </c>
      <c r="AZ165" s="98">
        <v>302</v>
      </c>
      <c r="BA165" s="98">
        <v>283</v>
      </c>
      <c r="BB165" s="137">
        <v>289</v>
      </c>
      <c r="BC165" s="98">
        <v>249</v>
      </c>
      <c r="BD165" s="98">
        <v>272</v>
      </c>
      <c r="BE165" s="98">
        <v>296</v>
      </c>
      <c r="BF165" s="98">
        <v>317</v>
      </c>
      <c r="BG165" s="98">
        <v>293</v>
      </c>
      <c r="BH165" s="98">
        <v>328</v>
      </c>
      <c r="BI165" s="98">
        <v>350</v>
      </c>
      <c r="BJ165" s="98">
        <v>331</v>
      </c>
      <c r="BK165" s="98">
        <v>382</v>
      </c>
      <c r="BL165" s="98">
        <v>384</v>
      </c>
      <c r="BM165" s="98">
        <v>349</v>
      </c>
      <c r="BN165" s="433">
        <f t="shared" si="70"/>
        <v>3840</v>
      </c>
      <c r="BO165" s="98">
        <v>299</v>
      </c>
      <c r="BP165" s="98">
        <v>287</v>
      </c>
      <c r="BQ165" s="98">
        <v>296</v>
      </c>
      <c r="BR165" s="98">
        <v>327</v>
      </c>
      <c r="BS165" s="98">
        <v>344</v>
      </c>
      <c r="BT165" s="98">
        <v>353</v>
      </c>
      <c r="BU165" s="98">
        <v>343</v>
      </c>
      <c r="BV165" s="98">
        <v>378</v>
      </c>
      <c r="BW165" s="98">
        <v>309</v>
      </c>
      <c r="BX165" s="98">
        <v>210</v>
      </c>
      <c r="BY165" s="98">
        <v>160</v>
      </c>
      <c r="BZ165" s="98">
        <v>235</v>
      </c>
      <c r="CA165" s="472">
        <f t="shared" si="30"/>
        <v>3541</v>
      </c>
      <c r="CB165" s="137">
        <v>197</v>
      </c>
      <c r="CC165" s="98">
        <v>200</v>
      </c>
      <c r="CD165" s="98">
        <v>226</v>
      </c>
      <c r="CE165" s="98">
        <v>223</v>
      </c>
      <c r="CF165" s="98">
        <v>152</v>
      </c>
      <c r="CG165" s="98">
        <v>174</v>
      </c>
      <c r="CH165" s="98">
        <v>175</v>
      </c>
      <c r="CI165" s="98">
        <v>221</v>
      </c>
      <c r="CJ165" s="98">
        <v>180</v>
      </c>
      <c r="CK165" s="98">
        <v>169</v>
      </c>
      <c r="CL165" s="98">
        <v>137</v>
      </c>
      <c r="CM165" s="241">
        <v>197</v>
      </c>
      <c r="CN165" s="433">
        <f t="shared" si="67"/>
        <v>2251</v>
      </c>
      <c r="CO165" s="98">
        <v>143</v>
      </c>
      <c r="CP165" s="98">
        <v>133</v>
      </c>
      <c r="CQ165" s="98">
        <v>160</v>
      </c>
      <c r="CR165" s="98">
        <v>202</v>
      </c>
      <c r="CS165" s="98">
        <v>182</v>
      </c>
      <c r="CT165" s="98">
        <v>230</v>
      </c>
      <c r="CU165" s="98">
        <v>251</v>
      </c>
      <c r="CV165" s="98">
        <v>296</v>
      </c>
      <c r="CW165" s="98">
        <v>278</v>
      </c>
      <c r="CX165" s="98">
        <v>246</v>
      </c>
      <c r="CY165" s="98">
        <v>271</v>
      </c>
      <c r="CZ165" s="98">
        <v>224</v>
      </c>
      <c r="DA165" s="472">
        <f t="shared" si="66"/>
        <v>2616</v>
      </c>
      <c r="DB165" s="137">
        <v>214</v>
      </c>
      <c r="DC165" s="98">
        <v>207</v>
      </c>
      <c r="DD165" s="98">
        <v>228</v>
      </c>
      <c r="DE165" s="568">
        <f t="shared" si="71"/>
        <v>623</v>
      </c>
      <c r="DF165" s="485">
        <f t="shared" si="72"/>
        <v>436</v>
      </c>
      <c r="DG165" s="474">
        <f t="shared" si="73"/>
        <v>649</v>
      </c>
      <c r="DH165" s="363">
        <f>((DG165/DF165)-1)*100</f>
        <v>48.853211009174302</v>
      </c>
      <c r="DN165" s="231"/>
      <c r="DO165" s="231"/>
      <c r="DP165" s="231"/>
      <c r="DQ165" s="231"/>
      <c r="DR165" s="231"/>
      <c r="DS165" s="231"/>
      <c r="DT165" s="231"/>
      <c r="DU165" s="231"/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</row>
    <row r="166" spans="1:135" ht="20.100000000000001" customHeight="1" x14ac:dyDescent="0.25">
      <c r="A166" s="536"/>
      <c r="B166" s="170" t="s">
        <v>103</v>
      </c>
      <c r="C166" s="129" t="s">
        <v>104</v>
      </c>
      <c r="D166" s="184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68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7">
        <v>0</v>
      </c>
      <c r="Z166" s="188">
        <v>0</v>
      </c>
      <c r="AA166" s="188">
        <v>0</v>
      </c>
      <c r="AB166" s="188">
        <v>0</v>
      </c>
      <c r="AC166" s="168">
        <v>0</v>
      </c>
      <c r="AD166" s="178">
        <v>0</v>
      </c>
      <c r="AE166" s="178">
        <v>0</v>
      </c>
      <c r="AF166" s="178">
        <v>0</v>
      </c>
      <c r="AG166" s="178">
        <v>0</v>
      </c>
      <c r="AH166" s="178">
        <v>0</v>
      </c>
      <c r="AI166" s="178">
        <v>0</v>
      </c>
      <c r="AJ166" s="178">
        <v>0</v>
      </c>
      <c r="AK166" s="178">
        <v>0</v>
      </c>
      <c r="AL166" s="178">
        <v>0</v>
      </c>
      <c r="AM166" s="178">
        <v>0</v>
      </c>
      <c r="AN166" s="178">
        <v>0</v>
      </c>
      <c r="AO166" s="178">
        <v>0</v>
      </c>
      <c r="AP166" s="137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7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1</v>
      </c>
      <c r="BK166" s="98">
        <v>0</v>
      </c>
      <c r="BL166" s="98">
        <v>0</v>
      </c>
      <c r="BM166" s="98">
        <v>1</v>
      </c>
      <c r="BN166" s="433">
        <f t="shared" si="70"/>
        <v>2</v>
      </c>
      <c r="BO166" s="98">
        <v>1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2">
        <f t="shared" si="30"/>
        <v>1</v>
      </c>
      <c r="CB166" s="137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241">
        <v>0</v>
      </c>
      <c r="CN166" s="433">
        <f t="shared" si="67"/>
        <v>0</v>
      </c>
      <c r="CO166" s="98">
        <v>0</v>
      </c>
      <c r="CP166" s="98">
        <v>0</v>
      </c>
      <c r="CQ166" s="98">
        <v>0</v>
      </c>
      <c r="CR166" s="98">
        <v>0</v>
      </c>
      <c r="CS166" s="98">
        <v>0</v>
      </c>
      <c r="CT166" s="98">
        <v>0</v>
      </c>
      <c r="CU166" s="98">
        <v>0</v>
      </c>
      <c r="CV166" s="98">
        <v>0</v>
      </c>
      <c r="CW166" s="98">
        <v>0</v>
      </c>
      <c r="CX166" s="98">
        <v>0</v>
      </c>
      <c r="CY166" s="98">
        <v>0</v>
      </c>
      <c r="CZ166" s="98">
        <v>0</v>
      </c>
      <c r="DA166" s="472">
        <f t="shared" si="66"/>
        <v>0</v>
      </c>
      <c r="DB166" s="137">
        <v>0</v>
      </c>
      <c r="DC166" s="98">
        <v>0</v>
      </c>
      <c r="DD166" s="98">
        <v>0</v>
      </c>
      <c r="DE166" s="568">
        <f t="shared" si="71"/>
        <v>0</v>
      </c>
      <c r="DF166" s="485">
        <f t="shared" si="72"/>
        <v>0</v>
      </c>
      <c r="DG166" s="474">
        <f t="shared" si="73"/>
        <v>0</v>
      </c>
      <c r="DH166" s="363"/>
      <c r="DN166" s="231"/>
      <c r="DO166" s="231"/>
      <c r="DP166" s="231"/>
      <c r="DQ166" s="231"/>
      <c r="DR166" s="231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</row>
    <row r="167" spans="1:135" ht="20.100000000000001" customHeight="1" x14ac:dyDescent="0.25">
      <c r="A167" s="536"/>
      <c r="B167" s="110" t="s">
        <v>126</v>
      </c>
      <c r="C167" s="129" t="s">
        <v>129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3">
        <f t="shared" si="7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1</v>
      </c>
      <c r="BX167" s="98">
        <v>3</v>
      </c>
      <c r="BY167" s="98">
        <v>1</v>
      </c>
      <c r="BZ167" s="98">
        <v>1</v>
      </c>
      <c r="CA167" s="472">
        <f t="shared" si="30"/>
        <v>6</v>
      </c>
      <c r="CB167" s="137">
        <v>0</v>
      </c>
      <c r="CC167" s="98">
        <v>0</v>
      </c>
      <c r="CD167" s="98">
        <v>5</v>
      </c>
      <c r="CE167" s="98">
        <v>0</v>
      </c>
      <c r="CF167" s="98">
        <v>5</v>
      </c>
      <c r="CG167" s="98">
        <v>4</v>
      </c>
      <c r="CH167" s="98">
        <v>3</v>
      </c>
      <c r="CI167" s="98">
        <v>17</v>
      </c>
      <c r="CJ167" s="98">
        <v>4</v>
      </c>
      <c r="CK167" s="98">
        <v>6</v>
      </c>
      <c r="CL167" s="98">
        <v>2</v>
      </c>
      <c r="CM167" s="241">
        <v>4</v>
      </c>
      <c r="CN167" s="433">
        <f t="shared" si="67"/>
        <v>50</v>
      </c>
      <c r="CO167" s="98">
        <v>26</v>
      </c>
      <c r="CP167" s="98">
        <v>0</v>
      </c>
      <c r="CQ167" s="98">
        <v>2</v>
      </c>
      <c r="CR167" s="98">
        <v>1</v>
      </c>
      <c r="CS167" s="98">
        <v>5</v>
      </c>
      <c r="CT167" s="98">
        <v>6</v>
      </c>
      <c r="CU167" s="98">
        <v>3</v>
      </c>
      <c r="CV167" s="98">
        <v>5</v>
      </c>
      <c r="CW167" s="98">
        <v>5</v>
      </c>
      <c r="CX167" s="98">
        <v>4</v>
      </c>
      <c r="CY167" s="98">
        <v>2</v>
      </c>
      <c r="CZ167" s="98">
        <v>2</v>
      </c>
      <c r="DA167" s="472">
        <f t="shared" si="66"/>
        <v>61</v>
      </c>
      <c r="DB167" s="137">
        <v>3</v>
      </c>
      <c r="DC167" s="98">
        <v>3</v>
      </c>
      <c r="DD167" s="98">
        <v>1</v>
      </c>
      <c r="DE167" s="568">
        <f t="shared" si="71"/>
        <v>5</v>
      </c>
      <c r="DF167" s="485">
        <f t="shared" si="72"/>
        <v>28</v>
      </c>
      <c r="DG167" s="474">
        <f t="shared" si="73"/>
        <v>7</v>
      </c>
      <c r="DH167" s="363">
        <f t="shared" ref="DH167:DH176" si="74">((DG167/DF167)-1)*100</f>
        <v>-75</v>
      </c>
      <c r="DN167" s="231"/>
      <c r="DO167" s="231"/>
      <c r="DP167" s="231"/>
      <c r="DQ167" s="231"/>
      <c r="DR167" s="231"/>
      <c r="DS167" s="231"/>
      <c r="DT167" s="231"/>
      <c r="DU167" s="231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</row>
    <row r="168" spans="1:135" ht="20.100000000000001" customHeight="1" x14ac:dyDescent="0.25">
      <c r="A168" s="536"/>
      <c r="B168" s="110" t="s">
        <v>127</v>
      </c>
      <c r="C168" s="129" t="s">
        <v>186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189</v>
      </c>
      <c r="BX168" s="98">
        <v>292</v>
      </c>
      <c r="BY168" s="98">
        <v>247</v>
      </c>
      <c r="BZ168" s="98">
        <v>210</v>
      </c>
      <c r="CA168" s="472">
        <f t="shared" si="30"/>
        <v>938</v>
      </c>
      <c r="CB168" s="137">
        <v>187</v>
      </c>
      <c r="CC168" s="98">
        <v>148</v>
      </c>
      <c r="CD168" s="98">
        <v>171</v>
      </c>
      <c r="CE168" s="98">
        <v>175</v>
      </c>
      <c r="CF168" s="98">
        <v>200</v>
      </c>
      <c r="CG168" s="98">
        <v>211</v>
      </c>
      <c r="CH168" s="98">
        <v>301</v>
      </c>
      <c r="CI168" s="98">
        <v>324</v>
      </c>
      <c r="CJ168" s="98">
        <v>347</v>
      </c>
      <c r="CK168" s="98">
        <v>428</v>
      </c>
      <c r="CL168" s="98">
        <v>415</v>
      </c>
      <c r="CM168" s="241">
        <v>453</v>
      </c>
      <c r="CN168" s="433">
        <f t="shared" si="67"/>
        <v>3360</v>
      </c>
      <c r="CO168" s="98">
        <v>390</v>
      </c>
      <c r="CP168" s="98">
        <v>419</v>
      </c>
      <c r="CQ168" s="98">
        <v>428</v>
      </c>
      <c r="CR168" s="98">
        <v>464</v>
      </c>
      <c r="CS168" s="98">
        <v>447</v>
      </c>
      <c r="CT168" s="98">
        <v>438</v>
      </c>
      <c r="CU168" s="98">
        <v>432</v>
      </c>
      <c r="CV168" s="98">
        <v>411</v>
      </c>
      <c r="CW168" s="98">
        <v>382</v>
      </c>
      <c r="CX168" s="98">
        <v>387</v>
      </c>
      <c r="CY168" s="98">
        <v>399</v>
      </c>
      <c r="CZ168" s="98">
        <v>436</v>
      </c>
      <c r="DA168" s="472">
        <f t="shared" si="66"/>
        <v>5033</v>
      </c>
      <c r="DB168" s="137">
        <v>372</v>
      </c>
      <c r="DC168" s="98">
        <v>347</v>
      </c>
      <c r="DD168" s="98">
        <v>413</v>
      </c>
      <c r="DE168" s="568">
        <f t="shared" si="71"/>
        <v>506</v>
      </c>
      <c r="DF168" s="485">
        <f t="shared" si="72"/>
        <v>1237</v>
      </c>
      <c r="DG168" s="474">
        <f t="shared" si="73"/>
        <v>1132</v>
      </c>
      <c r="DH168" s="363">
        <f t="shared" si="74"/>
        <v>-8.4882780921584526</v>
      </c>
      <c r="DN168" s="231"/>
      <c r="DO168" s="231"/>
      <c r="DP168" s="231"/>
      <c r="DQ168" s="231"/>
      <c r="DR168" s="231"/>
      <c r="DS168" s="231"/>
      <c r="DT168" s="231"/>
      <c r="DU168" s="231"/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</row>
    <row r="169" spans="1:135" ht="20.100000000000001" customHeight="1" x14ac:dyDescent="0.25">
      <c r="A169" s="536"/>
      <c r="B169" s="110" t="s">
        <v>128</v>
      </c>
      <c r="C169" s="129" t="s">
        <v>130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8</v>
      </c>
      <c r="BX169" s="98">
        <v>37</v>
      </c>
      <c r="BY169" s="98">
        <v>25</v>
      </c>
      <c r="BZ169" s="98">
        <v>21</v>
      </c>
      <c r="CA169" s="472">
        <f t="shared" si="30"/>
        <v>91</v>
      </c>
      <c r="CB169" s="137">
        <v>8</v>
      </c>
      <c r="CC169" s="98">
        <v>10</v>
      </c>
      <c r="CD169" s="98">
        <v>11</v>
      </c>
      <c r="CE169" s="98">
        <v>8</v>
      </c>
      <c r="CF169" s="98">
        <v>22</v>
      </c>
      <c r="CG169" s="98">
        <v>11</v>
      </c>
      <c r="CH169" s="98">
        <v>9</v>
      </c>
      <c r="CI169" s="98">
        <v>12</v>
      </c>
      <c r="CJ169" s="98">
        <v>14</v>
      </c>
      <c r="CK169" s="98">
        <v>16</v>
      </c>
      <c r="CL169" s="98">
        <v>10</v>
      </c>
      <c r="CM169" s="241">
        <v>14</v>
      </c>
      <c r="CN169" s="433">
        <f t="shared" si="67"/>
        <v>145</v>
      </c>
      <c r="CO169" s="98">
        <v>7</v>
      </c>
      <c r="CP169" s="98">
        <v>5</v>
      </c>
      <c r="CQ169" s="98">
        <v>14</v>
      </c>
      <c r="CR169" s="98">
        <v>13</v>
      </c>
      <c r="CS169" s="98">
        <v>14</v>
      </c>
      <c r="CT169" s="98">
        <v>0</v>
      </c>
      <c r="CU169" s="98">
        <v>1</v>
      </c>
      <c r="CV169" s="98">
        <v>20</v>
      </c>
      <c r="CW169" s="98">
        <v>21</v>
      </c>
      <c r="CX169" s="98">
        <v>9</v>
      </c>
      <c r="CY169" s="98">
        <v>28</v>
      </c>
      <c r="CZ169" s="98">
        <v>5</v>
      </c>
      <c r="DA169" s="472">
        <f t="shared" si="66"/>
        <v>137</v>
      </c>
      <c r="DB169" s="137">
        <v>19</v>
      </c>
      <c r="DC169" s="98">
        <v>12</v>
      </c>
      <c r="DD169" s="98">
        <v>21</v>
      </c>
      <c r="DE169" s="568">
        <f t="shared" si="71"/>
        <v>29</v>
      </c>
      <c r="DF169" s="485">
        <f t="shared" si="72"/>
        <v>26</v>
      </c>
      <c r="DG169" s="474">
        <f t="shared" si="73"/>
        <v>52</v>
      </c>
      <c r="DH169" s="363">
        <f t="shared" si="74"/>
        <v>100</v>
      </c>
      <c r="DN169" s="231"/>
      <c r="DO169" s="231"/>
      <c r="DP169" s="231"/>
      <c r="DQ169" s="231"/>
      <c r="DR169" s="231"/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</row>
    <row r="170" spans="1:135" ht="20.100000000000001" customHeight="1" x14ac:dyDescent="0.25">
      <c r="A170" s="536"/>
      <c r="B170" s="110" t="s">
        <v>180</v>
      </c>
      <c r="C170" s="129" t="s">
        <v>182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0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2">
        <f t="shared" ref="CA170:CA184" si="75">SUM(BO170:BZ170)</f>
        <v>0</v>
      </c>
      <c r="CB170" s="137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41</v>
      </c>
      <c r="CH170" s="98">
        <v>75</v>
      </c>
      <c r="CI170" s="98">
        <v>70</v>
      </c>
      <c r="CJ170" s="98">
        <v>71</v>
      </c>
      <c r="CK170" s="98">
        <v>71</v>
      </c>
      <c r="CL170" s="98">
        <v>67</v>
      </c>
      <c r="CM170" s="241">
        <v>77</v>
      </c>
      <c r="CN170" s="433">
        <f t="shared" si="67"/>
        <v>472</v>
      </c>
      <c r="CO170" s="98">
        <v>68</v>
      </c>
      <c r="CP170" s="98">
        <v>63</v>
      </c>
      <c r="CQ170" s="98">
        <v>76</v>
      </c>
      <c r="CR170" s="98">
        <v>73</v>
      </c>
      <c r="CS170" s="98">
        <v>70</v>
      </c>
      <c r="CT170" s="98">
        <v>72</v>
      </c>
      <c r="CU170" s="98">
        <v>74</v>
      </c>
      <c r="CV170" s="98">
        <v>79</v>
      </c>
      <c r="CW170" s="98">
        <v>71</v>
      </c>
      <c r="CX170" s="98">
        <v>69</v>
      </c>
      <c r="CY170" s="98">
        <v>77</v>
      </c>
      <c r="CZ170" s="98">
        <v>74</v>
      </c>
      <c r="DA170" s="472">
        <f t="shared" si="66"/>
        <v>866</v>
      </c>
      <c r="DB170" s="137">
        <v>65</v>
      </c>
      <c r="DC170" s="98">
        <v>59</v>
      </c>
      <c r="DD170" s="98">
        <v>72</v>
      </c>
      <c r="DE170" s="568">
        <f t="shared" si="71"/>
        <v>0</v>
      </c>
      <c r="DF170" s="485">
        <f t="shared" si="72"/>
        <v>207</v>
      </c>
      <c r="DG170" s="474">
        <f t="shared" si="73"/>
        <v>196</v>
      </c>
      <c r="DH170" s="363">
        <f t="shared" si="74"/>
        <v>-5.3140096618357502</v>
      </c>
      <c r="DN170" s="231"/>
      <c r="DO170" s="231"/>
      <c r="DP170" s="231"/>
      <c r="DQ170" s="231"/>
      <c r="DR170" s="231"/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</row>
    <row r="171" spans="1:135" ht="20.100000000000001" customHeight="1" x14ac:dyDescent="0.25">
      <c r="A171" s="536"/>
      <c r="B171" s="110" t="s">
        <v>181</v>
      </c>
      <c r="C171" s="129" t="s">
        <v>183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0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si="75"/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29</v>
      </c>
      <c r="CH171" s="98">
        <v>55</v>
      </c>
      <c r="CI171" s="98">
        <v>50</v>
      </c>
      <c r="CJ171" s="98">
        <v>54</v>
      </c>
      <c r="CK171" s="98">
        <v>54</v>
      </c>
      <c r="CL171" s="98">
        <v>53</v>
      </c>
      <c r="CM171" s="241">
        <v>54</v>
      </c>
      <c r="CN171" s="433">
        <f t="shared" si="67"/>
        <v>349</v>
      </c>
      <c r="CO171" s="98">
        <v>48</v>
      </c>
      <c r="CP171" s="98">
        <v>51</v>
      </c>
      <c r="CQ171" s="98">
        <v>56</v>
      </c>
      <c r="CR171" s="98">
        <v>53</v>
      </c>
      <c r="CS171" s="98">
        <v>48</v>
      </c>
      <c r="CT171" s="98">
        <v>54</v>
      </c>
      <c r="CU171" s="98">
        <v>52</v>
      </c>
      <c r="CV171" s="98">
        <v>59</v>
      </c>
      <c r="CW171" s="98">
        <v>61</v>
      </c>
      <c r="CX171" s="98">
        <v>57</v>
      </c>
      <c r="CY171" s="98">
        <v>53</v>
      </c>
      <c r="CZ171" s="98">
        <v>52</v>
      </c>
      <c r="DA171" s="472">
        <f t="shared" si="66"/>
        <v>644</v>
      </c>
      <c r="DB171" s="137">
        <v>55</v>
      </c>
      <c r="DC171" s="98">
        <v>48</v>
      </c>
      <c r="DD171" s="98">
        <v>66</v>
      </c>
      <c r="DE171" s="568">
        <f t="shared" si="71"/>
        <v>0</v>
      </c>
      <c r="DF171" s="485">
        <f t="shared" si="72"/>
        <v>155</v>
      </c>
      <c r="DG171" s="474">
        <f t="shared" si="73"/>
        <v>169</v>
      </c>
      <c r="DH171" s="363">
        <f t="shared" si="74"/>
        <v>9.0322580645161299</v>
      </c>
      <c r="DN171" s="231"/>
      <c r="DO171" s="231"/>
      <c r="DP171" s="231"/>
      <c r="DQ171" s="231"/>
      <c r="DR171" s="231"/>
      <c r="DS171" s="231"/>
      <c r="DT171" s="231"/>
      <c r="DU171" s="231"/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</row>
    <row r="172" spans="1:135" ht="20.100000000000001" customHeight="1" x14ac:dyDescent="0.25">
      <c r="A172" s="536"/>
      <c r="B172" s="110" t="s">
        <v>184</v>
      </c>
      <c r="C172" s="129" t="s">
        <v>167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0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75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1</v>
      </c>
      <c r="CH172" s="98">
        <v>2</v>
      </c>
      <c r="CI172" s="98">
        <v>1</v>
      </c>
      <c r="CJ172" s="98">
        <v>3</v>
      </c>
      <c r="CK172" s="98">
        <v>2</v>
      </c>
      <c r="CL172" s="98">
        <v>2</v>
      </c>
      <c r="CM172" s="241">
        <v>4</v>
      </c>
      <c r="CN172" s="433">
        <f t="shared" si="67"/>
        <v>15</v>
      </c>
      <c r="CO172" s="98">
        <v>3</v>
      </c>
      <c r="CP172" s="98">
        <v>2</v>
      </c>
      <c r="CQ172" s="98">
        <v>3</v>
      </c>
      <c r="CR172" s="98">
        <v>1</v>
      </c>
      <c r="CS172" s="98">
        <v>2</v>
      </c>
      <c r="CT172" s="98">
        <v>2</v>
      </c>
      <c r="CU172" s="98">
        <v>0</v>
      </c>
      <c r="CV172" s="98">
        <v>1</v>
      </c>
      <c r="CW172" s="98">
        <v>1</v>
      </c>
      <c r="CX172" s="98">
        <v>0</v>
      </c>
      <c r="CY172" s="98">
        <v>1</v>
      </c>
      <c r="CZ172" s="98">
        <v>1</v>
      </c>
      <c r="DA172" s="472">
        <f t="shared" si="66"/>
        <v>17</v>
      </c>
      <c r="DB172" s="137">
        <v>2</v>
      </c>
      <c r="DC172" s="98">
        <v>1</v>
      </c>
      <c r="DD172" s="98">
        <v>1</v>
      </c>
      <c r="DE172" s="568">
        <f t="shared" si="71"/>
        <v>0</v>
      </c>
      <c r="DF172" s="485">
        <f t="shared" si="72"/>
        <v>8</v>
      </c>
      <c r="DG172" s="474">
        <f t="shared" si="73"/>
        <v>4</v>
      </c>
      <c r="DH172" s="363">
        <f t="shared" si="74"/>
        <v>-50</v>
      </c>
      <c r="DN172" s="231"/>
      <c r="DO172" s="231"/>
      <c r="DP172" s="231"/>
      <c r="DQ172" s="231"/>
      <c r="DR172" s="231"/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</row>
    <row r="173" spans="1:135" ht="20.100000000000001" customHeight="1" x14ac:dyDescent="0.25">
      <c r="A173" s="536"/>
      <c r="B173" s="110" t="s">
        <v>207</v>
      </c>
      <c r="C173" s="129" t="s">
        <v>211</v>
      </c>
      <c r="D173" s="184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572">
        <v>0</v>
      </c>
      <c r="P173" s="168">
        <v>0</v>
      </c>
      <c r="Q173" s="184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572">
        <v>0</v>
      </c>
      <c r="AC173" s="168">
        <v>0</v>
      </c>
      <c r="AD173" s="184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572">
        <v>0</v>
      </c>
      <c r="AP173" s="184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  <c r="AW173" s="185">
        <v>0</v>
      </c>
      <c r="AX173" s="185">
        <v>0</v>
      </c>
      <c r="AY173" s="185">
        <v>0</v>
      </c>
      <c r="AZ173" s="185">
        <v>0</v>
      </c>
      <c r="BA173" s="572">
        <v>0</v>
      </c>
      <c r="BB173" s="184">
        <v>0</v>
      </c>
      <c r="BC173" s="185">
        <v>0</v>
      </c>
      <c r="BD173" s="185">
        <v>0</v>
      </c>
      <c r="BE173" s="185">
        <v>0</v>
      </c>
      <c r="BF173" s="185">
        <v>0</v>
      </c>
      <c r="BG173" s="185">
        <v>0</v>
      </c>
      <c r="BH173" s="185">
        <v>0</v>
      </c>
      <c r="BI173" s="185">
        <v>0</v>
      </c>
      <c r="BJ173" s="185">
        <v>0</v>
      </c>
      <c r="BK173" s="185">
        <v>0</v>
      </c>
      <c r="BL173" s="185">
        <v>0</v>
      </c>
      <c r="BM173" s="572">
        <v>0</v>
      </c>
      <c r="BN173" s="433">
        <f t="shared" si="70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2">
        <f t="shared" si="75"/>
        <v>0</v>
      </c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67"/>
        <v>0</v>
      </c>
      <c r="CO173" s="98">
        <v>0</v>
      </c>
      <c r="CP173" s="98">
        <v>1</v>
      </c>
      <c r="CQ173" s="98">
        <v>0</v>
      </c>
      <c r="CR173" s="98">
        <v>1</v>
      </c>
      <c r="CS173" s="98">
        <v>4</v>
      </c>
      <c r="CT173" s="98">
        <v>7</v>
      </c>
      <c r="CU173" s="98">
        <v>6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66"/>
        <v>19</v>
      </c>
      <c r="DB173" s="137">
        <v>0</v>
      </c>
      <c r="DC173" s="98">
        <v>0</v>
      </c>
      <c r="DD173" s="98">
        <v>0</v>
      </c>
      <c r="DE173" s="568">
        <f t="shared" si="71"/>
        <v>0</v>
      </c>
      <c r="DF173" s="485">
        <f t="shared" si="72"/>
        <v>1</v>
      </c>
      <c r="DG173" s="474">
        <f t="shared" si="73"/>
        <v>0</v>
      </c>
      <c r="DH173" s="363">
        <f t="shared" si="74"/>
        <v>-100</v>
      </c>
      <c r="DN173" s="231"/>
      <c r="DO173" s="231"/>
      <c r="DP173" s="231"/>
      <c r="DQ173" s="231"/>
      <c r="DR173" s="231"/>
      <c r="DS173" s="231"/>
      <c r="DT173" s="231"/>
      <c r="DU173" s="231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</row>
    <row r="174" spans="1:135" ht="20.100000000000001" customHeight="1" x14ac:dyDescent="0.25">
      <c r="A174" s="536"/>
      <c r="B174" s="110" t="s">
        <v>208</v>
      </c>
      <c r="C174" s="129" t="s">
        <v>212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572">
        <v>0</v>
      </c>
      <c r="P174" s="168">
        <v>0</v>
      </c>
      <c r="Q174" s="184">
        <v>0</v>
      </c>
      <c r="R174" s="185">
        <v>0</v>
      </c>
      <c r="S174" s="185">
        <v>0</v>
      </c>
      <c r="T174" s="185">
        <v>0</v>
      </c>
      <c r="U174" s="185">
        <v>0</v>
      </c>
      <c r="V174" s="185">
        <v>0</v>
      </c>
      <c r="W174" s="185">
        <v>0</v>
      </c>
      <c r="X174" s="185">
        <v>0</v>
      </c>
      <c r="Y174" s="185">
        <v>0</v>
      </c>
      <c r="Z174" s="185">
        <v>0</v>
      </c>
      <c r="AA174" s="185">
        <v>0</v>
      </c>
      <c r="AB174" s="572">
        <v>0</v>
      </c>
      <c r="AC174" s="168">
        <v>0</v>
      </c>
      <c r="AD174" s="184">
        <v>0</v>
      </c>
      <c r="AE174" s="185">
        <v>0</v>
      </c>
      <c r="AF174" s="185">
        <v>0</v>
      </c>
      <c r="AG174" s="185">
        <v>0</v>
      </c>
      <c r="AH174" s="185">
        <v>0</v>
      </c>
      <c r="AI174" s="185">
        <v>0</v>
      </c>
      <c r="AJ174" s="185">
        <v>0</v>
      </c>
      <c r="AK174" s="185">
        <v>0</v>
      </c>
      <c r="AL174" s="185">
        <v>0</v>
      </c>
      <c r="AM174" s="185">
        <v>0</v>
      </c>
      <c r="AN174" s="185">
        <v>0</v>
      </c>
      <c r="AO174" s="572">
        <v>0</v>
      </c>
      <c r="AP174" s="184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572">
        <v>0</v>
      </c>
      <c r="BB174" s="184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185">
        <v>0</v>
      </c>
      <c r="BK174" s="185">
        <v>0</v>
      </c>
      <c r="BL174" s="185">
        <v>0</v>
      </c>
      <c r="BM174" s="572">
        <v>0</v>
      </c>
      <c r="BN174" s="433">
        <f t="shared" si="70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75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0</v>
      </c>
      <c r="CH174" s="98">
        <v>0</v>
      </c>
      <c r="CI174" s="98">
        <v>0</v>
      </c>
      <c r="CJ174" s="98">
        <v>0</v>
      </c>
      <c r="CK174" s="98">
        <v>0</v>
      </c>
      <c r="CL174" s="98">
        <v>0</v>
      </c>
      <c r="CM174" s="241">
        <v>0</v>
      </c>
      <c r="CN174" s="433">
        <f t="shared" si="67"/>
        <v>0</v>
      </c>
      <c r="CO174" s="98">
        <v>0</v>
      </c>
      <c r="CP174" s="98">
        <v>6</v>
      </c>
      <c r="CQ174" s="98">
        <v>10</v>
      </c>
      <c r="CR174" s="98">
        <v>12</v>
      </c>
      <c r="CS174" s="98">
        <v>12</v>
      </c>
      <c r="CT174" s="98">
        <v>44</v>
      </c>
      <c r="CU174" s="98">
        <v>44</v>
      </c>
      <c r="CV174" s="98">
        <v>5</v>
      </c>
      <c r="CW174" s="98">
        <v>0</v>
      </c>
      <c r="CX174" s="98">
        <v>0</v>
      </c>
      <c r="CY174" s="98">
        <v>0</v>
      </c>
      <c r="CZ174" s="98">
        <v>0</v>
      </c>
      <c r="DA174" s="472">
        <f t="shared" si="66"/>
        <v>133</v>
      </c>
      <c r="DB174" s="137">
        <v>0</v>
      </c>
      <c r="DC174" s="98">
        <v>0</v>
      </c>
      <c r="DD174" s="98">
        <v>0</v>
      </c>
      <c r="DE174" s="568">
        <f t="shared" si="71"/>
        <v>0</v>
      </c>
      <c r="DF174" s="485">
        <f t="shared" si="72"/>
        <v>16</v>
      </c>
      <c r="DG174" s="474">
        <f t="shared" si="73"/>
        <v>0</v>
      </c>
      <c r="DH174" s="363">
        <f t="shared" si="74"/>
        <v>-100</v>
      </c>
      <c r="DN174" s="231"/>
      <c r="DO174" s="231"/>
      <c r="DP174" s="231"/>
      <c r="DQ174" s="231"/>
      <c r="DR174" s="231"/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</row>
    <row r="175" spans="1:135" ht="20.100000000000001" customHeight="1" x14ac:dyDescent="0.25">
      <c r="A175" s="536"/>
      <c r="B175" s="463" t="s">
        <v>209</v>
      </c>
      <c r="C175" s="464" t="s">
        <v>213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0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75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67"/>
        <v>0</v>
      </c>
      <c r="CO175" s="98">
        <v>0</v>
      </c>
      <c r="CP175" s="98">
        <v>1</v>
      </c>
      <c r="CQ175" s="98">
        <v>0</v>
      </c>
      <c r="CR175" s="98">
        <v>3</v>
      </c>
      <c r="CS175" s="98">
        <v>1</v>
      </c>
      <c r="CT175" s="98">
        <v>11</v>
      </c>
      <c r="CU175" s="98">
        <v>8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66"/>
        <v>25</v>
      </c>
      <c r="DB175" s="137">
        <v>0</v>
      </c>
      <c r="DC175" s="98">
        <v>0</v>
      </c>
      <c r="DD175" s="98">
        <v>0</v>
      </c>
      <c r="DE175" s="568">
        <f t="shared" si="71"/>
        <v>0</v>
      </c>
      <c r="DF175" s="485">
        <f t="shared" si="72"/>
        <v>1</v>
      </c>
      <c r="DG175" s="474">
        <f t="shared" si="73"/>
        <v>0</v>
      </c>
      <c r="DH175" s="363">
        <f t="shared" si="74"/>
        <v>-100</v>
      </c>
      <c r="DN175" s="231"/>
      <c r="DO175" s="231"/>
      <c r="DP175" s="231"/>
      <c r="DQ175" s="231"/>
      <c r="DR175" s="231"/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</row>
    <row r="176" spans="1:135" ht="20.100000000000001" customHeight="1" x14ac:dyDescent="0.25">
      <c r="A176" s="536"/>
      <c r="B176" s="110" t="s">
        <v>210</v>
      </c>
      <c r="C176" s="129" t="s">
        <v>214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0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75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67"/>
        <v>0</v>
      </c>
      <c r="CO176" s="98">
        <v>0</v>
      </c>
      <c r="CP176" s="98">
        <v>6</v>
      </c>
      <c r="CQ176" s="98">
        <v>9</v>
      </c>
      <c r="CR176" s="98">
        <v>12</v>
      </c>
      <c r="CS176" s="98">
        <v>12</v>
      </c>
      <c r="CT176" s="98">
        <v>15</v>
      </c>
      <c r="CU176" s="98">
        <v>1</v>
      </c>
      <c r="CV176" s="98">
        <v>0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66"/>
        <v>55</v>
      </c>
      <c r="DB176" s="137">
        <v>0</v>
      </c>
      <c r="DC176" s="98">
        <v>0</v>
      </c>
      <c r="DD176" s="98">
        <v>0</v>
      </c>
      <c r="DE176" s="568">
        <f t="shared" si="71"/>
        <v>0</v>
      </c>
      <c r="DF176" s="485">
        <f t="shared" si="72"/>
        <v>15</v>
      </c>
      <c r="DG176" s="474">
        <f t="shared" si="73"/>
        <v>0</v>
      </c>
      <c r="DH176" s="363">
        <f t="shared" si="74"/>
        <v>-100</v>
      </c>
      <c r="DN176" s="231"/>
      <c r="DO176" s="231"/>
      <c r="DP176" s="231"/>
      <c r="DQ176" s="231"/>
      <c r="DR176" s="231"/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</row>
    <row r="177" spans="1:135" ht="20.100000000000001" customHeight="1" x14ac:dyDescent="0.25">
      <c r="A177" s="536"/>
      <c r="B177" s="110" t="s">
        <v>203</v>
      </c>
      <c r="C177" s="464" t="s">
        <v>204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68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88">
        <v>0</v>
      </c>
      <c r="AA177" s="188">
        <v>0</v>
      </c>
      <c r="AB177" s="188">
        <v>0</v>
      </c>
      <c r="AC177" s="168">
        <v>0</v>
      </c>
      <c r="AD177" s="178">
        <v>0</v>
      </c>
      <c r="AE177" s="178">
        <v>0</v>
      </c>
      <c r="AF177" s="178">
        <v>0</v>
      </c>
      <c r="AG177" s="178">
        <v>0</v>
      </c>
      <c r="AH177" s="178">
        <v>0</v>
      </c>
      <c r="AI177" s="178">
        <v>0</v>
      </c>
      <c r="AJ177" s="178">
        <v>0</v>
      </c>
      <c r="AK177" s="178">
        <v>0</v>
      </c>
      <c r="AL177" s="178">
        <v>0</v>
      </c>
      <c r="AM177" s="178">
        <v>0</v>
      </c>
      <c r="AN177" s="178">
        <v>0</v>
      </c>
      <c r="AO177" s="178">
        <v>0</v>
      </c>
      <c r="AP177" s="137">
        <v>0</v>
      </c>
      <c r="AQ177" s="98">
        <v>0</v>
      </c>
      <c r="AR177" s="98">
        <v>0</v>
      </c>
      <c r="AS177" s="98">
        <v>0</v>
      </c>
      <c r="AT177" s="98">
        <v>0</v>
      </c>
      <c r="AU177" s="98">
        <v>0</v>
      </c>
      <c r="AV177" s="98">
        <v>0</v>
      </c>
      <c r="AW177" s="98">
        <v>0</v>
      </c>
      <c r="AX177" s="98">
        <v>0</v>
      </c>
      <c r="AY177" s="98">
        <v>0</v>
      </c>
      <c r="AZ177" s="98">
        <v>0</v>
      </c>
      <c r="BA177" s="98">
        <v>0</v>
      </c>
      <c r="BB177" s="137">
        <v>0</v>
      </c>
      <c r="BC177" s="98">
        <v>0</v>
      </c>
      <c r="BD177" s="98">
        <v>0</v>
      </c>
      <c r="BE177" s="98">
        <v>0</v>
      </c>
      <c r="BF177" s="98">
        <v>0</v>
      </c>
      <c r="BG177" s="98">
        <v>0</v>
      </c>
      <c r="BH177" s="98">
        <v>0</v>
      </c>
      <c r="BI177" s="98">
        <v>0</v>
      </c>
      <c r="BJ177" s="98">
        <v>0</v>
      </c>
      <c r="BK177" s="98">
        <v>0</v>
      </c>
      <c r="BL177" s="98">
        <v>0</v>
      </c>
      <c r="BM177" s="98">
        <v>0</v>
      </c>
      <c r="BN177" s="433">
        <f t="shared" si="70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75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67"/>
        <v>0</v>
      </c>
      <c r="CO177" s="98">
        <v>1</v>
      </c>
      <c r="CP177" s="98">
        <v>1</v>
      </c>
      <c r="CQ177" s="98">
        <v>0</v>
      </c>
      <c r="CR177" s="98">
        <v>3</v>
      </c>
      <c r="CS177" s="98">
        <v>5</v>
      </c>
      <c r="CT177" s="98">
        <v>5</v>
      </c>
      <c r="CU177" s="98">
        <v>0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66"/>
        <v>16</v>
      </c>
      <c r="DB177" s="137">
        <v>0</v>
      </c>
      <c r="DC177" s="98">
        <v>0</v>
      </c>
      <c r="DD177" s="98">
        <v>0</v>
      </c>
      <c r="DE177" s="568">
        <f t="shared" si="71"/>
        <v>0</v>
      </c>
      <c r="DF177" s="485">
        <f t="shared" si="72"/>
        <v>2</v>
      </c>
      <c r="DG177" s="474">
        <f t="shared" si="73"/>
        <v>0</v>
      </c>
      <c r="DH177" s="363">
        <f t="shared" ref="DH177:DH178" si="76">((DG177/DF177)-1)*100</f>
        <v>-100</v>
      </c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</row>
    <row r="178" spans="1:135" ht="20.100000000000001" customHeight="1" x14ac:dyDescent="0.25">
      <c r="A178" s="536"/>
      <c r="B178" s="110" t="s">
        <v>149</v>
      </c>
      <c r="C178" s="129" t="s">
        <v>156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68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88">
        <v>0</v>
      </c>
      <c r="AA178" s="188">
        <v>0</v>
      </c>
      <c r="AB178" s="188">
        <v>0</v>
      </c>
      <c r="AC178" s="168">
        <v>0</v>
      </c>
      <c r="AD178" s="178">
        <v>0</v>
      </c>
      <c r="AE178" s="178">
        <v>0</v>
      </c>
      <c r="AF178" s="178">
        <v>0</v>
      </c>
      <c r="AG178" s="178">
        <v>0</v>
      </c>
      <c r="AH178" s="178">
        <v>0</v>
      </c>
      <c r="AI178" s="178">
        <v>0</v>
      </c>
      <c r="AJ178" s="178">
        <v>0</v>
      </c>
      <c r="AK178" s="178">
        <v>0</v>
      </c>
      <c r="AL178" s="178">
        <v>0</v>
      </c>
      <c r="AM178" s="178">
        <v>0</v>
      </c>
      <c r="AN178" s="178">
        <v>0</v>
      </c>
      <c r="AO178" s="178">
        <v>0</v>
      </c>
      <c r="AP178" s="137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7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433">
        <f>SUM(BB178:BM178)</f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20</v>
      </c>
      <c r="CA178" s="472">
        <f t="shared" si="75"/>
        <v>20</v>
      </c>
      <c r="CB178" s="137">
        <v>8</v>
      </c>
      <c r="CC178" s="98">
        <v>2</v>
      </c>
      <c r="CD178" s="98">
        <v>8</v>
      </c>
      <c r="CE178" s="98">
        <v>4</v>
      </c>
      <c r="CF178" s="98">
        <v>3</v>
      </c>
      <c r="CG178" s="98">
        <v>6</v>
      </c>
      <c r="CH178" s="98">
        <v>6</v>
      </c>
      <c r="CI178" s="98">
        <v>2</v>
      </c>
      <c r="CJ178" s="98">
        <v>2</v>
      </c>
      <c r="CK178" s="98">
        <v>5</v>
      </c>
      <c r="CL178" s="98">
        <v>20</v>
      </c>
      <c r="CM178" s="241">
        <v>17</v>
      </c>
      <c r="CN178" s="433">
        <f t="shared" si="67"/>
        <v>83</v>
      </c>
      <c r="CO178" s="98">
        <v>0</v>
      </c>
      <c r="CP178" s="98">
        <v>2</v>
      </c>
      <c r="CQ178" s="98">
        <v>10</v>
      </c>
      <c r="CR178" s="98">
        <v>1</v>
      </c>
      <c r="CS178" s="98">
        <v>0</v>
      </c>
      <c r="CT178" s="98">
        <v>1</v>
      </c>
      <c r="CU178" s="98">
        <v>2</v>
      </c>
      <c r="CV178" s="98">
        <v>6</v>
      </c>
      <c r="CW178" s="98">
        <v>1</v>
      </c>
      <c r="CX178" s="98">
        <v>0</v>
      </c>
      <c r="CY178" s="98">
        <v>2</v>
      </c>
      <c r="CZ178" s="98">
        <v>2</v>
      </c>
      <c r="DA178" s="472">
        <f t="shared" si="66"/>
        <v>27</v>
      </c>
      <c r="DB178" s="137">
        <v>4</v>
      </c>
      <c r="DC178" s="98">
        <v>2</v>
      </c>
      <c r="DD178" s="98">
        <v>3</v>
      </c>
      <c r="DE178" s="568">
        <f t="shared" si="71"/>
        <v>18</v>
      </c>
      <c r="DF178" s="485">
        <f t="shared" si="72"/>
        <v>12</v>
      </c>
      <c r="DG178" s="474">
        <f t="shared" si="73"/>
        <v>9</v>
      </c>
      <c r="DH178" s="363">
        <f t="shared" si="76"/>
        <v>-25</v>
      </c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</row>
    <row r="179" spans="1:135" ht="20.100000000000001" customHeight="1" x14ac:dyDescent="0.25">
      <c r="A179" s="536"/>
      <c r="B179" s="110" t="s">
        <v>187</v>
      </c>
      <c r="C179" s="129" t="s">
        <v>188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>SUM(BB179:BM179)</f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75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2</v>
      </c>
      <c r="CI179" s="98">
        <v>0</v>
      </c>
      <c r="CJ179" s="98">
        <v>0</v>
      </c>
      <c r="CK179" s="98">
        <v>1</v>
      </c>
      <c r="CL179" s="98">
        <v>0</v>
      </c>
      <c r="CM179" s="241">
        <v>1</v>
      </c>
      <c r="CN179" s="433">
        <f t="shared" si="67"/>
        <v>4</v>
      </c>
      <c r="CO179" s="98">
        <v>0</v>
      </c>
      <c r="CP179" s="98">
        <v>0</v>
      </c>
      <c r="CQ179" s="98">
        <v>0</v>
      </c>
      <c r="CR179" s="98">
        <v>0</v>
      </c>
      <c r="CS179" s="98">
        <v>2</v>
      </c>
      <c r="CT179" s="98">
        <v>0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66"/>
        <v>3</v>
      </c>
      <c r="DB179" s="137">
        <v>0</v>
      </c>
      <c r="DC179" s="98">
        <v>1</v>
      </c>
      <c r="DD179" s="98">
        <v>0</v>
      </c>
      <c r="DE179" s="568">
        <f t="shared" si="71"/>
        <v>0</v>
      </c>
      <c r="DF179" s="485">
        <f t="shared" si="72"/>
        <v>0</v>
      </c>
      <c r="DG179" s="474">
        <f t="shared" si="73"/>
        <v>1</v>
      </c>
      <c r="DH179" s="363"/>
      <c r="DN179" s="231"/>
      <c r="DO179" s="231"/>
      <c r="DP179" s="231"/>
      <c r="DQ179" s="231"/>
      <c r="DR179" s="231"/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</row>
    <row r="180" spans="1:135" ht="20.100000000000001" customHeight="1" thickBot="1" x14ac:dyDescent="0.3">
      <c r="A180" s="536"/>
      <c r="B180" s="110" t="s">
        <v>152</v>
      </c>
      <c r="C180" s="129" t="s">
        <v>157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2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82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244">
        <v>0</v>
      </c>
      <c r="BX180" s="98">
        <v>0</v>
      </c>
      <c r="BY180" s="98">
        <v>0</v>
      </c>
      <c r="BZ180" s="98">
        <v>10</v>
      </c>
      <c r="CA180" s="472">
        <f t="shared" si="75"/>
        <v>10</v>
      </c>
      <c r="CB180" s="137">
        <v>14</v>
      </c>
      <c r="CC180" s="98">
        <v>14</v>
      </c>
      <c r="CD180" s="98">
        <v>15</v>
      </c>
      <c r="CE180" s="98">
        <v>140</v>
      </c>
      <c r="CF180" s="244">
        <v>19</v>
      </c>
      <c r="CG180" s="244">
        <v>24</v>
      </c>
      <c r="CH180" s="244">
        <v>32</v>
      </c>
      <c r="CI180" s="244">
        <v>39</v>
      </c>
      <c r="CJ180" s="244">
        <v>33</v>
      </c>
      <c r="CK180" s="244">
        <v>42</v>
      </c>
      <c r="CL180" s="244">
        <v>50</v>
      </c>
      <c r="CM180" s="245">
        <v>52</v>
      </c>
      <c r="CN180" s="433">
        <f t="shared" si="67"/>
        <v>474</v>
      </c>
      <c r="CO180" s="244">
        <v>51</v>
      </c>
      <c r="CP180" s="98">
        <v>59</v>
      </c>
      <c r="CQ180" s="98">
        <v>59</v>
      </c>
      <c r="CR180" s="98">
        <v>59</v>
      </c>
      <c r="CS180" s="98">
        <v>66</v>
      </c>
      <c r="CT180" s="98">
        <v>88</v>
      </c>
      <c r="CU180" s="98">
        <v>67</v>
      </c>
      <c r="CV180" s="98">
        <v>73</v>
      </c>
      <c r="CW180" s="98">
        <v>70</v>
      </c>
      <c r="CX180" s="98">
        <v>70</v>
      </c>
      <c r="CY180" s="98">
        <v>75</v>
      </c>
      <c r="CZ180" s="98">
        <v>82</v>
      </c>
      <c r="DA180" s="472">
        <f t="shared" si="66"/>
        <v>819</v>
      </c>
      <c r="DB180" s="137">
        <v>101</v>
      </c>
      <c r="DC180" s="98">
        <v>78</v>
      </c>
      <c r="DD180" s="98">
        <v>97</v>
      </c>
      <c r="DE180" s="568">
        <f t="shared" si="71"/>
        <v>43</v>
      </c>
      <c r="DF180" s="485">
        <f t="shared" si="72"/>
        <v>169</v>
      </c>
      <c r="DG180" s="474">
        <f t="shared" si="73"/>
        <v>276</v>
      </c>
      <c r="DH180" s="363">
        <f t="shared" ref="DH180" si="77">((DG180/DF180)-1)*100</f>
        <v>63.313609467455613</v>
      </c>
      <c r="DN180" s="231"/>
      <c r="DO180" s="231"/>
      <c r="DP180" s="231"/>
      <c r="DQ180" s="231"/>
      <c r="DR180" s="231"/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</row>
    <row r="181" spans="1:135" ht="20.25" customHeight="1" thickBot="1" x14ac:dyDescent="0.35">
      <c r="A181" s="536"/>
      <c r="B181" s="342" t="s">
        <v>73</v>
      </c>
      <c r="C181" s="275"/>
      <c r="D181" s="190">
        <v>0</v>
      </c>
      <c r="E181" s="191">
        <v>0</v>
      </c>
      <c r="F181" s="191">
        <v>0</v>
      </c>
      <c r="G181" s="191">
        <v>0</v>
      </c>
      <c r="H181" s="191">
        <v>0</v>
      </c>
      <c r="I181" s="191">
        <v>0</v>
      </c>
      <c r="J181" s="191">
        <v>0</v>
      </c>
      <c r="K181" s="191">
        <v>0</v>
      </c>
      <c r="L181" s="191">
        <v>0</v>
      </c>
      <c r="M181" s="191">
        <v>0</v>
      </c>
      <c r="N181" s="191">
        <v>0</v>
      </c>
      <c r="O181" s="191">
        <v>0</v>
      </c>
      <c r="P181" s="182">
        <v>0</v>
      </c>
      <c r="Q181" s="191">
        <v>0</v>
      </c>
      <c r="R181" s="191">
        <v>0</v>
      </c>
      <c r="S181" s="191">
        <v>0</v>
      </c>
      <c r="T181" s="191">
        <v>0</v>
      </c>
      <c r="U181" s="191">
        <v>0</v>
      </c>
      <c r="V181" s="191">
        <v>0</v>
      </c>
      <c r="W181" s="191">
        <v>0</v>
      </c>
      <c r="X181" s="191">
        <v>0</v>
      </c>
      <c r="Y181" s="191">
        <v>0</v>
      </c>
      <c r="Z181" s="191">
        <v>0</v>
      </c>
      <c r="AA181" s="191">
        <v>0</v>
      </c>
      <c r="AB181" s="167">
        <v>2</v>
      </c>
      <c r="AC181" s="169">
        <v>2</v>
      </c>
      <c r="AD181" s="191">
        <v>0</v>
      </c>
      <c r="AE181" s="191">
        <v>3</v>
      </c>
      <c r="AF181" s="191">
        <v>0</v>
      </c>
      <c r="AG181" s="191">
        <v>0</v>
      </c>
      <c r="AH181" s="191">
        <v>0</v>
      </c>
      <c r="AI181" s="191">
        <v>0</v>
      </c>
      <c r="AJ181" s="191">
        <v>0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2">
        <v>0</v>
      </c>
      <c r="AQ181" s="191">
        <v>0</v>
      </c>
      <c r="AR181" s="191">
        <v>0</v>
      </c>
      <c r="AS181" s="191">
        <v>0</v>
      </c>
      <c r="AT181" s="191">
        <v>0</v>
      </c>
      <c r="AU181" s="191">
        <v>0</v>
      </c>
      <c r="AV181" s="191">
        <v>0</v>
      </c>
      <c r="AW181" s="191">
        <v>0</v>
      </c>
      <c r="AX181" s="191">
        <v>0</v>
      </c>
      <c r="AY181" s="191">
        <v>0</v>
      </c>
      <c r="AZ181" s="191">
        <v>0</v>
      </c>
      <c r="BA181" s="191">
        <v>0</v>
      </c>
      <c r="BB181" s="192">
        <v>0</v>
      </c>
      <c r="BC181" s="191">
        <v>0</v>
      </c>
      <c r="BD181" s="191">
        <v>0</v>
      </c>
      <c r="BE181" s="191">
        <v>0</v>
      </c>
      <c r="BF181" s="191">
        <v>0</v>
      </c>
      <c r="BG181" s="191">
        <v>0</v>
      </c>
      <c r="BH181" s="191">
        <v>0</v>
      </c>
      <c r="BI181" s="191">
        <v>0</v>
      </c>
      <c r="BJ181" s="191">
        <v>0</v>
      </c>
      <c r="BK181" s="191">
        <v>0</v>
      </c>
      <c r="BL181" s="191">
        <v>0</v>
      </c>
      <c r="BM181" s="191">
        <v>0</v>
      </c>
      <c r="BN181" s="361">
        <f t="shared" ref="BN181:BN184" si="78">SUM(BB181:BM181)</f>
        <v>0</v>
      </c>
      <c r="BO181" s="191">
        <v>0</v>
      </c>
      <c r="BP181" s="191">
        <v>0</v>
      </c>
      <c r="BQ181" s="191">
        <v>0</v>
      </c>
      <c r="BR181" s="191">
        <v>0</v>
      </c>
      <c r="BS181" s="191">
        <v>0</v>
      </c>
      <c r="BT181" s="191">
        <v>0</v>
      </c>
      <c r="BU181" s="191">
        <v>0</v>
      </c>
      <c r="BV181" s="191">
        <v>0</v>
      </c>
      <c r="BW181" s="191">
        <v>0</v>
      </c>
      <c r="BX181" s="191">
        <v>0</v>
      </c>
      <c r="BY181" s="191">
        <v>0</v>
      </c>
      <c r="BZ181" s="191">
        <v>0</v>
      </c>
      <c r="CA181" s="366">
        <f t="shared" si="75"/>
        <v>0</v>
      </c>
      <c r="CB181" s="192">
        <f>+CB182</f>
        <v>0</v>
      </c>
      <c r="CC181" s="191">
        <f>+CC182</f>
        <v>0</v>
      </c>
      <c r="CD181" s="191">
        <f t="shared" ref="CD181:CJ181" si="79">+CD182</f>
        <v>0</v>
      </c>
      <c r="CE181" s="191">
        <f t="shared" si="79"/>
        <v>0</v>
      </c>
      <c r="CF181" s="191">
        <f t="shared" si="79"/>
        <v>0</v>
      </c>
      <c r="CG181" s="191">
        <f t="shared" si="79"/>
        <v>0</v>
      </c>
      <c r="CH181" s="191">
        <f t="shared" si="79"/>
        <v>0</v>
      </c>
      <c r="CI181" s="191">
        <f t="shared" si="79"/>
        <v>0</v>
      </c>
      <c r="CJ181" s="191">
        <f t="shared" si="79"/>
        <v>0</v>
      </c>
      <c r="CK181" s="191">
        <f t="shared" ref="CK181:DB181" si="80">+CK182</f>
        <v>0</v>
      </c>
      <c r="CL181" s="191">
        <f t="shared" si="80"/>
        <v>0</v>
      </c>
      <c r="CM181" s="365">
        <f t="shared" si="80"/>
        <v>0</v>
      </c>
      <c r="CN181" s="366">
        <f>SUM(CB181:CM181)</f>
        <v>0</v>
      </c>
      <c r="CO181" s="191">
        <f t="shared" si="80"/>
        <v>0</v>
      </c>
      <c r="CP181" s="191">
        <f t="shared" si="80"/>
        <v>0</v>
      </c>
      <c r="CQ181" s="191">
        <f t="shared" si="80"/>
        <v>0</v>
      </c>
      <c r="CR181" s="191">
        <f t="shared" si="80"/>
        <v>0</v>
      </c>
      <c r="CS181" s="191">
        <f t="shared" si="80"/>
        <v>0</v>
      </c>
      <c r="CT181" s="191">
        <f t="shared" si="80"/>
        <v>0</v>
      </c>
      <c r="CU181" s="191">
        <f t="shared" si="80"/>
        <v>0</v>
      </c>
      <c r="CV181" s="191">
        <f t="shared" si="80"/>
        <v>0</v>
      </c>
      <c r="CW181" s="191">
        <f t="shared" si="80"/>
        <v>0</v>
      </c>
      <c r="CX181" s="191">
        <f t="shared" si="80"/>
        <v>0</v>
      </c>
      <c r="CY181" s="191">
        <f t="shared" si="80"/>
        <v>0</v>
      </c>
      <c r="CZ181" s="191">
        <f t="shared" si="80"/>
        <v>0</v>
      </c>
      <c r="DA181" s="528">
        <f t="shared" si="66"/>
        <v>0</v>
      </c>
      <c r="DB181" s="192">
        <f t="shared" si="80"/>
        <v>0</v>
      </c>
      <c r="DC181" s="191">
        <f>+DC182</f>
        <v>0</v>
      </c>
      <c r="DD181" s="191">
        <f>+DD182</f>
        <v>0</v>
      </c>
      <c r="DE181" s="586">
        <f t="shared" si="71"/>
        <v>0</v>
      </c>
      <c r="DF181" s="566">
        <f t="shared" si="72"/>
        <v>0</v>
      </c>
      <c r="DG181" s="527">
        <f t="shared" si="73"/>
        <v>0</v>
      </c>
      <c r="DH181" s="366"/>
      <c r="DN181" s="231"/>
      <c r="DO181" s="231"/>
      <c r="DP181" s="231"/>
      <c r="DQ181" s="231"/>
      <c r="DR181" s="231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</row>
    <row r="182" spans="1:135" ht="20.100000000000001" customHeight="1" thickBot="1" x14ac:dyDescent="0.3">
      <c r="A182" s="536"/>
      <c r="B182" s="193" t="s">
        <v>15</v>
      </c>
      <c r="C182" s="276" t="s">
        <v>16</v>
      </c>
      <c r="D182" s="194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95">
        <v>0</v>
      </c>
      <c r="P182" s="182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2</v>
      </c>
      <c r="AC182" s="169">
        <v>2</v>
      </c>
      <c r="AD182" s="178">
        <v>0</v>
      </c>
      <c r="AE182" s="178">
        <v>3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361">
        <f t="shared" si="78"/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529">
        <f t="shared" si="75"/>
        <v>0</v>
      </c>
      <c r="CB182" s="137">
        <v>0</v>
      </c>
      <c r="CC182" s="98">
        <v>0</v>
      </c>
      <c r="CD182" s="98">
        <v>0</v>
      </c>
      <c r="CE182" s="98">
        <v>0</v>
      </c>
      <c r="CF182" s="244">
        <v>0</v>
      </c>
      <c r="CG182" s="244">
        <v>0</v>
      </c>
      <c r="CH182" s="244">
        <v>0</v>
      </c>
      <c r="CI182" s="244">
        <v>0</v>
      </c>
      <c r="CJ182" s="244">
        <v>0</v>
      </c>
      <c r="CK182" s="244">
        <v>0</v>
      </c>
      <c r="CL182" s="244">
        <v>0</v>
      </c>
      <c r="CM182" s="245">
        <v>0</v>
      </c>
      <c r="CN182" s="397">
        <f>SUM(CB182:CM182)</f>
        <v>0</v>
      </c>
      <c r="CO182" s="244">
        <v>0</v>
      </c>
      <c r="CP182" s="244">
        <v>0</v>
      </c>
      <c r="CQ182" s="244">
        <v>0</v>
      </c>
      <c r="CR182" s="244">
        <v>0</v>
      </c>
      <c r="CS182" s="244">
        <v>0</v>
      </c>
      <c r="CT182" s="244">
        <v>0</v>
      </c>
      <c r="CU182" s="244">
        <v>0</v>
      </c>
      <c r="CV182" s="244">
        <v>0</v>
      </c>
      <c r="CW182" s="244">
        <v>0</v>
      </c>
      <c r="CX182" s="244">
        <v>0</v>
      </c>
      <c r="CY182" s="244">
        <v>0</v>
      </c>
      <c r="CZ182" s="244">
        <v>0</v>
      </c>
      <c r="DA182" s="529">
        <f t="shared" si="66"/>
        <v>0</v>
      </c>
      <c r="DB182" s="243">
        <v>0</v>
      </c>
      <c r="DC182" s="98">
        <v>0</v>
      </c>
      <c r="DD182" s="98">
        <v>0</v>
      </c>
      <c r="DE182" s="568">
        <f t="shared" si="71"/>
        <v>0</v>
      </c>
      <c r="DF182" s="485">
        <f t="shared" si="72"/>
        <v>0</v>
      </c>
      <c r="DG182" s="474">
        <f t="shared" si="73"/>
        <v>0</v>
      </c>
      <c r="DH182" s="366"/>
      <c r="DN182" s="231"/>
      <c r="DO182" s="231"/>
      <c r="DP182" s="231"/>
      <c r="DQ182" s="231"/>
      <c r="DR182" s="231"/>
      <c r="DS182" s="231"/>
      <c r="DT182" s="231"/>
      <c r="DU182" s="231"/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</row>
    <row r="183" spans="1:135" s="38" customFormat="1" ht="20.100000000000001" customHeight="1" thickBot="1" x14ac:dyDescent="0.35">
      <c r="A183" s="536"/>
      <c r="B183" s="338" t="s">
        <v>74</v>
      </c>
      <c r="C183" s="343"/>
      <c r="D183" s="190">
        <v>28</v>
      </c>
      <c r="E183" s="197">
        <v>18</v>
      </c>
      <c r="F183" s="197">
        <v>22</v>
      </c>
      <c r="G183" s="197">
        <v>14</v>
      </c>
      <c r="H183" s="197">
        <v>27</v>
      </c>
      <c r="I183" s="197">
        <v>13</v>
      </c>
      <c r="J183" s="197">
        <v>9</v>
      </c>
      <c r="K183" s="197">
        <v>7</v>
      </c>
      <c r="L183" s="197">
        <v>6</v>
      </c>
      <c r="M183" s="197">
        <v>1</v>
      </c>
      <c r="N183" s="197">
        <v>8</v>
      </c>
      <c r="O183" s="197">
        <v>16</v>
      </c>
      <c r="P183" s="182">
        <v>169</v>
      </c>
      <c r="Q183" s="167">
        <v>3</v>
      </c>
      <c r="R183" s="167">
        <v>6</v>
      </c>
      <c r="S183" s="167">
        <v>20</v>
      </c>
      <c r="T183" s="167">
        <v>30</v>
      </c>
      <c r="U183" s="167">
        <v>19</v>
      </c>
      <c r="V183" s="167">
        <v>4</v>
      </c>
      <c r="W183" s="167">
        <v>5</v>
      </c>
      <c r="X183" s="167">
        <v>0</v>
      </c>
      <c r="Y183" s="167">
        <v>3</v>
      </c>
      <c r="Z183" s="167">
        <v>3</v>
      </c>
      <c r="AA183" s="167">
        <v>6</v>
      </c>
      <c r="AB183" s="167">
        <v>4</v>
      </c>
      <c r="AC183" s="169">
        <v>103</v>
      </c>
      <c r="AD183" s="191">
        <v>5</v>
      </c>
      <c r="AE183" s="191">
        <v>7</v>
      </c>
      <c r="AF183" s="191">
        <v>3</v>
      </c>
      <c r="AG183" s="191">
        <v>5</v>
      </c>
      <c r="AH183" s="191">
        <v>11</v>
      </c>
      <c r="AI183" s="191">
        <v>1</v>
      </c>
      <c r="AJ183" s="191">
        <v>5</v>
      </c>
      <c r="AK183" s="191">
        <v>1</v>
      </c>
      <c r="AL183" s="191">
        <v>0</v>
      </c>
      <c r="AM183" s="191">
        <v>0</v>
      </c>
      <c r="AN183" s="191">
        <v>1</v>
      </c>
      <c r="AO183" s="191">
        <v>1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1</v>
      </c>
      <c r="AV183" s="191">
        <v>1</v>
      </c>
      <c r="AW183" s="191">
        <v>0</v>
      </c>
      <c r="AX183" s="191">
        <v>1</v>
      </c>
      <c r="AY183" s="191">
        <v>1</v>
      </c>
      <c r="AZ183" s="191">
        <v>1</v>
      </c>
      <c r="BA183" s="191">
        <v>0</v>
      </c>
      <c r="BB183" s="192">
        <v>0</v>
      </c>
      <c r="BC183" s="191">
        <v>0</v>
      </c>
      <c r="BD183" s="191">
        <v>0</v>
      </c>
      <c r="BE183" s="191">
        <v>3</v>
      </c>
      <c r="BF183" s="191">
        <v>0</v>
      </c>
      <c r="BG183" s="191">
        <v>0</v>
      </c>
      <c r="BH183" s="191">
        <v>2</v>
      </c>
      <c r="BI183" s="191">
        <v>0</v>
      </c>
      <c r="BJ183" s="191">
        <v>0</v>
      </c>
      <c r="BK183" s="191">
        <v>0</v>
      </c>
      <c r="BL183" s="191">
        <v>0</v>
      </c>
      <c r="BM183" s="191">
        <v>2</v>
      </c>
      <c r="BN183" s="361">
        <f t="shared" si="78"/>
        <v>7</v>
      </c>
      <c r="BO183" s="191">
        <v>0</v>
      </c>
      <c r="BP183" s="191">
        <v>0</v>
      </c>
      <c r="BQ183" s="191">
        <v>0</v>
      </c>
      <c r="BR183" s="191">
        <v>0</v>
      </c>
      <c r="BS183" s="191">
        <v>1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75"/>
        <v>1</v>
      </c>
      <c r="CB183" s="192">
        <f>+CB184</f>
        <v>0</v>
      </c>
      <c r="CC183" s="191">
        <f>+CC184</f>
        <v>0</v>
      </c>
      <c r="CD183" s="191">
        <f t="shared" ref="CD183:CJ183" si="81">+CD184</f>
        <v>0</v>
      </c>
      <c r="CE183" s="191">
        <f t="shared" si="81"/>
        <v>1</v>
      </c>
      <c r="CF183" s="191">
        <f t="shared" si="81"/>
        <v>0</v>
      </c>
      <c r="CG183" s="191">
        <f t="shared" si="81"/>
        <v>0</v>
      </c>
      <c r="CH183" s="191">
        <f t="shared" si="81"/>
        <v>1</v>
      </c>
      <c r="CI183" s="191">
        <f t="shared" si="81"/>
        <v>0</v>
      </c>
      <c r="CJ183" s="191">
        <f t="shared" si="81"/>
        <v>0</v>
      </c>
      <c r="CK183" s="191">
        <f t="shared" ref="CK183:DB183" si="82">+CK184</f>
        <v>0</v>
      </c>
      <c r="CL183" s="191">
        <f t="shared" si="82"/>
        <v>0</v>
      </c>
      <c r="CM183" s="365">
        <f t="shared" si="82"/>
        <v>0</v>
      </c>
      <c r="CN183" s="366">
        <f>SUM(CB183:CM183)</f>
        <v>2</v>
      </c>
      <c r="CO183" s="191">
        <f t="shared" si="82"/>
        <v>1</v>
      </c>
      <c r="CP183" s="191">
        <f t="shared" si="82"/>
        <v>0</v>
      </c>
      <c r="CQ183" s="191">
        <f t="shared" si="82"/>
        <v>0</v>
      </c>
      <c r="CR183" s="191">
        <f t="shared" si="82"/>
        <v>0</v>
      </c>
      <c r="CS183" s="191">
        <f t="shared" si="82"/>
        <v>0</v>
      </c>
      <c r="CT183" s="191">
        <f t="shared" si="82"/>
        <v>2</v>
      </c>
      <c r="CU183" s="191">
        <f t="shared" si="82"/>
        <v>0</v>
      </c>
      <c r="CV183" s="191">
        <f t="shared" si="82"/>
        <v>0</v>
      </c>
      <c r="CW183" s="191">
        <f t="shared" si="82"/>
        <v>1</v>
      </c>
      <c r="CX183" s="191">
        <f t="shared" si="82"/>
        <v>0</v>
      </c>
      <c r="CY183" s="191">
        <f t="shared" si="82"/>
        <v>1</v>
      </c>
      <c r="CZ183" s="191">
        <f t="shared" si="82"/>
        <v>1</v>
      </c>
      <c r="DA183" s="528">
        <f t="shared" si="66"/>
        <v>6</v>
      </c>
      <c r="DB183" s="192">
        <f t="shared" si="82"/>
        <v>0</v>
      </c>
      <c r="DC183" s="191">
        <f>+DC184</f>
        <v>0</v>
      </c>
      <c r="DD183" s="191">
        <f>+DD184</f>
        <v>0</v>
      </c>
      <c r="DE183" s="586">
        <f t="shared" si="71"/>
        <v>0</v>
      </c>
      <c r="DF183" s="566">
        <f t="shared" si="72"/>
        <v>1</v>
      </c>
      <c r="DG183" s="527">
        <f t="shared" si="73"/>
        <v>0</v>
      </c>
      <c r="DH183" s="454">
        <f t="shared" ref="DH183:DH184" si="83">((DG183/DF183)-1)*100</f>
        <v>-100</v>
      </c>
      <c r="DI183" s="231"/>
      <c r="DJ183" s="231"/>
      <c r="DK183" s="231"/>
      <c r="DL183" s="231"/>
      <c r="DM183" s="231"/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</row>
    <row r="184" spans="1:135" ht="20.100000000000001" customHeight="1" thickBot="1" x14ac:dyDescent="0.3">
      <c r="A184" s="536"/>
      <c r="B184" s="170" t="s">
        <v>15</v>
      </c>
      <c r="C184" s="274" t="s">
        <v>16</v>
      </c>
      <c r="D184" s="194">
        <v>28</v>
      </c>
      <c r="E184" s="195">
        <v>18</v>
      </c>
      <c r="F184" s="195">
        <v>22</v>
      </c>
      <c r="G184" s="195">
        <v>14</v>
      </c>
      <c r="H184" s="195">
        <v>27</v>
      </c>
      <c r="I184" s="195">
        <v>13</v>
      </c>
      <c r="J184" s="195">
        <v>9</v>
      </c>
      <c r="K184" s="195">
        <v>7</v>
      </c>
      <c r="L184" s="195">
        <v>6</v>
      </c>
      <c r="M184" s="195">
        <v>1</v>
      </c>
      <c r="N184" s="195">
        <v>8</v>
      </c>
      <c r="O184" s="195">
        <v>16</v>
      </c>
      <c r="P184" s="182">
        <v>169</v>
      </c>
      <c r="Q184" s="196">
        <v>3</v>
      </c>
      <c r="R184" s="196">
        <v>6</v>
      </c>
      <c r="S184" s="196">
        <v>20</v>
      </c>
      <c r="T184" s="196">
        <v>30</v>
      </c>
      <c r="U184" s="196">
        <v>19</v>
      </c>
      <c r="V184" s="196">
        <v>4</v>
      </c>
      <c r="W184" s="196">
        <v>5</v>
      </c>
      <c r="X184" s="196">
        <v>0</v>
      </c>
      <c r="Y184" s="196">
        <v>3</v>
      </c>
      <c r="Z184" s="196">
        <v>3</v>
      </c>
      <c r="AA184" s="196">
        <v>6</v>
      </c>
      <c r="AB184" s="196">
        <v>4</v>
      </c>
      <c r="AC184" s="169">
        <v>103</v>
      </c>
      <c r="AD184" s="198">
        <v>5</v>
      </c>
      <c r="AE184" s="198">
        <v>7</v>
      </c>
      <c r="AF184" s="198">
        <v>3</v>
      </c>
      <c r="AG184" s="198">
        <v>5</v>
      </c>
      <c r="AH184" s="198">
        <v>11</v>
      </c>
      <c r="AI184" s="198">
        <v>1</v>
      </c>
      <c r="AJ184" s="198">
        <v>5</v>
      </c>
      <c r="AK184" s="198">
        <v>1</v>
      </c>
      <c r="AL184" s="198">
        <v>0</v>
      </c>
      <c r="AM184" s="198">
        <v>0</v>
      </c>
      <c r="AN184" s="198">
        <v>1</v>
      </c>
      <c r="AO184" s="198">
        <v>1</v>
      </c>
      <c r="AP184" s="243">
        <v>0</v>
      </c>
      <c r="AQ184" s="244">
        <v>0</v>
      </c>
      <c r="AR184" s="244">
        <v>0</v>
      </c>
      <c r="AS184" s="244">
        <v>0</v>
      </c>
      <c r="AT184" s="244">
        <v>0</v>
      </c>
      <c r="AU184" s="244">
        <v>1</v>
      </c>
      <c r="AV184" s="244">
        <v>1</v>
      </c>
      <c r="AW184" s="244">
        <v>0</v>
      </c>
      <c r="AX184" s="244">
        <v>1</v>
      </c>
      <c r="AY184" s="244">
        <v>1</v>
      </c>
      <c r="AZ184" s="244">
        <v>1</v>
      </c>
      <c r="BA184" s="244">
        <v>0</v>
      </c>
      <c r="BB184" s="113">
        <v>0</v>
      </c>
      <c r="BC184" s="244">
        <v>0</v>
      </c>
      <c r="BD184" s="244">
        <v>0</v>
      </c>
      <c r="BE184" s="244">
        <v>3</v>
      </c>
      <c r="BF184" s="244">
        <v>0</v>
      </c>
      <c r="BG184" s="244">
        <v>0</v>
      </c>
      <c r="BH184" s="244">
        <v>2</v>
      </c>
      <c r="BI184" s="244">
        <v>0</v>
      </c>
      <c r="BJ184" s="244">
        <v>0</v>
      </c>
      <c r="BK184" s="244">
        <v>0</v>
      </c>
      <c r="BL184" s="244">
        <v>0</v>
      </c>
      <c r="BM184" s="244">
        <v>2</v>
      </c>
      <c r="BN184" s="361">
        <f t="shared" si="78"/>
        <v>7</v>
      </c>
      <c r="BO184" s="244">
        <v>0</v>
      </c>
      <c r="BP184" s="244">
        <v>0</v>
      </c>
      <c r="BQ184" s="244">
        <v>0</v>
      </c>
      <c r="BR184" s="244">
        <v>0</v>
      </c>
      <c r="BS184" s="244">
        <v>1</v>
      </c>
      <c r="BT184" s="244">
        <v>0</v>
      </c>
      <c r="BU184" s="244">
        <v>0</v>
      </c>
      <c r="BV184" s="244">
        <v>0</v>
      </c>
      <c r="BW184" s="244">
        <v>0</v>
      </c>
      <c r="BX184" s="244">
        <v>0</v>
      </c>
      <c r="BY184" s="244">
        <v>0</v>
      </c>
      <c r="BZ184" s="244">
        <v>0</v>
      </c>
      <c r="CA184" s="529">
        <f t="shared" si="75"/>
        <v>1</v>
      </c>
      <c r="CB184" s="243">
        <v>0</v>
      </c>
      <c r="CC184" s="244">
        <v>0</v>
      </c>
      <c r="CD184" s="244">
        <v>0</v>
      </c>
      <c r="CE184" s="244">
        <v>1</v>
      </c>
      <c r="CF184" s="244">
        <v>0</v>
      </c>
      <c r="CG184" s="114">
        <v>0</v>
      </c>
      <c r="CH184" s="114">
        <v>1</v>
      </c>
      <c r="CI184" s="114">
        <v>0</v>
      </c>
      <c r="CJ184" s="114">
        <v>0</v>
      </c>
      <c r="CK184" s="114">
        <v>0</v>
      </c>
      <c r="CL184" s="114">
        <v>0</v>
      </c>
      <c r="CM184" s="115">
        <v>0</v>
      </c>
      <c r="CN184" s="361">
        <f>SUM(CB184:CM184)</f>
        <v>2</v>
      </c>
      <c r="CO184" s="114">
        <v>1</v>
      </c>
      <c r="CP184" s="114">
        <v>0</v>
      </c>
      <c r="CQ184" s="114">
        <v>0</v>
      </c>
      <c r="CR184" s="114">
        <v>0</v>
      </c>
      <c r="CS184" s="114">
        <v>0</v>
      </c>
      <c r="CT184" s="114">
        <v>2</v>
      </c>
      <c r="CU184" s="114">
        <v>0</v>
      </c>
      <c r="CV184" s="114">
        <v>0</v>
      </c>
      <c r="CW184" s="114">
        <v>1</v>
      </c>
      <c r="CX184" s="114">
        <v>0</v>
      </c>
      <c r="CY184" s="114">
        <v>1</v>
      </c>
      <c r="CZ184" s="114">
        <v>1</v>
      </c>
      <c r="DA184" s="529">
        <f t="shared" si="66"/>
        <v>6</v>
      </c>
      <c r="DB184" s="113">
        <v>0</v>
      </c>
      <c r="DC184" s="244">
        <v>0</v>
      </c>
      <c r="DD184" s="244">
        <v>0</v>
      </c>
      <c r="DE184" s="586">
        <f t="shared" si="71"/>
        <v>0</v>
      </c>
      <c r="DF184" s="566">
        <f t="shared" si="72"/>
        <v>1</v>
      </c>
      <c r="DG184" s="527">
        <f t="shared" si="73"/>
        <v>0</v>
      </c>
      <c r="DH184" s="454">
        <f t="shared" si="83"/>
        <v>-100</v>
      </c>
      <c r="DN184" s="231"/>
      <c r="DO184" s="231"/>
      <c r="DP184" s="231"/>
      <c r="DQ184" s="231"/>
      <c r="DR184" s="231"/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</row>
    <row r="185" spans="1:135" ht="20.100000000000001" customHeight="1" thickBot="1" x14ac:dyDescent="0.3">
      <c r="A185" s="536"/>
      <c r="B185" s="151" t="s">
        <v>131</v>
      </c>
      <c r="C185" s="152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49"/>
      <c r="BC185" s="49"/>
      <c r="BD185" s="49"/>
      <c r="BE185" s="49"/>
      <c r="BF185" s="146"/>
      <c r="BG185" s="146"/>
      <c r="BH185" s="146"/>
      <c r="BI185" s="146"/>
      <c r="BJ185" s="146"/>
      <c r="BK185" s="146"/>
      <c r="BL185" s="146"/>
      <c r="BM185" s="146"/>
      <c r="BN185" s="153"/>
      <c r="BO185" s="49"/>
      <c r="BP185" s="146"/>
      <c r="BQ185" s="153"/>
      <c r="BR185" s="146"/>
      <c r="BS185" s="146"/>
      <c r="BT185" s="146"/>
      <c r="BU185" s="146"/>
      <c r="BV185" s="153"/>
      <c r="BW185" s="153"/>
      <c r="BX185" s="153"/>
      <c r="BY185" s="146"/>
      <c r="BZ185" s="146"/>
      <c r="CA185" s="146"/>
      <c r="CB185" s="146"/>
      <c r="CC185" s="153"/>
      <c r="CD185" s="146"/>
      <c r="CE185" s="146"/>
      <c r="CF185" s="146"/>
      <c r="CG185" s="146"/>
      <c r="CH185" s="146"/>
      <c r="CI185" s="146"/>
      <c r="CJ185" s="146"/>
      <c r="CK185" s="146"/>
      <c r="CL185" s="153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81"/>
      <c r="DF185" s="485"/>
      <c r="DG185" s="497"/>
      <c r="DH185" s="81"/>
      <c r="DN185" s="231"/>
      <c r="DO185" s="231"/>
      <c r="DP185" s="231"/>
      <c r="DQ185" s="231"/>
      <c r="DR185" s="23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</row>
    <row r="186" spans="1:135" ht="10.5" customHeight="1" x14ac:dyDescent="0.25">
      <c r="A186" s="536"/>
      <c r="B186" s="674"/>
      <c r="C186" s="675"/>
      <c r="D186" s="650"/>
      <c r="E186" s="651"/>
      <c r="F186" s="651"/>
      <c r="G186" s="651"/>
      <c r="H186" s="651"/>
      <c r="I186" s="651"/>
      <c r="J186" s="651"/>
      <c r="K186" s="651"/>
      <c r="L186" s="651"/>
      <c r="M186" s="651"/>
      <c r="N186" s="651"/>
      <c r="O186" s="652"/>
      <c r="P186" s="633" t="s">
        <v>76</v>
      </c>
      <c r="Q186" s="650"/>
      <c r="R186" s="651"/>
      <c r="S186" s="651"/>
      <c r="T186" s="651"/>
      <c r="U186" s="651"/>
      <c r="V186" s="651"/>
      <c r="W186" s="651"/>
      <c r="X186" s="651"/>
      <c r="Y186" s="651"/>
      <c r="Z186" s="651"/>
      <c r="AA186" s="651"/>
      <c r="AB186" s="652"/>
      <c r="AC186" s="633" t="s">
        <v>75</v>
      </c>
      <c r="AD186" s="277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9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7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679" t="s">
        <v>168</v>
      </c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9"/>
      <c r="CA186" s="570"/>
      <c r="CB186" s="277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9"/>
      <c r="CN186" s="278"/>
      <c r="CO186" s="277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9"/>
      <c r="DA186" s="278"/>
      <c r="DB186" s="277"/>
      <c r="DC186" s="278"/>
      <c r="DD186" s="279"/>
      <c r="DE186" s="119"/>
      <c r="DF186" s="485"/>
      <c r="DG186" s="485"/>
      <c r="DH186" s="81"/>
      <c r="DN186" s="231"/>
      <c r="DO186" s="231"/>
      <c r="DP186" s="231"/>
      <c r="DQ186" s="231"/>
      <c r="DR186" s="231"/>
      <c r="DS186" s="231"/>
      <c r="DT186" s="231"/>
      <c r="DU186" s="231"/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</row>
    <row r="187" spans="1:135" ht="20.100000000000001" customHeight="1" x14ac:dyDescent="0.25">
      <c r="A187" s="536"/>
      <c r="B187" s="110"/>
      <c r="C187" s="375"/>
      <c r="D187" s="40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123"/>
      <c r="P187" s="634"/>
      <c r="Q187" s="134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135"/>
      <c r="AC187" s="634"/>
      <c r="AD187" s="134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135"/>
      <c r="AP187" s="83" t="s">
        <v>114</v>
      </c>
      <c r="AQ187" s="83" t="s">
        <v>79</v>
      </c>
      <c r="AR187" s="83" t="s">
        <v>82</v>
      </c>
      <c r="AS187" s="83" t="s">
        <v>83</v>
      </c>
      <c r="AT187" s="83" t="s">
        <v>84</v>
      </c>
      <c r="AU187" s="83" t="s">
        <v>113</v>
      </c>
      <c r="AV187" s="147" t="s">
        <v>85</v>
      </c>
      <c r="AW187" s="147" t="s">
        <v>88</v>
      </c>
      <c r="AX187" s="147" t="s">
        <v>89</v>
      </c>
      <c r="AY187" s="147" t="s">
        <v>90</v>
      </c>
      <c r="AZ187" s="147" t="s">
        <v>91</v>
      </c>
      <c r="BA187" s="147" t="s">
        <v>92</v>
      </c>
      <c r="BB187" s="134" t="s">
        <v>93</v>
      </c>
      <c r="BC187" s="83" t="s">
        <v>94</v>
      </c>
      <c r="BD187" s="83" t="s">
        <v>95</v>
      </c>
      <c r="BE187" s="83" t="s">
        <v>96</v>
      </c>
      <c r="BF187" s="83" t="s">
        <v>97</v>
      </c>
      <c r="BG187" s="83" t="s">
        <v>98</v>
      </c>
      <c r="BH187" s="83" t="s">
        <v>99</v>
      </c>
      <c r="BI187" s="83" t="s">
        <v>100</v>
      </c>
      <c r="BJ187" s="83" t="s">
        <v>101</v>
      </c>
      <c r="BK187" s="83" t="s">
        <v>102</v>
      </c>
      <c r="BL187" s="83" t="s">
        <v>105</v>
      </c>
      <c r="BM187" s="83" t="s">
        <v>106</v>
      </c>
      <c r="BN187" s="680"/>
      <c r="BO187" s="83" t="s">
        <v>112</v>
      </c>
      <c r="BP187" s="83" t="s">
        <v>116</v>
      </c>
      <c r="BQ187" s="83" t="s">
        <v>117</v>
      </c>
      <c r="BR187" s="83" t="s">
        <v>118</v>
      </c>
      <c r="BS187" s="83" t="s">
        <v>119</v>
      </c>
      <c r="BT187" s="83" t="s">
        <v>120</v>
      </c>
      <c r="BU187" s="83" t="s">
        <v>121</v>
      </c>
      <c r="BV187" s="83" t="s">
        <v>122</v>
      </c>
      <c r="BW187" s="147"/>
      <c r="BX187" s="147"/>
      <c r="BY187" s="147"/>
      <c r="BZ187" s="367"/>
      <c r="CA187" s="555"/>
      <c r="CB187" s="574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367"/>
      <c r="CN187" s="147"/>
      <c r="CO187" s="574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367"/>
      <c r="DA187" s="147"/>
      <c r="DB187" s="574"/>
      <c r="DC187" s="147"/>
      <c r="DD187" s="367"/>
      <c r="DE187" s="119"/>
      <c r="DF187" s="485"/>
      <c r="DG187" s="485"/>
      <c r="DH187" s="81"/>
      <c r="DN187" s="231"/>
      <c r="DO187" s="231"/>
      <c r="DP187" s="231"/>
      <c r="DQ187" s="231"/>
      <c r="DR187" s="231"/>
      <c r="DS187" s="231"/>
      <c r="DT187" s="231"/>
      <c r="DU187" s="23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</row>
    <row r="188" spans="1:135" s="42" customFormat="1" ht="20.100000000000001" customHeight="1" thickBot="1" x14ac:dyDescent="0.3">
      <c r="A188" s="536"/>
      <c r="B188" s="41" t="s">
        <v>47</v>
      </c>
      <c r="C188" s="126"/>
      <c r="D188" s="404" t="s">
        <v>2</v>
      </c>
      <c r="E188" s="124" t="s">
        <v>3</v>
      </c>
      <c r="F188" s="124" t="s">
        <v>4</v>
      </c>
      <c r="G188" s="124" t="s">
        <v>5</v>
      </c>
      <c r="H188" s="124" t="s">
        <v>6</v>
      </c>
      <c r="I188" s="124" t="s">
        <v>7</v>
      </c>
      <c r="J188" s="124" t="s">
        <v>43</v>
      </c>
      <c r="K188" s="124" t="s">
        <v>44</v>
      </c>
      <c r="L188" s="124" t="s">
        <v>45</v>
      </c>
      <c r="M188" s="124" t="s">
        <v>65</v>
      </c>
      <c r="N188" s="124" t="s">
        <v>66</v>
      </c>
      <c r="O188" s="125" t="s">
        <v>67</v>
      </c>
      <c r="P188" s="634"/>
      <c r="Q188" s="258" t="s">
        <v>2</v>
      </c>
      <c r="R188" s="257" t="s">
        <v>3</v>
      </c>
      <c r="S188" s="257" t="s">
        <v>4</v>
      </c>
      <c r="T188" s="257" t="s">
        <v>5</v>
      </c>
      <c r="U188" s="257" t="s">
        <v>6</v>
      </c>
      <c r="V188" s="257" t="s">
        <v>7</v>
      </c>
      <c r="W188" s="257" t="s">
        <v>43</v>
      </c>
      <c r="X188" s="257" t="s">
        <v>44</v>
      </c>
      <c r="Y188" s="257" t="s">
        <v>45</v>
      </c>
      <c r="Z188" s="257" t="s">
        <v>65</v>
      </c>
      <c r="AA188" s="257" t="s">
        <v>66</v>
      </c>
      <c r="AB188" s="259" t="s">
        <v>67</v>
      </c>
      <c r="AC188" s="634"/>
      <c r="AD188" s="258" t="s">
        <v>2</v>
      </c>
      <c r="AE188" s="257" t="s">
        <v>3</v>
      </c>
      <c r="AF188" s="257" t="s">
        <v>4</v>
      </c>
      <c r="AG188" s="257" t="s">
        <v>5</v>
      </c>
      <c r="AH188" s="257" t="s">
        <v>6</v>
      </c>
      <c r="AI188" s="257" t="s">
        <v>7</v>
      </c>
      <c r="AJ188" s="257" t="s">
        <v>43</v>
      </c>
      <c r="AK188" s="257" t="s">
        <v>44</v>
      </c>
      <c r="AL188" s="257" t="s">
        <v>45</v>
      </c>
      <c r="AM188" s="257" t="s">
        <v>65</v>
      </c>
      <c r="AN188" s="257" t="s">
        <v>66</v>
      </c>
      <c r="AO188" s="259" t="s">
        <v>67</v>
      </c>
      <c r="AP188" s="257" t="s">
        <v>2</v>
      </c>
      <c r="AQ188" s="257" t="s">
        <v>3</v>
      </c>
      <c r="AR188" s="257" t="s">
        <v>4</v>
      </c>
      <c r="AS188" s="257" t="s">
        <v>5</v>
      </c>
      <c r="AT188" s="257" t="s">
        <v>6</v>
      </c>
      <c r="AU188" s="257" t="s">
        <v>7</v>
      </c>
      <c r="AV188" s="281" t="s">
        <v>43</v>
      </c>
      <c r="AW188" s="281" t="s">
        <v>44</v>
      </c>
      <c r="AX188" s="281" t="s">
        <v>45</v>
      </c>
      <c r="AY188" s="281" t="s">
        <v>65</v>
      </c>
      <c r="AZ188" s="281" t="s">
        <v>66</v>
      </c>
      <c r="BA188" s="281" t="s">
        <v>67</v>
      </c>
      <c r="BB188" s="297" t="s">
        <v>2</v>
      </c>
      <c r="BC188" s="281" t="s">
        <v>3</v>
      </c>
      <c r="BD188" s="281" t="s">
        <v>4</v>
      </c>
      <c r="BE188" s="290" t="s">
        <v>5</v>
      </c>
      <c r="BF188" s="290" t="s">
        <v>6</v>
      </c>
      <c r="BG188" s="290" t="s">
        <v>7</v>
      </c>
      <c r="BH188" s="290" t="s">
        <v>43</v>
      </c>
      <c r="BI188" s="290" t="s">
        <v>44</v>
      </c>
      <c r="BJ188" s="290" t="s">
        <v>45</v>
      </c>
      <c r="BK188" s="290" t="s">
        <v>65</v>
      </c>
      <c r="BL188" s="290" t="s">
        <v>66</v>
      </c>
      <c r="BM188" s="290" t="s">
        <v>67</v>
      </c>
      <c r="BN188" s="681"/>
      <c r="BO188" s="290" t="s">
        <v>2</v>
      </c>
      <c r="BP188" s="290" t="s">
        <v>3</v>
      </c>
      <c r="BQ188" s="290" t="s">
        <v>4</v>
      </c>
      <c r="BR188" s="290" t="s">
        <v>5</v>
      </c>
      <c r="BS188" s="290" t="s">
        <v>6</v>
      </c>
      <c r="BT188" s="290" t="s">
        <v>7</v>
      </c>
      <c r="BU188" s="290" t="s">
        <v>43</v>
      </c>
      <c r="BV188" s="290" t="s">
        <v>44</v>
      </c>
      <c r="BW188" s="290" t="s">
        <v>45</v>
      </c>
      <c r="BX188" s="290" t="s">
        <v>65</v>
      </c>
      <c r="BY188" s="290" t="s">
        <v>66</v>
      </c>
      <c r="BZ188" s="345" t="s">
        <v>67</v>
      </c>
      <c r="CA188" s="556" t="s">
        <v>200</v>
      </c>
      <c r="CB188" s="575" t="s">
        <v>2</v>
      </c>
      <c r="CC188" s="290" t="s">
        <v>3</v>
      </c>
      <c r="CD188" s="290" t="s">
        <v>4</v>
      </c>
      <c r="CE188" s="290" t="s">
        <v>5</v>
      </c>
      <c r="CF188" s="290" t="s">
        <v>6</v>
      </c>
      <c r="CG188" s="290" t="s">
        <v>7</v>
      </c>
      <c r="CH188" s="290" t="str">
        <f>+CH11</f>
        <v>Jul</v>
      </c>
      <c r="CI188" s="290" t="str">
        <f>+CI11</f>
        <v>Ago</v>
      </c>
      <c r="CJ188" s="290" t="str">
        <f>+CJ11</f>
        <v>Sep</v>
      </c>
      <c r="CK188" s="290" t="s">
        <v>65</v>
      </c>
      <c r="CL188" s="290" t="s">
        <v>66</v>
      </c>
      <c r="CM188" s="345" t="s">
        <v>67</v>
      </c>
      <c r="CN188" s="290" t="s">
        <v>220</v>
      </c>
      <c r="CO188" s="575" t="s">
        <v>2</v>
      </c>
      <c r="CP188" s="290" t="s">
        <v>3</v>
      </c>
      <c r="CQ188" s="290" t="s">
        <v>4</v>
      </c>
      <c r="CR188" s="290" t="s">
        <v>5</v>
      </c>
      <c r="CS188" s="290" t="s">
        <v>6</v>
      </c>
      <c r="CT188" s="290" t="s">
        <v>7</v>
      </c>
      <c r="CU188" s="290" t="s">
        <v>43</v>
      </c>
      <c r="CV188" s="290" t="s">
        <v>44</v>
      </c>
      <c r="CW188" s="290" t="s">
        <v>45</v>
      </c>
      <c r="CX188" s="290" t="s">
        <v>65</v>
      </c>
      <c r="CY188" s="290" t="s">
        <v>66</v>
      </c>
      <c r="CZ188" s="345" t="s">
        <v>67</v>
      </c>
      <c r="DA188" s="290" t="s">
        <v>226</v>
      </c>
      <c r="DB188" s="575" t="s">
        <v>2</v>
      </c>
      <c r="DC188" s="290" t="s">
        <v>3</v>
      </c>
      <c r="DD188" s="345" t="s">
        <v>4</v>
      </c>
      <c r="DE188" s="119"/>
      <c r="DF188" s="485"/>
      <c r="DG188" s="485"/>
      <c r="DH188" s="148"/>
      <c r="DI188" s="231"/>
      <c r="DJ188" s="231"/>
      <c r="DK188" s="231"/>
      <c r="DL188" s="231"/>
      <c r="DM188" s="231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</row>
    <row r="189" spans="1:135" s="44" customFormat="1" ht="20.100000000000001" customHeight="1" x14ac:dyDescent="0.25">
      <c r="A189" s="536"/>
      <c r="B189" s="28" t="s">
        <v>77</v>
      </c>
      <c r="C189" s="29"/>
      <c r="D189" s="120">
        <v>6.97</v>
      </c>
      <c r="E189" s="121">
        <v>6.97</v>
      </c>
      <c r="F189" s="121">
        <v>6.97</v>
      </c>
      <c r="G189" s="121">
        <v>6.97</v>
      </c>
      <c r="H189" s="121">
        <v>6.97</v>
      </c>
      <c r="I189" s="121">
        <v>6.97</v>
      </c>
      <c r="J189" s="121">
        <v>6.97</v>
      </c>
      <c r="K189" s="121">
        <v>6.97</v>
      </c>
      <c r="L189" s="121">
        <v>6.97</v>
      </c>
      <c r="M189" s="121">
        <v>6.97</v>
      </c>
      <c r="N189" s="121">
        <v>6.97</v>
      </c>
      <c r="O189" s="122">
        <v>6.97</v>
      </c>
      <c r="P189" s="400"/>
      <c r="Q189" s="401">
        <v>6.97</v>
      </c>
      <c r="R189" s="84">
        <v>6.97</v>
      </c>
      <c r="S189" s="84">
        <v>6.97</v>
      </c>
      <c r="T189" s="84">
        <v>6.97</v>
      </c>
      <c r="U189" s="84">
        <v>6.97</v>
      </c>
      <c r="V189" s="84">
        <v>6.97</v>
      </c>
      <c r="W189" s="84">
        <v>6.97</v>
      </c>
      <c r="X189" s="84">
        <v>6.97</v>
      </c>
      <c r="Y189" s="84">
        <v>6.97</v>
      </c>
      <c r="Z189" s="84">
        <v>6.97</v>
      </c>
      <c r="AA189" s="84">
        <v>6.97</v>
      </c>
      <c r="AB189" s="421">
        <v>6.94</v>
      </c>
      <c r="AC189" s="402"/>
      <c r="AD189" s="228">
        <v>6.94</v>
      </c>
      <c r="AE189" s="227">
        <v>6.9261538461538397</v>
      </c>
      <c r="AF189" s="227">
        <v>6.9083870967741969</v>
      </c>
      <c r="AG189" s="227">
        <v>6.8933333333333282</v>
      </c>
      <c r="AH189" s="227">
        <v>6.89</v>
      </c>
      <c r="AI189" s="227">
        <v>6.8816666666666642</v>
      </c>
      <c r="AJ189" s="227">
        <v>6.8761290322580653</v>
      </c>
      <c r="AK189" s="237">
        <v>6.8700000000000028</v>
      </c>
      <c r="AL189" s="237">
        <v>6.8700000000000028</v>
      </c>
      <c r="AM189" s="237">
        <v>6.8700000000000028</v>
      </c>
      <c r="AN189" s="237">
        <v>6.8606666666666722</v>
      </c>
      <c r="AO189" s="230">
        <v>6.86</v>
      </c>
      <c r="AP189" s="237">
        <v>6.86</v>
      </c>
      <c r="AQ189" s="237">
        <v>6.86</v>
      </c>
      <c r="AR189" s="237">
        <v>6.86</v>
      </c>
      <c r="AS189" s="237">
        <v>6.86</v>
      </c>
      <c r="AT189" s="237">
        <v>6.86</v>
      </c>
      <c r="AU189" s="237">
        <v>6.86</v>
      </c>
      <c r="AV189" s="237">
        <v>6.86</v>
      </c>
      <c r="AW189" s="237">
        <v>6.86</v>
      </c>
      <c r="AX189" s="237">
        <v>6.86</v>
      </c>
      <c r="AY189" s="237">
        <v>6.86</v>
      </c>
      <c r="AZ189" s="237">
        <v>6.86</v>
      </c>
      <c r="BA189" s="237">
        <v>6.86</v>
      </c>
      <c r="BB189" s="298">
        <v>6.86</v>
      </c>
      <c r="BC189" s="287">
        <v>6.86</v>
      </c>
      <c r="BD189" s="287">
        <v>6.86</v>
      </c>
      <c r="BE189" s="289">
        <v>6.86</v>
      </c>
      <c r="BF189" s="287">
        <v>6.86</v>
      </c>
      <c r="BG189" s="287">
        <v>6.86</v>
      </c>
      <c r="BH189" s="289">
        <v>6.86</v>
      </c>
      <c r="BI189" s="289">
        <v>6.86</v>
      </c>
      <c r="BJ189" s="287">
        <v>6.86</v>
      </c>
      <c r="BK189" s="287">
        <v>6.86</v>
      </c>
      <c r="BL189" s="287">
        <v>6.86</v>
      </c>
      <c r="BM189" s="287">
        <v>6.86</v>
      </c>
      <c r="BN189" s="434"/>
      <c r="BO189" s="287">
        <v>6.86</v>
      </c>
      <c r="BP189" s="287">
        <v>6.86</v>
      </c>
      <c r="BQ189" s="287">
        <v>6.86</v>
      </c>
      <c r="BR189" s="287">
        <v>6.86</v>
      </c>
      <c r="BS189" s="287">
        <v>6.86</v>
      </c>
      <c r="BT189" s="287">
        <v>6.86</v>
      </c>
      <c r="BU189" s="287">
        <v>6.86</v>
      </c>
      <c r="BV189" s="287">
        <v>6.86</v>
      </c>
      <c r="BW189" s="237"/>
      <c r="BX189" s="237"/>
      <c r="BY189" s="237"/>
      <c r="BZ189" s="230"/>
      <c r="CA189" s="557"/>
      <c r="CB189" s="576"/>
      <c r="CC189" s="237"/>
      <c r="CD189" s="237"/>
      <c r="CE189" s="237"/>
      <c r="CF189" s="237"/>
      <c r="CG189" s="237"/>
      <c r="CH189" s="237"/>
      <c r="CI189" s="237"/>
      <c r="CJ189" s="237"/>
      <c r="CK189" s="237"/>
      <c r="CL189" s="237"/>
      <c r="CM189" s="230"/>
      <c r="CN189" s="237"/>
      <c r="CO189" s="576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0"/>
      <c r="DA189" s="237"/>
      <c r="DB189" s="576"/>
      <c r="DC189" s="237"/>
      <c r="DD189" s="230"/>
      <c r="DE189" s="229"/>
      <c r="DF189" s="485"/>
      <c r="DG189" s="485"/>
      <c r="DH189" s="223"/>
      <c r="DI189" s="231"/>
      <c r="DJ189" s="231"/>
      <c r="DK189" s="231"/>
      <c r="DL189" s="231"/>
      <c r="DM189" s="231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</row>
    <row r="190" spans="1:135" s="38" customFormat="1" ht="20.100000000000001" customHeight="1" thickBot="1" x14ac:dyDescent="0.3">
      <c r="A190" s="536"/>
      <c r="B190" s="635" t="s">
        <v>49</v>
      </c>
      <c r="C190" s="636"/>
      <c r="D190" s="299">
        <f t="shared" ref="D190:AI190" si="84">(D15+D99)/(D102+D183)</f>
        <v>2.8771320756755019</v>
      </c>
      <c r="E190" s="282">
        <f t="shared" si="84"/>
        <v>3.2619779206503399</v>
      </c>
      <c r="F190" s="282">
        <f t="shared" si="84"/>
        <v>2.6055552329083356</v>
      </c>
      <c r="G190" s="282">
        <f t="shared" si="84"/>
        <v>3.0203134248344092</v>
      </c>
      <c r="H190" s="282">
        <f t="shared" si="84"/>
        <v>3.2361768988692332</v>
      </c>
      <c r="I190" s="282">
        <f t="shared" si="84"/>
        <v>2.7059623852082648</v>
      </c>
      <c r="J190" s="282">
        <f t="shared" si="84"/>
        <v>2.8429645273499062</v>
      </c>
      <c r="K190" s="282">
        <f t="shared" si="84"/>
        <v>2.5970903396263667</v>
      </c>
      <c r="L190" s="282">
        <f t="shared" si="84"/>
        <v>2.8474711089583362</v>
      </c>
      <c r="M190" s="282">
        <f t="shared" si="84"/>
        <v>3.1349361113672076</v>
      </c>
      <c r="N190" s="282">
        <f t="shared" si="84"/>
        <v>3.2449068939679084</v>
      </c>
      <c r="O190" s="368">
        <f t="shared" si="84"/>
        <v>3.410590328381224</v>
      </c>
      <c r="P190" s="282">
        <f t="shared" si="84"/>
        <v>2.9845631039184206</v>
      </c>
      <c r="Q190" s="299">
        <f t="shared" si="84"/>
        <v>3.3242941711240857</v>
      </c>
      <c r="R190" s="282">
        <f t="shared" si="84"/>
        <v>3.3040696986178966</v>
      </c>
      <c r="S190" s="282">
        <f t="shared" si="84"/>
        <v>3.0140106010878305</v>
      </c>
      <c r="T190" s="282">
        <f t="shared" si="84"/>
        <v>3.9160067045651852</v>
      </c>
      <c r="U190" s="282">
        <f t="shared" si="84"/>
        <v>3.0185109033090889</v>
      </c>
      <c r="V190" s="282">
        <f t="shared" si="84"/>
        <v>3.3570654377438736</v>
      </c>
      <c r="W190" s="282">
        <f t="shared" si="84"/>
        <v>3.4587657177957354</v>
      </c>
      <c r="X190" s="282">
        <f t="shared" si="84"/>
        <v>3.3339669988731311</v>
      </c>
      <c r="Y190" s="282">
        <f t="shared" si="84"/>
        <v>3.1308483978774944</v>
      </c>
      <c r="Z190" s="282">
        <f t="shared" si="84"/>
        <v>3.3197161035351215</v>
      </c>
      <c r="AA190" s="282">
        <f t="shared" si="84"/>
        <v>3.2477344912646782</v>
      </c>
      <c r="AB190" s="368">
        <f t="shared" si="84"/>
        <v>3.437807394572129</v>
      </c>
      <c r="AC190" s="282">
        <f t="shared" si="84"/>
        <v>3.3206363259677221</v>
      </c>
      <c r="AD190" s="299">
        <f t="shared" si="84"/>
        <v>3.3716527635788132</v>
      </c>
      <c r="AE190" s="282">
        <f t="shared" si="84"/>
        <v>3.5887324231285347</v>
      </c>
      <c r="AF190" s="282">
        <f t="shared" si="84"/>
        <v>3.5458999243165619</v>
      </c>
      <c r="AG190" s="282">
        <f t="shared" si="84"/>
        <v>5.183712625234608</v>
      </c>
      <c r="AH190" s="282">
        <f t="shared" si="84"/>
        <v>5.2278311196563001</v>
      </c>
      <c r="AI190" s="282">
        <f t="shared" si="84"/>
        <v>4.2610806974248705</v>
      </c>
      <c r="AJ190" s="282">
        <f t="shared" ref="AJ190:BO190" si="85">(AJ15+AJ99)/(AJ102+AJ183)</f>
        <v>6.3939281289793328</v>
      </c>
      <c r="AK190" s="282">
        <f t="shared" si="85"/>
        <v>4.8842788985942445</v>
      </c>
      <c r="AL190" s="282">
        <f t="shared" si="85"/>
        <v>5.6022080719451663</v>
      </c>
      <c r="AM190" s="282">
        <f t="shared" si="85"/>
        <v>5.2862851096965136</v>
      </c>
      <c r="AN190" s="282">
        <f t="shared" si="85"/>
        <v>5.7597443806116475</v>
      </c>
      <c r="AO190" s="368">
        <f t="shared" si="85"/>
        <v>6.0996066291126647</v>
      </c>
      <c r="AP190" s="282">
        <f t="shared" si="85"/>
        <v>6.1016703646310191</v>
      </c>
      <c r="AQ190" s="282">
        <f t="shared" si="85"/>
        <v>5.5662457792463771</v>
      </c>
      <c r="AR190" s="282">
        <f t="shared" si="85"/>
        <v>5.8985326654670729</v>
      </c>
      <c r="AS190" s="282">
        <f t="shared" si="85"/>
        <v>6.1087318158903248</v>
      </c>
      <c r="AT190" s="282">
        <f t="shared" si="85"/>
        <v>6.2709889800380045</v>
      </c>
      <c r="AU190" s="282">
        <f t="shared" si="85"/>
        <v>5.9211608189356824</v>
      </c>
      <c r="AV190" s="282">
        <f t="shared" si="85"/>
        <v>6.6636516549999998</v>
      </c>
      <c r="AW190" s="282">
        <f t="shared" si="85"/>
        <v>5.8894146436707882</v>
      </c>
      <c r="AX190" s="282">
        <f t="shared" si="85"/>
        <v>5.7517959673599846</v>
      </c>
      <c r="AY190" s="282">
        <f t="shared" si="85"/>
        <v>6.4019578020398962</v>
      </c>
      <c r="AZ190" s="282">
        <f t="shared" si="85"/>
        <v>5.7066982578305439</v>
      </c>
      <c r="BA190" s="282">
        <f t="shared" si="85"/>
        <v>5.9175895330748745</v>
      </c>
      <c r="BB190" s="299">
        <f t="shared" si="85"/>
        <v>6.5527787376268822</v>
      </c>
      <c r="BC190" s="282">
        <f t="shared" si="85"/>
        <v>5.3295972973355772</v>
      </c>
      <c r="BD190" s="282">
        <f t="shared" si="85"/>
        <v>5.4711684350543175</v>
      </c>
      <c r="BE190" s="282">
        <f t="shared" si="85"/>
        <v>6.5508573728085233</v>
      </c>
      <c r="BF190" s="282">
        <f t="shared" si="85"/>
        <v>6.0812392814858036</v>
      </c>
      <c r="BG190" s="282">
        <f t="shared" si="85"/>
        <v>5.8697022998744757</v>
      </c>
      <c r="BH190" s="282">
        <f t="shared" si="85"/>
        <v>6.1265531744913897</v>
      </c>
      <c r="BI190" s="282">
        <f t="shared" si="85"/>
        <v>5.6825977969680848</v>
      </c>
      <c r="BJ190" s="282">
        <f t="shared" si="85"/>
        <v>5.124374843273273</v>
      </c>
      <c r="BK190" s="282">
        <f t="shared" si="85"/>
        <v>5.4132280646174626</v>
      </c>
      <c r="BL190" s="282">
        <f t="shared" si="85"/>
        <v>5.6325600533304669</v>
      </c>
      <c r="BM190" s="282">
        <f t="shared" si="85"/>
        <v>6.03423246304245</v>
      </c>
      <c r="BN190" s="435">
        <f t="shared" si="85"/>
        <v>5.8256525335468705</v>
      </c>
      <c r="BO190" s="282">
        <f t="shared" si="85"/>
        <v>6.5598100891647171</v>
      </c>
      <c r="BP190" s="282">
        <f t="shared" ref="BP190:CI190" si="86">(BP15+BP99)/(BP102+BP183)</f>
        <v>5.238418320000001</v>
      </c>
      <c r="BQ190" s="282">
        <f t="shared" si="86"/>
        <v>5.7592924000109669</v>
      </c>
      <c r="BR190" s="282">
        <f t="shared" si="86"/>
        <v>6.357940745292165</v>
      </c>
      <c r="BS190" s="282">
        <f t="shared" si="86"/>
        <v>5.8974869851722742</v>
      </c>
      <c r="BT190" s="282">
        <f t="shared" si="86"/>
        <v>5.6787929430375144</v>
      </c>
      <c r="BU190" s="282">
        <f t="shared" si="86"/>
        <v>7.0235410535324432</v>
      </c>
      <c r="BV190" s="282">
        <f t="shared" si="86"/>
        <v>5.5262752069285703</v>
      </c>
      <c r="BW190" s="282">
        <f t="shared" si="86"/>
        <v>5.5426914227016368</v>
      </c>
      <c r="BX190" s="282">
        <f t="shared" si="86"/>
        <v>5.9076141242679867</v>
      </c>
      <c r="BY190" s="282">
        <f t="shared" si="86"/>
        <v>5.7180883593193501</v>
      </c>
      <c r="BZ190" s="368">
        <f t="shared" si="86"/>
        <v>6.1290600208753698</v>
      </c>
      <c r="CA190" s="368">
        <f t="shared" si="86"/>
        <v>5.9604960258648747</v>
      </c>
      <c r="CB190" s="299">
        <f t="shared" si="86"/>
        <v>5.8750630608195511</v>
      </c>
      <c r="CC190" s="282">
        <f t="shared" si="86"/>
        <v>5.711236947601912</v>
      </c>
      <c r="CD190" s="282">
        <f t="shared" si="86"/>
        <v>5.3392793938553815</v>
      </c>
      <c r="CE190" s="282">
        <f t="shared" si="86"/>
        <v>6.5159991450437698</v>
      </c>
      <c r="CF190" s="282">
        <f t="shared" si="86"/>
        <v>5.8634625123164419</v>
      </c>
      <c r="CG190" s="282">
        <f t="shared" si="86"/>
        <v>5.619055409529679</v>
      </c>
      <c r="CH190" s="282">
        <f t="shared" si="86"/>
        <v>6.3979371536449889</v>
      </c>
      <c r="CI190" s="282">
        <f t="shared" si="86"/>
        <v>4.9620930658609597</v>
      </c>
      <c r="CJ190" s="282">
        <f t="shared" ref="CJ190:CK190" si="87">(CJ15+CJ99)/(CJ102+CJ183)</f>
        <v>4.6839682359426797</v>
      </c>
      <c r="CK190" s="282">
        <f t="shared" si="87"/>
        <v>5.1417120950607185</v>
      </c>
      <c r="CL190" s="282">
        <f t="shared" ref="CL190:CN190" si="88">(CL15+CL99)/(CL102+CL183)</f>
        <v>4.9516278397836739</v>
      </c>
      <c r="CM190" s="368">
        <f t="shared" si="88"/>
        <v>5.4645545860729197</v>
      </c>
      <c r="CN190" s="368">
        <f t="shared" si="88"/>
        <v>5.5251974900168381</v>
      </c>
      <c r="CO190" s="299">
        <f t="shared" ref="CO190:CP190" si="89">(CO15+CO99)/(CO102+CO183)</f>
        <v>5.3836053848373915</v>
      </c>
      <c r="CP190" s="282">
        <f t="shared" si="89"/>
        <v>5.2032850117853728</v>
      </c>
      <c r="CQ190" s="282">
        <f t="shared" ref="CQ190:CR190" si="90">(CQ15+CQ99)/(CQ102+CQ183)</f>
        <v>4.7234154798497716</v>
      </c>
      <c r="CR190" s="282">
        <f t="shared" si="90"/>
        <v>5.1035341955826601</v>
      </c>
      <c r="CS190" s="282">
        <f t="shared" ref="CS190:CT190" si="91">(CS15+CS99)/(CS102+CS183)</f>
        <v>5.5319118574723323</v>
      </c>
      <c r="CT190" s="282">
        <f t="shared" si="91"/>
        <v>5.1602509783049575</v>
      </c>
      <c r="CU190" s="282">
        <f t="shared" ref="CU190:CV190" si="92">(CU15+CU99)/(CU102+CU183)</f>
        <v>4.7297326987972941</v>
      </c>
      <c r="CV190" s="282">
        <f t="shared" si="92"/>
        <v>5.3684377544636268</v>
      </c>
      <c r="CW190" s="282">
        <f t="shared" ref="CW190:CX190" si="93">(CW15+CW99)/(CW102+CW183)</f>
        <v>5.3298121099014848</v>
      </c>
      <c r="CX190" s="282">
        <f t="shared" si="93"/>
        <v>5.7773058482499691</v>
      </c>
      <c r="CY190" s="282">
        <f t="shared" ref="CY190:DA190" si="94">(CY15+CY99)/(CY102+CY183)</f>
        <v>4.845147403645039</v>
      </c>
      <c r="CZ190" s="368">
        <f t="shared" si="94"/>
        <v>5.2365845190678888</v>
      </c>
      <c r="DA190" s="368">
        <f t="shared" si="94"/>
        <v>5.2005368020280018</v>
      </c>
      <c r="DB190" s="299">
        <f t="shared" ref="DB190:DC190" si="95">(DB15+DB99)/(DB102+DB183)</f>
        <v>4.3721176079093631</v>
      </c>
      <c r="DC190" s="282">
        <f t="shared" si="95"/>
        <v>4.0642278142703718</v>
      </c>
      <c r="DD190" s="368">
        <f t="shared" ref="DD190" si="96">(DD15+DD99)/(DD102+DD183)</f>
        <v>3.9489438778983246</v>
      </c>
      <c r="DE190" s="2"/>
      <c r="DF190" s="485"/>
      <c r="DG190" s="485"/>
      <c r="DH190" s="224"/>
      <c r="DI190" s="231"/>
      <c r="DJ190" s="231"/>
      <c r="DK190" s="231"/>
      <c r="DL190" s="231"/>
      <c r="DM190" s="231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</row>
    <row r="191" spans="1:135" s="38" customFormat="1" ht="20.100000000000001" customHeight="1" x14ac:dyDescent="0.25">
      <c r="A191" s="536"/>
      <c r="B191" s="28" t="s">
        <v>78</v>
      </c>
      <c r="C191" s="29"/>
      <c r="D191" s="90">
        <v>1.4823500000000001</v>
      </c>
      <c r="E191" s="91">
        <v>1.4956400000000001</v>
      </c>
      <c r="F191" s="91">
        <v>1.5070300000000001</v>
      </c>
      <c r="G191" s="91">
        <v>1.51573</v>
      </c>
      <c r="H191" s="91">
        <v>1.5223199999999999</v>
      </c>
      <c r="I191" s="91">
        <v>1.5275399999999999</v>
      </c>
      <c r="J191" s="91">
        <v>1.5307299999999999</v>
      </c>
      <c r="K191" s="91">
        <v>1.5328900000000001</v>
      </c>
      <c r="L191" s="91">
        <v>1.5346900000000001</v>
      </c>
      <c r="M191" s="91">
        <v>1.53589</v>
      </c>
      <c r="N191" s="91">
        <v>1.5368200000000001</v>
      </c>
      <c r="O191" s="405">
        <v>1.5375399999999999</v>
      </c>
      <c r="P191" s="399"/>
      <c r="Q191" s="92">
        <v>1.53793</v>
      </c>
      <c r="R191" s="93">
        <v>1.5380499999999999</v>
      </c>
      <c r="S191" s="93">
        <v>1.53826</v>
      </c>
      <c r="T191" s="93">
        <v>1.5389600000000001</v>
      </c>
      <c r="U191" s="93">
        <v>1.5403100000000001</v>
      </c>
      <c r="V191" s="93">
        <v>1.5420100000000001</v>
      </c>
      <c r="W191" s="93">
        <v>1.5436099999999999</v>
      </c>
      <c r="X191" s="93">
        <v>1.5460499999999999</v>
      </c>
      <c r="Y191" s="93">
        <v>1.5492600000000001</v>
      </c>
      <c r="Z191" s="93">
        <v>1.5527200000000001</v>
      </c>
      <c r="AA191" s="93">
        <v>1.5579799999999999</v>
      </c>
      <c r="AB191" s="162">
        <v>1.5645100000000001</v>
      </c>
      <c r="AC191" s="399"/>
      <c r="AD191" s="199">
        <v>1.5729</v>
      </c>
      <c r="AE191" s="200">
        <v>1.5829800000000001</v>
      </c>
      <c r="AF191" s="200">
        <v>1.5949899999999999</v>
      </c>
      <c r="AG191" s="200">
        <v>1.60812</v>
      </c>
      <c r="AH191" s="200">
        <v>1.6227499999999999</v>
      </c>
      <c r="AI191" s="200">
        <v>1.6371</v>
      </c>
      <c r="AJ191" s="200">
        <v>1.65073</v>
      </c>
      <c r="AK191" s="200">
        <v>1.66629</v>
      </c>
      <c r="AL191" s="200">
        <v>1.6803900000000001</v>
      </c>
      <c r="AM191" s="200">
        <v>1.6939200000000001</v>
      </c>
      <c r="AN191" s="200">
        <v>1.70662</v>
      </c>
      <c r="AO191" s="201">
        <v>1.7180200000000001</v>
      </c>
      <c r="AP191" s="200">
        <v>1.7285999999999999</v>
      </c>
      <c r="AQ191" s="200">
        <v>1.73722</v>
      </c>
      <c r="AR191" s="200">
        <v>1.7441199999999999</v>
      </c>
      <c r="AS191" s="200">
        <v>1.7503299999999999</v>
      </c>
      <c r="AT191" s="200">
        <v>1.7562199999999999</v>
      </c>
      <c r="AU191" s="200">
        <v>1.7622100000000001</v>
      </c>
      <c r="AV191" s="324">
        <v>1.7689299999999999</v>
      </c>
      <c r="AW191" s="324">
        <v>1.7752600000000001</v>
      </c>
      <c r="AX191" s="324">
        <v>1.7811399999999999</v>
      </c>
      <c r="AY191" s="324">
        <v>1.7879700000000001</v>
      </c>
      <c r="AZ191" s="324">
        <v>1.79437</v>
      </c>
      <c r="BA191" s="324">
        <v>1.80078</v>
      </c>
      <c r="BB191" s="300">
        <v>1.8075000000000001</v>
      </c>
      <c r="BC191" s="288">
        <v>1.8145800000000001</v>
      </c>
      <c r="BD191" s="288">
        <v>1.8211999999999999</v>
      </c>
      <c r="BE191" s="288">
        <v>1.82942</v>
      </c>
      <c r="BF191" s="288">
        <v>1.8368599999999999</v>
      </c>
      <c r="BG191" s="288">
        <v>1.84368</v>
      </c>
      <c r="BH191" s="296">
        <v>1.8512900000000001</v>
      </c>
      <c r="BI191" s="296">
        <v>1.85859</v>
      </c>
      <c r="BJ191" s="296">
        <v>1.86754</v>
      </c>
      <c r="BK191" s="296">
        <v>1.8778900000000001</v>
      </c>
      <c r="BL191" s="296">
        <v>1.8887100000000001</v>
      </c>
      <c r="BM191" s="296">
        <v>1.8999299999999999</v>
      </c>
      <c r="BN191" s="436"/>
      <c r="BO191" s="288">
        <v>1.91005</v>
      </c>
      <c r="BP191" s="288">
        <v>1.91974</v>
      </c>
      <c r="BQ191" s="288">
        <v>1.9292499999999999</v>
      </c>
      <c r="BR191" s="288">
        <v>1.93885</v>
      </c>
      <c r="BS191" s="288">
        <v>1.94835</v>
      </c>
      <c r="BT191" s="288">
        <v>1.9587699999999999</v>
      </c>
      <c r="BU191" s="288">
        <v>1.96984</v>
      </c>
      <c r="BV191" s="288">
        <v>1.98082</v>
      </c>
      <c r="BW191" s="382"/>
      <c r="BX191" s="382"/>
      <c r="BY191" s="382"/>
      <c r="BZ191" s="369"/>
      <c r="CA191" s="558"/>
      <c r="CB191" s="577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69"/>
      <c r="CN191" s="382"/>
      <c r="CO191" s="577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69"/>
      <c r="DA191" s="382"/>
      <c r="DB191" s="577"/>
      <c r="DC191" s="382"/>
      <c r="DD191" s="369"/>
      <c r="DE191" s="2"/>
      <c r="DF191" s="485"/>
      <c r="DG191" s="485"/>
      <c r="DH191" s="224"/>
      <c r="DI191" s="231"/>
      <c r="DJ191" s="231"/>
      <c r="DK191" s="231"/>
      <c r="DL191" s="231"/>
      <c r="DM191" s="231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</row>
    <row r="192" spans="1:135" ht="20.100000000000001" customHeight="1" thickBot="1" x14ac:dyDescent="0.3">
      <c r="A192" s="536"/>
      <c r="B192" s="645" t="s">
        <v>49</v>
      </c>
      <c r="C192" s="646"/>
      <c r="D192" s="299">
        <f t="shared" ref="D192:AI192" si="97">(D60+D96)/(D146+D181)</f>
        <v>3.6697690379930368</v>
      </c>
      <c r="E192" s="282">
        <f t="shared" si="97"/>
        <v>3.6166605939080245</v>
      </c>
      <c r="F192" s="282">
        <f t="shared" si="97"/>
        <v>3.6798722818261926</v>
      </c>
      <c r="G192" s="282">
        <f t="shared" si="97"/>
        <v>3.3294272321257092</v>
      </c>
      <c r="H192" s="282">
        <f t="shared" si="97"/>
        <v>3.1770080690580373</v>
      </c>
      <c r="I192" s="282">
        <f t="shared" si="97"/>
        <v>3.231216699529293</v>
      </c>
      <c r="J192" s="282">
        <f t="shared" si="97"/>
        <v>2.9651370742269574</v>
      </c>
      <c r="K192" s="282">
        <f t="shared" si="97"/>
        <v>3.7107307857442136</v>
      </c>
      <c r="L192" s="282">
        <f t="shared" si="97"/>
        <v>3.5442532762002279</v>
      </c>
      <c r="M192" s="282">
        <f t="shared" si="97"/>
        <v>3.9552659474908731</v>
      </c>
      <c r="N192" s="282">
        <f t="shared" si="97"/>
        <v>4.0678412247373599</v>
      </c>
      <c r="O192" s="368">
        <f t="shared" si="97"/>
        <v>3.5827437671103999</v>
      </c>
      <c r="P192" s="282">
        <f t="shared" si="97"/>
        <v>3.5341210523884969</v>
      </c>
      <c r="Q192" s="299">
        <f t="shared" si="97"/>
        <v>3.5356118696181658</v>
      </c>
      <c r="R192" s="282">
        <f t="shared" si="97"/>
        <v>3.5095221846057454</v>
      </c>
      <c r="S192" s="282">
        <f t="shared" si="97"/>
        <v>3.1972777289160494</v>
      </c>
      <c r="T192" s="282">
        <f t="shared" si="97"/>
        <v>3.9644141490813185</v>
      </c>
      <c r="U192" s="282">
        <f t="shared" si="97"/>
        <v>4.0877411449207042</v>
      </c>
      <c r="V192" s="282">
        <f t="shared" si="97"/>
        <v>3.6738303281989437</v>
      </c>
      <c r="W192" s="282">
        <f t="shared" si="97"/>
        <v>3.7988204003715031</v>
      </c>
      <c r="X192" s="282">
        <f t="shared" si="97"/>
        <v>3.4953556921879469</v>
      </c>
      <c r="Y192" s="282">
        <f t="shared" si="97"/>
        <v>3.4456966463731065</v>
      </c>
      <c r="Z192" s="282">
        <f t="shared" si="97"/>
        <v>4.0479747276689473</v>
      </c>
      <c r="AA192" s="282">
        <f t="shared" si="97"/>
        <v>3.9312371871574854</v>
      </c>
      <c r="AB192" s="368">
        <f t="shared" si="97"/>
        <v>5.4989634606227744</v>
      </c>
      <c r="AC192" s="282">
        <f t="shared" si="97"/>
        <v>3.8807435337471179</v>
      </c>
      <c r="AD192" s="299">
        <f t="shared" si="97"/>
        <v>3.3191708278487928</v>
      </c>
      <c r="AE192" s="282">
        <f t="shared" si="97"/>
        <v>3.2370734461172974</v>
      </c>
      <c r="AF192" s="282">
        <f t="shared" si="97"/>
        <v>3.5596741390483015</v>
      </c>
      <c r="AG192" s="282">
        <f t="shared" si="97"/>
        <v>4.2136218446432858</v>
      </c>
      <c r="AH192" s="282">
        <f t="shared" si="97"/>
        <v>5.0225431922672685</v>
      </c>
      <c r="AI192" s="282">
        <f t="shared" si="97"/>
        <v>4.1533614133866452</v>
      </c>
      <c r="AJ192" s="282">
        <f t="shared" ref="AJ192:BO192" si="98">(AJ60+AJ96)/(AJ146+AJ181)</f>
        <v>4.8306668975699765</v>
      </c>
      <c r="AK192" s="282">
        <f t="shared" si="98"/>
        <v>3.6476297960663162</v>
      </c>
      <c r="AL192" s="282">
        <f t="shared" si="98"/>
        <v>3.9951472333533156</v>
      </c>
      <c r="AM192" s="282">
        <f t="shared" si="98"/>
        <v>3.9475269145697256</v>
      </c>
      <c r="AN192" s="282">
        <f t="shared" si="98"/>
        <v>3.451084224800498</v>
      </c>
      <c r="AO192" s="368">
        <f t="shared" si="98"/>
        <v>4.4167225397038781</v>
      </c>
      <c r="AP192" s="282">
        <f t="shared" si="98"/>
        <v>3.5470601486118278</v>
      </c>
      <c r="AQ192" s="282">
        <f t="shared" si="98"/>
        <v>3.726669526349518</v>
      </c>
      <c r="AR192" s="282">
        <f t="shared" si="98"/>
        <v>3.4921633993756722</v>
      </c>
      <c r="AS192" s="282">
        <f t="shared" si="98"/>
        <v>3.4335865378416832</v>
      </c>
      <c r="AT192" s="282">
        <f t="shared" si="98"/>
        <v>4.8215086135526493</v>
      </c>
      <c r="AU192" s="282">
        <f t="shared" si="98"/>
        <v>4.3250801641187824</v>
      </c>
      <c r="AV192" s="282">
        <f t="shared" si="98"/>
        <v>3.5626922832503092</v>
      </c>
      <c r="AW192" s="282">
        <f t="shared" si="98"/>
        <v>3.818416779907178</v>
      </c>
      <c r="AX192" s="282">
        <f t="shared" si="98"/>
        <v>2.7154368168424772</v>
      </c>
      <c r="AY192" s="282">
        <f t="shared" si="98"/>
        <v>4.7902340584734402</v>
      </c>
      <c r="AZ192" s="282">
        <f t="shared" si="98"/>
        <v>3.9868494616410923</v>
      </c>
      <c r="BA192" s="282">
        <f t="shared" si="98"/>
        <v>4.1430125889548783</v>
      </c>
      <c r="BB192" s="299">
        <f t="shared" si="98"/>
        <v>4.5407169019762108</v>
      </c>
      <c r="BC192" s="282">
        <f t="shared" si="98"/>
        <v>4.8866605412763615</v>
      </c>
      <c r="BD192" s="282">
        <f t="shared" si="98"/>
        <v>4.9408474003494121</v>
      </c>
      <c r="BE192" s="282">
        <f t="shared" si="98"/>
        <v>4.6347431043745351</v>
      </c>
      <c r="BF192" s="282">
        <f t="shared" si="98"/>
        <v>5.0581990917209376</v>
      </c>
      <c r="BG192" s="282">
        <f t="shared" si="98"/>
        <v>6.969022825840959</v>
      </c>
      <c r="BH192" s="282">
        <f t="shared" si="98"/>
        <v>4.9607264204602188</v>
      </c>
      <c r="BI192" s="282">
        <f t="shared" si="98"/>
        <v>6.1502419779562461</v>
      </c>
      <c r="BJ192" s="282">
        <f t="shared" si="98"/>
        <v>5.5605890027673253</v>
      </c>
      <c r="BK192" s="282">
        <f t="shared" si="98"/>
        <v>4.9386989227760756</v>
      </c>
      <c r="BL192" s="282">
        <f t="shared" si="98"/>
        <v>4.807737406424323</v>
      </c>
      <c r="BM192" s="282">
        <f t="shared" si="98"/>
        <v>5.3181244352579835</v>
      </c>
      <c r="BN192" s="435">
        <f t="shared" si="98"/>
        <v>5.2268717542744181</v>
      </c>
      <c r="BO192" s="282">
        <f t="shared" si="98"/>
        <v>5.2639951508916027</v>
      </c>
      <c r="BP192" s="282">
        <f t="shared" ref="BP192:CI192" si="99">(BP60+BP96)/(BP146+BP181)</f>
        <v>5.3811340618490506</v>
      </c>
      <c r="BQ192" s="282">
        <f t="shared" si="99"/>
        <v>5.7017889587932071</v>
      </c>
      <c r="BR192" s="282">
        <f t="shared" si="99"/>
        <v>5.8621928826847594</v>
      </c>
      <c r="BS192" s="282">
        <f t="shared" si="99"/>
        <v>6.5881847198645289</v>
      </c>
      <c r="BT192" s="282">
        <f t="shared" si="99"/>
        <v>5.709072022241747</v>
      </c>
      <c r="BU192" s="282">
        <f t="shared" si="99"/>
        <v>4.8722894306944546</v>
      </c>
      <c r="BV192" s="282">
        <f t="shared" si="99"/>
        <v>5.1745249477901893</v>
      </c>
      <c r="BW192" s="282">
        <f t="shared" si="99"/>
        <v>4.1340081031840956</v>
      </c>
      <c r="BX192" s="282">
        <f t="shared" si="99"/>
        <v>4.1379122021713455</v>
      </c>
      <c r="BY192" s="282">
        <f t="shared" si="99"/>
        <v>3.4520112615465339</v>
      </c>
      <c r="BZ192" s="368">
        <f t="shared" si="99"/>
        <v>3.2948596383764048</v>
      </c>
      <c r="CA192" s="368">
        <f t="shared" si="99"/>
        <v>4.9100866877622087</v>
      </c>
      <c r="CB192" s="299">
        <f t="shared" si="99"/>
        <v>3.2002491027023559</v>
      </c>
      <c r="CC192" s="282">
        <f t="shared" si="99"/>
        <v>2.9330751274078595</v>
      </c>
      <c r="CD192" s="282">
        <f t="shared" si="99"/>
        <v>2.6066823142648312</v>
      </c>
      <c r="CE192" s="282">
        <f t="shared" si="99"/>
        <v>3.1378679061940522</v>
      </c>
      <c r="CF192" s="282">
        <f t="shared" si="99"/>
        <v>2.6684271903330568</v>
      </c>
      <c r="CG192" s="282">
        <f t="shared" ref="CG192:CH192" si="100">(CG60+CG96)/(CG146+CG181)</f>
        <v>2.7114395617074041</v>
      </c>
      <c r="CH192" s="282">
        <f t="shared" si="100"/>
        <v>1.8526733219659794</v>
      </c>
      <c r="CI192" s="282">
        <f t="shared" si="99"/>
        <v>2.0912066571906731</v>
      </c>
      <c r="CJ192" s="282">
        <f t="shared" ref="CJ192:CK192" si="101">(CJ60+CJ96)/(CJ146+CJ181)</f>
        <v>1.9187148483183765</v>
      </c>
      <c r="CK192" s="282">
        <f t="shared" si="101"/>
        <v>2.3943280318750331</v>
      </c>
      <c r="CL192" s="282">
        <f t="shared" ref="CL192:CN192" si="102">(CL60+CL96)/(CL146+CL181)</f>
        <v>1.8236352029033653</v>
      </c>
      <c r="CM192" s="368">
        <f t="shared" si="102"/>
        <v>3.75307171198381</v>
      </c>
      <c r="CN192" s="368">
        <f t="shared" si="102"/>
        <v>2.5750642022548171</v>
      </c>
      <c r="CO192" s="299">
        <f t="shared" ref="CO192:CP192" si="103">(CO60+CO96)/(CO146+CO181)</f>
        <v>2.3983747727107261</v>
      </c>
      <c r="CP192" s="282">
        <f t="shared" si="103"/>
        <v>2.4178729769854557</v>
      </c>
      <c r="CQ192" s="282">
        <f t="shared" ref="CQ192:CR192" si="104">(CQ60+CQ96)/(CQ146+CQ181)</f>
        <v>3.51735757468767</v>
      </c>
      <c r="CR192" s="282">
        <f t="shared" si="104"/>
        <v>3.8846332027834789</v>
      </c>
      <c r="CS192" s="282">
        <f t="shared" ref="CS192:CT192" si="105">(CS60+CS96)/(CS146+CS181)</f>
        <v>3.3459535646517131</v>
      </c>
      <c r="CT192" s="282">
        <f t="shared" si="105"/>
        <v>2.7269700257422054</v>
      </c>
      <c r="CU192" s="282">
        <f t="shared" ref="CU192:CV192" si="106">(CU60+CU96)/(CU146+CU181)</f>
        <v>2.1611430043259485</v>
      </c>
      <c r="CV192" s="282">
        <f t="shared" si="106"/>
        <v>2.2320814955215682</v>
      </c>
      <c r="CW192" s="282">
        <f t="shared" ref="CW192:CX192" si="107">(CW60+CW96)/(CW146+CW181)</f>
        <v>2.3529015068753965</v>
      </c>
      <c r="CX192" s="282">
        <f t="shared" si="107"/>
        <v>2.2785475475298202</v>
      </c>
      <c r="CY192" s="282">
        <f t="shared" ref="CY192:DA192" si="108">(CY60+CY96)/(CY146+CY181)</f>
        <v>2.918056560911197</v>
      </c>
      <c r="CZ192" s="368">
        <f t="shared" si="108"/>
        <v>2.2818590790115931</v>
      </c>
      <c r="DA192" s="368">
        <f t="shared" si="108"/>
        <v>2.7096599553821163</v>
      </c>
      <c r="DB192" s="299">
        <f t="shared" ref="DB192:DC192" si="109">(DB60+DB96)/(DB146+DB181)</f>
        <v>1.9872393355245628</v>
      </c>
      <c r="DC192" s="282">
        <f t="shared" si="109"/>
        <v>2.2450643757695432</v>
      </c>
      <c r="DD192" s="368">
        <f t="shared" ref="DD192" si="110">(DD60+DD96)/(DD146+DD181)</f>
        <v>2.5872272949210213</v>
      </c>
      <c r="DE192" s="150"/>
      <c r="DF192" s="485"/>
      <c r="DG192" s="485"/>
      <c r="DH192" s="225"/>
      <c r="DN192" s="231"/>
      <c r="DO192" s="231"/>
      <c r="DP192" s="231"/>
      <c r="DQ192" s="231"/>
      <c r="DR192" s="231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</row>
    <row r="193" spans="1:135" ht="20.100000000000001" customHeight="1" x14ac:dyDescent="0.25">
      <c r="A193" s="536"/>
      <c r="B193" s="350" t="s">
        <v>189</v>
      </c>
      <c r="C193" s="350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2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352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354"/>
      <c r="BR193" s="67"/>
      <c r="BS193" s="67"/>
      <c r="BT193" s="67"/>
      <c r="BU193" s="67"/>
      <c r="BV193" s="354"/>
      <c r="BW193" s="383"/>
      <c r="BX193" s="383"/>
      <c r="BY193" s="149"/>
      <c r="BZ193" s="149"/>
      <c r="CA193" s="149"/>
      <c r="CB193" s="149"/>
      <c r="CC193" s="383"/>
      <c r="CD193" s="149"/>
      <c r="CE193" s="149"/>
      <c r="CF193" s="149"/>
      <c r="CG193" s="149"/>
      <c r="CH193" s="149"/>
      <c r="CI193" s="149"/>
      <c r="CJ193" s="149"/>
      <c r="CK193" s="149"/>
      <c r="CL193" s="383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50"/>
      <c r="DF193" s="485"/>
      <c r="DG193" s="485"/>
      <c r="DH193" s="225"/>
      <c r="DN193" s="231"/>
      <c r="DO193" s="231"/>
      <c r="DP193" s="231"/>
      <c r="DQ193" s="231"/>
      <c r="DR193" s="231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</row>
    <row r="194" spans="1:135" ht="20.100000000000001" customHeight="1" x14ac:dyDescent="0.25">
      <c r="A194" s="536"/>
      <c r="B194" s="350"/>
      <c r="C194" s="350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2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352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50"/>
      <c r="DF194" s="485"/>
      <c r="DG194" s="485"/>
      <c r="DH194" s="225"/>
      <c r="DN194" s="231"/>
      <c r="DO194" s="231"/>
      <c r="DP194" s="231"/>
      <c r="DQ194" s="231"/>
      <c r="DR194" s="231"/>
      <c r="DS194" s="231"/>
      <c r="DT194" s="231"/>
      <c r="DU194" s="231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</row>
    <row r="195" spans="1:135" ht="20.100000000000001" customHeight="1" thickBot="1" x14ac:dyDescent="0.3">
      <c r="A195" s="536"/>
      <c r="B195" s="302" t="s">
        <v>109</v>
      </c>
      <c r="C195" s="302"/>
      <c r="D195" s="302"/>
      <c r="E195" s="302"/>
      <c r="F195" s="302"/>
      <c r="G195" s="72"/>
      <c r="H195" s="72"/>
      <c r="I195" s="72"/>
      <c r="J195" s="72"/>
      <c r="K195" s="72"/>
      <c r="L195" s="146"/>
      <c r="M195" s="146"/>
      <c r="N195" s="146"/>
      <c r="O195" s="146"/>
      <c r="P195" s="80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353"/>
      <c r="BR195" s="146"/>
      <c r="BS195" s="146"/>
      <c r="BT195" s="146"/>
      <c r="BU195" s="146"/>
      <c r="BV195" s="353"/>
      <c r="BW195" s="353"/>
      <c r="BX195" s="353"/>
      <c r="BY195" s="146"/>
      <c r="BZ195" s="146"/>
      <c r="CA195" s="146"/>
      <c r="CB195" s="146"/>
      <c r="CC195" s="353"/>
      <c r="CD195" s="146"/>
      <c r="CE195" s="146"/>
      <c r="CF195" s="146"/>
      <c r="CG195" s="146"/>
      <c r="CH195" s="146"/>
      <c r="CI195" s="146"/>
      <c r="CJ195" s="146"/>
      <c r="CK195" s="146"/>
      <c r="CL195" s="353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81"/>
      <c r="DF195" s="485"/>
      <c r="DG195" s="500"/>
      <c r="DH195" s="81"/>
      <c r="DN195" s="231"/>
      <c r="DO195" s="231"/>
      <c r="DP195" s="231"/>
      <c r="DQ195" s="231"/>
      <c r="DR195" s="231"/>
      <c r="DS195" s="231"/>
      <c r="DT195" s="231"/>
      <c r="DU195" s="231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</row>
    <row r="196" spans="1:135" ht="20.100000000000001" customHeight="1" thickBot="1" x14ac:dyDescent="0.35">
      <c r="A196" s="536"/>
      <c r="B196" s="325"/>
      <c r="C196" s="319" t="s">
        <v>111</v>
      </c>
      <c r="D196" s="320">
        <f t="shared" ref="D196:BP196" si="111">+D198+D200+D202+D204</f>
        <v>2588.7615783046463</v>
      </c>
      <c r="E196" s="321">
        <f t="shared" si="111"/>
        <v>1542.0943257036242</v>
      </c>
      <c r="F196" s="321">
        <f t="shared" si="111"/>
        <v>2376.6545797444564</v>
      </c>
      <c r="G196" s="321">
        <f t="shared" si="111"/>
        <v>1740.5745345458877</v>
      </c>
      <c r="H196" s="321">
        <f t="shared" si="111"/>
        <v>1557.488181108625</v>
      </c>
      <c r="I196" s="321">
        <f t="shared" si="111"/>
        <v>1251.8941188329802</v>
      </c>
      <c r="J196" s="321">
        <f t="shared" si="111"/>
        <v>1017.5470640863957</v>
      </c>
      <c r="K196" s="321">
        <f t="shared" si="111"/>
        <v>495.8973642426094</v>
      </c>
      <c r="L196" s="321">
        <f t="shared" si="111"/>
        <v>614.63520010395132</v>
      </c>
      <c r="M196" s="321">
        <f t="shared" si="111"/>
        <v>1295.8248839478986</v>
      </c>
      <c r="N196" s="321">
        <f t="shared" si="111"/>
        <v>1764.8474226532758</v>
      </c>
      <c r="O196" s="322">
        <f t="shared" si="111"/>
        <v>1547.095450483142</v>
      </c>
      <c r="P196" s="321">
        <f t="shared" si="111"/>
        <v>17793.314703757493</v>
      </c>
      <c r="Q196" s="320">
        <f t="shared" si="111"/>
        <v>2501.6358281167791</v>
      </c>
      <c r="R196" s="321">
        <f t="shared" si="111"/>
        <v>1753.1068143374739</v>
      </c>
      <c r="S196" s="321">
        <f t="shared" si="111"/>
        <v>1239.441870288269</v>
      </c>
      <c r="T196" s="321">
        <f t="shared" si="111"/>
        <v>2104.5252439749715</v>
      </c>
      <c r="U196" s="321">
        <f t="shared" si="111"/>
        <v>1186.2977953471484</v>
      </c>
      <c r="V196" s="321">
        <f t="shared" si="111"/>
        <v>1726.3310406698897</v>
      </c>
      <c r="W196" s="321">
        <f t="shared" si="111"/>
        <v>1078.896356800426</v>
      </c>
      <c r="X196" s="321">
        <f t="shared" si="111"/>
        <v>1553.7538609115866</v>
      </c>
      <c r="Y196" s="321">
        <f t="shared" si="111"/>
        <v>2090.356246469707</v>
      </c>
      <c r="Z196" s="321">
        <f t="shared" si="111"/>
        <v>2103.8966210157751</v>
      </c>
      <c r="AA196" s="321">
        <f t="shared" si="111"/>
        <v>1803.2185844182488</v>
      </c>
      <c r="AB196" s="322">
        <f t="shared" si="111"/>
        <v>2098.9093207559531</v>
      </c>
      <c r="AC196" s="321">
        <f t="shared" si="111"/>
        <v>21240.369583106229</v>
      </c>
      <c r="AD196" s="320">
        <f t="shared" si="111"/>
        <v>1874.4898725065577</v>
      </c>
      <c r="AE196" s="321">
        <f t="shared" si="111"/>
        <v>2407.1874719002321</v>
      </c>
      <c r="AF196" s="321">
        <f t="shared" si="111"/>
        <v>2913.6236790697412</v>
      </c>
      <c r="AG196" s="321">
        <f t="shared" si="111"/>
        <v>3813.8879679389224</v>
      </c>
      <c r="AH196" s="321">
        <f t="shared" si="111"/>
        <v>4316.9198411973466</v>
      </c>
      <c r="AI196" s="321">
        <f t="shared" si="111"/>
        <v>4239.9866009321713</v>
      </c>
      <c r="AJ196" s="321">
        <f t="shared" si="111"/>
        <v>5392.6510195517858</v>
      </c>
      <c r="AK196" s="321">
        <f t="shared" si="111"/>
        <v>4680.4648220305853</v>
      </c>
      <c r="AL196" s="321">
        <f t="shared" si="111"/>
        <v>5077.989718513465</v>
      </c>
      <c r="AM196" s="321">
        <f t="shared" si="111"/>
        <v>3652.5158793933533</v>
      </c>
      <c r="AN196" s="321">
        <f t="shared" si="111"/>
        <v>4217.6088403521526</v>
      </c>
      <c r="AO196" s="322">
        <f t="shared" si="111"/>
        <v>4643.305696450293</v>
      </c>
      <c r="AP196" s="321">
        <f t="shared" si="111"/>
        <v>4228.3937826469582</v>
      </c>
      <c r="AQ196" s="321">
        <f t="shared" si="111"/>
        <v>5522.7781438397687</v>
      </c>
      <c r="AR196" s="321">
        <f t="shared" si="111"/>
        <v>6228.2780369439524</v>
      </c>
      <c r="AS196" s="321">
        <f t="shared" si="111"/>
        <v>4505.7761239360952</v>
      </c>
      <c r="AT196" s="321">
        <f t="shared" si="111"/>
        <v>7440.8712272816801</v>
      </c>
      <c r="AU196" s="321">
        <f t="shared" si="111"/>
        <v>4019.6503883150162</v>
      </c>
      <c r="AV196" s="321">
        <f t="shared" si="111"/>
        <v>4112.2445788598261</v>
      </c>
      <c r="AW196" s="321">
        <f t="shared" si="111"/>
        <v>4463.917951798343</v>
      </c>
      <c r="AX196" s="321">
        <f t="shared" si="111"/>
        <v>4815.5992404342524</v>
      </c>
      <c r="AY196" s="321">
        <f t="shared" si="111"/>
        <v>6577.1634778596599</v>
      </c>
      <c r="AZ196" s="321">
        <f t="shared" si="111"/>
        <v>4540.3975930608931</v>
      </c>
      <c r="BA196" s="322">
        <f t="shared" si="111"/>
        <v>3630.9605585927761</v>
      </c>
      <c r="BB196" s="320">
        <f t="shared" si="111"/>
        <v>3425.9025072096742</v>
      </c>
      <c r="BC196" s="321">
        <f t="shared" si="111"/>
        <v>4287.5734801646649</v>
      </c>
      <c r="BD196" s="321">
        <f t="shared" si="111"/>
        <v>4679.6385540733445</v>
      </c>
      <c r="BE196" s="321">
        <f t="shared" si="111"/>
        <v>3598.9874000204222</v>
      </c>
      <c r="BF196" s="321">
        <f t="shared" si="111"/>
        <v>5026.8078198865769</v>
      </c>
      <c r="BG196" s="321">
        <f t="shared" si="111"/>
        <v>7426.0926745981151</v>
      </c>
      <c r="BH196" s="321">
        <f t="shared" si="111"/>
        <v>6271.0202478864567</v>
      </c>
      <c r="BI196" s="321">
        <f t="shared" si="111"/>
        <v>6969.0359478952669</v>
      </c>
      <c r="BJ196" s="321">
        <f t="shared" si="111"/>
        <v>8187.7780361784089</v>
      </c>
      <c r="BK196" s="321">
        <f t="shared" si="111"/>
        <v>8419.4686110001876</v>
      </c>
      <c r="BL196" s="321">
        <f t="shared" si="111"/>
        <v>11868.693490545065</v>
      </c>
      <c r="BM196" s="321">
        <f t="shared" si="111"/>
        <v>12612.196358947454</v>
      </c>
      <c r="BN196" s="432">
        <f>SUM(BB196:BM196)</f>
        <v>82773.195128405641</v>
      </c>
      <c r="BO196" s="321">
        <f t="shared" si="111"/>
        <v>13270.253212600261</v>
      </c>
      <c r="BP196" s="321">
        <f t="shared" si="111"/>
        <v>10953.852432337209</v>
      </c>
      <c r="BQ196" s="321">
        <f t="shared" ref="BQ196:BY196" si="112">+BQ198+BQ200+BQ202+BQ204</f>
        <v>9165.5728305337325</v>
      </c>
      <c r="BR196" s="321">
        <f t="shared" si="112"/>
        <v>8342.3833353049195</v>
      </c>
      <c r="BS196" s="321">
        <f t="shared" si="112"/>
        <v>7581.7696055242832</v>
      </c>
      <c r="BT196" s="321">
        <f t="shared" si="112"/>
        <v>5216.012056069605</v>
      </c>
      <c r="BU196" s="321">
        <f t="shared" si="112"/>
        <v>5287.4606120067565</v>
      </c>
      <c r="BV196" s="321">
        <f t="shared" si="112"/>
        <v>5017.838580243998</v>
      </c>
      <c r="BW196" s="321">
        <f t="shared" si="112"/>
        <v>6496.181113353744</v>
      </c>
      <c r="BX196" s="321">
        <f t="shared" si="112"/>
        <v>8400.3318595136934</v>
      </c>
      <c r="BY196" s="321">
        <f t="shared" si="112"/>
        <v>7832.6776490245938</v>
      </c>
      <c r="BZ196" s="321">
        <f t="shared" ref="BZ196:CL196" si="113">+BZ198+BZ200+BZ202+BZ204</f>
        <v>10159.251663221377</v>
      </c>
      <c r="CA196" s="432">
        <f>SUM(BO196:BZ196)</f>
        <v>97723.58494973417</v>
      </c>
      <c r="CB196" s="320">
        <f t="shared" si="113"/>
        <v>8085.6259527091033</v>
      </c>
      <c r="CC196" s="321">
        <f t="shared" si="113"/>
        <v>7975.9732310705876</v>
      </c>
      <c r="CD196" s="321">
        <f t="shared" si="113"/>
        <v>8148.7180801875547</v>
      </c>
      <c r="CE196" s="321">
        <f t="shared" si="113"/>
        <v>8620.1659421977256</v>
      </c>
      <c r="CF196" s="321">
        <f t="shared" si="113"/>
        <v>10663.766595385827</v>
      </c>
      <c r="CG196" s="321">
        <f t="shared" ref="CG196:CH196" si="114">+CG198+CG200+CG202+CG204</f>
        <v>11457.005466661165</v>
      </c>
      <c r="CH196" s="321">
        <f t="shared" si="114"/>
        <v>9429.7233681703983</v>
      </c>
      <c r="CI196" s="321">
        <f t="shared" si="113"/>
        <v>9750.0555667123172</v>
      </c>
      <c r="CJ196" s="321">
        <f t="shared" si="113"/>
        <v>9684.9251135878221</v>
      </c>
      <c r="CK196" s="321">
        <f t="shared" si="113"/>
        <v>10088.347320027295</v>
      </c>
      <c r="CL196" s="321">
        <f t="shared" si="113"/>
        <v>9877.6337359675308</v>
      </c>
      <c r="CM196" s="322">
        <f t="shared" ref="CM196:DD196" si="115">+CM198+CM200+CM202+CM204</f>
        <v>8144.7291666335896</v>
      </c>
      <c r="CN196" s="432">
        <f>SUM(CB196:CM196)</f>
        <v>111926.66953931094</v>
      </c>
      <c r="CO196" s="321">
        <f t="shared" si="115"/>
        <v>7315.9575494821956</v>
      </c>
      <c r="CP196" s="321">
        <f t="shared" si="115"/>
        <v>7323.622805985905</v>
      </c>
      <c r="CQ196" s="321">
        <f t="shared" si="115"/>
        <v>8515.0606331704694</v>
      </c>
      <c r="CR196" s="321">
        <f t="shared" si="115"/>
        <v>11462.056551104075</v>
      </c>
      <c r="CS196" s="321">
        <f t="shared" si="115"/>
        <v>10183.110521029652</v>
      </c>
      <c r="CT196" s="321">
        <f t="shared" si="115"/>
        <v>9826.8534020295683</v>
      </c>
      <c r="CU196" s="321">
        <f t="shared" si="115"/>
        <v>8649.8829464924656</v>
      </c>
      <c r="CV196" s="321">
        <f t="shared" si="115"/>
        <v>11703.499388716164</v>
      </c>
      <c r="CW196" s="321">
        <f t="shared" si="115"/>
        <v>11187.744062220305</v>
      </c>
      <c r="CX196" s="321">
        <f t="shared" si="115"/>
        <v>12141.875111126372</v>
      </c>
      <c r="CY196" s="321">
        <f t="shared" si="115"/>
        <v>12582.475940208536</v>
      </c>
      <c r="CZ196" s="321">
        <f t="shared" si="115"/>
        <v>10744.593345907135</v>
      </c>
      <c r="DA196" s="432">
        <f t="shared" ref="DA196:DA209" si="116">SUM(CO196:CZ196)</f>
        <v>121636.73225747283</v>
      </c>
      <c r="DB196" s="320">
        <f t="shared" si="115"/>
        <v>11707.315587583847</v>
      </c>
      <c r="DC196" s="321">
        <f t="shared" si="115"/>
        <v>10341.299737214576</v>
      </c>
      <c r="DD196" s="321">
        <f t="shared" si="115"/>
        <v>12487.544838338656</v>
      </c>
      <c r="DE196" s="320">
        <f>SUM($CB196:$CD196)</f>
        <v>24210.317263967245</v>
      </c>
      <c r="DF196" s="388">
        <f>SUM($CO196:$CQ196)</f>
        <v>23154.64098863857</v>
      </c>
      <c r="DG196" s="389">
        <f>SUM($DB196:$DD196)</f>
        <v>34536.16016313708</v>
      </c>
      <c r="DH196" s="543">
        <f t="shared" ref="DH196:DH208" si="117">((DG196/DF196)-1)*100</f>
        <v>49.154375488193281</v>
      </c>
      <c r="DN196" s="231"/>
      <c r="DO196" s="231"/>
      <c r="DP196" s="231"/>
      <c r="DQ196" s="231"/>
      <c r="DR196" s="231"/>
      <c r="DS196" s="231"/>
      <c r="DT196" s="231"/>
      <c r="DU196" s="231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</row>
    <row r="197" spans="1:135" ht="20.100000000000001" customHeight="1" x14ac:dyDescent="0.25">
      <c r="A197" s="536"/>
      <c r="B197" s="48" t="s">
        <v>54</v>
      </c>
      <c r="C197" s="70"/>
      <c r="D197" s="30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305"/>
      <c r="P197" s="80"/>
      <c r="Q197" s="304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305"/>
      <c r="AC197" s="146"/>
      <c r="AD197" s="304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344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9"/>
      <c r="BB197" s="306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356"/>
      <c r="BO197" s="278"/>
      <c r="BP197" s="280"/>
      <c r="BQ197" s="280"/>
      <c r="BR197" s="280"/>
      <c r="BS197" s="280"/>
      <c r="BT197" s="280"/>
      <c r="BU197" s="280"/>
      <c r="BV197" s="280"/>
      <c r="BW197" s="280"/>
      <c r="BX197" s="280"/>
      <c r="BY197" s="280"/>
      <c r="BZ197" s="280"/>
      <c r="CA197" s="356"/>
      <c r="CB197" s="306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344"/>
      <c r="CN197" s="356"/>
      <c r="CO197" s="280"/>
      <c r="CP197" s="280"/>
      <c r="CQ197" s="280"/>
      <c r="CR197" s="280"/>
      <c r="CS197" s="280"/>
      <c r="CT197" s="280"/>
      <c r="CU197" s="280"/>
      <c r="CV197" s="280"/>
      <c r="CW197" s="280"/>
      <c r="CX197" s="280"/>
      <c r="CY197" s="280"/>
      <c r="CZ197" s="280"/>
      <c r="DA197" s="356"/>
      <c r="DB197" s="306"/>
      <c r="DC197" s="280"/>
      <c r="DD197" s="280"/>
      <c r="DE197" s="306"/>
      <c r="DF197" s="485"/>
      <c r="DG197" s="474"/>
      <c r="DH197" s="356"/>
      <c r="DN197" s="231"/>
      <c r="DO197" s="231"/>
      <c r="DP197" s="231"/>
      <c r="DQ197" s="231"/>
      <c r="DR197" s="231"/>
      <c r="DS197" s="231"/>
      <c r="DT197" s="231"/>
      <c r="DU197" s="23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</row>
    <row r="198" spans="1:135" ht="20.100000000000001" customHeight="1" thickBot="1" x14ac:dyDescent="0.3">
      <c r="A198" s="536"/>
      <c r="B198" s="643" t="s">
        <v>49</v>
      </c>
      <c r="C198" s="644"/>
      <c r="D198" s="46">
        <v>1031.4479298099991</v>
      </c>
      <c r="E198" s="32">
        <v>649.52711323000028</v>
      </c>
      <c r="F198" s="32">
        <v>1294.0200998700004</v>
      </c>
      <c r="G198" s="32">
        <v>929.24968251999962</v>
      </c>
      <c r="H198" s="32">
        <v>934.02458932000002</v>
      </c>
      <c r="I198" s="32">
        <v>808.07699770999989</v>
      </c>
      <c r="J198" s="32">
        <v>318.65586352999992</v>
      </c>
      <c r="K198" s="32">
        <v>154.96374019000001</v>
      </c>
      <c r="L198" s="32">
        <v>178.12478805999993</v>
      </c>
      <c r="M198" s="32">
        <v>1088.3052618299996</v>
      </c>
      <c r="N198" s="32">
        <v>798.77597397999887</v>
      </c>
      <c r="O198" s="47">
        <v>723</v>
      </c>
      <c r="P198" s="80">
        <v>8908.172040049998</v>
      </c>
      <c r="Q198" s="46">
        <v>595.60502907000068</v>
      </c>
      <c r="R198" s="32">
        <v>1344.7362922499995</v>
      </c>
      <c r="S198" s="32">
        <v>509.22780596999991</v>
      </c>
      <c r="T198" s="32">
        <v>1629.0105814799997</v>
      </c>
      <c r="U198" s="32">
        <v>734.24528783000005</v>
      </c>
      <c r="V198" s="32">
        <v>984.81543128999965</v>
      </c>
      <c r="W198" s="32">
        <v>539.04908481999996</v>
      </c>
      <c r="X198" s="32">
        <v>1061.1941977000001</v>
      </c>
      <c r="Y198" s="32">
        <v>1467.5737357900005</v>
      </c>
      <c r="Z198" s="32">
        <v>1052.0946818600009</v>
      </c>
      <c r="AA198" s="32">
        <v>1069.6166688500009</v>
      </c>
      <c r="AB198" s="64">
        <v>1261.5911522999997</v>
      </c>
      <c r="AC198" s="80">
        <v>12248.75994921</v>
      </c>
      <c r="AD198" s="46">
        <v>939.51753005999967</v>
      </c>
      <c r="AE198" s="32">
        <v>1364.7693305300002</v>
      </c>
      <c r="AF198" s="32">
        <v>1928.7757511500013</v>
      </c>
      <c r="AG198" s="32">
        <v>2541.06652897</v>
      </c>
      <c r="AH198" s="32">
        <v>2902.2232155599991</v>
      </c>
      <c r="AI198" s="32">
        <v>2544.956087700004</v>
      </c>
      <c r="AJ198" s="32">
        <v>3244.7380453500027</v>
      </c>
      <c r="AK198" s="32">
        <v>2957.1326698999937</v>
      </c>
      <c r="AL198" s="32">
        <v>3392.4347094699992</v>
      </c>
      <c r="AM198" s="32">
        <v>2129.8483181899992</v>
      </c>
      <c r="AN198" s="32">
        <v>2709.4423110200009</v>
      </c>
      <c r="AO198" s="47">
        <v>2837.1127814300016</v>
      </c>
      <c r="AP198" s="32">
        <v>2493.0626147500029</v>
      </c>
      <c r="AQ198" s="32">
        <v>3128.2061367100018</v>
      </c>
      <c r="AR198" s="32">
        <v>4856.935689949989</v>
      </c>
      <c r="AS198" s="32">
        <v>2762.9875580099983</v>
      </c>
      <c r="AT198" s="32">
        <v>5754.8928743699935</v>
      </c>
      <c r="AU198" s="32">
        <v>3067.8732577099968</v>
      </c>
      <c r="AV198" s="32">
        <v>3376.9726954999996</v>
      </c>
      <c r="AW198" s="32">
        <v>3503.9719616600032</v>
      </c>
      <c r="AX198" s="32">
        <v>4309.8975880799917</v>
      </c>
      <c r="AY198" s="32">
        <v>5591.1296409800043</v>
      </c>
      <c r="AZ198" s="32">
        <v>4052.2001801000069</v>
      </c>
      <c r="BA198" s="47">
        <v>3094.9323011100032</v>
      </c>
      <c r="BB198" s="46">
        <v>2996.6498351000027</v>
      </c>
      <c r="BC198" s="32">
        <v>3236.7777076599987</v>
      </c>
      <c r="BD198" s="32">
        <v>3721.7504594800039</v>
      </c>
      <c r="BE198" s="32">
        <v>2790.5011838199989</v>
      </c>
      <c r="BF198" s="32">
        <v>3912.2759203500073</v>
      </c>
      <c r="BG198" s="32">
        <v>4991.9322098700022</v>
      </c>
      <c r="BH198" s="32">
        <v>5176.7475518299989</v>
      </c>
      <c r="BI198" s="32">
        <v>5149.1883556699968</v>
      </c>
      <c r="BJ198" s="32">
        <v>6032.0595529900029</v>
      </c>
      <c r="BK198" s="32">
        <v>6923.7306057900096</v>
      </c>
      <c r="BL198" s="32">
        <v>9558.7028011100174</v>
      </c>
      <c r="BM198" s="32">
        <v>9770.888814290005</v>
      </c>
      <c r="BN198" s="437">
        <f>SUM(BB198:BM198)</f>
        <v>64261.204997960049</v>
      </c>
      <c r="BO198" s="32">
        <v>11571.26173863998</v>
      </c>
      <c r="BP198" s="32">
        <v>9964.1398661999719</v>
      </c>
      <c r="BQ198" s="32">
        <v>8021.4579470299823</v>
      </c>
      <c r="BR198" s="32">
        <v>7183.6177719500156</v>
      </c>
      <c r="BS198" s="32">
        <v>6279.9927802900038</v>
      </c>
      <c r="BT198" s="32">
        <v>4302.8061879699981</v>
      </c>
      <c r="BU198" s="32">
        <v>4498.5957524899995</v>
      </c>
      <c r="BV198" s="32">
        <v>4402.626859189997</v>
      </c>
      <c r="BW198" s="244">
        <v>5720.2641310800072</v>
      </c>
      <c r="BX198" s="244">
        <v>7649.3569233399821</v>
      </c>
      <c r="BY198" s="244">
        <v>7055.9879852199947</v>
      </c>
      <c r="BZ198" s="244">
        <v>9428.6093798200091</v>
      </c>
      <c r="CA198" s="397">
        <f>SUM(BO198:BZ198)</f>
        <v>86078.717323219927</v>
      </c>
      <c r="CB198" s="243">
        <v>7726.6698343500402</v>
      </c>
      <c r="CC198" s="244">
        <v>7506.7080589700126</v>
      </c>
      <c r="CD198" s="244">
        <v>7733.4886475799904</v>
      </c>
      <c r="CE198" s="244">
        <v>7418.1075569500063</v>
      </c>
      <c r="CF198" s="244">
        <v>10299.770974770026</v>
      </c>
      <c r="CG198" s="244">
        <v>10689.701682210019</v>
      </c>
      <c r="CH198" s="244">
        <v>8824.0128113000101</v>
      </c>
      <c r="CI198" s="244">
        <v>9276.9887676300132</v>
      </c>
      <c r="CJ198" s="244">
        <v>9019.2468466400023</v>
      </c>
      <c r="CK198" s="244">
        <v>9275.9566538999698</v>
      </c>
      <c r="CL198" s="244">
        <v>8245.8512997499984</v>
      </c>
      <c r="CM198" s="245">
        <v>5738.2349759800118</v>
      </c>
      <c r="CN198" s="397">
        <f>SUM(CB198:CM198)</f>
        <v>101754.73811003008</v>
      </c>
      <c r="CO198" s="244">
        <v>5664.4177842500085</v>
      </c>
      <c r="CP198" s="244">
        <v>6573.3530666200086</v>
      </c>
      <c r="CQ198" s="244">
        <v>6852.1313222700092</v>
      </c>
      <c r="CR198" s="244">
        <v>8617.1898092800129</v>
      </c>
      <c r="CS198" s="244">
        <v>9221.7288897699909</v>
      </c>
      <c r="CT198" s="244">
        <v>8902.1207220199958</v>
      </c>
      <c r="CU198" s="244">
        <v>7678.7477920700148</v>
      </c>
      <c r="CV198" s="244">
        <v>10972.019105409974</v>
      </c>
      <c r="CW198" s="244">
        <v>10599.054468309967</v>
      </c>
      <c r="CX198" s="244">
        <v>11779.591536879989</v>
      </c>
      <c r="CY198" s="244">
        <v>11628.167329229982</v>
      </c>
      <c r="CZ198" s="244">
        <v>10310.968016759984</v>
      </c>
      <c r="DA198" s="397">
        <f t="shared" si="116"/>
        <v>108799.48984286994</v>
      </c>
      <c r="DB198" s="243">
        <v>11116.090587979999</v>
      </c>
      <c r="DC198" s="244">
        <v>9846.88461500003</v>
      </c>
      <c r="DD198" s="245">
        <v>11715.129010199991</v>
      </c>
      <c r="DE198" s="549">
        <f>SUM($CB198:$CD198)</f>
        <v>22966.866540900042</v>
      </c>
      <c r="DF198" s="485">
        <f>SUM($CO198:$CQ198)</f>
        <v>19089.902173140024</v>
      </c>
      <c r="DG198" s="474">
        <f>SUM($DB198:$DD198)</f>
        <v>32678.10421318002</v>
      </c>
      <c r="DH198" s="359">
        <f t="shared" si="117"/>
        <v>71.180050671809838</v>
      </c>
      <c r="DN198" s="231"/>
      <c r="DO198" s="231"/>
      <c r="DP198" s="231"/>
      <c r="DQ198" s="231"/>
      <c r="DR198" s="231"/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</row>
    <row r="199" spans="1:135" ht="20.100000000000001" customHeight="1" x14ac:dyDescent="0.25">
      <c r="A199" s="536"/>
      <c r="B199" s="28" t="s">
        <v>55</v>
      </c>
      <c r="C199" s="29"/>
      <c r="D199" s="85">
        <v>74.921981250000002</v>
      </c>
      <c r="E199" s="86">
        <v>39.493403629999989</v>
      </c>
      <c r="F199" s="86">
        <v>84.690350079999988</v>
      </c>
      <c r="G199" s="86">
        <v>77.883325080000049</v>
      </c>
      <c r="H199" s="86">
        <v>69.039232120000037</v>
      </c>
      <c r="I199" s="86">
        <v>30.093731320000014</v>
      </c>
      <c r="J199" s="86">
        <v>36.483143919999996</v>
      </c>
      <c r="K199" s="86">
        <v>31.71163649</v>
      </c>
      <c r="L199" s="86">
        <v>24.810495969999959</v>
      </c>
      <c r="M199" s="87">
        <v>19.807245940000005</v>
      </c>
      <c r="N199" s="87">
        <v>93.92294644000016</v>
      </c>
      <c r="O199" s="88">
        <v>49.053148180000001</v>
      </c>
      <c r="P199" s="372">
        <v>631.91064042000028</v>
      </c>
      <c r="Q199" s="85">
        <v>18.582814799999991</v>
      </c>
      <c r="R199" s="86">
        <v>28.257001670000015</v>
      </c>
      <c r="S199" s="86">
        <v>59.667453310000077</v>
      </c>
      <c r="T199" s="86">
        <v>26.696036359999983</v>
      </c>
      <c r="U199" s="86">
        <v>39.074082709999999</v>
      </c>
      <c r="V199" s="86">
        <v>43.463571550000097</v>
      </c>
      <c r="W199" s="86">
        <v>31.337439459999999</v>
      </c>
      <c r="X199" s="86">
        <v>31.452429589999998</v>
      </c>
      <c r="Y199" s="86">
        <v>43.08681360000007</v>
      </c>
      <c r="Z199" s="86">
        <v>92.58448791000005</v>
      </c>
      <c r="AA199" s="86">
        <v>51.207195470000002</v>
      </c>
      <c r="AB199" s="89">
        <v>56.379494839999964</v>
      </c>
      <c r="AC199" s="372">
        <v>521.78882127000031</v>
      </c>
      <c r="AD199" s="250">
        <v>51.263080810000005</v>
      </c>
      <c r="AE199" s="251">
        <v>61.890715800000102</v>
      </c>
      <c r="AF199" s="251">
        <v>49.67676968</v>
      </c>
      <c r="AG199" s="251">
        <v>52.731325030000079</v>
      </c>
      <c r="AH199" s="251">
        <v>69.807437419999999</v>
      </c>
      <c r="AI199" s="251">
        <v>105.03755701000009</v>
      </c>
      <c r="AJ199" s="251">
        <v>138.61081298999994</v>
      </c>
      <c r="AK199" s="251">
        <v>78.233894729999875</v>
      </c>
      <c r="AL199" s="251">
        <v>114.19914666000003</v>
      </c>
      <c r="AM199" s="251">
        <v>70.55052053999998</v>
      </c>
      <c r="AN199" s="251">
        <v>86.297923009999934</v>
      </c>
      <c r="AO199" s="252">
        <v>101.40199860000023</v>
      </c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2"/>
      <c r="BB199" s="285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438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438"/>
      <c r="CB199" s="285"/>
      <c r="CC199" s="251"/>
      <c r="CD199" s="251"/>
      <c r="CE199" s="251"/>
      <c r="CF199" s="455"/>
      <c r="CG199" s="455"/>
      <c r="CH199" s="455"/>
      <c r="CI199" s="455"/>
      <c r="CJ199" s="455"/>
      <c r="CK199" s="455"/>
      <c r="CL199" s="455"/>
      <c r="CM199" s="450"/>
      <c r="CN199" s="583"/>
      <c r="CO199" s="455"/>
      <c r="CP199" s="455"/>
      <c r="CQ199" s="455"/>
      <c r="CR199" s="455"/>
      <c r="CS199" s="455"/>
      <c r="CT199" s="455"/>
      <c r="CU199" s="455"/>
      <c r="CV199" s="455"/>
      <c r="CW199" s="455"/>
      <c r="CX199" s="455"/>
      <c r="CY199" s="455"/>
      <c r="CZ199" s="455"/>
      <c r="DA199" s="583">
        <f t="shared" si="116"/>
        <v>0</v>
      </c>
      <c r="DB199" s="588"/>
      <c r="DC199" s="455"/>
      <c r="DD199" s="455"/>
      <c r="DE199" s="569"/>
      <c r="DF199" s="497"/>
      <c r="DG199" s="499"/>
      <c r="DH199" s="347"/>
      <c r="DN199" s="231"/>
      <c r="DO199" s="231"/>
      <c r="DP199" s="231"/>
      <c r="DQ199" s="231"/>
      <c r="DR199" s="231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</row>
    <row r="200" spans="1:135" ht="20.100000000000001" customHeight="1" thickBot="1" x14ac:dyDescent="0.3">
      <c r="A200" s="536"/>
      <c r="B200" s="643" t="s">
        <v>49</v>
      </c>
      <c r="C200" s="644"/>
      <c r="D200" s="46">
        <v>522.20620931250005</v>
      </c>
      <c r="E200" s="32">
        <v>275.26902330109993</v>
      </c>
      <c r="F200" s="32">
        <v>590.2917400575999</v>
      </c>
      <c r="G200" s="32">
        <v>542.84677580760035</v>
      </c>
      <c r="H200" s="32">
        <v>481.20344787640022</v>
      </c>
      <c r="I200" s="32">
        <v>209.75330730040008</v>
      </c>
      <c r="J200" s="32">
        <v>254.28751312239996</v>
      </c>
      <c r="K200" s="32">
        <v>221.03010633529999</v>
      </c>
      <c r="L200" s="32">
        <v>172.92915691089971</v>
      </c>
      <c r="M200" s="50">
        <v>138.05650420180004</v>
      </c>
      <c r="N200" s="50">
        <v>654.64293668680114</v>
      </c>
      <c r="O200" s="51">
        <v>341.90044281460001</v>
      </c>
      <c r="P200" s="80">
        <v>4404.4171637274012</v>
      </c>
      <c r="Q200" s="46">
        <v>129.52221915599992</v>
      </c>
      <c r="R200" s="32">
        <v>196.95130163990009</v>
      </c>
      <c r="S200" s="32">
        <v>415.88214957070051</v>
      </c>
      <c r="T200" s="32">
        <v>186.07137342919987</v>
      </c>
      <c r="U200" s="32">
        <v>272.3463564887</v>
      </c>
      <c r="V200" s="32">
        <v>302.94109370350066</v>
      </c>
      <c r="W200" s="32">
        <v>218.42195303619999</v>
      </c>
      <c r="X200" s="32">
        <v>219.22343424229999</v>
      </c>
      <c r="Y200" s="32">
        <v>300.31509079200049</v>
      </c>
      <c r="Z200" s="32">
        <v>645.31388073270034</v>
      </c>
      <c r="AA200" s="32">
        <v>356.9141524259</v>
      </c>
      <c r="AB200" s="64">
        <v>391.27369418959978</v>
      </c>
      <c r="AC200" s="24">
        <v>3635.1766994067016</v>
      </c>
      <c r="AD200" s="253">
        <v>355.76578082140003</v>
      </c>
      <c r="AE200" s="222">
        <v>428.66461927938491</v>
      </c>
      <c r="AF200" s="127">
        <v>343.18635466673567</v>
      </c>
      <c r="AG200" s="127">
        <v>363.4946005401336</v>
      </c>
      <c r="AH200" s="127">
        <v>480.97324382379998</v>
      </c>
      <c r="AI200" s="127">
        <v>722.83345482381696</v>
      </c>
      <c r="AJ200" s="127">
        <v>953.10583538543199</v>
      </c>
      <c r="AK200" s="127">
        <v>537.46685679509937</v>
      </c>
      <c r="AL200" s="127">
        <v>784.54813755420048</v>
      </c>
      <c r="AM200" s="127">
        <v>484.68207610980005</v>
      </c>
      <c r="AN200" s="127">
        <v>592.0612837972734</v>
      </c>
      <c r="AO200" s="254">
        <v>695.6177103960016</v>
      </c>
      <c r="AP200" s="127">
        <v>369.66138787339997</v>
      </c>
      <c r="AQ200" s="127">
        <v>675.58467205320096</v>
      </c>
      <c r="AR200" s="127">
        <v>598.00628216980022</v>
      </c>
      <c r="AS200" s="127">
        <v>432.47349769120041</v>
      </c>
      <c r="AT200" s="127">
        <v>839.01203520400088</v>
      </c>
      <c r="AU200" s="127">
        <v>312.49721134100002</v>
      </c>
      <c r="AV200" s="127">
        <v>553.4435072459994</v>
      </c>
      <c r="AW200" s="127">
        <v>622.72798130759986</v>
      </c>
      <c r="AX200" s="127">
        <v>308.11137612220006</v>
      </c>
      <c r="AY200" s="127">
        <v>402.48708222380014</v>
      </c>
      <c r="AZ200" s="127">
        <v>384.19330276179971</v>
      </c>
      <c r="BA200" s="254">
        <v>450.53088182760001</v>
      </c>
      <c r="BB200" s="253">
        <v>402.38189695199952</v>
      </c>
      <c r="BC200" s="127">
        <v>986.89661684739872</v>
      </c>
      <c r="BD200" s="127">
        <v>912.93637453760061</v>
      </c>
      <c r="BE200" s="127">
        <v>763.15005038580045</v>
      </c>
      <c r="BF200" s="127">
        <v>1069.0992551441998</v>
      </c>
      <c r="BG200" s="127">
        <v>1496.606062620202</v>
      </c>
      <c r="BH200" s="127">
        <v>866.780342593201</v>
      </c>
      <c r="BI200" s="127">
        <v>1206.711034670403</v>
      </c>
      <c r="BJ200" s="127">
        <v>1307.7050440384005</v>
      </c>
      <c r="BK200" s="127">
        <v>941.01675368539929</v>
      </c>
      <c r="BL200" s="127">
        <v>921.62388423140021</v>
      </c>
      <c r="BM200" s="127">
        <v>802.67408574919853</v>
      </c>
      <c r="BN200" s="439">
        <f>SUM(BB200:BM200)</f>
        <v>11677.581401455202</v>
      </c>
      <c r="BO200" s="127">
        <v>1380.9222577961993</v>
      </c>
      <c r="BP200" s="127">
        <v>587.50554612539975</v>
      </c>
      <c r="BQ200" s="127">
        <v>635.34982242340095</v>
      </c>
      <c r="BR200" s="127">
        <v>722.16484263700011</v>
      </c>
      <c r="BS200" s="127">
        <v>859.42931504360001</v>
      </c>
      <c r="BT200" s="127">
        <v>625.77750499039939</v>
      </c>
      <c r="BU200" s="127">
        <v>680.06636767720079</v>
      </c>
      <c r="BV200" s="127">
        <v>615.21172105400126</v>
      </c>
      <c r="BW200" s="379">
        <v>646.00415160400019</v>
      </c>
      <c r="BX200" s="379">
        <v>726.8802986605989</v>
      </c>
      <c r="BY200" s="379">
        <v>776.68966380459949</v>
      </c>
      <c r="BZ200" s="379">
        <v>701.87766502979946</v>
      </c>
      <c r="CA200" s="397">
        <f>SUM(BO200:BZ200)</f>
        <v>8957.8791568461984</v>
      </c>
      <c r="CB200" s="426">
        <v>323.71663388440015</v>
      </c>
      <c r="CC200" s="379">
        <v>467.25738994899945</v>
      </c>
      <c r="CD200" s="379">
        <v>375.43390150280061</v>
      </c>
      <c r="CE200" s="379">
        <v>770.82995539060096</v>
      </c>
      <c r="CF200" s="379">
        <v>251.70838059360008</v>
      </c>
      <c r="CG200" s="379">
        <v>743.12180176359982</v>
      </c>
      <c r="CH200" s="379">
        <v>555.28977684460006</v>
      </c>
      <c r="CI200" s="379">
        <v>305.81081317639973</v>
      </c>
      <c r="CJ200" s="379">
        <v>553.8433345941994</v>
      </c>
      <c r="CK200" s="379">
        <v>662.055911977601</v>
      </c>
      <c r="CL200" s="379">
        <v>266.16183683880018</v>
      </c>
      <c r="CM200" s="429">
        <v>732.21722321300001</v>
      </c>
      <c r="CN200" s="397">
        <f>SUM(CB200:CM200)</f>
        <v>6007.4469597285997</v>
      </c>
      <c r="CO200" s="379">
        <v>659.96109531799971</v>
      </c>
      <c r="CP200" s="379">
        <v>200.88534466840005</v>
      </c>
      <c r="CQ200" s="379">
        <v>1169.9735383042005</v>
      </c>
      <c r="CR200" s="379">
        <v>1744.4879040694</v>
      </c>
      <c r="CS200" s="379">
        <v>695.39524114479968</v>
      </c>
      <c r="CT200" s="379">
        <v>647.97909525160082</v>
      </c>
      <c r="CU200" s="379">
        <v>320.71382312619988</v>
      </c>
      <c r="CV200" s="379">
        <v>310.61161713540002</v>
      </c>
      <c r="CW200" s="379">
        <v>371.21934072720018</v>
      </c>
      <c r="CX200" s="379">
        <v>311.22180309079999</v>
      </c>
      <c r="CY200" s="379">
        <v>696.02619396659975</v>
      </c>
      <c r="CZ200" s="379">
        <v>258.64439687100008</v>
      </c>
      <c r="DA200" s="607">
        <f t="shared" si="116"/>
        <v>7387.119393673599</v>
      </c>
      <c r="DB200" s="426">
        <v>516.37299410059995</v>
      </c>
      <c r="DC200" s="379">
        <v>393.21231790820008</v>
      </c>
      <c r="DD200" s="379">
        <v>568.85265197460001</v>
      </c>
      <c r="DE200" s="101">
        <f>SUM($CB200:$CD200)</f>
        <v>1166.4079253362002</v>
      </c>
      <c r="DF200" s="500">
        <f>SUM($CO200:$CQ200)</f>
        <v>2030.8199782906004</v>
      </c>
      <c r="DG200" s="503">
        <f>SUM($DB200:$DD200)</f>
        <v>1478.4379639834001</v>
      </c>
      <c r="DH200" s="359">
        <f t="shared" si="117"/>
        <v>-27.199949784429243</v>
      </c>
      <c r="DN200" s="231"/>
      <c r="DO200" s="231"/>
      <c r="DP200" s="231"/>
      <c r="DQ200" s="231"/>
      <c r="DR200" s="231"/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</row>
    <row r="201" spans="1:135" ht="20.100000000000001" customHeight="1" x14ac:dyDescent="0.25">
      <c r="A201" s="536"/>
      <c r="B201" s="28" t="s">
        <v>56</v>
      </c>
      <c r="C201" s="29"/>
      <c r="D201" s="85">
        <v>698.28815001999999</v>
      </c>
      <c r="E201" s="86">
        <v>412.73179988000038</v>
      </c>
      <c r="F201" s="86">
        <v>326.69737153</v>
      </c>
      <c r="G201" s="86">
        <v>168.55983011999999</v>
      </c>
      <c r="H201" s="86">
        <v>87.50684514000001</v>
      </c>
      <c r="I201" s="86">
        <v>142.14173013000004</v>
      </c>
      <c r="J201" s="86">
        <v>274.74349383000003</v>
      </c>
      <c r="K201" s="86">
        <v>63.504692460000001</v>
      </c>
      <c r="L201" s="86">
        <v>157.05024821999996</v>
      </c>
      <c r="M201" s="87">
        <v>36.921199099999995</v>
      </c>
      <c r="N201" s="87">
        <v>196.16085679999998</v>
      </c>
      <c r="O201" s="88">
        <v>302.79640230000001</v>
      </c>
      <c r="P201" s="372">
        <v>2867.102619530001</v>
      </c>
      <c r="Q201" s="94">
        <v>1144.0100146000004</v>
      </c>
      <c r="R201" s="95">
        <v>132.50687908999998</v>
      </c>
      <c r="S201" s="95">
        <v>185.97057634000004</v>
      </c>
      <c r="T201" s="95">
        <v>184.90163819999995</v>
      </c>
      <c r="U201" s="95">
        <v>102.70247692999999</v>
      </c>
      <c r="V201" s="95">
        <v>208.71156492000003</v>
      </c>
      <c r="W201" s="95">
        <v>201.90660901000007</v>
      </c>
      <c r="X201" s="95">
        <v>173.27607813</v>
      </c>
      <c r="Y201" s="95">
        <v>200.27993837</v>
      </c>
      <c r="Z201" s="95">
        <v>258.68305238000005</v>
      </c>
      <c r="AA201" s="95">
        <v>235.87274161000005</v>
      </c>
      <c r="AB201" s="96">
        <v>276.36466437999968</v>
      </c>
      <c r="AC201" s="422"/>
      <c r="AD201" s="85">
        <v>361.30260102</v>
      </c>
      <c r="AE201" s="86">
        <v>385.05067476000056</v>
      </c>
      <c r="AF201" s="86">
        <v>388.68277985999981</v>
      </c>
      <c r="AG201" s="86">
        <v>564.7765259099998</v>
      </c>
      <c r="AH201" s="86">
        <v>569.86734728999988</v>
      </c>
      <c r="AI201" s="86">
        <v>589.07698627000025</v>
      </c>
      <c r="AJ201" s="86">
        <v>705.17519440000012</v>
      </c>
      <c r="AK201" s="86">
        <v>699.43647604000012</v>
      </c>
      <c r="AL201" s="86">
        <v>532.38828426999976</v>
      </c>
      <c r="AM201" s="86">
        <v>609.00832833000015</v>
      </c>
      <c r="AN201" s="86">
        <v>533.02855387999989</v>
      </c>
      <c r="AO201" s="103">
        <v>637.73865752999973</v>
      </c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103"/>
      <c r="BB201" s="85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440"/>
      <c r="BO201" s="86"/>
      <c r="BP201" s="86"/>
      <c r="BQ201" s="86"/>
      <c r="BR201" s="86"/>
      <c r="BS201" s="86"/>
      <c r="BT201" s="86"/>
      <c r="BU201" s="86"/>
      <c r="BV201" s="86"/>
      <c r="BW201" s="380"/>
      <c r="BX201" s="380"/>
      <c r="BY201" s="380"/>
      <c r="BZ201" s="380"/>
      <c r="CA201" s="559"/>
      <c r="CB201" s="425"/>
      <c r="CC201" s="380"/>
      <c r="CD201" s="380"/>
      <c r="CE201" s="380"/>
      <c r="CF201" s="456"/>
      <c r="CG201" s="456"/>
      <c r="CH201" s="456"/>
      <c r="CI201" s="456"/>
      <c r="CJ201" s="456"/>
      <c r="CK201" s="456"/>
      <c r="CL201" s="456"/>
      <c r="CM201" s="452"/>
      <c r="CN201" s="584"/>
      <c r="CO201" s="456"/>
      <c r="CP201" s="456"/>
      <c r="CQ201" s="456"/>
      <c r="CR201" s="456"/>
      <c r="CS201" s="456"/>
      <c r="CT201" s="456"/>
      <c r="CU201" s="456"/>
      <c r="CV201" s="456"/>
      <c r="CW201" s="456"/>
      <c r="CX201" s="456"/>
      <c r="CY201" s="456"/>
      <c r="CZ201" s="456"/>
      <c r="DA201" s="584">
        <f t="shared" si="116"/>
        <v>0</v>
      </c>
      <c r="DB201" s="589"/>
      <c r="DC201" s="456"/>
      <c r="DD201" s="456"/>
      <c r="DE201" s="601"/>
      <c r="DF201" s="485"/>
      <c r="DG201" s="474"/>
      <c r="DH201" s="347"/>
      <c r="DN201" s="231"/>
      <c r="DO201" s="231"/>
      <c r="DP201" s="231"/>
      <c r="DQ201" s="231"/>
      <c r="DR201" s="231"/>
      <c r="DS201" s="231"/>
      <c r="DT201" s="231"/>
      <c r="DU201" s="231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</row>
    <row r="202" spans="1:135" ht="25.5" customHeight="1" thickBot="1" x14ac:dyDescent="0.3">
      <c r="A202" s="536"/>
      <c r="B202" s="629" t="s">
        <v>49</v>
      </c>
      <c r="C202" s="630"/>
      <c r="D202" s="52">
        <v>1035.1074391821471</v>
      </c>
      <c r="E202" s="26">
        <v>617.29818917252385</v>
      </c>
      <c r="F202" s="26">
        <v>492.34273981685595</v>
      </c>
      <c r="G202" s="26">
        <v>255.49119130778757</v>
      </c>
      <c r="H202" s="26">
        <v>133.21342049352481</v>
      </c>
      <c r="I202" s="26">
        <v>217.12717844278026</v>
      </c>
      <c r="J202" s="26">
        <v>420.55810831039594</v>
      </c>
      <c r="K202" s="26">
        <v>97.345708025009401</v>
      </c>
      <c r="L202" s="26">
        <v>241.02344544075174</v>
      </c>
      <c r="M202" s="53">
        <v>56.706900485698995</v>
      </c>
      <c r="N202" s="53">
        <v>301.46392794737596</v>
      </c>
      <c r="O202" s="54">
        <v>465.56158039234197</v>
      </c>
      <c r="P202" s="24">
        <v>4333.2398290171941</v>
      </c>
      <c r="Q202" s="46">
        <v>1759.4073217537787</v>
      </c>
      <c r="R202" s="32">
        <v>203.80220538437447</v>
      </c>
      <c r="S202" s="32">
        <v>286.07109876076845</v>
      </c>
      <c r="T202" s="32">
        <v>284.55622512427192</v>
      </c>
      <c r="U202" s="32">
        <v>158.19365224004829</v>
      </c>
      <c r="V202" s="32">
        <v>321.83532022228928</v>
      </c>
      <c r="W202" s="32">
        <v>311.66506073392617</v>
      </c>
      <c r="X202" s="32">
        <v>267.89348059288648</v>
      </c>
      <c r="Y202" s="32">
        <v>310.28569731910619</v>
      </c>
      <c r="Z202" s="32">
        <v>401.66234909147369</v>
      </c>
      <c r="AA202" s="32">
        <v>367.48501397354784</v>
      </c>
      <c r="AB202" s="64">
        <v>432.37528106915335</v>
      </c>
      <c r="AC202" s="80">
        <v>5105.232706265625</v>
      </c>
      <c r="AD202" s="253">
        <v>568.29286114435797</v>
      </c>
      <c r="AE202" s="127">
        <v>609.52751713158568</v>
      </c>
      <c r="AF202" s="127">
        <v>619.94514704890105</v>
      </c>
      <c r="AG202" s="127">
        <v>908.22842684638886</v>
      </c>
      <c r="AH202" s="127">
        <v>924.75223781484726</v>
      </c>
      <c r="AI202" s="127">
        <v>964.37793422261745</v>
      </c>
      <c r="AJ202" s="127">
        <v>1164.0538486519122</v>
      </c>
      <c r="AK202" s="127">
        <v>1165.4640056606918</v>
      </c>
      <c r="AL202" s="127">
        <v>894.61994900446496</v>
      </c>
      <c r="AM202" s="127">
        <v>1031.6113875247538</v>
      </c>
      <c r="AN202" s="127">
        <v>909.67719062268543</v>
      </c>
      <c r="AO202" s="254">
        <v>1095.6477684096901</v>
      </c>
      <c r="AP202" s="127">
        <v>1345.4480126535555</v>
      </c>
      <c r="AQ202" s="127">
        <v>1373.3099458137665</v>
      </c>
      <c r="AR202" s="127">
        <v>736.2122191575636</v>
      </c>
      <c r="AS202" s="127">
        <v>944.17979561569643</v>
      </c>
      <c r="AT202" s="127">
        <v>563.2187159700851</v>
      </c>
      <c r="AU202" s="127">
        <v>434.81434272221924</v>
      </c>
      <c r="AV202" s="127">
        <v>114.69610933462759</v>
      </c>
      <c r="AW202" s="127">
        <v>61.633185508540002</v>
      </c>
      <c r="AX202" s="127">
        <v>161.17402406185997</v>
      </c>
      <c r="AY202" s="127">
        <v>188.40761373625494</v>
      </c>
      <c r="AZ202" s="127">
        <v>96.325937755885988</v>
      </c>
      <c r="BA202" s="254">
        <v>85.497375655173016</v>
      </c>
      <c r="BB202" s="253">
        <v>26.870775157672004</v>
      </c>
      <c r="BC202" s="127">
        <v>60.332563590467593</v>
      </c>
      <c r="BD202" s="127">
        <v>44.402965743339998</v>
      </c>
      <c r="BE202" s="127">
        <v>34.096964490222788</v>
      </c>
      <c r="BF202" s="127">
        <v>45.432644392370008</v>
      </c>
      <c r="BG202" s="127">
        <v>937.55440210791039</v>
      </c>
      <c r="BH202" s="127">
        <v>222.83818454245699</v>
      </c>
      <c r="BI202" s="127">
        <v>610.94661341246683</v>
      </c>
      <c r="BJ202" s="127">
        <v>845.81833079960631</v>
      </c>
      <c r="BK202" s="127">
        <v>551.43045745737959</v>
      </c>
      <c r="BL202" s="127">
        <v>1323.8267258698488</v>
      </c>
      <c r="BM202" s="127">
        <v>2038.6334589082508</v>
      </c>
      <c r="BN202" s="439">
        <f>SUM(BB202:BM202)</f>
        <v>6742.1840864719916</v>
      </c>
      <c r="BO202" s="127">
        <v>318.06921616408096</v>
      </c>
      <c r="BP202" s="127">
        <v>402.20702001183759</v>
      </c>
      <c r="BQ202" s="127">
        <v>508.76506108034823</v>
      </c>
      <c r="BR202" s="127">
        <v>436.60072071790393</v>
      </c>
      <c r="BS202" s="127">
        <v>442.34751019067966</v>
      </c>
      <c r="BT202" s="127">
        <v>287.42836310920791</v>
      </c>
      <c r="BU202" s="127">
        <v>108.79849183955629</v>
      </c>
      <c r="BV202" s="127">
        <v>0</v>
      </c>
      <c r="BW202" s="379">
        <v>129.91283066973679</v>
      </c>
      <c r="BX202" s="379">
        <v>24.094637513112097</v>
      </c>
      <c r="BY202" s="379">
        <v>0</v>
      </c>
      <c r="BZ202" s="379">
        <v>28.764618371568798</v>
      </c>
      <c r="CA202" s="397">
        <f>SUM(BO202:BZ202)</f>
        <v>2686.9884696680319</v>
      </c>
      <c r="CB202" s="426">
        <v>35.239484474662902</v>
      </c>
      <c r="CC202" s="379">
        <v>2.0077821515752001</v>
      </c>
      <c r="CD202" s="379">
        <v>39.7955311047631</v>
      </c>
      <c r="CE202" s="379">
        <v>431.22842985711924</v>
      </c>
      <c r="CF202" s="379">
        <v>112.2872400222</v>
      </c>
      <c r="CG202" s="379">
        <v>24.181982687545197</v>
      </c>
      <c r="CH202" s="379">
        <v>50.420780025787401</v>
      </c>
      <c r="CI202" s="379">
        <v>167.255985905904</v>
      </c>
      <c r="CJ202" s="379">
        <v>111.83493235362002</v>
      </c>
      <c r="CK202" s="379">
        <v>150.3347541497244</v>
      </c>
      <c r="CL202" s="379">
        <v>1365.6205993787316</v>
      </c>
      <c r="CM202" s="429">
        <v>1674.2769674405781</v>
      </c>
      <c r="CN202" s="397">
        <f>SUM(CB202:CM202)</f>
        <v>4164.4844695522115</v>
      </c>
      <c r="CO202" s="379">
        <v>991.57866991418734</v>
      </c>
      <c r="CP202" s="379">
        <v>549.38439469749665</v>
      </c>
      <c r="CQ202" s="379">
        <v>492.95577259625861</v>
      </c>
      <c r="CR202" s="379">
        <v>1100.3788377546618</v>
      </c>
      <c r="CS202" s="379">
        <v>265.98639011486199</v>
      </c>
      <c r="CT202" s="379">
        <v>276.75358475797083</v>
      </c>
      <c r="CU202" s="379">
        <v>650.42133129625029</v>
      </c>
      <c r="CV202" s="379">
        <v>420.86866617078817</v>
      </c>
      <c r="CW202" s="379">
        <v>217.47025318313661</v>
      </c>
      <c r="CX202" s="379">
        <v>51.061771155582804</v>
      </c>
      <c r="CY202" s="379">
        <v>258.28241701195441</v>
      </c>
      <c r="CZ202" s="379">
        <v>174.9809322761507</v>
      </c>
      <c r="DA202" s="607">
        <f t="shared" si="116"/>
        <v>5450.1230209292989</v>
      </c>
      <c r="DB202" s="426">
        <v>74.852005503248307</v>
      </c>
      <c r="DC202" s="379">
        <v>101.20280430634561</v>
      </c>
      <c r="DD202" s="429">
        <v>203.56317616406605</v>
      </c>
      <c r="DE202" s="549">
        <f>SUM($CB202:$CD202)</f>
        <v>77.042797731001201</v>
      </c>
      <c r="DF202" s="485">
        <f>SUM($CO202:$CQ202)</f>
        <v>2033.9188372079425</v>
      </c>
      <c r="DG202" s="474">
        <f>SUM($DB202:$DD202)</f>
        <v>379.61798597365998</v>
      </c>
      <c r="DH202" s="359">
        <f t="shared" si="117"/>
        <v>-81.335637438965875</v>
      </c>
      <c r="DN202" s="231"/>
      <c r="DO202" s="231"/>
      <c r="DP202" s="231"/>
      <c r="DQ202" s="231"/>
      <c r="DR202" s="231"/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</row>
    <row r="203" spans="1:135" ht="20.100000000000001" customHeight="1" x14ac:dyDescent="0.25">
      <c r="A203" s="536"/>
      <c r="B203" s="28" t="s">
        <v>57</v>
      </c>
      <c r="C203" s="29"/>
      <c r="D203" s="85"/>
      <c r="E203" s="86"/>
      <c r="F203" s="86"/>
      <c r="G203" s="86">
        <v>1.8632546500000002</v>
      </c>
      <c r="H203" s="86">
        <v>1.29795171</v>
      </c>
      <c r="I203" s="86">
        <v>2.4299333399999998</v>
      </c>
      <c r="J203" s="86">
        <v>3.4498678799999998</v>
      </c>
      <c r="K203" s="86">
        <v>3.2364145899999999</v>
      </c>
      <c r="L203" s="86">
        <v>3.2364145900000003</v>
      </c>
      <c r="M203" s="86">
        <v>1.8301603200000001</v>
      </c>
      <c r="N203" s="86">
        <v>1.4296390299999997</v>
      </c>
      <c r="O203" s="88">
        <v>2.3864314599999998</v>
      </c>
      <c r="P203" s="372">
        <v>21.160067570000002</v>
      </c>
      <c r="Q203" s="94">
        <v>2.4535521</v>
      </c>
      <c r="R203" s="95">
        <v>1.0928285600000001</v>
      </c>
      <c r="S203" s="95">
        <v>4.0546364400000003</v>
      </c>
      <c r="T203" s="95">
        <v>0.70115695</v>
      </c>
      <c r="U203" s="95">
        <v>3.0864417199999998</v>
      </c>
      <c r="V203" s="95">
        <v>16.748808530000002</v>
      </c>
      <c r="W203" s="95">
        <v>1.40032399</v>
      </c>
      <c r="X203" s="95">
        <v>0.78088212000000001</v>
      </c>
      <c r="Y203" s="95">
        <v>1.7477363800000001</v>
      </c>
      <c r="Z203" s="95">
        <v>0.69235427999999999</v>
      </c>
      <c r="AA203" s="95">
        <v>1.3203370400000001</v>
      </c>
      <c r="AB203" s="96">
        <v>1.9696243800000002</v>
      </c>
      <c r="AC203" s="372"/>
      <c r="AD203" s="85">
        <v>1.57257932</v>
      </c>
      <c r="AE203" s="255">
        <v>0.61015176000000004</v>
      </c>
      <c r="AF203" s="255">
        <v>3.1434871699999998</v>
      </c>
      <c r="AG203" s="255">
        <v>0.15934404000000002</v>
      </c>
      <c r="AH203" s="255">
        <v>1.30205283</v>
      </c>
      <c r="AI203" s="255">
        <v>1.1362253600000001</v>
      </c>
      <c r="AJ203" s="255">
        <v>4.4724713599999992</v>
      </c>
      <c r="AK203" s="255">
        <v>2.9696200400000001</v>
      </c>
      <c r="AL203" s="255">
        <v>0.92968304000000002</v>
      </c>
      <c r="AM203" s="255">
        <v>0.92781623999999996</v>
      </c>
      <c r="AN203" s="255">
        <v>0.93694319000000015</v>
      </c>
      <c r="AO203" s="256">
        <v>2.1760111099999997</v>
      </c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6"/>
      <c r="BB203" s="286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441"/>
      <c r="BO203" s="255"/>
      <c r="BP203" s="255"/>
      <c r="BQ203" s="255"/>
      <c r="BR203" s="255"/>
      <c r="BS203" s="255"/>
      <c r="BT203" s="255"/>
      <c r="BU203" s="255"/>
      <c r="BV203" s="255"/>
      <c r="BW203" s="381"/>
      <c r="BX203" s="381"/>
      <c r="BY203" s="381"/>
      <c r="BZ203" s="381"/>
      <c r="CA203" s="560"/>
      <c r="CB203" s="427"/>
      <c r="CC203" s="381"/>
      <c r="CD203" s="381"/>
      <c r="CE203" s="381"/>
      <c r="CF203" s="457"/>
      <c r="CG203" s="457"/>
      <c r="CH203" s="457"/>
      <c r="CI203" s="457"/>
      <c r="CJ203" s="457"/>
      <c r="CK203" s="457"/>
      <c r="CL203" s="457"/>
      <c r="CM203" s="453"/>
      <c r="CN203" s="585"/>
      <c r="CO203" s="457"/>
      <c r="CP203" s="457"/>
      <c r="CQ203" s="457"/>
      <c r="CR203" s="457"/>
      <c r="CS203" s="457"/>
      <c r="CT203" s="457"/>
      <c r="CU203" s="457"/>
      <c r="CV203" s="457"/>
      <c r="CW203" s="457"/>
      <c r="CX203" s="457"/>
      <c r="CY203" s="457"/>
      <c r="CZ203" s="457"/>
      <c r="DA203" s="585">
        <f t="shared" si="116"/>
        <v>0</v>
      </c>
      <c r="DB203" s="590"/>
      <c r="DC203" s="457"/>
      <c r="DD203" s="457"/>
      <c r="DE203" s="569"/>
      <c r="DF203" s="497"/>
      <c r="DG203" s="499"/>
      <c r="DH203" s="347"/>
      <c r="DN203" s="231"/>
      <c r="DO203" s="231"/>
      <c r="DP203" s="231"/>
      <c r="DQ203" s="231"/>
      <c r="DR203" s="231"/>
      <c r="DS203" s="231"/>
      <c r="DT203" s="231"/>
      <c r="DU203" s="231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</row>
    <row r="204" spans="1:135" ht="19.5" customHeight="1" thickBot="1" x14ac:dyDescent="0.3">
      <c r="A204" s="536"/>
      <c r="B204" s="629" t="s">
        <v>49</v>
      </c>
      <c r="C204" s="630"/>
      <c r="D204" s="46">
        <v>0</v>
      </c>
      <c r="E204" s="32">
        <v>0</v>
      </c>
      <c r="F204" s="32">
        <v>0</v>
      </c>
      <c r="G204" s="32">
        <v>12.986884910500001</v>
      </c>
      <c r="H204" s="32">
        <v>9.0467234186999992</v>
      </c>
      <c r="I204" s="32">
        <v>16.936635379799998</v>
      </c>
      <c r="J204" s="32">
        <v>24.045579123599996</v>
      </c>
      <c r="K204" s="32">
        <v>22.557809692299998</v>
      </c>
      <c r="L204" s="32">
        <v>22.557809692300001</v>
      </c>
      <c r="M204" s="50">
        <v>12.7562174304</v>
      </c>
      <c r="N204" s="50">
        <v>9.9645840390999982</v>
      </c>
      <c r="O204" s="51">
        <v>16.633427276199999</v>
      </c>
      <c r="P204" s="24">
        <v>147.48567096289997</v>
      </c>
      <c r="Q204" s="52">
        <v>17.101258136999999</v>
      </c>
      <c r="R204" s="26">
        <v>7.6170150632000002</v>
      </c>
      <c r="S204" s="26">
        <v>28.260815986800001</v>
      </c>
      <c r="T204" s="26">
        <v>4.8870639415000001</v>
      </c>
      <c r="U204" s="26">
        <v>21.512498788399999</v>
      </c>
      <c r="V204" s="26">
        <v>116.73919545410001</v>
      </c>
      <c r="W204" s="26">
        <v>9.7602582103</v>
      </c>
      <c r="X204" s="26">
        <v>5.4427483764</v>
      </c>
      <c r="Y204" s="26">
        <v>12.1817225686</v>
      </c>
      <c r="Z204" s="26">
        <v>4.8257093315999997</v>
      </c>
      <c r="AA204" s="26">
        <v>9.2027491688000005</v>
      </c>
      <c r="AB204" s="64">
        <v>13.669193197200002</v>
      </c>
      <c r="AC204" s="24">
        <v>251.20022822390004</v>
      </c>
      <c r="AD204" s="253">
        <v>10.913700480800001</v>
      </c>
      <c r="AE204" s="127">
        <v>4.2260049592615347</v>
      </c>
      <c r="AF204" s="127">
        <v>21.716426204103236</v>
      </c>
      <c r="AG204" s="127">
        <v>1.0984115823999994</v>
      </c>
      <c r="AH204" s="127">
        <v>8.9711439987000006</v>
      </c>
      <c r="AI204" s="127">
        <v>7.8191241857333313</v>
      </c>
      <c r="AJ204" s="127">
        <v>30.753290164438706</v>
      </c>
      <c r="AK204" s="127">
        <v>20.401289674800008</v>
      </c>
      <c r="AL204" s="127">
        <v>6.386922484800003</v>
      </c>
      <c r="AM204" s="127">
        <v>6.3740975688000026</v>
      </c>
      <c r="AN204" s="127">
        <v>6.4280549121933399</v>
      </c>
      <c r="AO204" s="254">
        <v>14.927436214599998</v>
      </c>
      <c r="AP204" s="127">
        <v>20.221767369999998</v>
      </c>
      <c r="AQ204" s="127">
        <v>345.67738926279998</v>
      </c>
      <c r="AR204" s="127">
        <v>37.123845666600005</v>
      </c>
      <c r="AS204" s="127">
        <v>366.13527261920001</v>
      </c>
      <c r="AT204" s="127">
        <v>283.74760173760012</v>
      </c>
      <c r="AU204" s="127">
        <v>204.4655765418</v>
      </c>
      <c r="AV204" s="127">
        <v>67.132266779200009</v>
      </c>
      <c r="AW204" s="127">
        <v>275.58482332220001</v>
      </c>
      <c r="AX204" s="127">
        <v>36.416252170200003</v>
      </c>
      <c r="AY204" s="127">
        <v>395.13914091959987</v>
      </c>
      <c r="AZ204" s="127">
        <v>7.6781724432000003</v>
      </c>
      <c r="BA204" s="254">
        <v>0</v>
      </c>
      <c r="BB204" s="253">
        <v>0</v>
      </c>
      <c r="BC204" s="127">
        <v>3.5665920668000002</v>
      </c>
      <c r="BD204" s="127">
        <v>0.54875431240000005</v>
      </c>
      <c r="BE204" s="127">
        <v>11.2392013244</v>
      </c>
      <c r="BF204" s="127">
        <v>0</v>
      </c>
      <c r="BG204" s="127">
        <v>0</v>
      </c>
      <c r="BH204" s="127">
        <v>4.6541689208000001</v>
      </c>
      <c r="BI204" s="127">
        <v>2.1899441424000003</v>
      </c>
      <c r="BJ204" s="127">
        <v>2.1951083504000004</v>
      </c>
      <c r="BK204" s="127">
        <v>3.2907940674000002</v>
      </c>
      <c r="BL204" s="127">
        <v>64.540079333800008</v>
      </c>
      <c r="BM204" s="127">
        <v>0</v>
      </c>
      <c r="BN204" s="439">
        <f>SUM(BB204:BM204)</f>
        <v>92.224642518400017</v>
      </c>
      <c r="BO204" s="127">
        <v>0</v>
      </c>
      <c r="BP204" s="127">
        <v>0</v>
      </c>
      <c r="BQ204" s="127">
        <v>0</v>
      </c>
      <c r="BR204" s="127">
        <v>0</v>
      </c>
      <c r="BS204" s="127">
        <v>0</v>
      </c>
      <c r="BT204" s="127">
        <v>0</v>
      </c>
      <c r="BU204" s="127">
        <v>0</v>
      </c>
      <c r="BV204" s="127">
        <v>0</v>
      </c>
      <c r="BW204" s="379">
        <v>0</v>
      </c>
      <c r="BX204" s="379">
        <v>0</v>
      </c>
      <c r="BY204" s="379">
        <v>0</v>
      </c>
      <c r="BZ204" s="379">
        <v>0</v>
      </c>
      <c r="CA204" s="397">
        <f>SUM(BO204:BZ204)</f>
        <v>0</v>
      </c>
      <c r="CB204" s="426">
        <v>0</v>
      </c>
      <c r="CC204" s="379">
        <v>0</v>
      </c>
      <c r="CD204" s="379">
        <v>0</v>
      </c>
      <c r="CE204" s="379">
        <v>0</v>
      </c>
      <c r="CF204" s="458">
        <v>0</v>
      </c>
      <c r="CG204" s="458">
        <v>0</v>
      </c>
      <c r="CH204" s="458">
        <v>0</v>
      </c>
      <c r="CI204" s="458">
        <v>0</v>
      </c>
      <c r="CJ204" s="458">
        <v>0</v>
      </c>
      <c r="CK204" s="458">
        <v>0</v>
      </c>
      <c r="CL204" s="458">
        <v>0</v>
      </c>
      <c r="CM204" s="451">
        <v>0</v>
      </c>
      <c r="CN204" s="397">
        <f>SUM(CB204:CM204)</f>
        <v>0</v>
      </c>
      <c r="CO204" s="458">
        <v>0</v>
      </c>
      <c r="CP204" s="458">
        <v>0</v>
      </c>
      <c r="CQ204" s="458">
        <v>0</v>
      </c>
      <c r="CR204" s="458">
        <v>0</v>
      </c>
      <c r="CS204" s="458">
        <v>0</v>
      </c>
      <c r="CT204" s="458">
        <v>0</v>
      </c>
      <c r="CU204" s="458">
        <v>0</v>
      </c>
      <c r="CV204" s="458">
        <v>0</v>
      </c>
      <c r="CW204" s="458">
        <v>0</v>
      </c>
      <c r="CX204" s="458">
        <v>0</v>
      </c>
      <c r="CY204" s="458">
        <v>0</v>
      </c>
      <c r="CZ204" s="458">
        <v>0</v>
      </c>
      <c r="DA204" s="608">
        <f t="shared" si="116"/>
        <v>0</v>
      </c>
      <c r="DB204" s="591">
        <v>0</v>
      </c>
      <c r="DC204" s="458">
        <v>0</v>
      </c>
      <c r="DD204" s="458">
        <v>0</v>
      </c>
      <c r="DE204" s="101">
        <f t="shared" ref="DE204:DE209" si="118">SUM($CB204:$CD204)</f>
        <v>0</v>
      </c>
      <c r="DF204" s="500">
        <f t="shared" ref="DF204:DF209" si="119">SUM($CO204:$CQ204)</f>
        <v>0</v>
      </c>
      <c r="DG204" s="503">
        <f t="shared" ref="DG204:DG209" si="120">SUM($DB204:$DD204)</f>
        <v>0</v>
      </c>
      <c r="DH204" s="359"/>
      <c r="DN204" s="231"/>
      <c r="DO204" s="231"/>
      <c r="DP204" s="231"/>
      <c r="DQ204" s="231"/>
      <c r="DR204" s="231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</row>
    <row r="205" spans="1:135" ht="20.100000000000001" customHeight="1" thickBot="1" x14ac:dyDescent="0.3">
      <c r="A205" s="536"/>
      <c r="B205" s="326"/>
      <c r="C205" s="323" t="s">
        <v>115</v>
      </c>
      <c r="D205" s="329">
        <f t="shared" ref="D205" si="121">+D206+D207+D208+D209</f>
        <v>1005</v>
      </c>
      <c r="E205" s="328">
        <f t="shared" ref="E205" si="122">+E206+E207+E208+E209</f>
        <v>849</v>
      </c>
      <c r="F205" s="328">
        <f t="shared" ref="F205" si="123">+F206+F207+F208+F209</f>
        <v>998</v>
      </c>
      <c r="G205" s="328">
        <f t="shared" ref="G205" si="124">+G206+G207+G208+G209</f>
        <v>954</v>
      </c>
      <c r="H205" s="328">
        <f t="shared" ref="H205" si="125">+H206+H207+H208+H209</f>
        <v>795</v>
      </c>
      <c r="I205" s="328">
        <f t="shared" ref="I205" si="126">+I206+I207+I208+I209</f>
        <v>665</v>
      </c>
      <c r="J205" s="328">
        <f t="shared" ref="J205" si="127">+J206+J207+J208+J209</f>
        <v>655</v>
      </c>
      <c r="K205" s="328">
        <f t="shared" ref="K205" si="128">+K206+K207+K208+K209</f>
        <v>438</v>
      </c>
      <c r="L205" s="328">
        <f t="shared" ref="L205" si="129">+L206+L207+L208+L209</f>
        <v>439</v>
      </c>
      <c r="M205" s="328">
        <f t="shared" ref="M205" si="130">+M206+M207+M208+M209</f>
        <v>949</v>
      </c>
      <c r="N205" s="328">
        <f t="shared" ref="N205" si="131">+N206+N207+N208+N209</f>
        <v>796</v>
      </c>
      <c r="O205" s="330">
        <f t="shared" ref="O205" si="132">+O206+O207+O208+O209</f>
        <v>740</v>
      </c>
      <c r="P205" s="328">
        <f t="shared" ref="P205" si="133">+P206+P207+P208+P209</f>
        <v>9283</v>
      </c>
      <c r="Q205" s="329">
        <f t="shared" ref="Q205" si="134">+Q206+Q207+Q208+Q209</f>
        <v>490</v>
      </c>
      <c r="R205" s="328">
        <f t="shared" ref="R205" si="135">+R206+R207+R208+R209</f>
        <v>437</v>
      </c>
      <c r="S205" s="328">
        <f t="shared" ref="S205" si="136">+S206+S207+S208+S209</f>
        <v>508</v>
      </c>
      <c r="T205" s="328">
        <f t="shared" ref="T205" si="137">+T206+T207+T208+T209</f>
        <v>760</v>
      </c>
      <c r="U205" s="328">
        <f t="shared" ref="U205" si="138">+U206+U207+U208+U209</f>
        <v>432</v>
      </c>
      <c r="V205" s="328">
        <f t="shared" ref="V205" si="139">+V206+V207+V208+V209</f>
        <v>780</v>
      </c>
      <c r="W205" s="328">
        <f t="shared" ref="W205" si="140">+W206+W207+W208+W209</f>
        <v>552</v>
      </c>
      <c r="X205" s="328">
        <f t="shared" ref="X205" si="141">+X206+X207+X208+X209</f>
        <v>642</v>
      </c>
      <c r="Y205" s="328">
        <f t="shared" ref="Y205" si="142">+Y206+Y207+Y208+Y209</f>
        <v>843</v>
      </c>
      <c r="Z205" s="328">
        <f t="shared" ref="Z205" si="143">+Z206+Z207+Z208+Z209</f>
        <v>949</v>
      </c>
      <c r="AA205" s="328">
        <f t="shared" ref="AA205" si="144">+AA206+AA207+AA208+AA209</f>
        <v>913</v>
      </c>
      <c r="AB205" s="330">
        <f t="shared" ref="AB205" si="145">+AB206+AB207+AB208+AB209</f>
        <v>1160</v>
      </c>
      <c r="AC205" s="328">
        <f t="shared" ref="AC205" si="146">+AC206+AC207+AC208+AC209</f>
        <v>8466</v>
      </c>
      <c r="AD205" s="329">
        <f t="shared" ref="AD205" si="147">+AD206+AD207+AD208+AD209</f>
        <v>964</v>
      </c>
      <c r="AE205" s="328">
        <f t="shared" ref="AE205" si="148">+AE206+AE207+AE208+AE209</f>
        <v>1266</v>
      </c>
      <c r="AF205" s="328">
        <f t="shared" ref="AF205" si="149">+AF206+AF207+AF208+AF209</f>
        <v>1713</v>
      </c>
      <c r="AG205" s="328">
        <f t="shared" ref="AG205" si="150">+AG206+AG207+AG208+AG209</f>
        <v>1683</v>
      </c>
      <c r="AH205" s="328">
        <f t="shared" ref="AH205" si="151">+AH206+AH207+AH208+AH209</f>
        <v>1659</v>
      </c>
      <c r="AI205" s="328">
        <f t="shared" ref="AI205" si="152">+AI206+AI207+AI208+AI209</f>
        <v>1651</v>
      </c>
      <c r="AJ205" s="328">
        <f t="shared" ref="AJ205" si="153">+AJ206+AJ207+AJ208+AJ209</f>
        <v>1826</v>
      </c>
      <c r="AK205" s="328">
        <f t="shared" ref="AK205" si="154">+AK206+AK207+AK208+AK209</f>
        <v>1873</v>
      </c>
      <c r="AL205" s="328">
        <f t="shared" ref="AL205" si="155">+AL206+AL207+AL208+AL209</f>
        <v>1834</v>
      </c>
      <c r="AM205" s="328">
        <f t="shared" ref="AM205" si="156">+AM206+AM207+AM208+AM209</f>
        <v>1491</v>
      </c>
      <c r="AN205" s="328">
        <f t="shared" ref="AN205" si="157">+AN206+AN207+AN208+AN209</f>
        <v>1167</v>
      </c>
      <c r="AO205" s="330">
        <f t="shared" ref="AO205" si="158">+AO206+AO207+AO208+AO209</f>
        <v>1723</v>
      </c>
      <c r="AP205" s="328">
        <f t="shared" ref="AP205" si="159">+AP206+AP207+AP208+AP209</f>
        <v>1371</v>
      </c>
      <c r="AQ205" s="328">
        <f t="shared" ref="AQ205" si="160">+AQ206+AQ207+AQ208+AQ209</f>
        <v>1395</v>
      </c>
      <c r="AR205" s="328">
        <f t="shared" ref="AR205" si="161">+AR206+AR207+AR208+AR209</f>
        <v>1724</v>
      </c>
      <c r="AS205" s="328">
        <f t="shared" ref="AS205" si="162">+AS206+AS207+AS208+AS209</f>
        <v>1278</v>
      </c>
      <c r="AT205" s="328">
        <f t="shared" ref="AT205" si="163">+AT206+AT207+AT208+AT209</f>
        <v>1867</v>
      </c>
      <c r="AU205" s="328">
        <f t="shared" ref="AU205" si="164">+AU206+AU207+AU208+AU209</f>
        <v>1375</v>
      </c>
      <c r="AV205" s="328">
        <f t="shared" ref="AV205" si="165">+AV206+AV207+AV208+AV209</f>
        <v>1572</v>
      </c>
      <c r="AW205" s="328">
        <f t="shared" ref="AW205" si="166">+AW206+AW207+AW208+AW209</f>
        <v>1603</v>
      </c>
      <c r="AX205" s="328">
        <f t="shared" ref="AX205" si="167">+AX206+AX207+AX208+AX209</f>
        <v>1774</v>
      </c>
      <c r="AY205" s="328">
        <f t="shared" ref="AY205" si="168">+AY206+AY207+AY208+AY209</f>
        <v>2014</v>
      </c>
      <c r="AZ205" s="328">
        <f t="shared" ref="AZ205" si="169">+AZ206+AZ207+AZ208+AZ209</f>
        <v>1986</v>
      </c>
      <c r="BA205" s="328">
        <f t="shared" ref="BA205" si="170">+BA206+BA207+BA208+BA209</f>
        <v>1603</v>
      </c>
      <c r="BB205" s="329">
        <f t="shared" ref="BB205" si="171">+BB206+BB207+BB208+BB209</f>
        <v>1507</v>
      </c>
      <c r="BC205" s="328">
        <f t="shared" ref="BC205" si="172">+BC206+BC207+BC208+BC209</f>
        <v>1834</v>
      </c>
      <c r="BD205" s="328">
        <f t="shared" ref="BD205" si="173">+BD206+BD207+BD208+BD209</f>
        <v>1619</v>
      </c>
      <c r="BE205" s="328">
        <f t="shared" ref="BE205" si="174">+BE206+BE207+BE208+BE209</f>
        <v>1795</v>
      </c>
      <c r="BF205" s="328">
        <f t="shared" ref="BF205" si="175">+BF206+BF207+BF208+BF209</f>
        <v>2216</v>
      </c>
      <c r="BG205" s="328">
        <f t="shared" ref="BG205" si="176">+BG206+BG207+BG208+BG209</f>
        <v>2537</v>
      </c>
      <c r="BH205" s="328">
        <f t="shared" ref="BH205" si="177">+BH206+BH207+BH208+BH209</f>
        <v>2553</v>
      </c>
      <c r="BI205" s="328">
        <f t="shared" ref="BI205" si="178">+BI206+BI207+BI208+BI209</f>
        <v>2731</v>
      </c>
      <c r="BJ205" s="328">
        <f t="shared" ref="BJ205" si="179">+BJ206+BJ207+BJ208+BJ209</f>
        <v>3366</v>
      </c>
      <c r="BK205" s="328">
        <f t="shared" ref="BK205" si="180">+BK206+BK207+BK208+BK209</f>
        <v>3911</v>
      </c>
      <c r="BL205" s="328">
        <f t="shared" ref="BL205" si="181">+BL206+BL207+BL208+BL209</f>
        <v>5053</v>
      </c>
      <c r="BM205" s="328">
        <f t="shared" ref="BM205" si="182">+BM206+BM207+BM208+BM209</f>
        <v>5449</v>
      </c>
      <c r="BN205" s="442">
        <f>SUM(BB205:BM205)</f>
        <v>34571</v>
      </c>
      <c r="BO205" s="328">
        <f t="shared" ref="BO205" si="183">+BO206+BO207+BO208+BO209</f>
        <v>6183</v>
      </c>
      <c r="BP205" s="328">
        <f t="shared" ref="BP205" si="184">+BP206+BP207+BP208+BP209</f>
        <v>6074</v>
      </c>
      <c r="BQ205" s="328">
        <f t="shared" ref="BQ205" si="185">+BQ206+BQ207+BQ208+BQ209</f>
        <v>4677</v>
      </c>
      <c r="BR205" s="328">
        <f t="shared" ref="BR205" si="186">+BR206+BR207+BR208+BR209</f>
        <v>4799</v>
      </c>
      <c r="BS205" s="328">
        <f t="shared" ref="BS205" si="187">+BS206+BS207+BS208+BS209</f>
        <v>3311</v>
      </c>
      <c r="BT205" s="328">
        <f t="shared" ref="BT205" si="188">+BT206+BT207+BT208+BT209</f>
        <v>2141</v>
      </c>
      <c r="BU205" s="328">
        <f t="shared" ref="BU205" si="189">+BU206+BU207+BU208+BU209</f>
        <v>3086</v>
      </c>
      <c r="BV205" s="328">
        <f t="shared" ref="BV205" si="190">+BV206+BV207+BV208+BV209</f>
        <v>2587</v>
      </c>
      <c r="BW205" s="328">
        <f t="shared" ref="BW205" si="191">+BW206+BW207+BW208+BW209</f>
        <v>3070</v>
      </c>
      <c r="BX205" s="328">
        <f t="shared" ref="BX205" si="192">+BX206+BX207+BX208+BX209</f>
        <v>3895</v>
      </c>
      <c r="BY205" s="328">
        <f t="shared" ref="BY205" si="193">+BY206+BY207+BY208+BY209</f>
        <v>4224</v>
      </c>
      <c r="BZ205" s="328">
        <f t="shared" ref="BZ205:CL205" si="194">+BZ206+BZ207+BZ208+BZ209</f>
        <v>6616</v>
      </c>
      <c r="CA205" s="442">
        <f>SUM(BO205:BZ205)</f>
        <v>50663</v>
      </c>
      <c r="CB205" s="329">
        <f t="shared" si="194"/>
        <v>3395</v>
      </c>
      <c r="CC205" s="328">
        <f t="shared" si="194"/>
        <v>5176</v>
      </c>
      <c r="CD205" s="328">
        <f t="shared" si="194"/>
        <v>4338</v>
      </c>
      <c r="CE205" s="328">
        <f t="shared" si="194"/>
        <v>3292</v>
      </c>
      <c r="CF205" s="328">
        <f t="shared" si="194"/>
        <v>3787</v>
      </c>
      <c r="CG205" s="328">
        <f t="shared" ref="CG205:CH205" si="195">+CG206+CG207+CG208+CG209</f>
        <v>3845</v>
      </c>
      <c r="CH205" s="328">
        <f t="shared" si="195"/>
        <v>3326</v>
      </c>
      <c r="CI205" s="328">
        <f t="shared" si="194"/>
        <v>3396</v>
      </c>
      <c r="CJ205" s="328">
        <f t="shared" si="194"/>
        <v>4137</v>
      </c>
      <c r="CK205" s="328">
        <f t="shared" si="194"/>
        <v>4378</v>
      </c>
      <c r="CL205" s="328">
        <f t="shared" si="194"/>
        <v>3813</v>
      </c>
      <c r="CM205" s="330">
        <f t="shared" ref="CM205:DD205" si="196">+CM206+CM207+CM208+CM209</f>
        <v>3348</v>
      </c>
      <c r="CN205" s="442">
        <f>SUM(CB205:CM205)</f>
        <v>46231</v>
      </c>
      <c r="CO205" s="328">
        <f t="shared" si="196"/>
        <v>2848</v>
      </c>
      <c r="CP205" s="328">
        <f t="shared" si="196"/>
        <v>2678</v>
      </c>
      <c r="CQ205" s="328">
        <f t="shared" si="196"/>
        <v>3286</v>
      </c>
      <c r="CR205" s="328">
        <f t="shared" si="196"/>
        <v>3884</v>
      </c>
      <c r="CS205" s="328">
        <f t="shared" si="196"/>
        <v>3411</v>
      </c>
      <c r="CT205" s="328">
        <f t="shared" si="196"/>
        <v>3787</v>
      </c>
      <c r="CU205" s="328">
        <f t="shared" si="196"/>
        <v>3818</v>
      </c>
      <c r="CV205" s="328">
        <f t="shared" si="196"/>
        <v>3963</v>
      </c>
      <c r="CW205" s="328">
        <f t="shared" si="196"/>
        <v>3809</v>
      </c>
      <c r="CX205" s="328">
        <f t="shared" si="196"/>
        <v>3395</v>
      </c>
      <c r="CY205" s="328">
        <f t="shared" si="196"/>
        <v>3581</v>
      </c>
      <c r="CZ205" s="328">
        <f t="shared" si="196"/>
        <v>3573</v>
      </c>
      <c r="DA205" s="442">
        <f t="shared" si="116"/>
        <v>42033</v>
      </c>
      <c r="DB205" s="329">
        <f t="shared" si="196"/>
        <v>3789</v>
      </c>
      <c r="DC205" s="328">
        <f t="shared" si="196"/>
        <v>3367</v>
      </c>
      <c r="DD205" s="328">
        <f t="shared" si="196"/>
        <v>4593</v>
      </c>
      <c r="DE205" s="329">
        <f t="shared" si="118"/>
        <v>12909</v>
      </c>
      <c r="DF205" s="388">
        <f t="shared" si="119"/>
        <v>8812</v>
      </c>
      <c r="DG205" s="389">
        <f t="shared" si="120"/>
        <v>11749</v>
      </c>
      <c r="DH205" s="543">
        <f t="shared" si="117"/>
        <v>33.329550612800716</v>
      </c>
      <c r="DN205" s="231"/>
      <c r="DO205" s="231"/>
      <c r="DP205" s="231"/>
      <c r="DQ205" s="231"/>
      <c r="DR205" s="231"/>
      <c r="DS205" s="231"/>
      <c r="DT205" s="231"/>
      <c r="DU205" s="231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</row>
    <row r="206" spans="1:135" ht="20.100000000000001" customHeight="1" x14ac:dyDescent="0.25">
      <c r="A206" s="536"/>
      <c r="B206" s="668" t="s">
        <v>33</v>
      </c>
      <c r="C206" s="669"/>
      <c r="D206" s="39">
        <v>226</v>
      </c>
      <c r="E206" s="12">
        <v>217</v>
      </c>
      <c r="F206" s="12">
        <v>277</v>
      </c>
      <c r="G206" s="12">
        <v>302</v>
      </c>
      <c r="H206" s="12">
        <v>256</v>
      </c>
      <c r="I206" s="12">
        <v>207</v>
      </c>
      <c r="J206" s="12">
        <v>176</v>
      </c>
      <c r="K206" s="12">
        <v>80</v>
      </c>
      <c r="L206" s="12">
        <v>113</v>
      </c>
      <c r="M206" s="57">
        <v>423</v>
      </c>
      <c r="N206" s="57">
        <v>275</v>
      </c>
      <c r="O206" s="58">
        <v>196</v>
      </c>
      <c r="P206" s="80">
        <v>2748</v>
      </c>
      <c r="Q206" s="52">
        <v>243</v>
      </c>
      <c r="R206" s="26">
        <v>221</v>
      </c>
      <c r="S206" s="26">
        <v>126</v>
      </c>
      <c r="T206" s="26">
        <v>484</v>
      </c>
      <c r="U206" s="26">
        <v>158</v>
      </c>
      <c r="V206" s="26">
        <v>352</v>
      </c>
      <c r="W206" s="26">
        <v>233</v>
      </c>
      <c r="X206" s="26">
        <v>356</v>
      </c>
      <c r="Y206" s="26">
        <v>442</v>
      </c>
      <c r="Z206" s="26">
        <v>423</v>
      </c>
      <c r="AA206" s="26">
        <v>490</v>
      </c>
      <c r="AB206" s="159">
        <v>598</v>
      </c>
      <c r="AC206" s="80">
        <v>4126</v>
      </c>
      <c r="AD206" s="52">
        <v>518</v>
      </c>
      <c r="AE206" s="26">
        <v>567</v>
      </c>
      <c r="AF206" s="26">
        <v>572</v>
      </c>
      <c r="AG206" s="26">
        <v>1121</v>
      </c>
      <c r="AH206" s="26">
        <v>934</v>
      </c>
      <c r="AI206" s="26">
        <v>950</v>
      </c>
      <c r="AJ206" s="26">
        <v>982</v>
      </c>
      <c r="AK206" s="26">
        <v>895</v>
      </c>
      <c r="AL206" s="26">
        <v>1056</v>
      </c>
      <c r="AM206" s="26">
        <v>855</v>
      </c>
      <c r="AN206" s="26">
        <v>642</v>
      </c>
      <c r="AO206" s="76">
        <v>949</v>
      </c>
      <c r="AP206" s="31">
        <v>793</v>
      </c>
      <c r="AQ206" s="31">
        <v>910</v>
      </c>
      <c r="AR206" s="31">
        <v>1181</v>
      </c>
      <c r="AS206" s="31">
        <v>794</v>
      </c>
      <c r="AT206" s="31">
        <v>1135</v>
      </c>
      <c r="AU206" s="31">
        <v>924</v>
      </c>
      <c r="AV206" s="31">
        <v>1099</v>
      </c>
      <c r="AW206" s="31">
        <v>1062</v>
      </c>
      <c r="AX206" s="31">
        <v>1378</v>
      </c>
      <c r="AY206" s="31">
        <v>1520</v>
      </c>
      <c r="AZ206" s="31">
        <v>1548</v>
      </c>
      <c r="BA206" s="133">
        <v>1253</v>
      </c>
      <c r="BB206" s="52">
        <v>1113</v>
      </c>
      <c r="BC206" s="26">
        <v>1120</v>
      </c>
      <c r="BD206" s="26">
        <v>1134</v>
      </c>
      <c r="BE206" s="26">
        <v>1242</v>
      </c>
      <c r="BF206" s="26">
        <v>1483</v>
      </c>
      <c r="BG206" s="26">
        <v>1863</v>
      </c>
      <c r="BH206" s="26">
        <v>2011</v>
      </c>
      <c r="BI206" s="26">
        <v>1970</v>
      </c>
      <c r="BJ206" s="26">
        <v>2479</v>
      </c>
      <c r="BK206" s="26">
        <v>3277</v>
      </c>
      <c r="BL206" s="26">
        <v>4285</v>
      </c>
      <c r="BM206" s="26">
        <v>4713</v>
      </c>
      <c r="BN206" s="443">
        <f>SUM(BB206:BM206)</f>
        <v>26690</v>
      </c>
      <c r="BO206" s="26">
        <v>5534</v>
      </c>
      <c r="BP206" s="26">
        <v>5496</v>
      </c>
      <c r="BQ206" s="26">
        <v>4195</v>
      </c>
      <c r="BR206" s="26">
        <v>4259</v>
      </c>
      <c r="BS206" s="26">
        <v>2564</v>
      </c>
      <c r="BT206" s="26">
        <v>1592</v>
      </c>
      <c r="BU206" s="26">
        <v>2363</v>
      </c>
      <c r="BV206" s="26">
        <v>1937</v>
      </c>
      <c r="BW206" s="98">
        <v>2347</v>
      </c>
      <c r="BX206" s="98">
        <v>3050</v>
      </c>
      <c r="BY206" s="98">
        <v>3326</v>
      </c>
      <c r="BZ206" s="98">
        <v>6029</v>
      </c>
      <c r="CA206" s="433">
        <f>SUM(BO206:BZ206)</f>
        <v>42692</v>
      </c>
      <c r="CB206" s="137">
        <v>2854</v>
      </c>
      <c r="CC206" s="98">
        <v>4546</v>
      </c>
      <c r="CD206" s="98">
        <v>3803</v>
      </c>
      <c r="CE206" s="98">
        <v>2743</v>
      </c>
      <c r="CF206" s="98">
        <v>3396</v>
      </c>
      <c r="CG206" s="98">
        <v>3329</v>
      </c>
      <c r="CH206" s="98">
        <v>2805</v>
      </c>
      <c r="CI206" s="98">
        <v>2991</v>
      </c>
      <c r="CJ206" s="98">
        <v>3697</v>
      </c>
      <c r="CK206" s="98">
        <v>3947</v>
      </c>
      <c r="CL206" s="98">
        <v>3427</v>
      </c>
      <c r="CM206" s="241">
        <v>2775</v>
      </c>
      <c r="CN206" s="433">
        <f>SUM(CB206:CM206)</f>
        <v>40313</v>
      </c>
      <c r="CO206" s="98">
        <v>2343</v>
      </c>
      <c r="CP206" s="98">
        <v>2445</v>
      </c>
      <c r="CQ206" s="98">
        <v>2655</v>
      </c>
      <c r="CR206" s="98">
        <v>3274</v>
      </c>
      <c r="CS206" s="98">
        <v>3008</v>
      </c>
      <c r="CT206" s="98">
        <v>3201</v>
      </c>
      <c r="CU206" s="98">
        <v>3462</v>
      </c>
      <c r="CV206" s="98">
        <v>3646</v>
      </c>
      <c r="CW206" s="98">
        <v>3409</v>
      </c>
      <c r="CX206" s="98">
        <v>3156</v>
      </c>
      <c r="CY206" s="98">
        <v>3204</v>
      </c>
      <c r="CZ206" s="98">
        <v>3306</v>
      </c>
      <c r="DA206" s="433">
        <f t="shared" si="116"/>
        <v>37109</v>
      </c>
      <c r="DB206" s="137">
        <v>3455</v>
      </c>
      <c r="DC206" s="98">
        <v>3129</v>
      </c>
      <c r="DD206" s="98">
        <v>4245</v>
      </c>
      <c r="DE206" s="548">
        <f t="shared" si="118"/>
        <v>11203</v>
      </c>
      <c r="DF206" s="497">
        <f t="shared" si="119"/>
        <v>7443</v>
      </c>
      <c r="DG206" s="499">
        <f t="shared" si="120"/>
        <v>10829</v>
      </c>
      <c r="DH206" s="357">
        <f t="shared" si="117"/>
        <v>45.492408974875723</v>
      </c>
      <c r="DN206" s="231"/>
      <c r="DO206" s="231"/>
      <c r="DP206" s="231"/>
      <c r="DQ206" s="231"/>
      <c r="DR206" s="231"/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</row>
    <row r="207" spans="1:135" ht="20.100000000000001" customHeight="1" x14ac:dyDescent="0.25">
      <c r="A207" s="536"/>
      <c r="B207" s="59" t="s">
        <v>34</v>
      </c>
      <c r="C207" s="160"/>
      <c r="D207" s="39">
        <v>441</v>
      </c>
      <c r="E207" s="12">
        <v>354</v>
      </c>
      <c r="F207" s="12">
        <v>416</v>
      </c>
      <c r="G207" s="12">
        <v>467</v>
      </c>
      <c r="H207" s="12">
        <v>380</v>
      </c>
      <c r="I207" s="12">
        <v>308</v>
      </c>
      <c r="J207" s="12">
        <v>299</v>
      </c>
      <c r="K207" s="12">
        <v>280</v>
      </c>
      <c r="L207" s="12">
        <v>235</v>
      </c>
      <c r="M207" s="57">
        <v>427</v>
      </c>
      <c r="N207" s="57">
        <v>441</v>
      </c>
      <c r="O207" s="58">
        <v>442</v>
      </c>
      <c r="P207" s="80">
        <v>4490</v>
      </c>
      <c r="Q207" s="52">
        <v>183</v>
      </c>
      <c r="R207" s="26">
        <v>172</v>
      </c>
      <c r="S207" s="26">
        <v>271</v>
      </c>
      <c r="T207" s="26">
        <v>191</v>
      </c>
      <c r="U207" s="26">
        <v>198</v>
      </c>
      <c r="V207" s="26">
        <v>282</v>
      </c>
      <c r="W207" s="26">
        <v>213</v>
      </c>
      <c r="X207" s="26">
        <v>195</v>
      </c>
      <c r="Y207" s="26">
        <v>315</v>
      </c>
      <c r="Z207" s="26">
        <v>427</v>
      </c>
      <c r="AA207" s="26">
        <v>289</v>
      </c>
      <c r="AB207" s="159">
        <v>423</v>
      </c>
      <c r="AC207" s="80">
        <v>3159</v>
      </c>
      <c r="AD207" s="52">
        <v>348</v>
      </c>
      <c r="AE207" s="26">
        <v>454</v>
      </c>
      <c r="AF207" s="26">
        <v>352</v>
      </c>
      <c r="AG207" s="26">
        <v>378</v>
      </c>
      <c r="AH207" s="26">
        <v>497</v>
      </c>
      <c r="AI207" s="26">
        <v>467</v>
      </c>
      <c r="AJ207" s="26">
        <v>565</v>
      </c>
      <c r="AK207" s="26">
        <v>639</v>
      </c>
      <c r="AL207" s="26">
        <v>578</v>
      </c>
      <c r="AM207" s="26">
        <v>430</v>
      </c>
      <c r="AN207" s="26">
        <v>351</v>
      </c>
      <c r="AO207" s="76">
        <v>537</v>
      </c>
      <c r="AP207" s="26">
        <v>381</v>
      </c>
      <c r="AQ207" s="26">
        <v>331</v>
      </c>
      <c r="AR207" s="26">
        <v>421</v>
      </c>
      <c r="AS207" s="26">
        <v>358</v>
      </c>
      <c r="AT207" s="26">
        <v>576</v>
      </c>
      <c r="AU207" s="26">
        <v>321</v>
      </c>
      <c r="AV207" s="26">
        <v>422</v>
      </c>
      <c r="AW207" s="26">
        <v>499</v>
      </c>
      <c r="AX207" s="26">
        <v>362</v>
      </c>
      <c r="AY207" s="26">
        <v>435</v>
      </c>
      <c r="AZ207" s="26">
        <v>406</v>
      </c>
      <c r="BA207" s="76">
        <v>328</v>
      </c>
      <c r="BB207" s="52">
        <v>384</v>
      </c>
      <c r="BC207" s="26">
        <v>693</v>
      </c>
      <c r="BD207" s="26">
        <v>467</v>
      </c>
      <c r="BE207" s="26">
        <v>535</v>
      </c>
      <c r="BF207" s="26">
        <v>717</v>
      </c>
      <c r="BG207" s="26">
        <v>601</v>
      </c>
      <c r="BH207" s="26">
        <v>503</v>
      </c>
      <c r="BI207" s="26">
        <v>664</v>
      </c>
      <c r="BJ207" s="26">
        <v>818</v>
      </c>
      <c r="BK207" s="26">
        <v>579</v>
      </c>
      <c r="BL207" s="26">
        <v>585</v>
      </c>
      <c r="BM207" s="26">
        <v>519</v>
      </c>
      <c r="BN207" s="443">
        <f>SUM(BB207:BM207)</f>
        <v>7065</v>
      </c>
      <c r="BO207" s="26">
        <v>631</v>
      </c>
      <c r="BP207" s="26">
        <v>509</v>
      </c>
      <c r="BQ207" s="26">
        <v>450</v>
      </c>
      <c r="BR207" s="26">
        <v>493</v>
      </c>
      <c r="BS207" s="26">
        <v>675</v>
      </c>
      <c r="BT207" s="26">
        <v>533</v>
      </c>
      <c r="BU207" s="26">
        <v>706</v>
      </c>
      <c r="BV207" s="26">
        <v>650</v>
      </c>
      <c r="BW207" s="98">
        <v>717</v>
      </c>
      <c r="BX207" s="98">
        <v>843</v>
      </c>
      <c r="BY207" s="98">
        <v>898</v>
      </c>
      <c r="BZ207" s="98">
        <v>584</v>
      </c>
      <c r="CA207" s="433">
        <f t="shared" ref="CA207:CA209" si="197">SUM(BO207:BZ207)</f>
        <v>7689</v>
      </c>
      <c r="CB207" s="137">
        <v>533</v>
      </c>
      <c r="CC207" s="98">
        <v>628</v>
      </c>
      <c r="CD207" s="98">
        <v>517</v>
      </c>
      <c r="CE207" s="98">
        <v>539</v>
      </c>
      <c r="CF207" s="98">
        <v>364</v>
      </c>
      <c r="CG207" s="98">
        <v>514</v>
      </c>
      <c r="CH207" s="98">
        <v>516</v>
      </c>
      <c r="CI207" s="98">
        <v>392</v>
      </c>
      <c r="CJ207" s="98">
        <v>424</v>
      </c>
      <c r="CK207" s="98">
        <v>417</v>
      </c>
      <c r="CL207" s="98">
        <v>336</v>
      </c>
      <c r="CM207" s="241">
        <v>512</v>
      </c>
      <c r="CN207" s="433">
        <f t="shared" ref="CN207:CN209" si="198">SUM(CB207:CM207)</f>
        <v>5692</v>
      </c>
      <c r="CO207" s="98">
        <v>469</v>
      </c>
      <c r="CP207" s="98">
        <v>204</v>
      </c>
      <c r="CQ207" s="98">
        <v>614</v>
      </c>
      <c r="CR207" s="98">
        <v>567</v>
      </c>
      <c r="CS207" s="98">
        <v>391</v>
      </c>
      <c r="CT207" s="98">
        <v>576</v>
      </c>
      <c r="CU207" s="98">
        <v>334</v>
      </c>
      <c r="CV207" s="98">
        <v>302</v>
      </c>
      <c r="CW207" s="98">
        <v>392</v>
      </c>
      <c r="CX207" s="98">
        <v>237</v>
      </c>
      <c r="CY207" s="98">
        <v>368</v>
      </c>
      <c r="CZ207" s="98">
        <v>262</v>
      </c>
      <c r="DA207" s="433">
        <f t="shared" si="116"/>
        <v>4716</v>
      </c>
      <c r="DB207" s="137">
        <v>331</v>
      </c>
      <c r="DC207" s="98">
        <v>236</v>
      </c>
      <c r="DD207" s="98">
        <v>341</v>
      </c>
      <c r="DE207" s="549">
        <f t="shared" si="118"/>
        <v>1678</v>
      </c>
      <c r="DF207" s="485">
        <f t="shared" si="119"/>
        <v>1287</v>
      </c>
      <c r="DG207" s="474">
        <f t="shared" si="120"/>
        <v>908</v>
      </c>
      <c r="DH207" s="357">
        <f t="shared" si="117"/>
        <v>-29.448329448329446</v>
      </c>
      <c r="DN207" s="231"/>
      <c r="DO207" s="231"/>
      <c r="DP207" s="231"/>
      <c r="DQ207" s="231"/>
      <c r="DR207" s="231"/>
      <c r="DS207" s="231"/>
      <c r="DT207" s="231"/>
      <c r="DU207" s="231"/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</row>
    <row r="208" spans="1:135" ht="20.100000000000001" customHeight="1" x14ac:dyDescent="0.25">
      <c r="A208" s="536"/>
      <c r="B208" s="59" t="s">
        <v>35</v>
      </c>
      <c r="C208" s="160"/>
      <c r="D208" s="39">
        <v>338</v>
      </c>
      <c r="E208" s="12">
        <v>278</v>
      </c>
      <c r="F208" s="12">
        <v>305</v>
      </c>
      <c r="G208" s="12">
        <v>179</v>
      </c>
      <c r="H208" s="12">
        <v>156</v>
      </c>
      <c r="I208" s="12">
        <v>141</v>
      </c>
      <c r="J208" s="12">
        <v>169</v>
      </c>
      <c r="K208" s="12">
        <v>70</v>
      </c>
      <c r="L208" s="12">
        <v>79</v>
      </c>
      <c r="M208" s="57">
        <v>96</v>
      </c>
      <c r="N208" s="57">
        <v>66</v>
      </c>
      <c r="O208" s="58">
        <v>90</v>
      </c>
      <c r="P208" s="80">
        <v>1967</v>
      </c>
      <c r="Q208" s="52">
        <v>55</v>
      </c>
      <c r="R208" s="26">
        <v>38</v>
      </c>
      <c r="S208" s="26">
        <v>93</v>
      </c>
      <c r="T208" s="26">
        <v>81</v>
      </c>
      <c r="U208" s="26">
        <v>66</v>
      </c>
      <c r="V208" s="26">
        <v>70</v>
      </c>
      <c r="W208" s="26">
        <v>91</v>
      </c>
      <c r="X208" s="26">
        <v>79</v>
      </c>
      <c r="Y208" s="26">
        <v>74</v>
      </c>
      <c r="Z208" s="26">
        <v>96</v>
      </c>
      <c r="AA208" s="26">
        <v>115</v>
      </c>
      <c r="AB208" s="159">
        <v>126</v>
      </c>
      <c r="AC208" s="80">
        <v>984</v>
      </c>
      <c r="AD208" s="52">
        <v>88</v>
      </c>
      <c r="AE208" s="26">
        <v>240</v>
      </c>
      <c r="AF208" s="26">
        <v>780</v>
      </c>
      <c r="AG208" s="26">
        <v>183</v>
      </c>
      <c r="AH208" s="26">
        <v>222</v>
      </c>
      <c r="AI208" s="26">
        <v>229</v>
      </c>
      <c r="AJ208" s="26">
        <v>263</v>
      </c>
      <c r="AK208" s="26">
        <v>329</v>
      </c>
      <c r="AL208" s="26">
        <v>195</v>
      </c>
      <c r="AM208" s="26">
        <v>202</v>
      </c>
      <c r="AN208" s="26">
        <v>170</v>
      </c>
      <c r="AO208" s="76">
        <v>229</v>
      </c>
      <c r="AP208" s="26">
        <v>186</v>
      </c>
      <c r="AQ208" s="26">
        <v>145</v>
      </c>
      <c r="AR208" s="26">
        <v>86</v>
      </c>
      <c r="AS208" s="26">
        <v>96</v>
      </c>
      <c r="AT208" s="26">
        <v>102</v>
      </c>
      <c r="AU208" s="26">
        <v>105</v>
      </c>
      <c r="AV208" s="26">
        <v>42</v>
      </c>
      <c r="AW208" s="26">
        <v>10</v>
      </c>
      <c r="AX208" s="26">
        <v>27</v>
      </c>
      <c r="AY208" s="26">
        <v>37</v>
      </c>
      <c r="AZ208" s="26">
        <v>28</v>
      </c>
      <c r="BA208" s="76">
        <v>22</v>
      </c>
      <c r="BB208" s="52">
        <v>10</v>
      </c>
      <c r="BC208" s="26">
        <v>19</v>
      </c>
      <c r="BD208" s="26">
        <v>17</v>
      </c>
      <c r="BE208" s="26">
        <v>13</v>
      </c>
      <c r="BF208" s="26">
        <v>16</v>
      </c>
      <c r="BG208" s="26">
        <v>73</v>
      </c>
      <c r="BH208" s="26">
        <v>36</v>
      </c>
      <c r="BI208" s="26">
        <v>96</v>
      </c>
      <c r="BJ208" s="26">
        <v>68</v>
      </c>
      <c r="BK208" s="26">
        <v>52</v>
      </c>
      <c r="BL208" s="26">
        <v>153</v>
      </c>
      <c r="BM208" s="26">
        <v>217</v>
      </c>
      <c r="BN208" s="443">
        <f t="shared" ref="BN208:BN209" si="199">SUM(BB208:BM208)</f>
        <v>770</v>
      </c>
      <c r="BO208" s="26">
        <v>18</v>
      </c>
      <c r="BP208" s="26">
        <v>69</v>
      </c>
      <c r="BQ208" s="26">
        <v>32</v>
      </c>
      <c r="BR208" s="26">
        <v>47</v>
      </c>
      <c r="BS208" s="26">
        <v>72</v>
      </c>
      <c r="BT208" s="26">
        <v>16</v>
      </c>
      <c r="BU208" s="26">
        <v>17</v>
      </c>
      <c r="BV208" s="26">
        <v>0</v>
      </c>
      <c r="BW208" s="98">
        <v>6</v>
      </c>
      <c r="BX208" s="98">
        <v>2</v>
      </c>
      <c r="BY208" s="98">
        <v>0</v>
      </c>
      <c r="BZ208" s="98">
        <v>3</v>
      </c>
      <c r="CA208" s="433">
        <f t="shared" si="197"/>
        <v>282</v>
      </c>
      <c r="CB208" s="137">
        <v>8</v>
      </c>
      <c r="CC208" s="98">
        <v>2</v>
      </c>
      <c r="CD208" s="98">
        <v>18</v>
      </c>
      <c r="CE208" s="98">
        <v>10</v>
      </c>
      <c r="CF208" s="98">
        <v>27</v>
      </c>
      <c r="CG208" s="98">
        <v>2</v>
      </c>
      <c r="CH208" s="98">
        <v>5</v>
      </c>
      <c r="CI208" s="98">
        <v>13</v>
      </c>
      <c r="CJ208" s="98">
        <v>16</v>
      </c>
      <c r="CK208" s="98">
        <v>14</v>
      </c>
      <c r="CL208" s="98">
        <v>50</v>
      </c>
      <c r="CM208" s="241">
        <v>61</v>
      </c>
      <c r="CN208" s="433">
        <f t="shared" si="198"/>
        <v>226</v>
      </c>
      <c r="CO208" s="98">
        <v>36</v>
      </c>
      <c r="CP208" s="98">
        <v>29</v>
      </c>
      <c r="CQ208" s="98">
        <v>17</v>
      </c>
      <c r="CR208" s="98">
        <v>43</v>
      </c>
      <c r="CS208" s="98">
        <v>12</v>
      </c>
      <c r="CT208" s="98">
        <v>10</v>
      </c>
      <c r="CU208" s="98">
        <v>22</v>
      </c>
      <c r="CV208" s="98">
        <v>15</v>
      </c>
      <c r="CW208" s="98">
        <v>8</v>
      </c>
      <c r="CX208" s="98">
        <v>2</v>
      </c>
      <c r="CY208" s="98">
        <v>9</v>
      </c>
      <c r="CZ208" s="98">
        <v>5</v>
      </c>
      <c r="DA208" s="433">
        <f t="shared" si="116"/>
        <v>208</v>
      </c>
      <c r="DB208" s="137">
        <v>3</v>
      </c>
      <c r="DC208" s="98">
        <v>2</v>
      </c>
      <c r="DD208" s="98">
        <v>7</v>
      </c>
      <c r="DE208" s="549">
        <f t="shared" si="118"/>
        <v>28</v>
      </c>
      <c r="DF208" s="485">
        <f t="shared" si="119"/>
        <v>82</v>
      </c>
      <c r="DG208" s="474">
        <f t="shared" si="120"/>
        <v>12</v>
      </c>
      <c r="DH208" s="357">
        <f t="shared" si="117"/>
        <v>-85.365853658536579</v>
      </c>
      <c r="DN208" s="231"/>
      <c r="DO208" s="231"/>
      <c r="DP208" s="231"/>
      <c r="DQ208" s="231"/>
      <c r="DR208" s="231"/>
      <c r="DS208" s="231"/>
      <c r="DT208" s="231"/>
      <c r="DU208" s="231"/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</row>
    <row r="209" spans="1:135" ht="20.100000000000001" customHeight="1" thickBot="1" x14ac:dyDescent="0.3">
      <c r="A209" s="536"/>
      <c r="B209" s="68" t="s">
        <v>40</v>
      </c>
      <c r="C209" s="161"/>
      <c r="D209" s="60">
        <v>0</v>
      </c>
      <c r="E209" s="61">
        <v>0</v>
      </c>
      <c r="F209" s="61">
        <v>0</v>
      </c>
      <c r="G209" s="61">
        <v>6</v>
      </c>
      <c r="H209" s="61">
        <v>3</v>
      </c>
      <c r="I209" s="61">
        <v>9</v>
      </c>
      <c r="J209" s="61">
        <v>11</v>
      </c>
      <c r="K209" s="61">
        <v>8</v>
      </c>
      <c r="L209" s="61">
        <v>12</v>
      </c>
      <c r="M209" s="62">
        <v>3</v>
      </c>
      <c r="N209" s="62">
        <v>14</v>
      </c>
      <c r="O209" s="63">
        <v>12</v>
      </c>
      <c r="P209" s="80">
        <v>78</v>
      </c>
      <c r="Q209" s="46">
        <v>9</v>
      </c>
      <c r="R209" s="32">
        <v>6</v>
      </c>
      <c r="S209" s="32">
        <v>18</v>
      </c>
      <c r="T209" s="32">
        <v>4</v>
      </c>
      <c r="U209" s="32">
        <v>10</v>
      </c>
      <c r="V209" s="32">
        <v>76</v>
      </c>
      <c r="W209" s="32">
        <v>15</v>
      </c>
      <c r="X209" s="32">
        <v>12</v>
      </c>
      <c r="Y209" s="32">
        <v>12</v>
      </c>
      <c r="Z209" s="32">
        <v>3</v>
      </c>
      <c r="AA209" s="32">
        <v>19</v>
      </c>
      <c r="AB209" s="64">
        <v>13</v>
      </c>
      <c r="AC209" s="24">
        <v>197</v>
      </c>
      <c r="AD209" s="46">
        <v>10</v>
      </c>
      <c r="AE209" s="32">
        <v>5</v>
      </c>
      <c r="AF209" s="32">
        <v>9</v>
      </c>
      <c r="AG209" s="32">
        <v>1</v>
      </c>
      <c r="AH209" s="32">
        <v>6</v>
      </c>
      <c r="AI209" s="32">
        <v>5</v>
      </c>
      <c r="AJ209" s="32">
        <v>16</v>
      </c>
      <c r="AK209" s="32">
        <v>10</v>
      </c>
      <c r="AL209" s="32">
        <v>5</v>
      </c>
      <c r="AM209" s="32">
        <v>4</v>
      </c>
      <c r="AN209" s="32">
        <v>4</v>
      </c>
      <c r="AO209" s="47">
        <v>8</v>
      </c>
      <c r="AP209" s="32">
        <v>11</v>
      </c>
      <c r="AQ209" s="32">
        <v>9</v>
      </c>
      <c r="AR209" s="32">
        <v>36</v>
      </c>
      <c r="AS209" s="32">
        <v>30</v>
      </c>
      <c r="AT209" s="32">
        <v>54</v>
      </c>
      <c r="AU209" s="32">
        <v>25</v>
      </c>
      <c r="AV209" s="32">
        <v>9</v>
      </c>
      <c r="AW209" s="32">
        <v>32</v>
      </c>
      <c r="AX209" s="32">
        <v>7</v>
      </c>
      <c r="AY209" s="32">
        <v>22</v>
      </c>
      <c r="AZ209" s="32">
        <v>4</v>
      </c>
      <c r="BA209" s="47">
        <v>0</v>
      </c>
      <c r="BB209" s="46">
        <v>0</v>
      </c>
      <c r="BC209" s="32">
        <v>2</v>
      </c>
      <c r="BD209" s="32">
        <v>1</v>
      </c>
      <c r="BE209" s="32">
        <v>5</v>
      </c>
      <c r="BF209" s="32">
        <v>0</v>
      </c>
      <c r="BG209" s="32">
        <v>0</v>
      </c>
      <c r="BH209" s="32">
        <v>3</v>
      </c>
      <c r="BI209" s="32">
        <v>1</v>
      </c>
      <c r="BJ209" s="32">
        <v>1</v>
      </c>
      <c r="BK209" s="32">
        <v>3</v>
      </c>
      <c r="BL209" s="32">
        <v>30</v>
      </c>
      <c r="BM209" s="32">
        <v>0</v>
      </c>
      <c r="BN209" s="437">
        <f t="shared" si="199"/>
        <v>46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244">
        <v>0</v>
      </c>
      <c r="BX209" s="244">
        <v>0</v>
      </c>
      <c r="BY209" s="244">
        <v>0</v>
      </c>
      <c r="BZ209" s="244">
        <v>0</v>
      </c>
      <c r="CA209" s="397">
        <f t="shared" si="197"/>
        <v>0</v>
      </c>
      <c r="CB209" s="243">
        <v>0</v>
      </c>
      <c r="CC209" s="244">
        <v>0</v>
      </c>
      <c r="CD209" s="244">
        <v>0</v>
      </c>
      <c r="CE209" s="244">
        <v>0</v>
      </c>
      <c r="CF209" s="244">
        <v>0</v>
      </c>
      <c r="CG209" s="244">
        <v>0</v>
      </c>
      <c r="CH209" s="244">
        <v>0</v>
      </c>
      <c r="CI209" s="244">
        <v>0</v>
      </c>
      <c r="CJ209" s="244">
        <v>0</v>
      </c>
      <c r="CK209" s="244">
        <v>0</v>
      </c>
      <c r="CL209" s="244">
        <v>0</v>
      </c>
      <c r="CM209" s="245">
        <v>0</v>
      </c>
      <c r="CN209" s="397">
        <f t="shared" si="198"/>
        <v>0</v>
      </c>
      <c r="CO209" s="244">
        <v>0</v>
      </c>
      <c r="CP209" s="244">
        <v>0</v>
      </c>
      <c r="CQ209" s="244">
        <v>0</v>
      </c>
      <c r="CR209" s="244">
        <v>0</v>
      </c>
      <c r="CS209" s="244">
        <v>0</v>
      </c>
      <c r="CT209" s="244">
        <v>0</v>
      </c>
      <c r="CU209" s="244">
        <v>0</v>
      </c>
      <c r="CV209" s="244">
        <v>0</v>
      </c>
      <c r="CW209" s="244">
        <v>0</v>
      </c>
      <c r="CX209" s="244">
        <v>0</v>
      </c>
      <c r="CY209" s="244">
        <v>0</v>
      </c>
      <c r="CZ209" s="244">
        <v>0</v>
      </c>
      <c r="DA209" s="397">
        <f t="shared" si="116"/>
        <v>0</v>
      </c>
      <c r="DB209" s="243">
        <v>0</v>
      </c>
      <c r="DC209" s="244">
        <v>0</v>
      </c>
      <c r="DD209" s="244">
        <v>0</v>
      </c>
      <c r="DE209" s="101">
        <f t="shared" si="118"/>
        <v>0</v>
      </c>
      <c r="DF209" s="500">
        <f t="shared" si="119"/>
        <v>0</v>
      </c>
      <c r="DG209" s="503">
        <f t="shared" si="120"/>
        <v>0</v>
      </c>
      <c r="DH209" s="359"/>
      <c r="DN209" s="231"/>
      <c r="DO209" s="231"/>
      <c r="DP209" s="231"/>
      <c r="DQ209" s="231"/>
      <c r="DR209" s="231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</row>
    <row r="210" spans="1:135" s="65" customFormat="1" ht="20.100000000000001" customHeight="1" thickBot="1" x14ac:dyDescent="0.3">
      <c r="A210" s="536"/>
      <c r="B210" s="154" t="s">
        <v>46</v>
      </c>
      <c r="C210" s="301"/>
      <c r="D210" s="302"/>
      <c r="E210" s="302"/>
      <c r="F210" s="302"/>
      <c r="G210" s="73"/>
      <c r="H210" s="73"/>
      <c r="I210" s="73"/>
      <c r="J210" s="73"/>
      <c r="K210" s="73"/>
      <c r="L210" s="73"/>
      <c r="M210" s="73"/>
      <c r="N210" s="73"/>
      <c r="O210" s="73"/>
      <c r="P210" s="10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283">
        <v>0.80438438922485167</v>
      </c>
      <c r="AE210" s="283">
        <v>0.82016746543761188</v>
      </c>
      <c r="AF210" s="283">
        <v>0.87475981078402532</v>
      </c>
      <c r="AG210" s="283">
        <v>0.90440384846449373</v>
      </c>
      <c r="AH210" s="283">
        <v>0.88650602609136964</v>
      </c>
      <c r="AI210" s="283">
        <v>0.82767573396366068</v>
      </c>
      <c r="AJ210" s="283">
        <v>0.81755557294867476</v>
      </c>
      <c r="AK210" s="283">
        <v>0.88080924273929861</v>
      </c>
      <c r="AL210" s="283">
        <v>0.84424248494332521</v>
      </c>
      <c r="AM210" s="283"/>
      <c r="AN210" s="283"/>
      <c r="AO210" s="283"/>
      <c r="AP210" s="283"/>
      <c r="AQ210" s="283"/>
      <c r="AR210" s="283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308"/>
      <c r="BP210" s="283"/>
      <c r="BQ210" s="346"/>
      <c r="BR210" s="283"/>
      <c r="BS210" s="283"/>
      <c r="BT210" s="283"/>
      <c r="BU210" s="283"/>
      <c r="BV210" s="346"/>
      <c r="BW210" s="346"/>
      <c r="BX210" s="283"/>
      <c r="BY210" s="283"/>
      <c r="BZ210" s="283"/>
      <c r="CA210" s="283"/>
      <c r="CB210" s="346"/>
      <c r="CC210" s="346"/>
      <c r="CD210" s="283"/>
      <c r="CE210" s="283"/>
      <c r="CF210" s="283"/>
      <c r="CG210" s="283"/>
      <c r="CH210" s="283"/>
      <c r="CI210" s="283"/>
      <c r="CJ210" s="283"/>
      <c r="CK210" s="283"/>
      <c r="CL210" s="346"/>
      <c r="CM210" s="283"/>
      <c r="CN210" s="283"/>
      <c r="CO210" s="283"/>
      <c r="CP210" s="283"/>
      <c r="CQ210" s="283"/>
      <c r="CR210" s="283"/>
      <c r="CS210" s="283"/>
      <c r="CT210" s="283"/>
      <c r="CU210" s="283"/>
      <c r="CV210" s="283"/>
      <c r="CW210" s="283"/>
      <c r="CX210" s="283"/>
      <c r="CY210" s="283"/>
      <c r="CZ210" s="283"/>
      <c r="DA210" s="283"/>
      <c r="DB210" s="283"/>
      <c r="DC210" s="283"/>
      <c r="DD210" s="283"/>
      <c r="DE210" s="73"/>
      <c r="DF210" s="485"/>
      <c r="DG210" s="566"/>
      <c r="DH210" s="104"/>
      <c r="DI210" s="231"/>
      <c r="DJ210" s="231"/>
      <c r="DK210" s="231"/>
      <c r="DL210" s="231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</row>
    <row r="211" spans="1:135" s="65" customFormat="1" ht="20.100000000000001" customHeight="1" thickBot="1" x14ac:dyDescent="0.35">
      <c r="A211" s="536"/>
      <c r="B211" s="325"/>
      <c r="C211" s="319" t="s">
        <v>111</v>
      </c>
      <c r="D211" s="331">
        <f t="shared" ref="D211:BP211" si="200">+D213+D218</f>
        <v>5346.6279847622</v>
      </c>
      <c r="E211" s="332">
        <f t="shared" si="200"/>
        <v>4865.6271330841</v>
      </c>
      <c r="F211" s="332">
        <f t="shared" si="200"/>
        <v>5582.5454357357994</v>
      </c>
      <c r="G211" s="332">
        <f t="shared" si="200"/>
        <v>5690.8196619967002</v>
      </c>
      <c r="H211" s="332">
        <f t="shared" si="200"/>
        <v>5530.6164756172002</v>
      </c>
      <c r="I211" s="332">
        <f t="shared" si="200"/>
        <v>5842.8661677214004</v>
      </c>
      <c r="J211" s="332">
        <f t="shared" si="200"/>
        <v>6232.6279533445004</v>
      </c>
      <c r="K211" s="332">
        <f t="shared" si="200"/>
        <v>5691.7005660244004</v>
      </c>
      <c r="L211" s="332">
        <f t="shared" si="200"/>
        <v>6270.0936372356</v>
      </c>
      <c r="M211" s="332">
        <f t="shared" si="200"/>
        <v>6671.1919460294994</v>
      </c>
      <c r="N211" s="332">
        <f t="shared" si="200"/>
        <v>6317.4489549281006</v>
      </c>
      <c r="O211" s="333">
        <f t="shared" si="200"/>
        <v>7368.5558973838997</v>
      </c>
      <c r="P211" s="332">
        <f t="shared" si="200"/>
        <v>71410.721813863405</v>
      </c>
      <c r="Q211" s="331">
        <f t="shared" si="200"/>
        <v>5577.2651304556002</v>
      </c>
      <c r="R211" s="332">
        <f t="shared" si="200"/>
        <v>5133.4075020283999</v>
      </c>
      <c r="S211" s="332">
        <f t="shared" si="200"/>
        <v>6543.1861252623003</v>
      </c>
      <c r="T211" s="332">
        <f t="shared" si="200"/>
        <v>6362.8269593332998</v>
      </c>
      <c r="U211" s="332">
        <f t="shared" si="200"/>
        <v>6168.499285723</v>
      </c>
      <c r="V211" s="332">
        <f t="shared" si="200"/>
        <v>6019.7340569047992</v>
      </c>
      <c r="W211" s="332">
        <f t="shared" si="200"/>
        <v>5909.1083809593001</v>
      </c>
      <c r="X211" s="332">
        <f t="shared" si="200"/>
        <v>6207.9754072627002</v>
      </c>
      <c r="Y211" s="332">
        <f t="shared" si="200"/>
        <v>6325.4857058688003</v>
      </c>
      <c r="Z211" s="332">
        <f t="shared" si="200"/>
        <v>6190.0213669481</v>
      </c>
      <c r="AA211" s="332">
        <f t="shared" si="200"/>
        <v>6494.3145805243003</v>
      </c>
      <c r="AB211" s="333">
        <f t="shared" si="200"/>
        <v>8451.2172208110005</v>
      </c>
      <c r="AC211" s="332">
        <f t="shared" si="200"/>
        <v>75383.041722081602</v>
      </c>
      <c r="AD211" s="331">
        <f t="shared" si="200"/>
        <v>6064.1745955865999</v>
      </c>
      <c r="AE211" s="332">
        <f t="shared" si="200"/>
        <v>6302.8665782199987</v>
      </c>
      <c r="AF211" s="332">
        <f t="shared" si="200"/>
        <v>7037.8087822738853</v>
      </c>
      <c r="AG211" s="332">
        <f t="shared" si="200"/>
        <v>7225.9210169191983</v>
      </c>
      <c r="AH211" s="332">
        <f t="shared" si="200"/>
        <v>8057.0161080302996</v>
      </c>
      <c r="AI211" s="332">
        <f t="shared" si="200"/>
        <v>7143.2579350795668</v>
      </c>
      <c r="AJ211" s="332">
        <f t="shared" si="200"/>
        <v>8279.9914906954073</v>
      </c>
      <c r="AK211" s="332">
        <f t="shared" si="200"/>
        <v>7699.4441704957007</v>
      </c>
      <c r="AL211" s="332">
        <f t="shared" si="200"/>
        <v>7499.5717075845005</v>
      </c>
      <c r="AM211" s="332">
        <f t="shared" si="200"/>
        <v>7303.9955867654007</v>
      </c>
      <c r="AN211" s="332">
        <f t="shared" si="200"/>
        <v>6865.9876089039881</v>
      </c>
      <c r="AO211" s="333">
        <f t="shared" si="200"/>
        <v>8913.0363225155997</v>
      </c>
      <c r="AP211" s="332">
        <f t="shared" si="200"/>
        <v>7123.4716170479996</v>
      </c>
      <c r="AQ211" s="332">
        <f t="shared" si="200"/>
        <v>6176.8804031033997</v>
      </c>
      <c r="AR211" s="332">
        <f t="shared" si="200"/>
        <v>7420.9765971381994</v>
      </c>
      <c r="AS211" s="332">
        <f t="shared" si="200"/>
        <v>7836.4528887225997</v>
      </c>
      <c r="AT211" s="332">
        <f t="shared" si="200"/>
        <v>8486.8141764764005</v>
      </c>
      <c r="AU211" s="332">
        <f t="shared" si="200"/>
        <v>6850.090335737601</v>
      </c>
      <c r="AV211" s="332">
        <f t="shared" si="200"/>
        <v>8214.4316276698009</v>
      </c>
      <c r="AW211" s="332">
        <f t="shared" si="200"/>
        <v>8021.3245841564003</v>
      </c>
      <c r="AX211" s="332">
        <f t="shared" si="200"/>
        <v>6847.1623160063991</v>
      </c>
      <c r="AY211" s="332">
        <f t="shared" si="200"/>
        <v>8542.4184556895998</v>
      </c>
      <c r="AZ211" s="332">
        <f t="shared" si="200"/>
        <v>7539.7432710285993</v>
      </c>
      <c r="BA211" s="332">
        <f t="shared" si="200"/>
        <v>9526.1417693092008</v>
      </c>
      <c r="BB211" s="331">
        <f t="shared" si="200"/>
        <v>8175.2354746230003</v>
      </c>
      <c r="BC211" s="332">
        <f t="shared" si="200"/>
        <v>6231.4473130702008</v>
      </c>
      <c r="BD211" s="332">
        <f t="shared" si="200"/>
        <v>7085.1302310217998</v>
      </c>
      <c r="BE211" s="332">
        <f t="shared" si="200"/>
        <v>8695.9810290276</v>
      </c>
      <c r="BF211" s="332">
        <f t="shared" si="200"/>
        <v>8183.3291461079998</v>
      </c>
      <c r="BG211" s="332">
        <f t="shared" si="200"/>
        <v>7424.9912561948004</v>
      </c>
      <c r="BH211" s="332">
        <f t="shared" si="200"/>
        <v>8218.2743729188005</v>
      </c>
      <c r="BI211" s="332">
        <f t="shared" si="200"/>
        <v>7473.3983149067999</v>
      </c>
      <c r="BJ211" s="332">
        <f t="shared" si="200"/>
        <v>7530.1666437563999</v>
      </c>
      <c r="BK211" s="332">
        <f t="shared" si="200"/>
        <v>8571.5698208350004</v>
      </c>
      <c r="BL211" s="332">
        <f t="shared" si="200"/>
        <v>7726.2195423379999</v>
      </c>
      <c r="BM211" s="333">
        <f t="shared" si="200"/>
        <v>10234.226095205398</v>
      </c>
      <c r="BN211" s="444">
        <f>SUM(BB211:BM211)</f>
        <v>95549.969240005797</v>
      </c>
      <c r="BO211" s="331">
        <f t="shared" si="200"/>
        <v>8245.3302193408017</v>
      </c>
      <c r="BP211" s="332">
        <f t="shared" si="200"/>
        <v>6699.482637819</v>
      </c>
      <c r="BQ211" s="332">
        <f t="shared" ref="BQ211:BY211" si="201">+BQ213+BQ218</f>
        <v>7038.9244314107991</v>
      </c>
      <c r="BR211" s="332">
        <f t="shared" si="201"/>
        <v>8740.0340666953998</v>
      </c>
      <c r="BS211" s="332">
        <f t="shared" si="201"/>
        <v>8257.412920109</v>
      </c>
      <c r="BT211" s="332">
        <f t="shared" si="201"/>
        <v>7425.8004967792003</v>
      </c>
      <c r="BU211" s="332">
        <f t="shared" si="201"/>
        <v>9983.7892344998018</v>
      </c>
      <c r="BV211" s="332">
        <f t="shared" si="201"/>
        <v>8004.1807872922</v>
      </c>
      <c r="BW211" s="332">
        <f t="shared" si="201"/>
        <v>8071.0699507253994</v>
      </c>
      <c r="BX211" s="332">
        <f t="shared" si="201"/>
        <v>9045.065383593399</v>
      </c>
      <c r="BY211" s="332">
        <f t="shared" si="201"/>
        <v>7716.1416292451995</v>
      </c>
      <c r="BZ211" s="333">
        <f t="shared" ref="BZ211:CL211" si="202">+BZ213+BZ218</f>
        <v>10639.884614233999</v>
      </c>
      <c r="CA211" s="444">
        <f>SUM(BO211:BZ211)</f>
        <v>99867.11637174421</v>
      </c>
      <c r="CB211" s="331">
        <f t="shared" si="202"/>
        <v>7716.369539061001</v>
      </c>
      <c r="CC211" s="332">
        <f t="shared" si="202"/>
        <v>6138.5304445011998</v>
      </c>
      <c r="CD211" s="332">
        <f t="shared" si="202"/>
        <v>7697.5132325352006</v>
      </c>
      <c r="CE211" s="332">
        <f t="shared" si="202"/>
        <v>8833.8120219911998</v>
      </c>
      <c r="CF211" s="332">
        <f t="shared" si="202"/>
        <v>7755.9302820874</v>
      </c>
      <c r="CG211" s="332">
        <f t="shared" ref="CG211:CH211" si="203">+CG213+CG218</f>
        <v>8070.6604925987995</v>
      </c>
      <c r="CH211" s="332">
        <f t="shared" si="203"/>
        <v>7440.9820989026002</v>
      </c>
      <c r="CI211" s="332">
        <f t="shared" si="202"/>
        <v>6944.8230265124002</v>
      </c>
      <c r="CJ211" s="332">
        <f t="shared" si="202"/>
        <v>7259.7404354620003</v>
      </c>
      <c r="CK211" s="332">
        <f t="shared" si="202"/>
        <v>8073.8267754926001</v>
      </c>
      <c r="CL211" s="332">
        <f t="shared" si="202"/>
        <v>7182.9155399548008</v>
      </c>
      <c r="CM211" s="333">
        <f t="shared" ref="CM211:DD211" si="204">+CM213+CM218</f>
        <v>10684.7354228028</v>
      </c>
      <c r="CN211" s="444">
        <f>SUM(CB211:CM211)</f>
        <v>93799.839311902004</v>
      </c>
      <c r="CO211" s="332">
        <f t="shared" si="204"/>
        <v>6986.3160900546</v>
      </c>
      <c r="CP211" s="332">
        <f t="shared" si="204"/>
        <v>6284.8711499102001</v>
      </c>
      <c r="CQ211" s="332">
        <f t="shared" si="204"/>
        <v>7359.0115466900006</v>
      </c>
      <c r="CR211" s="332">
        <f t="shared" si="204"/>
        <v>7662.2827787677998</v>
      </c>
      <c r="CS211" s="332">
        <f t="shared" si="204"/>
        <v>7472.1243663828</v>
      </c>
      <c r="CT211" s="332">
        <f t="shared" si="204"/>
        <v>7479.0635628206001</v>
      </c>
      <c r="CU211" s="332">
        <f t="shared" si="204"/>
        <v>6736.8815804114001</v>
      </c>
      <c r="CV211" s="332">
        <f t="shared" si="204"/>
        <v>7236.0082641319996</v>
      </c>
      <c r="CW211" s="332">
        <f t="shared" si="204"/>
        <v>6885.5180575761997</v>
      </c>
      <c r="CX211" s="332">
        <f t="shared" si="204"/>
        <v>6719.719280716</v>
      </c>
      <c r="CY211" s="332">
        <f t="shared" si="204"/>
        <v>6907.1747503614015</v>
      </c>
      <c r="CZ211" s="332">
        <f t="shared" si="204"/>
        <v>8592.7434320960001</v>
      </c>
      <c r="DA211" s="444">
        <f t="shared" ref="DA211:DA230" si="205">SUM(CO211:CZ211)</f>
        <v>86321.714859918997</v>
      </c>
      <c r="DB211" s="331">
        <f t="shared" si="204"/>
        <v>6238.0576723486001</v>
      </c>
      <c r="DC211" s="332">
        <f t="shared" si="204"/>
        <v>5311.1436857200006</v>
      </c>
      <c r="DD211" s="332">
        <f t="shared" si="204"/>
        <v>7367.3982938946001</v>
      </c>
      <c r="DE211" s="331">
        <f>SUM($CB211:$CD211)</f>
        <v>21552.413216097404</v>
      </c>
      <c r="DF211" s="388">
        <f>SUM($CO211:$CQ211)</f>
        <v>20630.198786654801</v>
      </c>
      <c r="DG211" s="389">
        <f>SUM($DB211:$DD211)</f>
        <v>18916.599651963199</v>
      </c>
      <c r="DH211" s="543">
        <f t="shared" ref="DH211:DH216" si="206">((DG211/DF211)-1)*100</f>
        <v>-8.3062657437895879</v>
      </c>
      <c r="DI211" s="231"/>
      <c r="DJ211" s="231"/>
      <c r="DK211" s="231"/>
      <c r="DL211" s="231"/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</row>
    <row r="212" spans="1:135" ht="20.100000000000001" customHeight="1" x14ac:dyDescent="0.25">
      <c r="A212" s="536"/>
      <c r="B212" s="28" t="s">
        <v>60</v>
      </c>
      <c r="C212" s="408"/>
      <c r="D212" s="3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09"/>
      <c r="P212" s="420"/>
      <c r="Q212" s="3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311"/>
      <c r="AC212" s="9"/>
      <c r="AD212" s="312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311"/>
      <c r="AP212" s="313">
        <v>40909</v>
      </c>
      <c r="AQ212" s="314">
        <v>40940</v>
      </c>
      <c r="AR212" s="313">
        <v>40969</v>
      </c>
      <c r="AS212" s="314">
        <v>41000</v>
      </c>
      <c r="AT212" s="313">
        <v>41030</v>
      </c>
      <c r="AU212" s="314">
        <v>41061</v>
      </c>
      <c r="AV212" s="313">
        <v>41091</v>
      </c>
      <c r="AW212" s="314">
        <v>41122</v>
      </c>
      <c r="AX212" s="314">
        <v>41153</v>
      </c>
      <c r="AY212" s="314">
        <v>41183</v>
      </c>
      <c r="AZ212" s="314">
        <v>41214</v>
      </c>
      <c r="BA212" s="314">
        <v>41244</v>
      </c>
      <c r="BB212" s="315">
        <v>41275</v>
      </c>
      <c r="BC212" s="314">
        <v>41306</v>
      </c>
      <c r="BD212" s="314">
        <v>41334</v>
      </c>
      <c r="BE212" s="314">
        <v>41365</v>
      </c>
      <c r="BF212" s="314">
        <v>41395</v>
      </c>
      <c r="BG212" s="314">
        <v>41426</v>
      </c>
      <c r="BH212" s="314">
        <v>41456</v>
      </c>
      <c r="BI212" s="314">
        <v>41487</v>
      </c>
      <c r="BJ212" s="314">
        <v>41518</v>
      </c>
      <c r="BK212" s="314">
        <v>41548</v>
      </c>
      <c r="BL212" s="314">
        <v>41579</v>
      </c>
      <c r="BM212" s="423">
        <v>41609</v>
      </c>
      <c r="BN212" s="445"/>
      <c r="BO212" s="315">
        <v>41640</v>
      </c>
      <c r="BP212" s="314">
        <v>41671</v>
      </c>
      <c r="BQ212" s="314">
        <v>41699</v>
      </c>
      <c r="BR212" s="314">
        <v>41730</v>
      </c>
      <c r="BS212" s="314">
        <v>41760</v>
      </c>
      <c r="BT212" s="314">
        <v>41791</v>
      </c>
      <c r="BU212" s="314">
        <v>41821</v>
      </c>
      <c r="BV212" s="314">
        <v>41852</v>
      </c>
      <c r="BW212" s="313"/>
      <c r="BX212" s="313"/>
      <c r="BY212" s="313"/>
      <c r="BZ212" s="431"/>
      <c r="CA212" s="561"/>
      <c r="CB212" s="424"/>
      <c r="CC212" s="313"/>
      <c r="CD212" s="313"/>
      <c r="CE212" s="313"/>
      <c r="CF212" s="313"/>
      <c r="CG212" s="313"/>
      <c r="CH212" s="313"/>
      <c r="CI212" s="313"/>
      <c r="CJ212" s="313"/>
      <c r="CK212" s="313"/>
      <c r="CL212" s="313"/>
      <c r="CM212" s="431"/>
      <c r="CN212" s="561"/>
      <c r="CO212" s="313"/>
      <c r="CP212" s="313"/>
      <c r="CQ212" s="313"/>
      <c r="CR212" s="313"/>
      <c r="CS212" s="313"/>
      <c r="CT212" s="313"/>
      <c r="CU212" s="313"/>
      <c r="CV212" s="313"/>
      <c r="CW212" s="313"/>
      <c r="CX212" s="313"/>
      <c r="CY212" s="313"/>
      <c r="CZ212" s="313"/>
      <c r="DA212" s="561">
        <f t="shared" si="205"/>
        <v>0</v>
      </c>
      <c r="DB212" s="424"/>
      <c r="DC212" s="313"/>
      <c r="DD212" s="313"/>
      <c r="DE212" s="602"/>
      <c r="DF212" s="497"/>
      <c r="DG212" s="499"/>
      <c r="DH212" s="358"/>
      <c r="DN212" s="231"/>
      <c r="DO212" s="231"/>
      <c r="DP212" s="231"/>
      <c r="DQ212" s="231"/>
      <c r="DR212" s="231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</row>
    <row r="213" spans="1:135" s="38" customFormat="1" ht="20.100000000000001" customHeight="1" thickBot="1" x14ac:dyDescent="0.3">
      <c r="A213" s="536"/>
      <c r="B213" s="643" t="s">
        <v>49</v>
      </c>
      <c r="C213" s="660"/>
      <c r="D213" s="101">
        <f t="shared" ref="D213:BP213" si="207">SUM(D214:D216)</f>
        <v>3844.3602825300004</v>
      </c>
      <c r="E213" s="24">
        <f t="shared" si="207"/>
        <v>3486.19452697</v>
      </c>
      <c r="F213" s="24">
        <f t="shared" si="207"/>
        <v>3910.2526416600003</v>
      </c>
      <c r="G213" s="24">
        <f t="shared" si="207"/>
        <v>3983.71065172</v>
      </c>
      <c r="H213" s="24">
        <f t="shared" si="207"/>
        <v>3640.9952158400001</v>
      </c>
      <c r="I213" s="24">
        <f t="shared" si="207"/>
        <v>3858.9726897</v>
      </c>
      <c r="J213" s="24">
        <f t="shared" si="207"/>
        <v>4108.8802667</v>
      </c>
      <c r="K213" s="24">
        <f t="shared" si="207"/>
        <v>3888.5557145700004</v>
      </c>
      <c r="L213" s="24">
        <f t="shared" si="207"/>
        <v>4425.3230260199998</v>
      </c>
      <c r="M213" s="24">
        <f t="shared" si="207"/>
        <v>4668.7771934399998</v>
      </c>
      <c r="N213" s="24">
        <f t="shared" si="207"/>
        <v>4392.0750246000007</v>
      </c>
      <c r="O213" s="102">
        <f t="shared" si="207"/>
        <v>5305.3788000499999</v>
      </c>
      <c r="P213" s="24">
        <f t="shared" si="207"/>
        <v>49513.476033799998</v>
      </c>
      <c r="Q213" s="101">
        <f t="shared" si="207"/>
        <v>3942.6046813400003</v>
      </c>
      <c r="R213" s="24">
        <f t="shared" si="207"/>
        <v>3724.3562629400003</v>
      </c>
      <c r="S213" s="24">
        <f t="shared" si="207"/>
        <v>4764.4867709700002</v>
      </c>
      <c r="T213" s="24">
        <f t="shared" si="207"/>
        <v>4338.1262761899998</v>
      </c>
      <c r="U213" s="24">
        <f t="shared" si="207"/>
        <v>4189.3359614000001</v>
      </c>
      <c r="V213" s="24">
        <f t="shared" si="207"/>
        <v>4137.31866137</v>
      </c>
      <c r="W213" s="24">
        <f t="shared" si="207"/>
        <v>4122.8429933899997</v>
      </c>
      <c r="X213" s="24">
        <f t="shared" si="207"/>
        <v>4481.8160501399998</v>
      </c>
      <c r="Y213" s="24">
        <f t="shared" si="207"/>
        <v>4692.7963618800004</v>
      </c>
      <c r="Z213" s="24">
        <f t="shared" si="207"/>
        <v>4588.5951585700004</v>
      </c>
      <c r="AA213" s="24">
        <f t="shared" si="207"/>
        <v>4727.3836349100002</v>
      </c>
      <c r="AB213" s="102">
        <f t="shared" si="207"/>
        <v>6270.3457984200004</v>
      </c>
      <c r="AC213" s="24">
        <f t="shared" si="207"/>
        <v>53980.008611520003</v>
      </c>
      <c r="AD213" s="101">
        <f t="shared" si="207"/>
        <v>4626.3805682700004</v>
      </c>
      <c r="AE213" s="24">
        <f t="shared" si="207"/>
        <v>4983.7037740999995</v>
      </c>
      <c r="AF213" s="24">
        <f t="shared" si="207"/>
        <v>5522.7572527600005</v>
      </c>
      <c r="AG213" s="24">
        <f t="shared" si="207"/>
        <v>5230.7055551499998</v>
      </c>
      <c r="AH213" s="24">
        <f t="shared" si="207"/>
        <v>5711.8677845499997</v>
      </c>
      <c r="AI213" s="24">
        <f t="shared" si="207"/>
        <v>5356.4636704500008</v>
      </c>
      <c r="AJ213" s="24">
        <f t="shared" si="207"/>
        <v>6452.479788900001</v>
      </c>
      <c r="AK213" s="24">
        <f t="shared" si="207"/>
        <v>5708.3379421600002</v>
      </c>
      <c r="AL213" s="24">
        <f t="shared" si="207"/>
        <v>5699.0585548199997</v>
      </c>
      <c r="AM213" s="24">
        <f t="shared" si="207"/>
        <v>5399.1159766400006</v>
      </c>
      <c r="AN213" s="24">
        <f t="shared" si="207"/>
        <v>5152.4091880799997</v>
      </c>
      <c r="AO213" s="102">
        <f t="shared" si="207"/>
        <v>6852.2382316900002</v>
      </c>
      <c r="AP213" s="24">
        <f t="shared" si="207"/>
        <v>5671.8979370999996</v>
      </c>
      <c r="AQ213" s="24">
        <f t="shared" si="207"/>
        <v>4643.1292438399996</v>
      </c>
      <c r="AR213" s="24">
        <f t="shared" si="207"/>
        <v>5619.9325921499994</v>
      </c>
      <c r="AS213" s="24">
        <f t="shared" si="207"/>
        <v>5698.6080665199997</v>
      </c>
      <c r="AT213" s="24">
        <f t="shared" si="207"/>
        <v>6036.9372201999995</v>
      </c>
      <c r="AU213" s="24">
        <f t="shared" si="207"/>
        <v>5057.6399056400005</v>
      </c>
      <c r="AV213" s="24">
        <f t="shared" si="207"/>
        <v>6532.6236455400003</v>
      </c>
      <c r="AW213" s="24">
        <f t="shared" si="207"/>
        <v>6413.2653283100008</v>
      </c>
      <c r="AX213" s="24">
        <f t="shared" si="207"/>
        <v>5477.2064674499998</v>
      </c>
      <c r="AY213" s="24">
        <f t="shared" si="207"/>
        <v>6714.30961045</v>
      </c>
      <c r="AZ213" s="24">
        <f t="shared" si="207"/>
        <v>6032.0932708099999</v>
      </c>
      <c r="BA213" s="24">
        <f t="shared" si="207"/>
        <v>7750.4135320500009</v>
      </c>
      <c r="BB213" s="101">
        <f t="shared" si="207"/>
        <v>6659.8447804699999</v>
      </c>
      <c r="BC213" s="24">
        <f t="shared" si="207"/>
        <v>4944.0422155000006</v>
      </c>
      <c r="BD213" s="24">
        <f t="shared" si="207"/>
        <v>5727.7919160499996</v>
      </c>
      <c r="BE213" s="24">
        <f t="shared" si="207"/>
        <v>6855.2450791999991</v>
      </c>
      <c r="BF213" s="24">
        <f t="shared" si="207"/>
        <v>6058.1990774099995</v>
      </c>
      <c r="BG213" s="24">
        <f t="shared" si="207"/>
        <v>5563.5050787600003</v>
      </c>
      <c r="BH213" s="24">
        <f t="shared" si="207"/>
        <v>6457.55279479</v>
      </c>
      <c r="BI213" s="24">
        <f t="shared" si="207"/>
        <v>5983.9548035999997</v>
      </c>
      <c r="BJ213" s="24">
        <f t="shared" si="207"/>
        <v>5979.5972749100001</v>
      </c>
      <c r="BK213" s="24">
        <f t="shared" si="207"/>
        <v>6787.6908709400004</v>
      </c>
      <c r="BL213" s="24">
        <f t="shared" si="207"/>
        <v>6177.7909012499995</v>
      </c>
      <c r="BM213" s="102">
        <f t="shared" si="207"/>
        <v>8408.4662955499989</v>
      </c>
      <c r="BN213" s="23">
        <f>SUM(BB213:BM213)</f>
        <v>75603.681088429992</v>
      </c>
      <c r="BO213" s="101">
        <f t="shared" si="207"/>
        <v>6766.6438369900006</v>
      </c>
      <c r="BP213" s="24">
        <f t="shared" si="207"/>
        <v>5615.2124845799999</v>
      </c>
      <c r="BQ213" s="24">
        <f t="shared" ref="BQ213:BY213" si="208">SUM(BQ214:BQ216)</f>
        <v>5812.0283637099992</v>
      </c>
      <c r="BR213" s="24">
        <f t="shared" si="208"/>
        <v>7069.44850976</v>
      </c>
      <c r="BS213" s="24">
        <f t="shared" si="208"/>
        <v>6467.8529922400003</v>
      </c>
      <c r="BT213" s="24">
        <f t="shared" si="208"/>
        <v>5808.4242154499998</v>
      </c>
      <c r="BU213" s="24">
        <f t="shared" si="208"/>
        <v>8298.9133952000011</v>
      </c>
      <c r="BV213" s="24">
        <f t="shared" si="208"/>
        <v>6650.3570894599998</v>
      </c>
      <c r="BW213" s="24">
        <f t="shared" si="208"/>
        <v>6761.8761395399997</v>
      </c>
      <c r="BX213" s="24">
        <f t="shared" si="208"/>
        <v>7529.3402428999998</v>
      </c>
      <c r="BY213" s="24">
        <f t="shared" si="208"/>
        <v>6313.1166184899994</v>
      </c>
      <c r="BZ213" s="102">
        <f t="shared" ref="BZ213:CL213" si="209">SUM(BZ214:BZ216)</f>
        <v>8853.4783261199991</v>
      </c>
      <c r="CA213" s="25">
        <f>SUM(BO213:BZ213)</f>
        <v>81946.692214440001</v>
      </c>
      <c r="CB213" s="101">
        <f t="shared" si="209"/>
        <v>6596.3446734300005</v>
      </c>
      <c r="CC213" s="24">
        <f t="shared" si="209"/>
        <v>5228.4228063299997</v>
      </c>
      <c r="CD213" s="24">
        <f t="shared" si="209"/>
        <v>6614.9200531500001</v>
      </c>
      <c r="CE213" s="24">
        <f t="shared" si="209"/>
        <v>7492.6957562599991</v>
      </c>
      <c r="CF213" s="24">
        <f t="shared" si="209"/>
        <v>6402.8919354399995</v>
      </c>
      <c r="CG213" s="24">
        <f t="shared" ref="CG213:CH213" si="210">SUM(CG214:CG216)</f>
        <v>6645.3449047599997</v>
      </c>
      <c r="CH213" s="24">
        <f t="shared" si="210"/>
        <v>6334.9233422200004</v>
      </c>
      <c r="CI213" s="24">
        <f t="shared" si="209"/>
        <v>5926.3813839499999</v>
      </c>
      <c r="CJ213" s="24">
        <f t="shared" si="209"/>
        <v>6234.2657743700001</v>
      </c>
      <c r="CK213" s="24">
        <f t="shared" si="209"/>
        <v>6819.5506255699993</v>
      </c>
      <c r="CL213" s="24">
        <f t="shared" si="209"/>
        <v>6144.8676103200005</v>
      </c>
      <c r="CM213" s="102">
        <f t="shared" ref="CM213:DD213" si="211">SUM(CM214:CM216)</f>
        <v>9281.2980494900003</v>
      </c>
      <c r="CN213" s="23">
        <f>SUM(CB213:CM213)</f>
        <v>79721.90691528999</v>
      </c>
      <c r="CO213" s="24">
        <f t="shared" si="211"/>
        <v>6062.9676833200001</v>
      </c>
      <c r="CP213" s="24">
        <f t="shared" si="211"/>
        <v>5509.9389737900001</v>
      </c>
      <c r="CQ213" s="24">
        <f t="shared" si="211"/>
        <v>6408.7930660800002</v>
      </c>
      <c r="CR213" s="24">
        <f t="shared" si="211"/>
        <v>6801.4414083900001</v>
      </c>
      <c r="CS213" s="24">
        <f t="shared" si="211"/>
        <v>6410.4396427000001</v>
      </c>
      <c r="CT213" s="24">
        <f t="shared" si="211"/>
        <v>6476.0578746900001</v>
      </c>
      <c r="CU213" s="24">
        <f t="shared" si="211"/>
        <v>5928.2949617100003</v>
      </c>
      <c r="CV213" s="24">
        <f t="shared" si="211"/>
        <v>6382.4153620399993</v>
      </c>
      <c r="CW213" s="24">
        <f t="shared" si="211"/>
        <v>6149.5885171</v>
      </c>
      <c r="CX213" s="24">
        <f t="shared" si="211"/>
        <v>5990.0971402799996</v>
      </c>
      <c r="CY213" s="24">
        <f t="shared" si="211"/>
        <v>6205.1945416400013</v>
      </c>
      <c r="CZ213" s="24">
        <f t="shared" si="211"/>
        <v>7743.5521639399994</v>
      </c>
      <c r="DA213" s="23">
        <f t="shared" si="205"/>
        <v>76068.781335680003</v>
      </c>
      <c r="DB213" s="101">
        <f t="shared" si="211"/>
        <v>5635.8658635299998</v>
      </c>
      <c r="DC213" s="24">
        <f t="shared" si="211"/>
        <v>4649.1060121500004</v>
      </c>
      <c r="DD213" s="24">
        <f t="shared" si="211"/>
        <v>6459.7538471799999</v>
      </c>
      <c r="DE213" s="101">
        <f>SUM($CB213:$CD213)</f>
        <v>18439.68753291</v>
      </c>
      <c r="DF213" s="500">
        <f>SUM($CO213:$CQ213)</f>
        <v>17981.699723190002</v>
      </c>
      <c r="DG213" s="503">
        <f>SUM($DB213:$DD213)</f>
        <v>16744.725722859999</v>
      </c>
      <c r="DH213" s="359">
        <f t="shared" si="206"/>
        <v>-6.8790716082014587</v>
      </c>
      <c r="DI213" s="231"/>
      <c r="DJ213" s="231"/>
      <c r="DK213" s="231"/>
      <c r="DL213" s="231"/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</row>
    <row r="214" spans="1:135" ht="20.100000000000001" customHeight="1" x14ac:dyDescent="0.25">
      <c r="A214" s="536"/>
      <c r="B214" s="284" t="s">
        <v>36</v>
      </c>
      <c r="C214" s="410"/>
      <c r="D214" s="52">
        <v>2704.2727363600002</v>
      </c>
      <c r="E214" s="26">
        <v>2450.09060206</v>
      </c>
      <c r="F214" s="26">
        <v>2846.1494643400001</v>
      </c>
      <c r="G214" s="26">
        <v>2753.3242117899999</v>
      </c>
      <c r="H214" s="26">
        <v>2619.8976497899998</v>
      </c>
      <c r="I214" s="26">
        <v>2651.7422641100002</v>
      </c>
      <c r="J214" s="26">
        <v>2933.6485753100001</v>
      </c>
      <c r="K214" s="26">
        <v>2758.3608585900001</v>
      </c>
      <c r="L214" s="26">
        <v>3222.1161796599999</v>
      </c>
      <c r="M214" s="26">
        <v>3306.57579992</v>
      </c>
      <c r="N214" s="26">
        <v>3051.1638513400003</v>
      </c>
      <c r="O214" s="76">
        <v>3583.81115778</v>
      </c>
      <c r="P214" s="111">
        <v>34881.153351050001</v>
      </c>
      <c r="Q214" s="45">
        <v>2871.6216772100001</v>
      </c>
      <c r="R214" s="31">
        <v>2799.1190035900004</v>
      </c>
      <c r="S214" s="31">
        <v>3608.7582450500004</v>
      </c>
      <c r="T214" s="31">
        <v>3237.2076050999999</v>
      </c>
      <c r="U214" s="31">
        <v>3004.8384983600004</v>
      </c>
      <c r="V214" s="31">
        <v>3299.9479305899999</v>
      </c>
      <c r="W214" s="31">
        <v>3287.0122201999998</v>
      </c>
      <c r="X214" s="31">
        <v>3466.5254378300001</v>
      </c>
      <c r="Y214" s="31">
        <v>3658.5373609499998</v>
      </c>
      <c r="Z214" s="31">
        <v>3627.4430324800001</v>
      </c>
      <c r="AA214" s="31">
        <v>3643.7891665900001</v>
      </c>
      <c r="AB214" s="158">
        <v>4304.9127265200004</v>
      </c>
      <c r="AC214" s="111">
        <v>40809.712904470005</v>
      </c>
      <c r="AD214" s="52">
        <v>3596.9744800900003</v>
      </c>
      <c r="AE214" s="26">
        <v>3831.4284025399998</v>
      </c>
      <c r="AF214" s="26">
        <v>4252.4174538300003</v>
      </c>
      <c r="AG214" s="26">
        <v>4151.8009689099999</v>
      </c>
      <c r="AH214" s="26">
        <v>4456.8379858199996</v>
      </c>
      <c r="AI214" s="26">
        <v>4178.0590182800006</v>
      </c>
      <c r="AJ214" s="26">
        <v>4615.6950155100003</v>
      </c>
      <c r="AK214" s="26">
        <v>4281.90336639</v>
      </c>
      <c r="AL214" s="26">
        <v>4330.5834237999998</v>
      </c>
      <c r="AM214" s="26">
        <v>3975.33848089</v>
      </c>
      <c r="AN214" s="26">
        <v>3934.4837325999997</v>
      </c>
      <c r="AO214" s="76">
        <v>4748.2051259</v>
      </c>
      <c r="AP214" s="31">
        <v>4216.08052391</v>
      </c>
      <c r="AQ214" s="31">
        <v>3605.1508649899997</v>
      </c>
      <c r="AR214" s="31">
        <v>4265.6164113300001</v>
      </c>
      <c r="AS214" s="31">
        <v>4266.8703065099999</v>
      </c>
      <c r="AT214" s="31">
        <v>4617.2962608500002</v>
      </c>
      <c r="AU214" s="31">
        <v>3741.2234930300001</v>
      </c>
      <c r="AV214" s="31">
        <v>4644.4769675100006</v>
      </c>
      <c r="AW214" s="31">
        <v>4941.1675200500003</v>
      </c>
      <c r="AX214" s="31">
        <v>4085.8709032600004</v>
      </c>
      <c r="AY214" s="31">
        <v>4979.68749923</v>
      </c>
      <c r="AZ214" s="31">
        <v>4536.2860582200001</v>
      </c>
      <c r="BA214" s="31">
        <v>4977.7942688800003</v>
      </c>
      <c r="BB214" s="52">
        <v>4864.0070425699996</v>
      </c>
      <c r="BC214" s="26">
        <v>3801.5984368899999</v>
      </c>
      <c r="BD214" s="26">
        <v>4085.3701500000002</v>
      </c>
      <c r="BE214" s="26">
        <v>4984.2992660800001</v>
      </c>
      <c r="BF214" s="26">
        <v>4550.8012742600004</v>
      </c>
      <c r="BG214" s="26">
        <v>4136.8157342600007</v>
      </c>
      <c r="BH214" s="26">
        <v>4684.14370762</v>
      </c>
      <c r="BI214" s="26">
        <v>4374.2258053800006</v>
      </c>
      <c r="BJ214" s="26">
        <v>4350.3311496300003</v>
      </c>
      <c r="BK214" s="26">
        <v>4912.9388802700005</v>
      </c>
      <c r="BL214" s="26">
        <v>4348.9133432899998</v>
      </c>
      <c r="BM214" s="76">
        <v>5314.0579453999999</v>
      </c>
      <c r="BN214" s="443">
        <f>SUM(BB214:BM214)</f>
        <v>54407.502735650007</v>
      </c>
      <c r="BO214" s="52">
        <v>4754.6722100200004</v>
      </c>
      <c r="BP214" s="26">
        <v>4165.0945804399998</v>
      </c>
      <c r="BQ214" s="26">
        <v>4520.1385625299999</v>
      </c>
      <c r="BR214" s="26">
        <v>5320.7420679099996</v>
      </c>
      <c r="BS214" s="26">
        <v>4983.9661588999998</v>
      </c>
      <c r="BT214" s="26">
        <v>4375.31129134</v>
      </c>
      <c r="BU214" s="26">
        <v>6620.7194856800006</v>
      </c>
      <c r="BV214" s="26">
        <v>4352.5931923400003</v>
      </c>
      <c r="BW214" s="98">
        <v>4974.5366557799998</v>
      </c>
      <c r="BX214" s="98">
        <v>5403.5522455800001</v>
      </c>
      <c r="BY214" s="98">
        <v>4486.7816060499999</v>
      </c>
      <c r="BZ214" s="241">
        <v>5757.2243553199996</v>
      </c>
      <c r="CA214" s="562">
        <f>SUM(BO214:BZ214)</f>
        <v>59715.332411889998</v>
      </c>
      <c r="CB214" s="137">
        <v>4777.3009260500003</v>
      </c>
      <c r="CC214" s="98">
        <v>4013.3280486599997</v>
      </c>
      <c r="CD214" s="98">
        <v>4833.6678401199997</v>
      </c>
      <c r="CE214" s="98">
        <v>5460.6109716899991</v>
      </c>
      <c r="CF214" s="98">
        <v>4749.2318952899996</v>
      </c>
      <c r="CG214" s="98">
        <v>4984.0589481699999</v>
      </c>
      <c r="CH214" s="98">
        <v>4696.4306120399997</v>
      </c>
      <c r="CI214" s="98">
        <v>4422.4202699899997</v>
      </c>
      <c r="CJ214" s="98">
        <v>4552.2345322900001</v>
      </c>
      <c r="CK214" s="98">
        <v>4953.2394885799995</v>
      </c>
      <c r="CL214" s="98">
        <v>4675.7538101700002</v>
      </c>
      <c r="CM214" s="241">
        <v>5967.2397903599995</v>
      </c>
      <c r="CN214" s="433">
        <f>SUM(CB214:CM214)</f>
        <v>58085.517133409994</v>
      </c>
      <c r="CO214" s="98">
        <v>4551.7889395000002</v>
      </c>
      <c r="CP214" s="98">
        <v>4313.7278796999999</v>
      </c>
      <c r="CQ214" s="98">
        <v>4617.67836334</v>
      </c>
      <c r="CR214" s="98">
        <v>5308.22632608</v>
      </c>
      <c r="CS214" s="98">
        <v>4907.8350017399998</v>
      </c>
      <c r="CT214" s="98">
        <v>4874.0957504500002</v>
      </c>
      <c r="CU214" s="98">
        <v>4333.1714648999996</v>
      </c>
      <c r="CV214" s="98">
        <v>4791.9407597299996</v>
      </c>
      <c r="CW214" s="98">
        <v>4501.9810317000001</v>
      </c>
      <c r="CX214" s="98">
        <v>4303.4503618299996</v>
      </c>
      <c r="CY214" s="98">
        <v>4649.2344303100008</v>
      </c>
      <c r="CZ214" s="98">
        <v>5231.6173061499994</v>
      </c>
      <c r="DA214" s="433">
        <f t="shared" si="205"/>
        <v>56384.747615430009</v>
      </c>
      <c r="DB214" s="137">
        <v>4323.6907485900001</v>
      </c>
      <c r="DC214" s="98">
        <v>3479.2419021300002</v>
      </c>
      <c r="DD214" s="98">
        <v>4839.6267403599995</v>
      </c>
      <c r="DE214" s="548">
        <f>SUM($CB214:$CD214)</f>
        <v>13624.296814829999</v>
      </c>
      <c r="DF214" s="497">
        <f>SUM($CO214:$CQ214)</f>
        <v>13483.195182539999</v>
      </c>
      <c r="DG214" s="499">
        <f>SUM($DB214:$DD214)</f>
        <v>12642.55939108</v>
      </c>
      <c r="DH214" s="360">
        <f t="shared" si="206"/>
        <v>-6.2346927421815916</v>
      </c>
      <c r="DN214" s="231"/>
      <c r="DO214" s="231"/>
      <c r="DP214" s="231"/>
      <c r="DQ214" s="231"/>
      <c r="DR214" s="231"/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</row>
    <row r="215" spans="1:135" ht="20.100000000000001" customHeight="1" x14ac:dyDescent="0.25">
      <c r="A215" s="536"/>
      <c r="B215" s="59" t="s">
        <v>37</v>
      </c>
      <c r="C215" s="13"/>
      <c r="D215" s="52">
        <v>743.34899952000001</v>
      </c>
      <c r="E215" s="26">
        <v>551.86034308000001</v>
      </c>
      <c r="F215" s="26">
        <v>620.49535205999996</v>
      </c>
      <c r="G215" s="26">
        <v>641.17728482000007</v>
      </c>
      <c r="H215" s="26">
        <v>590.86667695000006</v>
      </c>
      <c r="I215" s="26">
        <v>629.56897638999999</v>
      </c>
      <c r="J215" s="26">
        <v>682.99584594000009</v>
      </c>
      <c r="K215" s="26">
        <v>600.95522884000002</v>
      </c>
      <c r="L215" s="26">
        <v>657.70655549000003</v>
      </c>
      <c r="M215" s="26">
        <v>823.34001250999995</v>
      </c>
      <c r="N215" s="26">
        <v>869.47097371000007</v>
      </c>
      <c r="O215" s="76">
        <v>1182.80208305</v>
      </c>
      <c r="P215" s="80">
        <v>8594.5883323599992</v>
      </c>
      <c r="Q215" s="52">
        <v>722.36401263000005</v>
      </c>
      <c r="R215" s="26">
        <v>497.35122699999999</v>
      </c>
      <c r="S215" s="26">
        <v>739.22564266999996</v>
      </c>
      <c r="T215" s="26">
        <v>670.0609188200001</v>
      </c>
      <c r="U215" s="26">
        <v>724.47100389000002</v>
      </c>
      <c r="V215" s="26">
        <v>436.76943949999998</v>
      </c>
      <c r="W215" s="26">
        <v>510.45960599</v>
      </c>
      <c r="X215" s="26">
        <v>661.41017644999999</v>
      </c>
      <c r="Y215" s="26">
        <v>591.73238212000001</v>
      </c>
      <c r="Z215" s="26">
        <v>636.64765629999999</v>
      </c>
      <c r="AA215" s="26">
        <v>742.34120826999992</v>
      </c>
      <c r="AB215" s="159">
        <v>1372.4986506600001</v>
      </c>
      <c r="AC215" s="80">
        <v>8305.3319242999987</v>
      </c>
      <c r="AD215" s="52">
        <v>723.07389824999996</v>
      </c>
      <c r="AE215" s="26">
        <v>657.8731679199999</v>
      </c>
      <c r="AF215" s="26">
        <v>696.42069871000001</v>
      </c>
      <c r="AG215" s="26">
        <v>644.66106754999998</v>
      </c>
      <c r="AH215" s="26">
        <v>699.69991877999996</v>
      </c>
      <c r="AI215" s="26">
        <v>689.26763538</v>
      </c>
      <c r="AJ215" s="26">
        <v>894.86092960000008</v>
      </c>
      <c r="AK215" s="26">
        <v>894.30809276000002</v>
      </c>
      <c r="AL215" s="26">
        <v>905.54445955999995</v>
      </c>
      <c r="AM215" s="26">
        <v>903.95431660999998</v>
      </c>
      <c r="AN215" s="26">
        <v>815.76523927999995</v>
      </c>
      <c r="AO215" s="76">
        <v>1598.8593762</v>
      </c>
      <c r="AP215" s="26">
        <v>912.59292260000007</v>
      </c>
      <c r="AQ215" s="26">
        <v>649.56583044000001</v>
      </c>
      <c r="AR215" s="26">
        <v>808.40303540000002</v>
      </c>
      <c r="AS215" s="26">
        <v>660.72257542</v>
      </c>
      <c r="AT215" s="26">
        <v>938.12368749999996</v>
      </c>
      <c r="AU215" s="26">
        <v>810.71077676000004</v>
      </c>
      <c r="AV215" s="26">
        <v>948.68603117999999</v>
      </c>
      <c r="AW215" s="26">
        <v>983.65331665999997</v>
      </c>
      <c r="AX215" s="26">
        <v>869.86681675</v>
      </c>
      <c r="AY215" s="26">
        <v>1084.5676165899999</v>
      </c>
      <c r="AZ215" s="26">
        <v>1047.4959149700001</v>
      </c>
      <c r="BA215" s="26">
        <v>2097.2363532700001</v>
      </c>
      <c r="BB215" s="52">
        <v>1245.0658316400002</v>
      </c>
      <c r="BC215" s="26">
        <v>729.56234826000002</v>
      </c>
      <c r="BD215" s="26">
        <v>942.08171433000007</v>
      </c>
      <c r="BE215" s="26">
        <v>1225.1938000599998</v>
      </c>
      <c r="BF215" s="26">
        <v>994.66714953999997</v>
      </c>
      <c r="BG215" s="26">
        <v>924.41446121000001</v>
      </c>
      <c r="BH215" s="26">
        <v>1127.25603815</v>
      </c>
      <c r="BI215" s="26">
        <v>1052.71837043</v>
      </c>
      <c r="BJ215" s="26">
        <v>1048.8910974099999</v>
      </c>
      <c r="BK215" s="26">
        <v>1219.5989604000001</v>
      </c>
      <c r="BL215" s="26">
        <v>1175.2773338</v>
      </c>
      <c r="BM215" s="76">
        <v>2436.21250663</v>
      </c>
      <c r="BN215" s="443">
        <f>SUM(BB215:BM215)</f>
        <v>14120.93961186</v>
      </c>
      <c r="BO215" s="52">
        <v>1549.1230235399998</v>
      </c>
      <c r="BP215" s="26">
        <v>995.90339767</v>
      </c>
      <c r="BQ215" s="26">
        <v>832.69680930999994</v>
      </c>
      <c r="BR215" s="26">
        <v>1103.16771943</v>
      </c>
      <c r="BS215" s="26">
        <v>983.54292969000005</v>
      </c>
      <c r="BT215" s="26">
        <v>920.62933267999995</v>
      </c>
      <c r="BU215" s="26">
        <v>1256.24933106</v>
      </c>
      <c r="BV215" s="26">
        <v>1148.88194856</v>
      </c>
      <c r="BW215" s="98">
        <v>1207.00140784</v>
      </c>
      <c r="BX215" s="98">
        <v>1488.12670368</v>
      </c>
      <c r="BY215" s="98">
        <v>1318.18928729</v>
      </c>
      <c r="BZ215" s="241">
        <v>2468.8930167399999</v>
      </c>
      <c r="CA215" s="433">
        <f t="shared" ref="CA215:CA216" si="212">SUM(BO215:BZ215)</f>
        <v>15272.404907490001</v>
      </c>
      <c r="CB215" s="137">
        <v>1184.9927853900001</v>
      </c>
      <c r="CC215" s="98">
        <v>796.86278252</v>
      </c>
      <c r="CD215" s="98">
        <v>1273.2687363099999</v>
      </c>
      <c r="CE215" s="98">
        <v>1362.7696635299999</v>
      </c>
      <c r="CF215" s="98">
        <v>1063.31140615</v>
      </c>
      <c r="CG215" s="98">
        <v>961.89268373000004</v>
      </c>
      <c r="CH215" s="98">
        <v>957.61743136000007</v>
      </c>
      <c r="CI215" s="98">
        <v>875.80243636</v>
      </c>
      <c r="CJ215" s="98">
        <v>1053.7487433700001</v>
      </c>
      <c r="CK215" s="98">
        <v>1209.58761392</v>
      </c>
      <c r="CL215" s="98">
        <v>919.28658833000009</v>
      </c>
      <c r="CM215" s="241">
        <v>2489.1770913099999</v>
      </c>
      <c r="CN215" s="433">
        <f t="shared" ref="CN215:CN216" si="213">SUM(CB215:CM215)</f>
        <v>14148.317962280002</v>
      </c>
      <c r="CO215" s="98">
        <v>836.88344305999999</v>
      </c>
      <c r="CP215" s="98">
        <v>685.99362267999993</v>
      </c>
      <c r="CQ215" s="98">
        <v>1073.7041565700001</v>
      </c>
      <c r="CR215" s="98">
        <v>951.41904602</v>
      </c>
      <c r="CS215" s="98">
        <v>850.07370436999997</v>
      </c>
      <c r="CT215" s="98">
        <v>958.18355265000002</v>
      </c>
      <c r="CU215" s="98">
        <v>959.76068062000002</v>
      </c>
      <c r="CV215" s="98">
        <v>961.35078800999997</v>
      </c>
      <c r="CW215" s="98">
        <v>1013.01906436</v>
      </c>
      <c r="CX215" s="98">
        <v>1048.3196423700001</v>
      </c>
      <c r="CY215" s="98">
        <v>1002.66733363</v>
      </c>
      <c r="CZ215" s="98">
        <v>1827.2195566400001</v>
      </c>
      <c r="DA215" s="433">
        <f t="shared" si="205"/>
        <v>12168.594590980003</v>
      </c>
      <c r="DB215" s="137">
        <v>769.76160619000007</v>
      </c>
      <c r="DC215" s="98">
        <v>723.98109299999999</v>
      </c>
      <c r="DD215" s="98">
        <v>1061.65789756</v>
      </c>
      <c r="DE215" s="549">
        <f>SUM($CB215:$CD215)</f>
        <v>3255.1243042199999</v>
      </c>
      <c r="DF215" s="485">
        <f>SUM($CO215:$CQ215)</f>
        <v>2596.5812223100002</v>
      </c>
      <c r="DG215" s="474">
        <f>SUM($DB215:$DD215)</f>
        <v>2555.4005967500002</v>
      </c>
      <c r="DH215" s="357">
        <f t="shared" si="206"/>
        <v>-1.5859556098678285</v>
      </c>
      <c r="DN215" s="231"/>
      <c r="DO215" s="231"/>
      <c r="DP215" s="231"/>
      <c r="DQ215" s="231"/>
      <c r="DR215" s="231"/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</row>
    <row r="216" spans="1:135" ht="20.100000000000001" customHeight="1" thickBot="1" x14ac:dyDescent="0.3">
      <c r="A216" s="536"/>
      <c r="B216" s="59" t="s">
        <v>38</v>
      </c>
      <c r="C216" s="13"/>
      <c r="D216" s="52">
        <v>396.73854664999999</v>
      </c>
      <c r="E216" s="26">
        <v>484.24358182999998</v>
      </c>
      <c r="F216" s="26">
        <v>443.60782525999997</v>
      </c>
      <c r="G216" s="26">
        <v>589.20915510999998</v>
      </c>
      <c r="H216" s="26">
        <v>430.23088910000001</v>
      </c>
      <c r="I216" s="26">
        <v>577.66144919999999</v>
      </c>
      <c r="J216" s="26">
        <v>492.23584545</v>
      </c>
      <c r="K216" s="26">
        <v>529.23962714000004</v>
      </c>
      <c r="L216" s="26">
        <v>545.50029086999996</v>
      </c>
      <c r="M216" s="26">
        <v>538.86138100999995</v>
      </c>
      <c r="N216" s="26">
        <v>471.44019954999999</v>
      </c>
      <c r="O216" s="76">
        <v>538.76555922</v>
      </c>
      <c r="P216" s="80">
        <v>6037.7343503899992</v>
      </c>
      <c r="Q216" s="46">
        <v>348.61899149999999</v>
      </c>
      <c r="R216" s="32">
        <v>427.88603235000005</v>
      </c>
      <c r="S216" s="32">
        <v>416.50288325000002</v>
      </c>
      <c r="T216" s="32">
        <v>430.85775226999999</v>
      </c>
      <c r="U216" s="32">
        <v>460.02645914999999</v>
      </c>
      <c r="V216" s="32">
        <v>400.60129128</v>
      </c>
      <c r="W216" s="32">
        <v>325.3711672</v>
      </c>
      <c r="X216" s="32">
        <v>353.88043586000003</v>
      </c>
      <c r="Y216" s="32">
        <v>442.52661881</v>
      </c>
      <c r="Z216" s="32">
        <v>324.50446979000003</v>
      </c>
      <c r="AA216" s="32">
        <v>341.25326004999999</v>
      </c>
      <c r="AB216" s="64">
        <v>592.93442124000001</v>
      </c>
      <c r="AC216" s="24">
        <v>4864.9637827500001</v>
      </c>
      <c r="AD216" s="52">
        <v>306.33218993000003</v>
      </c>
      <c r="AE216" s="26">
        <v>494.40220363999998</v>
      </c>
      <c r="AF216" s="26">
        <v>573.91910022000002</v>
      </c>
      <c r="AG216" s="26">
        <v>434.24351868999997</v>
      </c>
      <c r="AH216" s="26">
        <v>555.32987995000008</v>
      </c>
      <c r="AI216" s="26">
        <v>489.13701679000002</v>
      </c>
      <c r="AJ216" s="26">
        <v>941.92384378999998</v>
      </c>
      <c r="AK216" s="26">
        <v>532.12648301000002</v>
      </c>
      <c r="AL216" s="26">
        <v>462.93067145999999</v>
      </c>
      <c r="AM216" s="26">
        <v>519.82317913999998</v>
      </c>
      <c r="AN216" s="26">
        <v>402.16021619999998</v>
      </c>
      <c r="AO216" s="76">
        <v>505.17372958999999</v>
      </c>
      <c r="AP216" s="32">
        <v>543.22449059000007</v>
      </c>
      <c r="AQ216" s="32">
        <v>388.41254841</v>
      </c>
      <c r="AR216" s="32">
        <v>545.91314541999998</v>
      </c>
      <c r="AS216" s="32">
        <v>771.01518458999999</v>
      </c>
      <c r="AT216" s="32">
        <v>481.51727185000004</v>
      </c>
      <c r="AU216" s="32">
        <v>505.70563585000002</v>
      </c>
      <c r="AV216" s="32">
        <v>939.46064684999999</v>
      </c>
      <c r="AW216" s="32">
        <v>488.44449160000005</v>
      </c>
      <c r="AX216" s="32">
        <v>521.46874744000002</v>
      </c>
      <c r="AY216" s="32">
        <v>650.05449463000002</v>
      </c>
      <c r="AZ216" s="32">
        <v>448.31129762</v>
      </c>
      <c r="BA216" s="32">
        <v>675.38290989999996</v>
      </c>
      <c r="BB216" s="46">
        <v>550.77190626000004</v>
      </c>
      <c r="BC216" s="26">
        <v>412.88143035000002</v>
      </c>
      <c r="BD216" s="26">
        <v>700.34005172000002</v>
      </c>
      <c r="BE216" s="26">
        <v>645.75201305999997</v>
      </c>
      <c r="BF216" s="26">
        <v>512.73065360999999</v>
      </c>
      <c r="BG216" s="26">
        <v>502.27488329000005</v>
      </c>
      <c r="BH216" s="26">
        <v>646.15304902000003</v>
      </c>
      <c r="BI216" s="26">
        <v>557.01062778999994</v>
      </c>
      <c r="BJ216" s="26">
        <v>580.37502787000005</v>
      </c>
      <c r="BK216" s="26">
        <v>655.15303026999993</v>
      </c>
      <c r="BL216" s="26">
        <v>653.60022415999993</v>
      </c>
      <c r="BM216" s="76">
        <v>658.19584351999993</v>
      </c>
      <c r="BN216" s="443">
        <f>SUM(BB216:BM216)</f>
        <v>7075.2387409200001</v>
      </c>
      <c r="BO216" s="46">
        <v>462.84860343000003</v>
      </c>
      <c r="BP216" s="32">
        <v>454.21450647</v>
      </c>
      <c r="BQ216" s="32">
        <v>459.19299187000001</v>
      </c>
      <c r="BR216" s="32">
        <v>645.53872242</v>
      </c>
      <c r="BS216" s="32">
        <v>500.34390364999996</v>
      </c>
      <c r="BT216" s="32">
        <v>512.48359143000005</v>
      </c>
      <c r="BU216" s="32">
        <v>421.94457846</v>
      </c>
      <c r="BV216" s="32">
        <v>1148.88194856</v>
      </c>
      <c r="BW216" s="244">
        <v>580.33807591999994</v>
      </c>
      <c r="BX216" s="244">
        <v>637.66129363999994</v>
      </c>
      <c r="BY216" s="244">
        <v>508.14572514999998</v>
      </c>
      <c r="BZ216" s="245">
        <v>627.36095405999993</v>
      </c>
      <c r="CA216" s="397">
        <f t="shared" si="212"/>
        <v>6958.9548950599992</v>
      </c>
      <c r="CB216" s="243">
        <v>634.05096199000002</v>
      </c>
      <c r="CC216" s="244">
        <v>418.23197514999998</v>
      </c>
      <c r="CD216" s="244">
        <v>507.98347672000006</v>
      </c>
      <c r="CE216" s="244">
        <v>669.31512104000001</v>
      </c>
      <c r="CF216" s="244">
        <v>590.34863399999995</v>
      </c>
      <c r="CG216" s="244">
        <v>699.39327286000002</v>
      </c>
      <c r="CH216" s="244">
        <v>680.87529882000001</v>
      </c>
      <c r="CI216" s="244">
        <v>628.15867760000003</v>
      </c>
      <c r="CJ216" s="244">
        <v>628.28249871000003</v>
      </c>
      <c r="CK216" s="244">
        <v>656.72352307000006</v>
      </c>
      <c r="CL216" s="244">
        <v>549.82721182</v>
      </c>
      <c r="CM216" s="245">
        <v>824.88116782000009</v>
      </c>
      <c r="CN216" s="433">
        <f t="shared" si="213"/>
        <v>7488.0718196000007</v>
      </c>
      <c r="CO216" s="244">
        <v>674.29530076000003</v>
      </c>
      <c r="CP216" s="244">
        <v>510.21747141000003</v>
      </c>
      <c r="CQ216" s="244">
        <v>717.41054616999998</v>
      </c>
      <c r="CR216" s="244">
        <v>541.79603628999996</v>
      </c>
      <c r="CS216" s="244">
        <v>652.53093659000001</v>
      </c>
      <c r="CT216" s="244">
        <v>643.77857159000007</v>
      </c>
      <c r="CU216" s="244">
        <v>635.3628161900001</v>
      </c>
      <c r="CV216" s="244">
        <v>629.12381429999994</v>
      </c>
      <c r="CW216" s="244">
        <v>634.58842103999996</v>
      </c>
      <c r="CX216" s="244">
        <v>638.32713608000006</v>
      </c>
      <c r="CY216" s="244">
        <v>553.2927777000001</v>
      </c>
      <c r="CZ216" s="244">
        <v>684.71530114999996</v>
      </c>
      <c r="DA216" s="397">
        <f t="shared" si="205"/>
        <v>7515.4391292700002</v>
      </c>
      <c r="DB216" s="243">
        <v>542.41350875000001</v>
      </c>
      <c r="DC216" s="244">
        <v>445.88301701999995</v>
      </c>
      <c r="DD216" s="244">
        <v>558.46920925999996</v>
      </c>
      <c r="DE216" s="101">
        <f>SUM($CB216:$CD216)</f>
        <v>1560.2664138600001</v>
      </c>
      <c r="DF216" s="500">
        <f>SUM($CO216:$CQ216)</f>
        <v>1901.9233183400002</v>
      </c>
      <c r="DG216" s="503">
        <f>SUM($DB216:$DD216)</f>
        <v>1546.7657350300001</v>
      </c>
      <c r="DH216" s="359">
        <f t="shared" si="206"/>
        <v>-18.673601605556932</v>
      </c>
      <c r="DJ216" s="266"/>
      <c r="DK216" s="268"/>
    </row>
    <row r="217" spans="1:135" ht="20.100000000000001" customHeight="1" x14ac:dyDescent="0.25">
      <c r="A217" s="536"/>
      <c r="B217" s="28" t="s">
        <v>61</v>
      </c>
      <c r="C217" s="19"/>
      <c r="D217" s="45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3"/>
      <c r="P217" s="111"/>
      <c r="Q217" s="45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158"/>
      <c r="AC217" s="111"/>
      <c r="AD217" s="45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133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5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133"/>
      <c r="BN217" s="446"/>
      <c r="BO217" s="45"/>
      <c r="BP217" s="31"/>
      <c r="BQ217" s="31"/>
      <c r="BR217" s="31"/>
      <c r="BS217" s="31"/>
      <c r="BT217" s="31"/>
      <c r="BU217" s="31"/>
      <c r="BV217" s="31"/>
      <c r="BW217" s="34"/>
      <c r="BX217" s="34"/>
      <c r="BY217" s="34"/>
      <c r="BZ217" s="35"/>
      <c r="CA217" s="562"/>
      <c r="CB217" s="112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5"/>
      <c r="CN217" s="562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562"/>
      <c r="DB217" s="112"/>
      <c r="DC217" s="34"/>
      <c r="DD217" s="34"/>
      <c r="DE217" s="548"/>
      <c r="DF217" s="497"/>
      <c r="DG217" s="499"/>
      <c r="DH217" s="347"/>
      <c r="DJ217" s="268"/>
      <c r="DK217" s="268"/>
    </row>
    <row r="218" spans="1:135" ht="20.100000000000001" customHeight="1" thickBot="1" x14ac:dyDescent="0.3">
      <c r="A218" s="536"/>
      <c r="B218" s="643" t="s">
        <v>49</v>
      </c>
      <c r="C218" s="660"/>
      <c r="D218" s="101">
        <f t="shared" ref="D218:BP218" si="214">SUM(D219:D221)</f>
        <v>1502.2677022321996</v>
      </c>
      <c r="E218" s="24">
        <f t="shared" si="214"/>
        <v>1379.4326061141001</v>
      </c>
      <c r="F218" s="24">
        <f t="shared" si="214"/>
        <v>1672.2927940757995</v>
      </c>
      <c r="G218" s="24">
        <f t="shared" si="214"/>
        <v>1707.1090102767</v>
      </c>
      <c r="H218" s="24">
        <f t="shared" si="214"/>
        <v>1889.6212597772001</v>
      </c>
      <c r="I218" s="24">
        <f t="shared" si="214"/>
        <v>1983.8934780213999</v>
      </c>
      <c r="J218" s="24">
        <f t="shared" si="214"/>
        <v>2123.7476866445004</v>
      </c>
      <c r="K218" s="24">
        <f t="shared" si="214"/>
        <v>1803.1448514543999</v>
      </c>
      <c r="L218" s="24">
        <f t="shared" si="214"/>
        <v>1844.7706112156002</v>
      </c>
      <c r="M218" s="24">
        <f t="shared" si="214"/>
        <v>2002.4147525895</v>
      </c>
      <c r="N218" s="24">
        <f t="shared" si="214"/>
        <v>1925.3739303280997</v>
      </c>
      <c r="O218" s="102">
        <f t="shared" si="214"/>
        <v>2063.1770973338998</v>
      </c>
      <c r="P218" s="24">
        <f t="shared" si="214"/>
        <v>21897.2457800634</v>
      </c>
      <c r="Q218" s="101">
        <f t="shared" si="214"/>
        <v>1634.6604491155999</v>
      </c>
      <c r="R218" s="24">
        <f t="shared" si="214"/>
        <v>1409.0512390884001</v>
      </c>
      <c r="S218" s="24">
        <f t="shared" si="214"/>
        <v>1778.6993542923001</v>
      </c>
      <c r="T218" s="24">
        <f t="shared" si="214"/>
        <v>2024.7006831433</v>
      </c>
      <c r="U218" s="24">
        <f t="shared" si="214"/>
        <v>1979.1633243229999</v>
      </c>
      <c r="V218" s="24">
        <f t="shared" si="214"/>
        <v>1882.4153955347997</v>
      </c>
      <c r="W218" s="24">
        <f t="shared" si="214"/>
        <v>1786.2653875692999</v>
      </c>
      <c r="X218" s="24">
        <f t="shared" si="214"/>
        <v>1726.1593571226999</v>
      </c>
      <c r="Y218" s="24">
        <f t="shared" si="214"/>
        <v>1632.6893439887999</v>
      </c>
      <c r="Z218" s="24">
        <f t="shared" si="214"/>
        <v>1601.4262083780998</v>
      </c>
      <c r="AA218" s="24">
        <f t="shared" si="214"/>
        <v>1766.9309456143001</v>
      </c>
      <c r="AB218" s="102">
        <f t="shared" si="214"/>
        <v>2180.8714223910001</v>
      </c>
      <c r="AC218" s="24">
        <f t="shared" si="214"/>
        <v>21403.033110561606</v>
      </c>
      <c r="AD218" s="101">
        <f t="shared" si="214"/>
        <v>1437.7940273165998</v>
      </c>
      <c r="AE218" s="24">
        <f t="shared" si="214"/>
        <v>1319.1628041199988</v>
      </c>
      <c r="AF218" s="24">
        <f t="shared" si="214"/>
        <v>1515.0515295138846</v>
      </c>
      <c r="AG218" s="24">
        <f t="shared" si="214"/>
        <v>1995.2154617691986</v>
      </c>
      <c r="AH218" s="24">
        <f t="shared" si="214"/>
        <v>2345.1483234803</v>
      </c>
      <c r="AI218" s="24">
        <f t="shared" si="214"/>
        <v>1786.794264629566</v>
      </c>
      <c r="AJ218" s="24">
        <f t="shared" si="214"/>
        <v>1827.5117017954069</v>
      </c>
      <c r="AK218" s="24">
        <f t="shared" si="214"/>
        <v>1991.106228335701</v>
      </c>
      <c r="AL218" s="24">
        <f t="shared" si="214"/>
        <v>1800.5131527645008</v>
      </c>
      <c r="AM218" s="24">
        <f t="shared" si="214"/>
        <v>1904.8796101254006</v>
      </c>
      <c r="AN218" s="24">
        <f t="shared" si="214"/>
        <v>1713.5784208239882</v>
      </c>
      <c r="AO218" s="102">
        <f t="shared" si="214"/>
        <v>2060.7980908256</v>
      </c>
      <c r="AP218" s="24">
        <f t="shared" si="214"/>
        <v>1451.5736799480001</v>
      </c>
      <c r="AQ218" s="24">
        <f t="shared" si="214"/>
        <v>1533.7511592633998</v>
      </c>
      <c r="AR218" s="24">
        <f t="shared" si="214"/>
        <v>1801.0440049882</v>
      </c>
      <c r="AS218" s="24">
        <f t="shared" si="214"/>
        <v>2137.8448222026</v>
      </c>
      <c r="AT218" s="24">
        <f t="shared" si="214"/>
        <v>2449.8769562764001</v>
      </c>
      <c r="AU218" s="24">
        <f t="shared" si="214"/>
        <v>1792.4504300976</v>
      </c>
      <c r="AV218" s="24">
        <f t="shared" si="214"/>
        <v>1681.8079821298002</v>
      </c>
      <c r="AW218" s="24">
        <f t="shared" si="214"/>
        <v>1608.0592558464</v>
      </c>
      <c r="AX218" s="24">
        <f t="shared" si="214"/>
        <v>1369.9558485563998</v>
      </c>
      <c r="AY218" s="24">
        <f t="shared" si="214"/>
        <v>1828.1088452396</v>
      </c>
      <c r="AZ218" s="24">
        <f t="shared" si="214"/>
        <v>1507.6500002185999</v>
      </c>
      <c r="BA218" s="24">
        <f t="shared" si="214"/>
        <v>1775.7282372592003</v>
      </c>
      <c r="BB218" s="101">
        <f t="shared" si="214"/>
        <v>1515.3906941530001</v>
      </c>
      <c r="BC218" s="24">
        <f t="shared" si="214"/>
        <v>1287.4050975702</v>
      </c>
      <c r="BD218" s="24">
        <f t="shared" si="214"/>
        <v>1357.3383149718002</v>
      </c>
      <c r="BE218" s="24">
        <f t="shared" si="214"/>
        <v>1840.7359498276003</v>
      </c>
      <c r="BF218" s="24">
        <f t="shared" si="214"/>
        <v>2125.1300686980003</v>
      </c>
      <c r="BG218" s="24">
        <f t="shared" si="214"/>
        <v>1861.4861774348001</v>
      </c>
      <c r="BH218" s="24">
        <f t="shared" si="214"/>
        <v>1760.7215781288</v>
      </c>
      <c r="BI218" s="24">
        <f t="shared" si="214"/>
        <v>1489.4435113068</v>
      </c>
      <c r="BJ218" s="24">
        <f t="shared" si="214"/>
        <v>1550.5693688464</v>
      </c>
      <c r="BK218" s="24">
        <f t="shared" si="214"/>
        <v>1783.878949895</v>
      </c>
      <c r="BL218" s="24">
        <f t="shared" si="214"/>
        <v>1548.4286410880002</v>
      </c>
      <c r="BM218" s="102">
        <f t="shared" si="214"/>
        <v>1825.7597996554002</v>
      </c>
      <c r="BN218" s="23">
        <f t="shared" ref="BN218:BN224" si="215">SUM(BB218:BM218)</f>
        <v>19946.288151575802</v>
      </c>
      <c r="BO218" s="101">
        <f t="shared" si="214"/>
        <v>1478.6863823508002</v>
      </c>
      <c r="BP218" s="24">
        <f t="shared" si="214"/>
        <v>1084.2701532389999</v>
      </c>
      <c r="BQ218" s="24">
        <f t="shared" ref="BQ218:BY218" si="216">SUM(BQ219:BQ221)</f>
        <v>1226.8960677008001</v>
      </c>
      <c r="BR218" s="24">
        <f t="shared" si="216"/>
        <v>1670.5855569354003</v>
      </c>
      <c r="BS218" s="24">
        <f t="shared" si="216"/>
        <v>1789.5599278690001</v>
      </c>
      <c r="BT218" s="24">
        <f t="shared" si="216"/>
        <v>1617.3762813292001</v>
      </c>
      <c r="BU218" s="24">
        <f t="shared" si="216"/>
        <v>1684.8758392998</v>
      </c>
      <c r="BV218" s="24">
        <f t="shared" si="216"/>
        <v>1353.8236978322002</v>
      </c>
      <c r="BW218" s="24">
        <f t="shared" si="216"/>
        <v>1309.1938111853997</v>
      </c>
      <c r="BX218" s="24">
        <f t="shared" si="216"/>
        <v>1515.7251406934001</v>
      </c>
      <c r="BY218" s="24">
        <f t="shared" si="216"/>
        <v>1403.0250107552001</v>
      </c>
      <c r="BZ218" s="102">
        <f t="shared" ref="BZ218:CL218" si="217">SUM(BZ219:BZ221)</f>
        <v>1786.4062881140003</v>
      </c>
      <c r="CA218" s="23">
        <f>SUM(BO218:BZ218)</f>
        <v>17920.424157304202</v>
      </c>
      <c r="CB218" s="101">
        <f t="shared" si="217"/>
        <v>1120.024865631</v>
      </c>
      <c r="CC218" s="24">
        <f t="shared" si="217"/>
        <v>910.10763817120005</v>
      </c>
      <c r="CD218" s="24">
        <f t="shared" si="217"/>
        <v>1082.5931793852001</v>
      </c>
      <c r="CE218" s="24">
        <f t="shared" si="217"/>
        <v>1341.1162657312</v>
      </c>
      <c r="CF218" s="24">
        <f t="shared" si="217"/>
        <v>1353.0383466474002</v>
      </c>
      <c r="CG218" s="24">
        <f t="shared" ref="CG218:CH218" si="218">SUM(CG219:CG221)</f>
        <v>1425.3155878388</v>
      </c>
      <c r="CH218" s="24">
        <f t="shared" si="218"/>
        <v>1106.0587566826</v>
      </c>
      <c r="CI218" s="24">
        <f t="shared" si="217"/>
        <v>1018.4416425624001</v>
      </c>
      <c r="CJ218" s="24">
        <f t="shared" si="217"/>
        <v>1025.4746610919999</v>
      </c>
      <c r="CK218" s="24">
        <f t="shared" si="217"/>
        <v>1254.2761499226003</v>
      </c>
      <c r="CL218" s="24">
        <f t="shared" si="217"/>
        <v>1038.0479296348001</v>
      </c>
      <c r="CM218" s="102">
        <f t="shared" ref="CM218:DD218" si="219">SUM(CM219:CM221)</f>
        <v>1403.4373733128</v>
      </c>
      <c r="CN218" s="23">
        <f>SUM(CB218:CM218)</f>
        <v>14077.932396611999</v>
      </c>
      <c r="CO218" s="24">
        <f t="shared" si="219"/>
        <v>923.34840673460008</v>
      </c>
      <c r="CP218" s="24">
        <f t="shared" si="219"/>
        <v>774.93217612019998</v>
      </c>
      <c r="CQ218" s="24">
        <f t="shared" si="219"/>
        <v>950.21848061000014</v>
      </c>
      <c r="CR218" s="24">
        <f t="shared" si="219"/>
        <v>860.84137037779999</v>
      </c>
      <c r="CS218" s="24">
        <f t="shared" si="219"/>
        <v>1061.6847236828</v>
      </c>
      <c r="CT218" s="24">
        <f t="shared" si="219"/>
        <v>1003.0056881305999</v>
      </c>
      <c r="CU218" s="24">
        <f t="shared" si="219"/>
        <v>808.58661870139997</v>
      </c>
      <c r="CV218" s="24">
        <f t="shared" si="219"/>
        <v>853.59290209200014</v>
      </c>
      <c r="CW218" s="24">
        <f t="shared" si="219"/>
        <v>735.92954047620003</v>
      </c>
      <c r="CX218" s="24">
        <f t="shared" si="219"/>
        <v>729.622140436</v>
      </c>
      <c r="CY218" s="24">
        <f t="shared" si="219"/>
        <v>701.9802087214</v>
      </c>
      <c r="CZ218" s="24">
        <f t="shared" si="219"/>
        <v>849.19126815600009</v>
      </c>
      <c r="DA218" s="23">
        <f t="shared" si="205"/>
        <v>10252.933524239001</v>
      </c>
      <c r="DB218" s="101">
        <f t="shared" si="219"/>
        <v>602.19180881860007</v>
      </c>
      <c r="DC218" s="24">
        <f t="shared" si="219"/>
        <v>662.03767356999992</v>
      </c>
      <c r="DD218" s="24">
        <f t="shared" si="219"/>
        <v>907.64444671460001</v>
      </c>
      <c r="DE218" s="101">
        <f t="shared" ref="DE218:DE230" si="220">SUM($CB218:$CD218)</f>
        <v>3112.7256831874001</v>
      </c>
      <c r="DF218" s="500">
        <f t="shared" ref="DF218:DF230" si="221">SUM($CO218:$CQ218)</f>
        <v>2648.4990634648002</v>
      </c>
      <c r="DG218" s="503">
        <f t="shared" ref="DG218:DG230" si="222">SUM($DB218:$DD218)</f>
        <v>2171.8739291031998</v>
      </c>
      <c r="DH218" s="359">
        <f t="shared" ref="DH218:DH221" si="223">((DG218/DF218)-1)*100</f>
        <v>-17.996046928484599</v>
      </c>
      <c r="DK218" s="268"/>
    </row>
    <row r="219" spans="1:135" ht="20.100000000000001" customHeight="1" x14ac:dyDescent="0.25">
      <c r="A219" s="536"/>
      <c r="B219" s="59" t="s">
        <v>36</v>
      </c>
      <c r="C219" s="411"/>
      <c r="D219" s="52">
        <v>1088.0359861405998</v>
      </c>
      <c r="E219" s="26">
        <v>1018.8319537762001</v>
      </c>
      <c r="F219" s="26">
        <v>1305.7601651582997</v>
      </c>
      <c r="G219" s="26">
        <v>1347.0441396084</v>
      </c>
      <c r="H219" s="26">
        <v>1549.0743837835</v>
      </c>
      <c r="I219" s="26">
        <v>1606.0362878651999</v>
      </c>
      <c r="J219" s="26">
        <v>1576.1185868976002</v>
      </c>
      <c r="K219" s="26">
        <v>1375.5840237310999</v>
      </c>
      <c r="L219" s="26">
        <v>1457.526634756</v>
      </c>
      <c r="M219" s="26">
        <v>1530.6695303102999</v>
      </c>
      <c r="N219" s="26">
        <v>1533.3999999999999</v>
      </c>
      <c r="O219" s="76">
        <v>1609.2097886678</v>
      </c>
      <c r="P219" s="80">
        <v>16997.291480694999</v>
      </c>
      <c r="Q219" s="52">
        <v>1231.5889096006999</v>
      </c>
      <c r="R219" s="26">
        <v>1076.1496203191</v>
      </c>
      <c r="S219" s="26">
        <v>1334.5814281810001</v>
      </c>
      <c r="T219" s="26">
        <v>1570.8411321409001</v>
      </c>
      <c r="U219" s="26">
        <v>1548.0470430032999</v>
      </c>
      <c r="V219" s="26">
        <v>1400.6173990610998</v>
      </c>
      <c r="W219" s="26">
        <v>1390.9518927035999</v>
      </c>
      <c r="X219" s="26">
        <v>1374.2363598728998</v>
      </c>
      <c r="Y219" s="26">
        <v>1250.9783295217001</v>
      </c>
      <c r="Z219" s="26">
        <v>1301.4808979021998</v>
      </c>
      <c r="AA219" s="26">
        <v>1439.5131210635002</v>
      </c>
      <c r="AB219" s="76">
        <v>1843.1891593176001</v>
      </c>
      <c r="AC219" s="80">
        <v>16762.175292687603</v>
      </c>
      <c r="AD219" s="52">
        <v>1110.5513491161998</v>
      </c>
      <c r="AE219" s="26">
        <v>1089.9296180029221</v>
      </c>
      <c r="AF219" s="26">
        <v>1246.9153900486974</v>
      </c>
      <c r="AG219" s="26">
        <v>1713.2450975126653</v>
      </c>
      <c r="AH219" s="26">
        <v>1946.0909078962</v>
      </c>
      <c r="AI219" s="26">
        <v>1521.5647201322161</v>
      </c>
      <c r="AJ219" s="26">
        <v>1543.5618108661552</v>
      </c>
      <c r="AK219" s="26">
        <v>1704.6613173444007</v>
      </c>
      <c r="AL219" s="26">
        <v>1560.7415646462007</v>
      </c>
      <c r="AM219" s="26">
        <v>1585.6084531803006</v>
      </c>
      <c r="AN219" s="26">
        <v>1499.3043447710879</v>
      </c>
      <c r="AO219" s="76">
        <v>1752.4505742268</v>
      </c>
      <c r="AP219" s="26">
        <v>1251.8367895572001</v>
      </c>
      <c r="AQ219" s="26">
        <v>1332.7641014435999</v>
      </c>
      <c r="AR219" s="26">
        <v>1580.8948404312</v>
      </c>
      <c r="AS219" s="26">
        <v>1777.4551091751998</v>
      </c>
      <c r="AT219" s="26">
        <v>2205.4193970858</v>
      </c>
      <c r="AU219" s="26">
        <v>1573.9652285811999</v>
      </c>
      <c r="AV219" s="26">
        <v>1486.7358790480002</v>
      </c>
      <c r="AW219" s="26">
        <v>1372.2863545790001</v>
      </c>
      <c r="AX219" s="26">
        <v>1185.9387544269998</v>
      </c>
      <c r="AY219" s="26">
        <v>1562.874042527</v>
      </c>
      <c r="AZ219" s="26">
        <v>1295.9005724028</v>
      </c>
      <c r="BA219" s="26">
        <v>1582.4123359548003</v>
      </c>
      <c r="BB219" s="52">
        <v>1389.2516402982001</v>
      </c>
      <c r="BC219" s="26">
        <v>1180.8111817082001</v>
      </c>
      <c r="BD219" s="26">
        <v>1187.7064309950001</v>
      </c>
      <c r="BE219" s="26">
        <v>1660.1766403446002</v>
      </c>
      <c r="BF219" s="26">
        <v>2006.0092441046004</v>
      </c>
      <c r="BG219" s="26">
        <v>1679.7536683508001</v>
      </c>
      <c r="BH219" s="26">
        <v>1593.276735554</v>
      </c>
      <c r="BI219" s="26">
        <v>1345.6444663928</v>
      </c>
      <c r="BJ219" s="26">
        <v>1379.8668959824001</v>
      </c>
      <c r="BK219" s="26">
        <v>1590.4410676378</v>
      </c>
      <c r="BL219" s="26">
        <v>1352.2878273870001</v>
      </c>
      <c r="BM219" s="76">
        <v>1621.8675554340002</v>
      </c>
      <c r="BN219" s="443">
        <f t="shared" si="215"/>
        <v>17987.093354189401</v>
      </c>
      <c r="BO219" s="52">
        <v>1330.3090499258001</v>
      </c>
      <c r="BP219" s="26">
        <v>1000.7737105044</v>
      </c>
      <c r="BQ219" s="26">
        <v>1106.5547081344</v>
      </c>
      <c r="BR219" s="26">
        <v>1572.2847796572003</v>
      </c>
      <c r="BS219" s="26">
        <v>1685.6495112660002</v>
      </c>
      <c r="BT219" s="26">
        <v>1517.4318636232001</v>
      </c>
      <c r="BU219" s="26">
        <v>1568.8315835276001</v>
      </c>
      <c r="BV219" s="26">
        <v>1250.8630487780001</v>
      </c>
      <c r="BW219" s="98">
        <v>1168.3477400503998</v>
      </c>
      <c r="BX219" s="98">
        <v>1361.7052215984002</v>
      </c>
      <c r="BY219" s="98">
        <v>1276.2302862638001</v>
      </c>
      <c r="BZ219" s="241">
        <v>1657.7586379032002</v>
      </c>
      <c r="CA219" s="562">
        <f>SUM(BO219:BZ219)</f>
        <v>16496.740141232403</v>
      </c>
      <c r="CB219" s="137">
        <v>1030.1203341086</v>
      </c>
      <c r="CC219" s="98">
        <v>831.0143061248001</v>
      </c>
      <c r="CD219" s="98">
        <v>995.44216474080008</v>
      </c>
      <c r="CE219" s="98">
        <v>1238.5508087917999</v>
      </c>
      <c r="CF219" s="98">
        <v>1289.4736509942002</v>
      </c>
      <c r="CG219" s="98">
        <v>1228.8313052568001</v>
      </c>
      <c r="CH219" s="98">
        <v>1031.2450194466001</v>
      </c>
      <c r="CI219" s="98">
        <v>916.05240255900014</v>
      </c>
      <c r="CJ219" s="98">
        <v>944.65489027000001</v>
      </c>
      <c r="CK219" s="98">
        <v>1159.4767857246002</v>
      </c>
      <c r="CL219" s="98">
        <v>958.02888531560006</v>
      </c>
      <c r="CM219" s="241">
        <v>1305.1089312324</v>
      </c>
      <c r="CN219" s="433">
        <f t="shared" ref="CN219:CN221" si="224">SUM(CB219:CM219)</f>
        <v>12927.9994845652</v>
      </c>
      <c r="CO219" s="98">
        <v>861.97815195380008</v>
      </c>
      <c r="CP219" s="98">
        <v>723.57414814020001</v>
      </c>
      <c r="CQ219" s="98">
        <v>884.09427299480012</v>
      </c>
      <c r="CR219" s="98">
        <v>793.89600313239998</v>
      </c>
      <c r="CS219" s="98">
        <v>1052.6189982476001</v>
      </c>
      <c r="CT219" s="98">
        <v>908.87446076699996</v>
      </c>
      <c r="CU219" s="98">
        <v>728.82662472059997</v>
      </c>
      <c r="CV219" s="98">
        <v>763.32501880180007</v>
      </c>
      <c r="CW219" s="98">
        <v>679.00226745820009</v>
      </c>
      <c r="CX219" s="98">
        <v>660.8366960454</v>
      </c>
      <c r="CY219" s="98">
        <v>635.9332168546</v>
      </c>
      <c r="CZ219" s="98">
        <v>765.62884525540005</v>
      </c>
      <c r="DA219" s="433">
        <f t="shared" si="205"/>
        <v>9458.5887043718012</v>
      </c>
      <c r="DB219" s="137">
        <v>535.93542244900004</v>
      </c>
      <c r="DC219" s="98">
        <v>519.59405489599999</v>
      </c>
      <c r="DD219" s="98">
        <v>705.06745753360008</v>
      </c>
      <c r="DE219" s="548">
        <f t="shared" si="220"/>
        <v>2856.5768049742001</v>
      </c>
      <c r="DF219" s="497">
        <f t="shared" si="221"/>
        <v>2469.6465730888003</v>
      </c>
      <c r="DG219" s="499">
        <f t="shared" si="222"/>
        <v>1760.5969348786002</v>
      </c>
      <c r="DH219" s="360">
        <f t="shared" si="223"/>
        <v>-28.710571218430982</v>
      </c>
      <c r="DJ219" s="269"/>
      <c r="DK219" s="268"/>
    </row>
    <row r="220" spans="1:135" ht="20.100000000000001" customHeight="1" x14ac:dyDescent="0.25">
      <c r="A220" s="536"/>
      <c r="B220" s="59" t="s">
        <v>37</v>
      </c>
      <c r="C220" s="411"/>
      <c r="D220" s="66">
        <v>3.0134349616999998</v>
      </c>
      <c r="E220" s="67">
        <v>2.2900869676999998</v>
      </c>
      <c r="F220" s="67">
        <v>1.4624139652999999</v>
      </c>
      <c r="G220" s="67">
        <v>1.5828659506</v>
      </c>
      <c r="H220" s="67">
        <v>3.2103187123999994</v>
      </c>
      <c r="I220" s="26">
        <v>3.8849472428</v>
      </c>
      <c r="J220" s="67">
        <v>2.9320372803999999</v>
      </c>
      <c r="K220" s="67">
        <v>1.7257090608999999</v>
      </c>
      <c r="L220" s="26">
        <v>8.0060738416999992</v>
      </c>
      <c r="M220" s="67">
        <v>2.1686324873</v>
      </c>
      <c r="N220" s="67">
        <v>1.6539303281</v>
      </c>
      <c r="O220" s="239">
        <v>1.6373454918999999</v>
      </c>
      <c r="P220" s="80">
        <v>33.567796290800004</v>
      </c>
      <c r="Q220" s="52">
        <v>4.6394710013000005</v>
      </c>
      <c r="R220" s="67">
        <v>1.0081049741999999</v>
      </c>
      <c r="S220" s="26">
        <v>4.6328161149999998</v>
      </c>
      <c r="T220" s="67">
        <v>1.8933723412000001</v>
      </c>
      <c r="U220" s="67">
        <v>1.0729407505999999</v>
      </c>
      <c r="V220" s="67">
        <v>2.1707802928</v>
      </c>
      <c r="W220" s="26">
        <v>5.5961158382000002</v>
      </c>
      <c r="X220" s="67">
        <v>1.6470873911999999</v>
      </c>
      <c r="Y220" s="67">
        <v>1.8448844209999997</v>
      </c>
      <c r="Z220" s="67">
        <v>1.1209373555</v>
      </c>
      <c r="AA220" s="67">
        <v>2.7629000541999997</v>
      </c>
      <c r="AB220" s="76">
        <v>5.1606691537999998</v>
      </c>
      <c r="AC220" s="80">
        <v>33.550079689</v>
      </c>
      <c r="AD220" s="52">
        <v>9.917449253800001</v>
      </c>
      <c r="AE220" s="26">
        <v>8.2195162492923011</v>
      </c>
      <c r="AF220" s="26">
        <v>6.6736694638709713</v>
      </c>
      <c r="AG220" s="26">
        <v>1.0635083609333325</v>
      </c>
      <c r="AH220" s="26">
        <v>2.2196715137999998</v>
      </c>
      <c r="AI220" s="26">
        <v>4.8563640894666653</v>
      </c>
      <c r="AJ220" s="26">
        <v>0.84995597179354854</v>
      </c>
      <c r="AK220" s="26">
        <v>7.9850802798000045</v>
      </c>
      <c r="AL220" s="26">
        <v>0.64354615080000022</v>
      </c>
      <c r="AM220" s="26">
        <v>3.0791980284000013</v>
      </c>
      <c r="AN220" s="26">
        <v>1.6155617928333346</v>
      </c>
      <c r="AO220" s="76">
        <v>2.0401124127999997</v>
      </c>
      <c r="AP220" s="26">
        <v>0.64011469479999994</v>
      </c>
      <c r="AQ220" s="26">
        <v>3.8294852400000003E-2</v>
      </c>
      <c r="AR220" s="26">
        <v>3.4579627319999999</v>
      </c>
      <c r="AS220" s="26">
        <v>0.77938024080000001</v>
      </c>
      <c r="AT220" s="26">
        <v>0.1593802322</v>
      </c>
      <c r="AU220" s="26">
        <v>2.1971800018000001</v>
      </c>
      <c r="AV220" s="26">
        <v>1.0517044734000001</v>
      </c>
      <c r="AW220" s="26">
        <v>1.2147294236000001</v>
      </c>
      <c r="AX220" s="26">
        <v>0.62921058760000015</v>
      </c>
      <c r="AY220" s="26">
        <v>0.86548305060000008</v>
      </c>
      <c r="AZ220" s="26">
        <v>3.5402471972000007</v>
      </c>
      <c r="BA220" s="26">
        <v>2.4970349922000006</v>
      </c>
      <c r="BB220" s="52">
        <v>2.7700462537999999</v>
      </c>
      <c r="BC220" s="26">
        <v>12.8333133754</v>
      </c>
      <c r="BD220" s="26">
        <v>2.8292116958000002</v>
      </c>
      <c r="BE220" s="26">
        <v>4.5473432858000002</v>
      </c>
      <c r="BF220" s="26">
        <v>6.1654096336000004</v>
      </c>
      <c r="BG220" s="26">
        <v>2.4229201696000002</v>
      </c>
      <c r="BH220" s="26">
        <v>6.7097589342000008</v>
      </c>
      <c r="BI220" s="26">
        <v>6.3032099522000005</v>
      </c>
      <c r="BJ220" s="26">
        <v>7.5934968564000007</v>
      </c>
      <c r="BK220" s="26">
        <v>3.5757967461999995</v>
      </c>
      <c r="BL220" s="26">
        <v>5.8872102912000006</v>
      </c>
      <c r="BM220" s="76">
        <v>4.0101292084000004</v>
      </c>
      <c r="BN220" s="443">
        <f t="shared" si="215"/>
        <v>65.647846402599995</v>
      </c>
      <c r="BO220" s="52">
        <v>4.4336196464000004</v>
      </c>
      <c r="BP220" s="26">
        <v>3.0194043725999999</v>
      </c>
      <c r="BQ220" s="26">
        <v>4.2772132241999996</v>
      </c>
      <c r="BR220" s="26">
        <v>11.550044937200001</v>
      </c>
      <c r="BS220" s="26">
        <v>17.384449966799998</v>
      </c>
      <c r="BT220" s="26">
        <v>3.5236652052000004</v>
      </c>
      <c r="BU220" s="26">
        <v>3.7258685072000004</v>
      </c>
      <c r="BV220" s="26">
        <v>1.9651368659999999</v>
      </c>
      <c r="BW220" s="98">
        <v>13.273991886399999</v>
      </c>
      <c r="BX220" s="98">
        <v>4.0039877934000003</v>
      </c>
      <c r="BY220" s="98">
        <v>7.5920717600000005</v>
      </c>
      <c r="BZ220" s="241">
        <v>9.5701284755999989</v>
      </c>
      <c r="CA220" s="433">
        <f t="shared" ref="CA220:CA221" si="225">SUM(BO220:BZ220)</f>
        <v>84.319582640999997</v>
      </c>
      <c r="CB220" s="137">
        <v>1.6565512908000002</v>
      </c>
      <c r="CC220" s="98">
        <v>15.517212298</v>
      </c>
      <c r="CD220" s="98">
        <v>8.4054678596000016</v>
      </c>
      <c r="CE220" s="98">
        <v>10.244704517600001</v>
      </c>
      <c r="CF220" s="98">
        <v>3.9930704464000004</v>
      </c>
      <c r="CG220" s="98">
        <v>5.5539926512000006</v>
      </c>
      <c r="CH220" s="98">
        <v>11.9808663142</v>
      </c>
      <c r="CI220" s="98">
        <v>12.494584891600001</v>
      </c>
      <c r="CJ220" s="98">
        <v>5.6424136608</v>
      </c>
      <c r="CK220" s="98">
        <v>10.648245046600001</v>
      </c>
      <c r="CL220" s="98">
        <v>5.3174292556000005</v>
      </c>
      <c r="CM220" s="241">
        <v>15.304815722000001</v>
      </c>
      <c r="CN220" s="433">
        <f t="shared" si="224"/>
        <v>106.7593539544</v>
      </c>
      <c r="CO220" s="98">
        <v>5.6873509140000005</v>
      </c>
      <c r="CP220" s="98">
        <v>1.793415631</v>
      </c>
      <c r="CQ220" s="98">
        <v>5.0410727150000003</v>
      </c>
      <c r="CR220" s="98">
        <v>5.7251420366000003</v>
      </c>
      <c r="CS220" s="98">
        <v>4.5328627176000005</v>
      </c>
      <c r="CT220" s="98">
        <v>2.0291838840000005</v>
      </c>
      <c r="CU220" s="98">
        <v>16.314155785199997</v>
      </c>
      <c r="CV220" s="98">
        <v>5.7896094354000009</v>
      </c>
      <c r="CW220" s="98">
        <v>3.6181164978</v>
      </c>
      <c r="CX220" s="98">
        <v>4.0323744734</v>
      </c>
      <c r="CY220" s="98">
        <v>14.038436329400001</v>
      </c>
      <c r="CZ220" s="98">
        <v>8.0527811280000012</v>
      </c>
      <c r="DA220" s="433">
        <f t="shared" si="205"/>
        <v>76.654501547400017</v>
      </c>
      <c r="DB220" s="137">
        <v>29.7143097258</v>
      </c>
      <c r="DC220" s="98">
        <v>99.215984558599999</v>
      </c>
      <c r="DD220" s="98">
        <v>152.92591695920001</v>
      </c>
      <c r="DE220" s="549">
        <f t="shared" si="220"/>
        <v>25.579231448400002</v>
      </c>
      <c r="DF220" s="485">
        <f t="shared" si="221"/>
        <v>12.52183926</v>
      </c>
      <c r="DG220" s="474">
        <f t="shared" si="222"/>
        <v>281.8562112436</v>
      </c>
      <c r="DH220" s="357">
        <f t="shared" si="223"/>
        <v>2150.917020984024</v>
      </c>
      <c r="DI220" s="270"/>
      <c r="DK220" s="268"/>
    </row>
    <row r="221" spans="1:135" ht="20.100000000000001" customHeight="1" thickBot="1" x14ac:dyDescent="0.3">
      <c r="A221" s="536"/>
      <c r="B221" s="59" t="s">
        <v>38</v>
      </c>
      <c r="C221" s="411"/>
      <c r="D221" s="52">
        <v>411.21828112989999</v>
      </c>
      <c r="E221" s="26">
        <v>358.31056537019998</v>
      </c>
      <c r="F221" s="26">
        <v>365.07021495219999</v>
      </c>
      <c r="G221" s="26">
        <v>358.48200471769997</v>
      </c>
      <c r="H221" s="26">
        <v>337.33655728129997</v>
      </c>
      <c r="I221" s="26">
        <v>373.97224291340001</v>
      </c>
      <c r="J221" s="26">
        <v>544.69706246650003</v>
      </c>
      <c r="K221" s="26">
        <v>425.83511866240002</v>
      </c>
      <c r="L221" s="26">
        <v>379.23790261789998</v>
      </c>
      <c r="M221" s="26">
        <v>469.57658979189995</v>
      </c>
      <c r="N221" s="26">
        <v>390.32</v>
      </c>
      <c r="O221" s="76">
        <v>452.32996317419997</v>
      </c>
      <c r="P221" s="80">
        <v>4866.3865030775996</v>
      </c>
      <c r="Q221" s="46">
        <v>398.43206851360003</v>
      </c>
      <c r="R221" s="32">
        <v>331.89351379509998</v>
      </c>
      <c r="S221" s="32">
        <v>439.48510999629997</v>
      </c>
      <c r="T221" s="32">
        <v>451.96617866119999</v>
      </c>
      <c r="U221" s="32">
        <v>430.0433405691</v>
      </c>
      <c r="V221" s="32">
        <v>479.62721618090001</v>
      </c>
      <c r="W221" s="32">
        <v>389.71737902749999</v>
      </c>
      <c r="X221" s="32">
        <v>350.27590985860002</v>
      </c>
      <c r="Y221" s="32">
        <v>379.86613004610001</v>
      </c>
      <c r="Z221" s="32">
        <v>298.82437312039997</v>
      </c>
      <c r="AA221" s="32">
        <v>324.65492449660002</v>
      </c>
      <c r="AB221" s="47">
        <v>332.52159391960004</v>
      </c>
      <c r="AC221" s="80">
        <v>4607.3077381849998</v>
      </c>
      <c r="AD221" s="52">
        <v>317.32522894660002</v>
      </c>
      <c r="AE221" s="26">
        <v>221.01366986778442</v>
      </c>
      <c r="AF221" s="26">
        <v>261.46247000131626</v>
      </c>
      <c r="AG221" s="26">
        <v>280.90685589559979</v>
      </c>
      <c r="AH221" s="26">
        <v>396.8377440703</v>
      </c>
      <c r="AI221" s="26">
        <v>260.37318040788324</v>
      </c>
      <c r="AJ221" s="26">
        <v>283.09993495745806</v>
      </c>
      <c r="AK221" s="26">
        <v>278.45983071150016</v>
      </c>
      <c r="AL221" s="26">
        <v>239.12804196750008</v>
      </c>
      <c r="AM221" s="26">
        <v>316.19195891670012</v>
      </c>
      <c r="AN221" s="26">
        <v>212.65851426006685</v>
      </c>
      <c r="AO221" s="76">
        <v>306.30740418600004</v>
      </c>
      <c r="AP221" s="32">
        <v>199.09677569600001</v>
      </c>
      <c r="AQ221" s="32">
        <v>200.9487629674</v>
      </c>
      <c r="AR221" s="32">
        <v>216.69120182500001</v>
      </c>
      <c r="AS221" s="32">
        <v>359.6103327866</v>
      </c>
      <c r="AT221" s="32">
        <v>244.2981789584</v>
      </c>
      <c r="AU221" s="32">
        <v>216.28802151460002</v>
      </c>
      <c r="AV221" s="32">
        <v>194.02039860840003</v>
      </c>
      <c r="AW221" s="32">
        <v>234.55817184379998</v>
      </c>
      <c r="AX221" s="32">
        <v>183.38788354179999</v>
      </c>
      <c r="AY221" s="32">
        <v>264.36931966200001</v>
      </c>
      <c r="AZ221" s="32">
        <v>208.20918061860002</v>
      </c>
      <c r="BA221" s="32">
        <v>190.81886631219999</v>
      </c>
      <c r="BB221" s="52">
        <v>123.36900760100002</v>
      </c>
      <c r="BC221" s="26">
        <v>93.760602486600007</v>
      </c>
      <c r="BD221" s="26">
        <v>166.80267228100001</v>
      </c>
      <c r="BE221" s="26">
        <v>176.01196619720002</v>
      </c>
      <c r="BF221" s="26">
        <v>112.95541495980001</v>
      </c>
      <c r="BG221" s="26">
        <v>179.30958891440002</v>
      </c>
      <c r="BH221" s="26">
        <v>160.73508364060001</v>
      </c>
      <c r="BI221" s="26">
        <v>137.4958349618</v>
      </c>
      <c r="BJ221" s="26">
        <v>163.10897600760001</v>
      </c>
      <c r="BK221" s="26">
        <v>189.86208551100003</v>
      </c>
      <c r="BL221" s="26">
        <v>190.25360340980001</v>
      </c>
      <c r="BM221" s="76">
        <v>199.88211501300003</v>
      </c>
      <c r="BN221" s="443">
        <f t="shared" si="215"/>
        <v>1893.5469509838001</v>
      </c>
      <c r="BO221" s="46">
        <v>143.94371277860003</v>
      </c>
      <c r="BP221" s="32">
        <v>80.477038362000002</v>
      </c>
      <c r="BQ221" s="32">
        <v>116.0641463422</v>
      </c>
      <c r="BR221" s="32">
        <v>86.750732341000003</v>
      </c>
      <c r="BS221" s="32">
        <v>86.525966636199996</v>
      </c>
      <c r="BT221" s="32">
        <v>96.420752500800006</v>
      </c>
      <c r="BU221" s="32">
        <v>112.318387265</v>
      </c>
      <c r="BV221" s="32">
        <v>100.9955121882</v>
      </c>
      <c r="BW221" s="244">
        <v>127.57207924860002</v>
      </c>
      <c r="BX221" s="244">
        <v>150.01593130160001</v>
      </c>
      <c r="BY221" s="244">
        <v>119.20265273140001</v>
      </c>
      <c r="BZ221" s="245">
        <v>119.07752173519999</v>
      </c>
      <c r="CA221" s="397">
        <f t="shared" si="225"/>
        <v>1339.3644334307999</v>
      </c>
      <c r="CB221" s="243">
        <v>88.24798023160001</v>
      </c>
      <c r="CC221" s="244">
        <v>63.576119748399996</v>
      </c>
      <c r="CD221" s="244">
        <v>78.745546784799998</v>
      </c>
      <c r="CE221" s="244">
        <v>92.320752421800009</v>
      </c>
      <c r="CF221" s="98">
        <v>59.571625206800007</v>
      </c>
      <c r="CG221" s="98">
        <v>190.9302899308</v>
      </c>
      <c r="CH221" s="98">
        <v>62.832870921800001</v>
      </c>
      <c r="CI221" s="98">
        <v>89.894655111800006</v>
      </c>
      <c r="CJ221" s="98">
        <v>75.177357161199993</v>
      </c>
      <c r="CK221" s="98">
        <v>84.15111915140001</v>
      </c>
      <c r="CL221" s="98">
        <v>74.701615063600002</v>
      </c>
      <c r="CM221" s="241">
        <v>83.023626358400008</v>
      </c>
      <c r="CN221" s="433">
        <f t="shared" si="224"/>
        <v>1043.1735580924001</v>
      </c>
      <c r="CO221" s="98">
        <v>55.682903866800004</v>
      </c>
      <c r="CP221" s="98">
        <v>49.564612349000001</v>
      </c>
      <c r="CQ221" s="98">
        <v>61.083134900200008</v>
      </c>
      <c r="CR221" s="98">
        <v>61.220225208800002</v>
      </c>
      <c r="CS221" s="98">
        <v>4.5328627176000005</v>
      </c>
      <c r="CT221" s="98">
        <v>92.102043479599999</v>
      </c>
      <c r="CU221" s="98">
        <v>63.445838195600004</v>
      </c>
      <c r="CV221" s="98">
        <v>84.478273854799994</v>
      </c>
      <c r="CW221" s="98">
        <v>53.309156520200006</v>
      </c>
      <c r="CX221" s="98">
        <v>64.753069917200008</v>
      </c>
      <c r="CY221" s="98">
        <v>52.008555537400007</v>
      </c>
      <c r="CZ221" s="98">
        <v>75.509641772600006</v>
      </c>
      <c r="DA221" s="433">
        <f t="shared" si="205"/>
        <v>717.69031831979999</v>
      </c>
      <c r="DB221" s="137">
        <v>36.542076643800002</v>
      </c>
      <c r="DC221" s="98">
        <v>43.227634115400001</v>
      </c>
      <c r="DD221" s="98">
        <v>49.651072221800007</v>
      </c>
      <c r="DE221" s="101">
        <f t="shared" si="220"/>
        <v>230.56964676479998</v>
      </c>
      <c r="DF221" s="500">
        <f t="shared" si="221"/>
        <v>166.33065111600001</v>
      </c>
      <c r="DG221" s="503">
        <f t="shared" si="222"/>
        <v>129.420782981</v>
      </c>
      <c r="DH221" s="359">
        <f t="shared" si="223"/>
        <v>-22.190659320667748</v>
      </c>
      <c r="DK221" s="268"/>
    </row>
    <row r="222" spans="1:135" ht="20.100000000000001" customHeight="1" thickBot="1" x14ac:dyDescent="0.3">
      <c r="A222" s="536"/>
      <c r="B222" s="326"/>
      <c r="C222" s="319" t="s">
        <v>115</v>
      </c>
      <c r="D222" s="320">
        <f t="shared" ref="D222:BP222" si="226">+D223+D227</f>
        <v>132696</v>
      </c>
      <c r="E222" s="321">
        <f t="shared" si="226"/>
        <v>122503</v>
      </c>
      <c r="F222" s="321">
        <f t="shared" si="226"/>
        <v>155205</v>
      </c>
      <c r="G222" s="321">
        <f t="shared" si="226"/>
        <v>145615</v>
      </c>
      <c r="H222" s="321">
        <f t="shared" si="226"/>
        <v>141467</v>
      </c>
      <c r="I222" s="321">
        <f t="shared" si="226"/>
        <v>153551</v>
      </c>
      <c r="J222" s="321">
        <f t="shared" si="226"/>
        <v>158375</v>
      </c>
      <c r="K222" s="321">
        <f t="shared" si="226"/>
        <v>148322</v>
      </c>
      <c r="L222" s="321">
        <f t="shared" si="226"/>
        <v>156509</v>
      </c>
      <c r="M222" s="321">
        <f t="shared" si="226"/>
        <v>163449</v>
      </c>
      <c r="N222" s="321">
        <f t="shared" si="226"/>
        <v>154371</v>
      </c>
      <c r="O222" s="322">
        <f t="shared" si="226"/>
        <v>174154</v>
      </c>
      <c r="P222" s="321">
        <f t="shared" si="226"/>
        <v>1806217</v>
      </c>
      <c r="Q222" s="320">
        <f t="shared" si="226"/>
        <v>128639</v>
      </c>
      <c r="R222" s="321">
        <f t="shared" si="226"/>
        <v>125318</v>
      </c>
      <c r="S222" s="321">
        <f t="shared" si="226"/>
        <v>169518</v>
      </c>
      <c r="T222" s="321">
        <f t="shared" si="226"/>
        <v>152599</v>
      </c>
      <c r="U222" s="321">
        <f t="shared" si="226"/>
        <v>152686</v>
      </c>
      <c r="V222" s="321">
        <f t="shared" si="226"/>
        <v>150019</v>
      </c>
      <c r="W222" s="321">
        <f t="shared" si="226"/>
        <v>153071</v>
      </c>
      <c r="X222" s="321">
        <f t="shared" si="226"/>
        <v>156962</v>
      </c>
      <c r="Y222" s="321">
        <f t="shared" si="226"/>
        <v>158652</v>
      </c>
      <c r="Z222" s="321">
        <f t="shared" si="226"/>
        <v>159006</v>
      </c>
      <c r="AA222" s="321">
        <f t="shared" si="226"/>
        <v>163952</v>
      </c>
      <c r="AB222" s="322">
        <f t="shared" si="226"/>
        <v>185404</v>
      </c>
      <c r="AC222" s="321">
        <f t="shared" si="226"/>
        <v>1855826</v>
      </c>
      <c r="AD222" s="320">
        <f t="shared" si="226"/>
        <v>142108</v>
      </c>
      <c r="AE222" s="321">
        <f t="shared" si="226"/>
        <v>140285</v>
      </c>
      <c r="AF222" s="321">
        <f t="shared" si="226"/>
        <v>160568</v>
      </c>
      <c r="AG222" s="321">
        <f t="shared" si="226"/>
        <v>144759</v>
      </c>
      <c r="AH222" s="321">
        <f t="shared" si="226"/>
        <v>169549</v>
      </c>
      <c r="AI222" s="321">
        <f t="shared" si="226"/>
        <v>161327</v>
      </c>
      <c r="AJ222" s="321">
        <f t="shared" si="226"/>
        <v>154975</v>
      </c>
      <c r="AK222" s="321">
        <f t="shared" si="226"/>
        <v>173374</v>
      </c>
      <c r="AL222" s="321">
        <f t="shared" si="226"/>
        <v>162818</v>
      </c>
      <c r="AM222" s="321">
        <f t="shared" si="226"/>
        <v>163295</v>
      </c>
      <c r="AN222" s="321">
        <f t="shared" si="226"/>
        <v>166484</v>
      </c>
      <c r="AO222" s="322">
        <f t="shared" si="226"/>
        <v>184433</v>
      </c>
      <c r="AP222" s="321">
        <f t="shared" si="226"/>
        <v>145730</v>
      </c>
      <c r="AQ222" s="321">
        <f t="shared" si="226"/>
        <v>142341</v>
      </c>
      <c r="AR222" s="321">
        <f t="shared" si="226"/>
        <v>166294</v>
      </c>
      <c r="AS222" s="321">
        <f t="shared" si="226"/>
        <v>142793</v>
      </c>
      <c r="AT222" s="321">
        <f t="shared" si="226"/>
        <v>177985</v>
      </c>
      <c r="AU222" s="321">
        <f t="shared" si="226"/>
        <v>151648</v>
      </c>
      <c r="AV222" s="321">
        <f t="shared" si="226"/>
        <v>173125</v>
      </c>
      <c r="AW222" s="321">
        <f t="shared" si="226"/>
        <v>175827</v>
      </c>
      <c r="AX222" s="321">
        <f t="shared" si="226"/>
        <v>153542</v>
      </c>
      <c r="AY222" s="321">
        <f t="shared" si="226"/>
        <v>188654</v>
      </c>
      <c r="AZ222" s="321">
        <f t="shared" si="226"/>
        <v>167720</v>
      </c>
      <c r="BA222" s="321">
        <f t="shared" si="226"/>
        <v>183354</v>
      </c>
      <c r="BB222" s="320">
        <f t="shared" si="226"/>
        <v>160349</v>
      </c>
      <c r="BC222" s="321">
        <f t="shared" si="226"/>
        <v>141025</v>
      </c>
      <c r="BD222" s="321">
        <f t="shared" si="226"/>
        <v>157417</v>
      </c>
      <c r="BE222" s="321">
        <f t="shared" si="226"/>
        <v>176952</v>
      </c>
      <c r="BF222" s="321">
        <f t="shared" si="226"/>
        <v>166176</v>
      </c>
      <c r="BG222" s="321">
        <f t="shared" si="226"/>
        <v>158273</v>
      </c>
      <c r="BH222" s="321">
        <f t="shared" si="226"/>
        <v>185320</v>
      </c>
      <c r="BI222" s="321">
        <f t="shared" si="226"/>
        <v>170461</v>
      </c>
      <c r="BJ222" s="321">
        <f t="shared" si="226"/>
        <v>171688</v>
      </c>
      <c r="BK222" s="321">
        <f t="shared" si="226"/>
        <v>193672</v>
      </c>
      <c r="BL222" s="321">
        <f t="shared" si="226"/>
        <v>175029</v>
      </c>
      <c r="BM222" s="322">
        <f t="shared" si="226"/>
        <v>192787</v>
      </c>
      <c r="BN222" s="432">
        <f t="shared" si="215"/>
        <v>2049149</v>
      </c>
      <c r="BO222" s="320">
        <f t="shared" si="226"/>
        <v>164558</v>
      </c>
      <c r="BP222" s="321">
        <f t="shared" si="226"/>
        <v>154770</v>
      </c>
      <c r="BQ222" s="321">
        <f t="shared" ref="BQ222:BY222" si="227">+BQ223+BQ227</f>
        <v>161460</v>
      </c>
      <c r="BR222" s="321">
        <f t="shared" si="227"/>
        <v>168780</v>
      </c>
      <c r="BS222" s="321">
        <f t="shared" si="227"/>
        <v>171089</v>
      </c>
      <c r="BT222" s="321">
        <f t="shared" si="227"/>
        <v>165206</v>
      </c>
      <c r="BU222" s="321">
        <f t="shared" si="227"/>
        <v>203381</v>
      </c>
      <c r="BV222" s="321">
        <f t="shared" si="227"/>
        <v>176800</v>
      </c>
      <c r="BW222" s="321">
        <f t="shared" si="227"/>
        <v>181615</v>
      </c>
      <c r="BX222" s="321">
        <f t="shared" si="227"/>
        <v>194323</v>
      </c>
      <c r="BY222" s="321">
        <f t="shared" si="227"/>
        <v>166412</v>
      </c>
      <c r="BZ222" s="322">
        <f t="shared" ref="BZ222:CK222" si="228">+BZ223+BZ227</f>
        <v>208098</v>
      </c>
      <c r="CA222" s="432">
        <f>SUM(BO222:BZ222)</f>
        <v>2116492</v>
      </c>
      <c r="CB222" s="320">
        <f t="shared" si="228"/>
        <v>151271</v>
      </c>
      <c r="CC222" s="321">
        <f t="shared" si="228"/>
        <v>144557</v>
      </c>
      <c r="CD222" s="321">
        <f t="shared" si="228"/>
        <v>179014</v>
      </c>
      <c r="CE222" s="321">
        <f t="shared" si="228"/>
        <v>166654</v>
      </c>
      <c r="CF222" s="321">
        <f t="shared" si="228"/>
        <v>160733</v>
      </c>
      <c r="CG222" s="321">
        <f t="shared" ref="CG222:CH222" si="229">+CG223+CG227</f>
        <v>174771</v>
      </c>
      <c r="CH222" s="321">
        <f t="shared" si="229"/>
        <v>170182</v>
      </c>
      <c r="CI222" s="321">
        <f t="shared" si="228"/>
        <v>164895</v>
      </c>
      <c r="CJ222" s="321">
        <f t="shared" si="228"/>
        <v>172088</v>
      </c>
      <c r="CK222" s="321">
        <f t="shared" si="228"/>
        <v>181836</v>
      </c>
      <c r="CL222" s="321">
        <f t="shared" ref="CL222:CO222" si="230">+CL223+CL227</f>
        <v>169466</v>
      </c>
      <c r="CM222" s="322">
        <f t="shared" si="230"/>
        <v>199173</v>
      </c>
      <c r="CN222" s="444">
        <f>SUM(CB222:CM222)</f>
        <v>2034640</v>
      </c>
      <c r="CO222" s="321">
        <f t="shared" si="230"/>
        <v>141639</v>
      </c>
      <c r="CP222" s="321">
        <f t="shared" ref="CP222:DD222" si="231">+CP223+CP227</f>
        <v>144167</v>
      </c>
      <c r="CQ222" s="321">
        <f t="shared" si="231"/>
        <v>167426</v>
      </c>
      <c r="CR222" s="321">
        <f t="shared" si="231"/>
        <v>159970</v>
      </c>
      <c r="CS222" s="321">
        <f t="shared" si="231"/>
        <v>158825</v>
      </c>
      <c r="CT222" s="321">
        <f t="shared" si="231"/>
        <v>168744</v>
      </c>
      <c r="CU222" s="321">
        <f t="shared" si="231"/>
        <v>159753</v>
      </c>
      <c r="CV222" s="321">
        <f t="shared" si="231"/>
        <v>171891</v>
      </c>
      <c r="CW222" s="321">
        <f t="shared" si="231"/>
        <v>162882</v>
      </c>
      <c r="CX222" s="321">
        <f t="shared" si="231"/>
        <v>161065</v>
      </c>
      <c r="CY222" s="321">
        <f t="shared" si="231"/>
        <v>163261</v>
      </c>
      <c r="CZ222" s="321">
        <f t="shared" si="231"/>
        <v>181790</v>
      </c>
      <c r="DA222" s="432">
        <f t="shared" si="205"/>
        <v>1941413</v>
      </c>
      <c r="DB222" s="320">
        <f t="shared" si="231"/>
        <v>140733</v>
      </c>
      <c r="DC222" s="321">
        <f t="shared" si="231"/>
        <v>127746</v>
      </c>
      <c r="DD222" s="321">
        <f t="shared" si="231"/>
        <v>176766</v>
      </c>
      <c r="DE222" s="320">
        <f t="shared" si="220"/>
        <v>474842</v>
      </c>
      <c r="DF222" s="388">
        <f t="shared" si="221"/>
        <v>453232</v>
      </c>
      <c r="DG222" s="389">
        <f t="shared" si="222"/>
        <v>445245</v>
      </c>
      <c r="DH222" s="543">
        <f t="shared" ref="DH222:DH230" si="232">((DG222/DF222)-1)*100</f>
        <v>-1.7622321460091128</v>
      </c>
      <c r="DK222" s="268"/>
    </row>
    <row r="223" spans="1:135" s="38" customFormat="1" ht="20.100000000000001" customHeight="1" thickBot="1" x14ac:dyDescent="0.3">
      <c r="A223" s="536"/>
      <c r="B223" s="337" t="s">
        <v>41</v>
      </c>
      <c r="C223" s="412"/>
      <c r="D223" s="101">
        <f t="shared" ref="D223:BP223" si="233">SUM(D224:D226)</f>
        <v>106884</v>
      </c>
      <c r="E223" s="24">
        <f t="shared" si="233"/>
        <v>97442</v>
      </c>
      <c r="F223" s="24">
        <f t="shared" si="233"/>
        <v>123920</v>
      </c>
      <c r="G223" s="24">
        <f t="shared" si="233"/>
        <v>115946</v>
      </c>
      <c r="H223" s="24">
        <f t="shared" si="233"/>
        <v>112405</v>
      </c>
      <c r="I223" s="24">
        <f t="shared" si="233"/>
        <v>121893</v>
      </c>
      <c r="J223" s="24">
        <f t="shared" si="233"/>
        <v>126039</v>
      </c>
      <c r="K223" s="24">
        <f t="shared" si="233"/>
        <v>118331</v>
      </c>
      <c r="L223" s="24">
        <f t="shared" si="233"/>
        <v>125542</v>
      </c>
      <c r="M223" s="24">
        <f t="shared" si="233"/>
        <v>130587</v>
      </c>
      <c r="N223" s="24">
        <f t="shared" si="233"/>
        <v>123174</v>
      </c>
      <c r="O223" s="102">
        <f t="shared" si="233"/>
        <v>141286</v>
      </c>
      <c r="P223" s="24">
        <f t="shared" si="233"/>
        <v>1443449</v>
      </c>
      <c r="Q223" s="101">
        <f t="shared" si="233"/>
        <v>103511</v>
      </c>
      <c r="R223" s="24">
        <f t="shared" si="233"/>
        <v>100396</v>
      </c>
      <c r="S223" s="24">
        <f t="shared" si="233"/>
        <v>136452</v>
      </c>
      <c r="T223" s="24">
        <f t="shared" si="233"/>
        <v>122604</v>
      </c>
      <c r="U223" s="24">
        <f t="shared" si="233"/>
        <v>121924</v>
      </c>
      <c r="V223" s="24">
        <f t="shared" si="233"/>
        <v>119941</v>
      </c>
      <c r="W223" s="24">
        <f t="shared" si="233"/>
        <v>123088</v>
      </c>
      <c r="X223" s="24">
        <f t="shared" si="233"/>
        <v>126454</v>
      </c>
      <c r="Y223" s="24">
        <f t="shared" si="233"/>
        <v>128858</v>
      </c>
      <c r="Z223" s="24">
        <f t="shared" si="233"/>
        <v>128859</v>
      </c>
      <c r="AA223" s="24">
        <f t="shared" si="233"/>
        <v>133573</v>
      </c>
      <c r="AB223" s="102">
        <f t="shared" si="233"/>
        <v>151527</v>
      </c>
      <c r="AC223" s="24">
        <f t="shared" si="233"/>
        <v>1497187</v>
      </c>
      <c r="AD223" s="101">
        <f t="shared" si="233"/>
        <v>116583</v>
      </c>
      <c r="AE223" s="24">
        <f t="shared" si="233"/>
        <v>114583</v>
      </c>
      <c r="AF223" s="24">
        <f t="shared" si="233"/>
        <v>132073</v>
      </c>
      <c r="AG223" s="24">
        <f t="shared" si="233"/>
        <v>118688</v>
      </c>
      <c r="AH223" s="24">
        <f t="shared" si="233"/>
        <v>139607</v>
      </c>
      <c r="AI223" s="24">
        <f t="shared" si="233"/>
        <v>133088</v>
      </c>
      <c r="AJ223" s="24">
        <f t="shared" si="233"/>
        <v>126275</v>
      </c>
      <c r="AK223" s="24">
        <f t="shared" si="233"/>
        <v>142434</v>
      </c>
      <c r="AL223" s="24">
        <f t="shared" si="233"/>
        <v>134056</v>
      </c>
      <c r="AM223" s="24">
        <f t="shared" si="233"/>
        <v>134194</v>
      </c>
      <c r="AN223" s="24">
        <f t="shared" si="233"/>
        <v>137267</v>
      </c>
      <c r="AO223" s="102">
        <f t="shared" si="233"/>
        <v>153678</v>
      </c>
      <c r="AP223" s="24">
        <f t="shared" si="233"/>
        <v>120689</v>
      </c>
      <c r="AQ223" s="24">
        <f t="shared" si="233"/>
        <v>117258</v>
      </c>
      <c r="AR223" s="24">
        <f t="shared" si="233"/>
        <v>137477</v>
      </c>
      <c r="AS223" s="24">
        <f t="shared" si="233"/>
        <v>117515</v>
      </c>
      <c r="AT223" s="24">
        <f t="shared" si="233"/>
        <v>147394</v>
      </c>
      <c r="AU223" s="24">
        <f t="shared" si="233"/>
        <v>125905</v>
      </c>
      <c r="AV223" s="24">
        <f t="shared" si="233"/>
        <v>144976</v>
      </c>
      <c r="AW223" s="24">
        <f t="shared" si="233"/>
        <v>148470</v>
      </c>
      <c r="AX223" s="24">
        <f t="shared" si="233"/>
        <v>130351</v>
      </c>
      <c r="AY223" s="24">
        <f t="shared" si="233"/>
        <v>159682</v>
      </c>
      <c r="AZ223" s="24">
        <f t="shared" si="233"/>
        <v>142305</v>
      </c>
      <c r="BA223" s="24">
        <f t="shared" si="233"/>
        <v>157312</v>
      </c>
      <c r="BB223" s="101">
        <f t="shared" si="233"/>
        <v>136584</v>
      </c>
      <c r="BC223" s="24">
        <f t="shared" si="233"/>
        <v>118964</v>
      </c>
      <c r="BD223" s="24">
        <f t="shared" si="233"/>
        <v>133517</v>
      </c>
      <c r="BE223" s="24">
        <f t="shared" si="233"/>
        <v>149776</v>
      </c>
      <c r="BF223" s="24">
        <f t="shared" si="233"/>
        <v>140021</v>
      </c>
      <c r="BG223" s="24">
        <f t="shared" si="233"/>
        <v>134197</v>
      </c>
      <c r="BH223" s="24">
        <f t="shared" si="233"/>
        <v>158305</v>
      </c>
      <c r="BI223" s="24">
        <f t="shared" si="233"/>
        <v>145669</v>
      </c>
      <c r="BJ223" s="24">
        <f t="shared" si="233"/>
        <v>147494</v>
      </c>
      <c r="BK223" s="24">
        <f t="shared" si="233"/>
        <v>166514</v>
      </c>
      <c r="BL223" s="24">
        <f t="shared" si="233"/>
        <v>150938</v>
      </c>
      <c r="BM223" s="102">
        <f t="shared" si="233"/>
        <v>167298</v>
      </c>
      <c r="BN223" s="23">
        <f t="shared" si="215"/>
        <v>1749277</v>
      </c>
      <c r="BO223" s="101">
        <f t="shared" si="233"/>
        <v>142201</v>
      </c>
      <c r="BP223" s="24">
        <f t="shared" si="233"/>
        <v>133560</v>
      </c>
      <c r="BQ223" s="24">
        <f t="shared" ref="BQ223:BY223" si="234">SUM(BQ224:BQ226)</f>
        <v>139924</v>
      </c>
      <c r="BR223" s="24">
        <f t="shared" si="234"/>
        <v>145700</v>
      </c>
      <c r="BS223" s="24">
        <f t="shared" si="234"/>
        <v>147355</v>
      </c>
      <c r="BT223" s="24">
        <f t="shared" si="234"/>
        <v>142160</v>
      </c>
      <c r="BU223" s="24">
        <f t="shared" si="234"/>
        <v>178323</v>
      </c>
      <c r="BV223" s="24">
        <f t="shared" si="234"/>
        <v>154711</v>
      </c>
      <c r="BW223" s="24">
        <f t="shared" si="234"/>
        <v>157848</v>
      </c>
      <c r="BX223" s="24">
        <f t="shared" si="234"/>
        <v>169043</v>
      </c>
      <c r="BY223" s="24">
        <f t="shared" si="234"/>
        <v>144803</v>
      </c>
      <c r="BZ223" s="102">
        <f t="shared" ref="BZ223:CK223" si="235">SUM(BZ224:BZ226)</f>
        <v>182956</v>
      </c>
      <c r="CA223" s="273">
        <f>SUM(BO223:BZ223)</f>
        <v>1838584</v>
      </c>
      <c r="CB223" s="101">
        <f t="shared" si="235"/>
        <v>132608</v>
      </c>
      <c r="CC223" s="24">
        <f t="shared" si="235"/>
        <v>126610</v>
      </c>
      <c r="CD223" s="24">
        <f t="shared" si="235"/>
        <v>157286</v>
      </c>
      <c r="CE223" s="24">
        <f t="shared" si="235"/>
        <v>146642</v>
      </c>
      <c r="CF223" s="24">
        <f t="shared" si="235"/>
        <v>141581</v>
      </c>
      <c r="CG223" s="24">
        <f t="shared" ref="CG223:CH223" si="236">SUM(CG224:CG226)</f>
        <v>154489</v>
      </c>
      <c r="CH223" s="24">
        <f t="shared" si="236"/>
        <v>150729</v>
      </c>
      <c r="CI223" s="24">
        <f t="shared" si="235"/>
        <v>146170</v>
      </c>
      <c r="CJ223" s="24">
        <f t="shared" si="235"/>
        <v>153002</v>
      </c>
      <c r="CK223" s="24">
        <f t="shared" si="235"/>
        <v>161733</v>
      </c>
      <c r="CL223" s="24">
        <f t="shared" ref="CL223:CO223" si="237">SUM(CL224:CL226)</f>
        <v>150610</v>
      </c>
      <c r="CM223" s="102">
        <f t="shared" si="237"/>
        <v>178264</v>
      </c>
      <c r="CN223" s="23">
        <f>SUM(CB223:CM223)</f>
        <v>1799724</v>
      </c>
      <c r="CO223" s="24">
        <f t="shared" si="237"/>
        <v>126562</v>
      </c>
      <c r="CP223" s="24">
        <f t="shared" ref="CP223:DD223" si="238">SUM(CP224:CP226)</f>
        <v>128491</v>
      </c>
      <c r="CQ223" s="24">
        <f t="shared" si="238"/>
        <v>149183</v>
      </c>
      <c r="CR223" s="24">
        <f t="shared" si="238"/>
        <v>142964</v>
      </c>
      <c r="CS223" s="24">
        <f t="shared" si="238"/>
        <v>141928</v>
      </c>
      <c r="CT223" s="24">
        <f t="shared" si="238"/>
        <v>151083</v>
      </c>
      <c r="CU223" s="24">
        <f t="shared" si="238"/>
        <v>143667</v>
      </c>
      <c r="CV223" s="24">
        <f t="shared" si="238"/>
        <v>154872</v>
      </c>
      <c r="CW223" s="24">
        <f t="shared" si="238"/>
        <v>147019</v>
      </c>
      <c r="CX223" s="24">
        <f t="shared" si="238"/>
        <v>145613</v>
      </c>
      <c r="CY223" s="24">
        <f t="shared" si="238"/>
        <v>147924</v>
      </c>
      <c r="CZ223" s="24">
        <f t="shared" si="238"/>
        <v>165916</v>
      </c>
      <c r="DA223" s="23">
        <f t="shared" si="205"/>
        <v>1745222</v>
      </c>
      <c r="DB223" s="101">
        <f t="shared" si="238"/>
        <v>128132</v>
      </c>
      <c r="DC223" s="370">
        <f t="shared" si="238"/>
        <v>115791</v>
      </c>
      <c r="DD223" s="370">
        <f t="shared" si="238"/>
        <v>160667</v>
      </c>
      <c r="DE223" s="138">
        <f t="shared" si="220"/>
        <v>416504</v>
      </c>
      <c r="DF223" s="566">
        <f t="shared" si="221"/>
        <v>404236</v>
      </c>
      <c r="DG223" s="527">
        <f t="shared" si="222"/>
        <v>404590</v>
      </c>
      <c r="DH223" s="366">
        <f t="shared" si="232"/>
        <v>8.7572606101393724E-2</v>
      </c>
      <c r="DI223" s="231"/>
      <c r="DJ223" s="266"/>
      <c r="DK223" s="268"/>
      <c r="DL223" s="234"/>
      <c r="DM223" s="234"/>
      <c r="DN223" s="209"/>
      <c r="DO223" s="219"/>
      <c r="DP223" s="219"/>
      <c r="DQ223" s="209"/>
      <c r="DR223" s="20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</row>
    <row r="224" spans="1:135" ht="20.100000000000001" customHeight="1" x14ac:dyDescent="0.25">
      <c r="A224" s="536"/>
      <c r="B224" s="670" t="s">
        <v>36</v>
      </c>
      <c r="C224" s="671"/>
      <c r="D224" s="52">
        <v>88171</v>
      </c>
      <c r="E224" s="26">
        <v>80826</v>
      </c>
      <c r="F224" s="26">
        <v>102719</v>
      </c>
      <c r="G224" s="26">
        <v>94713</v>
      </c>
      <c r="H224" s="26">
        <v>91557</v>
      </c>
      <c r="I224" s="26">
        <v>99336</v>
      </c>
      <c r="J224" s="26">
        <v>103069</v>
      </c>
      <c r="K224" s="26">
        <v>97140</v>
      </c>
      <c r="L224" s="26">
        <v>103346</v>
      </c>
      <c r="M224" s="26">
        <v>107101</v>
      </c>
      <c r="N224" s="26">
        <v>101442</v>
      </c>
      <c r="O224" s="76">
        <v>111440</v>
      </c>
      <c r="P224" s="111">
        <v>1180860</v>
      </c>
      <c r="Q224" s="45">
        <v>85764</v>
      </c>
      <c r="R224" s="31">
        <v>86295</v>
      </c>
      <c r="S224" s="31">
        <v>114113</v>
      </c>
      <c r="T224" s="31">
        <v>102328</v>
      </c>
      <c r="U224" s="31">
        <v>101617</v>
      </c>
      <c r="V224" s="31">
        <v>103860</v>
      </c>
      <c r="W224" s="31">
        <v>105952</v>
      </c>
      <c r="X224" s="31">
        <v>107669</v>
      </c>
      <c r="Y224" s="31">
        <v>109558</v>
      </c>
      <c r="Z224" s="31">
        <v>109052</v>
      </c>
      <c r="AA224" s="31">
        <v>112015</v>
      </c>
      <c r="AB224" s="158">
        <v>121327</v>
      </c>
      <c r="AC224" s="418">
        <v>1259550</v>
      </c>
      <c r="AD224" s="45">
        <v>99047</v>
      </c>
      <c r="AE224" s="31">
        <v>99587</v>
      </c>
      <c r="AF224" s="31">
        <v>113039</v>
      </c>
      <c r="AG224" s="31">
        <v>102942</v>
      </c>
      <c r="AH224" s="31">
        <v>118340</v>
      </c>
      <c r="AI224" s="31">
        <v>111859</v>
      </c>
      <c r="AJ224" s="31">
        <v>108746</v>
      </c>
      <c r="AK224" s="31">
        <v>120455</v>
      </c>
      <c r="AL224" s="31">
        <v>112707</v>
      </c>
      <c r="AM224" s="31">
        <v>112833</v>
      </c>
      <c r="AN224" s="31">
        <v>116177</v>
      </c>
      <c r="AO224" s="133">
        <v>124106</v>
      </c>
      <c r="AP224" s="31">
        <v>102357</v>
      </c>
      <c r="AQ224" s="31">
        <v>103115</v>
      </c>
      <c r="AR224" s="31">
        <v>118766</v>
      </c>
      <c r="AS224" s="31">
        <v>101983</v>
      </c>
      <c r="AT224" s="31">
        <v>125863</v>
      </c>
      <c r="AU224" s="31">
        <v>107371</v>
      </c>
      <c r="AV224" s="31">
        <v>124163</v>
      </c>
      <c r="AW224" s="31">
        <v>126649</v>
      </c>
      <c r="AX224" s="31">
        <v>110414</v>
      </c>
      <c r="AY224" s="31">
        <v>136470</v>
      </c>
      <c r="AZ224" s="31">
        <v>120948</v>
      </c>
      <c r="BA224" s="31">
        <v>128882</v>
      </c>
      <c r="BB224" s="52">
        <v>115761</v>
      </c>
      <c r="BC224" s="26">
        <v>106303</v>
      </c>
      <c r="BD224" s="26">
        <v>116876</v>
      </c>
      <c r="BE224" s="26">
        <v>129897</v>
      </c>
      <c r="BF224" s="26">
        <v>122104</v>
      </c>
      <c r="BG224" s="26">
        <v>115511</v>
      </c>
      <c r="BH224" s="26">
        <v>135844</v>
      </c>
      <c r="BI224" s="26">
        <v>125259</v>
      </c>
      <c r="BJ224" s="26">
        <v>126269</v>
      </c>
      <c r="BK224" s="26">
        <v>142410</v>
      </c>
      <c r="BL224" s="26">
        <v>128591</v>
      </c>
      <c r="BM224" s="76">
        <v>138334</v>
      </c>
      <c r="BN224" s="443">
        <f t="shared" si="215"/>
        <v>1503159</v>
      </c>
      <c r="BO224" s="52">
        <v>120808</v>
      </c>
      <c r="BP224" s="26">
        <v>117788</v>
      </c>
      <c r="BQ224" s="26">
        <v>122930</v>
      </c>
      <c r="BR224" s="26">
        <v>126593</v>
      </c>
      <c r="BS224" s="26">
        <v>128101</v>
      </c>
      <c r="BT224" s="26">
        <v>123457</v>
      </c>
      <c r="BU224" s="26">
        <v>158196</v>
      </c>
      <c r="BV224" s="26">
        <v>125659</v>
      </c>
      <c r="BW224" s="98">
        <v>136954</v>
      </c>
      <c r="BX224" s="98">
        <v>146078</v>
      </c>
      <c r="BY224" s="98">
        <v>125378</v>
      </c>
      <c r="BZ224" s="241">
        <v>151485</v>
      </c>
      <c r="CA224" s="562">
        <f>SUM(BO224:BZ224)</f>
        <v>1583427</v>
      </c>
      <c r="CB224" s="137">
        <v>115208</v>
      </c>
      <c r="CC224" s="98">
        <v>113660</v>
      </c>
      <c r="CD224" s="98">
        <v>138690</v>
      </c>
      <c r="CE224" s="98">
        <v>128353</v>
      </c>
      <c r="CF224" s="98">
        <v>122461</v>
      </c>
      <c r="CG224" s="98">
        <v>136349</v>
      </c>
      <c r="CH224" s="98">
        <v>133073</v>
      </c>
      <c r="CI224" s="98">
        <v>127736</v>
      </c>
      <c r="CJ224" s="98">
        <v>133100</v>
      </c>
      <c r="CK224" s="98">
        <v>140932</v>
      </c>
      <c r="CL224" s="98">
        <v>131371</v>
      </c>
      <c r="CM224" s="241">
        <v>148407</v>
      </c>
      <c r="CN224" s="433">
        <f t="shared" ref="CN224:CN230" si="239">SUM(CB224:CM224)</f>
        <v>1569340</v>
      </c>
      <c r="CO224" s="98">
        <v>110558</v>
      </c>
      <c r="CP224" s="98">
        <v>116608</v>
      </c>
      <c r="CQ224" s="98">
        <v>132751</v>
      </c>
      <c r="CR224" s="98">
        <v>125890</v>
      </c>
      <c r="CS224" s="98">
        <v>124906</v>
      </c>
      <c r="CT224" s="98">
        <v>132522</v>
      </c>
      <c r="CU224" s="98">
        <v>125687</v>
      </c>
      <c r="CV224" s="98">
        <v>136860</v>
      </c>
      <c r="CW224" s="98">
        <v>128975</v>
      </c>
      <c r="CX224" s="98">
        <v>127769</v>
      </c>
      <c r="CY224" s="98">
        <v>128912</v>
      </c>
      <c r="CZ224" s="98">
        <v>140120</v>
      </c>
      <c r="DA224" s="433">
        <f t="shared" si="205"/>
        <v>1531558</v>
      </c>
      <c r="DB224" s="137">
        <v>113372</v>
      </c>
      <c r="DC224" s="98">
        <v>104821</v>
      </c>
      <c r="DD224" s="98">
        <v>143115</v>
      </c>
      <c r="DE224" s="549">
        <f t="shared" si="220"/>
        <v>367558</v>
      </c>
      <c r="DF224" s="485">
        <f t="shared" si="221"/>
        <v>359917</v>
      </c>
      <c r="DG224" s="474">
        <f t="shared" si="222"/>
        <v>361308</v>
      </c>
      <c r="DH224" s="357">
        <f t="shared" si="232"/>
        <v>0.38647799353739298</v>
      </c>
      <c r="DJ224" s="234"/>
      <c r="DK224" s="268"/>
    </row>
    <row r="225" spans="1:135" ht="20.100000000000001" customHeight="1" x14ac:dyDescent="0.25">
      <c r="A225" s="536"/>
      <c r="B225" s="59" t="s">
        <v>37</v>
      </c>
      <c r="C225" s="411"/>
      <c r="D225" s="52">
        <v>13410</v>
      </c>
      <c r="E225" s="26">
        <v>11749</v>
      </c>
      <c r="F225" s="26">
        <v>14875</v>
      </c>
      <c r="G225" s="26">
        <v>15383</v>
      </c>
      <c r="H225" s="26">
        <v>15031</v>
      </c>
      <c r="I225" s="26">
        <v>16540</v>
      </c>
      <c r="J225" s="26">
        <v>16530</v>
      </c>
      <c r="K225" s="26">
        <v>15444</v>
      </c>
      <c r="L225" s="26">
        <v>16440</v>
      </c>
      <c r="M225" s="26">
        <v>17504</v>
      </c>
      <c r="N225" s="26">
        <v>16065</v>
      </c>
      <c r="O225" s="76">
        <v>22818</v>
      </c>
      <c r="P225" s="80">
        <v>191789</v>
      </c>
      <c r="Q225" s="52">
        <v>12680</v>
      </c>
      <c r="R225" s="26">
        <v>9414</v>
      </c>
      <c r="S225" s="26">
        <v>16675</v>
      </c>
      <c r="T225" s="26">
        <v>15222</v>
      </c>
      <c r="U225" s="26">
        <v>15551</v>
      </c>
      <c r="V225" s="26">
        <v>11233</v>
      </c>
      <c r="W225" s="26">
        <v>12716</v>
      </c>
      <c r="X225" s="26">
        <v>14356</v>
      </c>
      <c r="Y225" s="26">
        <v>15106</v>
      </c>
      <c r="Z225" s="26">
        <v>15549</v>
      </c>
      <c r="AA225" s="26">
        <v>17449</v>
      </c>
      <c r="AB225" s="159">
        <v>25219</v>
      </c>
      <c r="AC225" s="419">
        <v>181170</v>
      </c>
      <c r="AD225" s="52">
        <v>13855</v>
      </c>
      <c r="AE225" s="26">
        <v>11154</v>
      </c>
      <c r="AF225" s="26">
        <v>14655</v>
      </c>
      <c r="AG225" s="26">
        <v>12214</v>
      </c>
      <c r="AH225" s="26">
        <v>16968</v>
      </c>
      <c r="AI225" s="26">
        <v>17438</v>
      </c>
      <c r="AJ225" s="26">
        <v>13595</v>
      </c>
      <c r="AK225" s="26">
        <v>17760</v>
      </c>
      <c r="AL225" s="26">
        <v>17433</v>
      </c>
      <c r="AM225" s="26">
        <v>17457</v>
      </c>
      <c r="AN225" s="26">
        <v>17388</v>
      </c>
      <c r="AO225" s="76">
        <v>25045</v>
      </c>
      <c r="AP225" s="26">
        <v>14905</v>
      </c>
      <c r="AQ225" s="26">
        <v>10518</v>
      </c>
      <c r="AR225" s="26">
        <v>14239</v>
      </c>
      <c r="AS225" s="26">
        <v>11435</v>
      </c>
      <c r="AT225" s="26">
        <v>17006</v>
      </c>
      <c r="AU225" s="26">
        <v>14865</v>
      </c>
      <c r="AV225" s="26">
        <v>16410</v>
      </c>
      <c r="AW225" s="26">
        <v>17363</v>
      </c>
      <c r="AX225" s="26">
        <v>15691</v>
      </c>
      <c r="AY225" s="26">
        <v>18613</v>
      </c>
      <c r="AZ225" s="26">
        <v>17095</v>
      </c>
      <c r="BA225" s="26">
        <v>23828</v>
      </c>
      <c r="BB225" s="52">
        <v>16858</v>
      </c>
      <c r="BC225" s="26">
        <v>9346</v>
      </c>
      <c r="BD225" s="26">
        <v>12907</v>
      </c>
      <c r="BE225" s="26">
        <v>15559</v>
      </c>
      <c r="BF225" s="26">
        <v>13864</v>
      </c>
      <c r="BG225" s="26">
        <v>14510</v>
      </c>
      <c r="BH225" s="26">
        <v>17163</v>
      </c>
      <c r="BI225" s="26">
        <v>15653</v>
      </c>
      <c r="BJ225" s="26">
        <v>16449</v>
      </c>
      <c r="BK225" s="26">
        <v>18861</v>
      </c>
      <c r="BL225" s="26">
        <v>17578</v>
      </c>
      <c r="BM225" s="76">
        <v>23807</v>
      </c>
      <c r="BN225" s="443">
        <f t="shared" ref="BN225:BN226" si="240">SUM(BB225:BM225)</f>
        <v>192555</v>
      </c>
      <c r="BO225" s="52">
        <v>17260</v>
      </c>
      <c r="BP225" s="26">
        <v>11634</v>
      </c>
      <c r="BQ225" s="26">
        <v>13016</v>
      </c>
      <c r="BR225" s="26">
        <v>14698</v>
      </c>
      <c r="BS225" s="26">
        <v>14875</v>
      </c>
      <c r="BT225" s="26">
        <v>14369</v>
      </c>
      <c r="BU225" s="26">
        <v>15586</v>
      </c>
      <c r="BV225" s="26">
        <v>14526</v>
      </c>
      <c r="BW225" s="98">
        <v>16191</v>
      </c>
      <c r="BX225" s="98">
        <v>17858</v>
      </c>
      <c r="BY225" s="98">
        <v>15126</v>
      </c>
      <c r="BZ225" s="241">
        <v>25601</v>
      </c>
      <c r="CA225" s="433">
        <f t="shared" ref="CA225:CA226" si="241">SUM(BO225:BZ225)</f>
        <v>190740</v>
      </c>
      <c r="CB225" s="137">
        <v>13521</v>
      </c>
      <c r="CC225" s="98">
        <v>8915</v>
      </c>
      <c r="CD225" s="98">
        <v>13778</v>
      </c>
      <c r="CE225" s="98">
        <v>13528</v>
      </c>
      <c r="CF225" s="98">
        <v>14331</v>
      </c>
      <c r="CG225" s="98">
        <v>12486</v>
      </c>
      <c r="CH225" s="98">
        <v>12296</v>
      </c>
      <c r="CI225" s="98">
        <v>12899</v>
      </c>
      <c r="CJ225" s="98">
        <v>14437</v>
      </c>
      <c r="CK225" s="98">
        <v>15140</v>
      </c>
      <c r="CL225" s="98">
        <v>14004</v>
      </c>
      <c r="CM225" s="241">
        <v>23749</v>
      </c>
      <c r="CN225" s="433">
        <f t="shared" si="239"/>
        <v>169084</v>
      </c>
      <c r="CO225" s="98">
        <v>11693</v>
      </c>
      <c r="CP225" s="98">
        <v>7143</v>
      </c>
      <c r="CQ225" s="98">
        <v>11479</v>
      </c>
      <c r="CR225" s="98">
        <v>12251</v>
      </c>
      <c r="CS225" s="98">
        <v>12065</v>
      </c>
      <c r="CT225" s="98">
        <v>12741</v>
      </c>
      <c r="CU225" s="98">
        <v>12554</v>
      </c>
      <c r="CV225" s="98">
        <v>12688</v>
      </c>
      <c r="CW225" s="98">
        <v>12767</v>
      </c>
      <c r="CX225" s="98">
        <v>12800</v>
      </c>
      <c r="CY225" s="98">
        <v>13867</v>
      </c>
      <c r="CZ225" s="98">
        <v>19654</v>
      </c>
      <c r="DA225" s="433">
        <f t="shared" si="205"/>
        <v>151702</v>
      </c>
      <c r="DB225" s="137">
        <v>9967</v>
      </c>
      <c r="DC225" s="98">
        <v>6383</v>
      </c>
      <c r="DD225" s="98">
        <v>11606</v>
      </c>
      <c r="DE225" s="549">
        <f t="shared" si="220"/>
        <v>36214</v>
      </c>
      <c r="DF225" s="485">
        <f t="shared" si="221"/>
        <v>30315</v>
      </c>
      <c r="DG225" s="474">
        <f t="shared" si="222"/>
        <v>27956</v>
      </c>
      <c r="DH225" s="357">
        <f t="shared" si="232"/>
        <v>-7.781626257628238</v>
      </c>
      <c r="DI225" s="267"/>
      <c r="DJ225" s="266"/>
      <c r="DK225" s="268"/>
    </row>
    <row r="226" spans="1:135" ht="20.100000000000001" customHeight="1" thickBot="1" x14ac:dyDescent="0.3">
      <c r="A226" s="536"/>
      <c r="B226" s="68" t="s">
        <v>38</v>
      </c>
      <c r="C226" s="413"/>
      <c r="D226" s="52">
        <v>5303</v>
      </c>
      <c r="E226" s="26">
        <v>4867</v>
      </c>
      <c r="F226" s="26">
        <v>6326</v>
      </c>
      <c r="G226" s="26">
        <v>5850</v>
      </c>
      <c r="H226" s="26">
        <v>5817</v>
      </c>
      <c r="I226" s="26">
        <v>6017</v>
      </c>
      <c r="J226" s="26">
        <v>6440</v>
      </c>
      <c r="K226" s="26">
        <v>5747</v>
      </c>
      <c r="L226" s="26">
        <v>5756</v>
      </c>
      <c r="M226" s="26">
        <v>5982</v>
      </c>
      <c r="N226" s="26">
        <v>5667</v>
      </c>
      <c r="O226" s="76">
        <v>7028</v>
      </c>
      <c r="P226" s="24">
        <v>70800</v>
      </c>
      <c r="Q226" s="46">
        <v>5067</v>
      </c>
      <c r="R226" s="32">
        <v>4687</v>
      </c>
      <c r="S226" s="32">
        <v>5664</v>
      </c>
      <c r="T226" s="32">
        <v>5054</v>
      </c>
      <c r="U226" s="32">
        <v>4756</v>
      </c>
      <c r="V226" s="32">
        <v>4848</v>
      </c>
      <c r="W226" s="32">
        <v>4420</v>
      </c>
      <c r="X226" s="32">
        <v>4429</v>
      </c>
      <c r="Y226" s="32">
        <v>4194</v>
      </c>
      <c r="Z226" s="32">
        <v>4258</v>
      </c>
      <c r="AA226" s="32">
        <v>4109</v>
      </c>
      <c r="AB226" s="64">
        <v>4981</v>
      </c>
      <c r="AC226" s="316">
        <v>56467</v>
      </c>
      <c r="AD226" s="52">
        <v>3681</v>
      </c>
      <c r="AE226" s="26">
        <v>3842</v>
      </c>
      <c r="AF226" s="26">
        <v>4379</v>
      </c>
      <c r="AG226" s="26">
        <v>3532</v>
      </c>
      <c r="AH226" s="26">
        <v>4299</v>
      </c>
      <c r="AI226" s="26">
        <v>3791</v>
      </c>
      <c r="AJ226" s="26">
        <v>3934</v>
      </c>
      <c r="AK226" s="26">
        <v>4219</v>
      </c>
      <c r="AL226" s="26">
        <v>3916</v>
      </c>
      <c r="AM226" s="26">
        <v>3904</v>
      </c>
      <c r="AN226" s="26">
        <v>3702</v>
      </c>
      <c r="AO226" s="76">
        <v>4527</v>
      </c>
      <c r="AP226" s="32">
        <v>3427</v>
      </c>
      <c r="AQ226" s="32">
        <v>3625</v>
      </c>
      <c r="AR226" s="32">
        <v>4472</v>
      </c>
      <c r="AS226" s="32">
        <v>4097</v>
      </c>
      <c r="AT226" s="32">
        <v>4525</v>
      </c>
      <c r="AU226" s="32">
        <v>3669</v>
      </c>
      <c r="AV226" s="32">
        <v>4403</v>
      </c>
      <c r="AW226" s="32">
        <v>4458</v>
      </c>
      <c r="AX226" s="32">
        <v>4246</v>
      </c>
      <c r="AY226" s="32">
        <v>4599</v>
      </c>
      <c r="AZ226" s="32">
        <v>4262</v>
      </c>
      <c r="BA226" s="32">
        <v>4602</v>
      </c>
      <c r="BB226" s="52">
        <v>3965</v>
      </c>
      <c r="BC226" s="26">
        <v>3315</v>
      </c>
      <c r="BD226" s="26">
        <v>3734</v>
      </c>
      <c r="BE226" s="26">
        <v>4320</v>
      </c>
      <c r="BF226" s="26">
        <v>4053</v>
      </c>
      <c r="BG226" s="26">
        <v>4176</v>
      </c>
      <c r="BH226" s="26">
        <v>5298</v>
      </c>
      <c r="BI226" s="26">
        <v>4757</v>
      </c>
      <c r="BJ226" s="26">
        <v>4776</v>
      </c>
      <c r="BK226" s="26">
        <v>5243</v>
      </c>
      <c r="BL226" s="26">
        <v>4769</v>
      </c>
      <c r="BM226" s="76">
        <v>5157</v>
      </c>
      <c r="BN226" s="443">
        <f t="shared" si="240"/>
        <v>53563</v>
      </c>
      <c r="BO226" s="52">
        <v>4133</v>
      </c>
      <c r="BP226" s="26">
        <v>4138</v>
      </c>
      <c r="BQ226" s="26">
        <v>3978</v>
      </c>
      <c r="BR226" s="26">
        <v>4409</v>
      </c>
      <c r="BS226" s="26">
        <v>4379</v>
      </c>
      <c r="BT226" s="26">
        <v>4334</v>
      </c>
      <c r="BU226" s="26">
        <v>4541</v>
      </c>
      <c r="BV226" s="26">
        <v>14526</v>
      </c>
      <c r="BW226" s="98">
        <v>4703</v>
      </c>
      <c r="BX226" s="98">
        <v>5107</v>
      </c>
      <c r="BY226" s="98">
        <v>4299</v>
      </c>
      <c r="BZ226" s="241">
        <v>5870</v>
      </c>
      <c r="CA226" s="397">
        <f t="shared" si="241"/>
        <v>64417</v>
      </c>
      <c r="CB226" s="137">
        <v>3879</v>
      </c>
      <c r="CC226" s="98">
        <v>4035</v>
      </c>
      <c r="CD226" s="98">
        <v>4818</v>
      </c>
      <c r="CE226" s="98">
        <v>4761</v>
      </c>
      <c r="CF226" s="98">
        <v>4789</v>
      </c>
      <c r="CG226" s="98">
        <v>5654</v>
      </c>
      <c r="CH226" s="98">
        <v>5360</v>
      </c>
      <c r="CI226" s="98">
        <v>5535</v>
      </c>
      <c r="CJ226" s="98">
        <v>5465</v>
      </c>
      <c r="CK226" s="98">
        <v>5661</v>
      </c>
      <c r="CL226" s="98">
        <v>5235</v>
      </c>
      <c r="CM226" s="241">
        <v>6108</v>
      </c>
      <c r="CN226" s="433">
        <f t="shared" si="239"/>
        <v>61300</v>
      </c>
      <c r="CO226" s="98">
        <v>4311</v>
      </c>
      <c r="CP226" s="98">
        <v>4740</v>
      </c>
      <c r="CQ226" s="98">
        <v>4953</v>
      </c>
      <c r="CR226" s="98">
        <v>4823</v>
      </c>
      <c r="CS226" s="98">
        <v>4957</v>
      </c>
      <c r="CT226" s="98">
        <v>5820</v>
      </c>
      <c r="CU226" s="98">
        <v>5426</v>
      </c>
      <c r="CV226" s="98">
        <v>5324</v>
      </c>
      <c r="CW226" s="98">
        <v>5277</v>
      </c>
      <c r="CX226" s="98">
        <v>5044</v>
      </c>
      <c r="CY226" s="98">
        <v>5145</v>
      </c>
      <c r="CZ226" s="98">
        <v>6142</v>
      </c>
      <c r="DA226" s="433">
        <f t="shared" si="205"/>
        <v>61962</v>
      </c>
      <c r="DB226" s="137">
        <v>4793</v>
      </c>
      <c r="DC226" s="98">
        <v>4587</v>
      </c>
      <c r="DD226" s="98">
        <v>5946</v>
      </c>
      <c r="DE226" s="549">
        <f t="shared" si="220"/>
        <v>12732</v>
      </c>
      <c r="DF226" s="485">
        <f t="shared" si="221"/>
        <v>14004</v>
      </c>
      <c r="DG226" s="474">
        <f t="shared" si="222"/>
        <v>15326</v>
      </c>
      <c r="DH226" s="359">
        <f t="shared" si="232"/>
        <v>9.4401599542987658</v>
      </c>
      <c r="DJ226" s="266"/>
      <c r="DK226" s="268"/>
    </row>
    <row r="227" spans="1:135" s="38" customFormat="1" ht="20.100000000000001" customHeight="1" thickBot="1" x14ac:dyDescent="0.3">
      <c r="A227" s="536"/>
      <c r="B227" s="337" t="s">
        <v>39</v>
      </c>
      <c r="C227" s="414"/>
      <c r="D227" s="138">
        <f t="shared" ref="D227:BP227" si="242">SUM(D228:D230)</f>
        <v>25812</v>
      </c>
      <c r="E227" s="370">
        <f t="shared" si="242"/>
        <v>25061</v>
      </c>
      <c r="F227" s="370">
        <f t="shared" si="242"/>
        <v>31285</v>
      </c>
      <c r="G227" s="370">
        <f t="shared" si="242"/>
        <v>29669</v>
      </c>
      <c r="H227" s="370">
        <f t="shared" si="242"/>
        <v>29062</v>
      </c>
      <c r="I227" s="370">
        <f t="shared" si="242"/>
        <v>31658</v>
      </c>
      <c r="J227" s="370">
        <f t="shared" si="242"/>
        <v>32336</v>
      </c>
      <c r="K227" s="370">
        <f t="shared" si="242"/>
        <v>29991</v>
      </c>
      <c r="L227" s="370">
        <f t="shared" si="242"/>
        <v>30967</v>
      </c>
      <c r="M227" s="370">
        <f t="shared" si="242"/>
        <v>32862</v>
      </c>
      <c r="N227" s="370">
        <f t="shared" si="242"/>
        <v>31197</v>
      </c>
      <c r="O227" s="371">
        <f t="shared" si="242"/>
        <v>32868</v>
      </c>
      <c r="P227" s="370">
        <f t="shared" si="242"/>
        <v>362768</v>
      </c>
      <c r="Q227" s="138">
        <f t="shared" si="242"/>
        <v>25128</v>
      </c>
      <c r="R227" s="370">
        <f t="shared" si="242"/>
        <v>24922</v>
      </c>
      <c r="S227" s="370">
        <f t="shared" si="242"/>
        <v>33066</v>
      </c>
      <c r="T227" s="370">
        <f t="shared" si="242"/>
        <v>29995</v>
      </c>
      <c r="U227" s="370">
        <f t="shared" si="242"/>
        <v>30762</v>
      </c>
      <c r="V227" s="370">
        <f t="shared" si="242"/>
        <v>30078</v>
      </c>
      <c r="W227" s="370">
        <f t="shared" si="242"/>
        <v>29983</v>
      </c>
      <c r="X227" s="370">
        <f t="shared" si="242"/>
        <v>30508</v>
      </c>
      <c r="Y227" s="370">
        <f t="shared" si="242"/>
        <v>29794</v>
      </c>
      <c r="Z227" s="370">
        <f t="shared" si="242"/>
        <v>30147</v>
      </c>
      <c r="AA227" s="370">
        <f t="shared" si="242"/>
        <v>30379</v>
      </c>
      <c r="AB227" s="371">
        <f t="shared" si="242"/>
        <v>33877</v>
      </c>
      <c r="AC227" s="370">
        <f t="shared" si="242"/>
        <v>358639</v>
      </c>
      <c r="AD227" s="138">
        <f t="shared" si="242"/>
        <v>25525</v>
      </c>
      <c r="AE227" s="370">
        <f t="shared" si="242"/>
        <v>25702</v>
      </c>
      <c r="AF227" s="370">
        <f t="shared" si="242"/>
        <v>28495</v>
      </c>
      <c r="AG227" s="370">
        <f t="shared" si="242"/>
        <v>26071</v>
      </c>
      <c r="AH227" s="370">
        <f t="shared" si="242"/>
        <v>29942</v>
      </c>
      <c r="AI227" s="370">
        <f t="shared" si="242"/>
        <v>28239</v>
      </c>
      <c r="AJ227" s="370">
        <f t="shared" si="242"/>
        <v>28700</v>
      </c>
      <c r="AK227" s="370">
        <f t="shared" si="242"/>
        <v>30940</v>
      </c>
      <c r="AL227" s="370">
        <f t="shared" si="242"/>
        <v>28762</v>
      </c>
      <c r="AM227" s="370">
        <f t="shared" si="242"/>
        <v>29101</v>
      </c>
      <c r="AN227" s="370">
        <f t="shared" si="242"/>
        <v>29217</v>
      </c>
      <c r="AO227" s="371">
        <f t="shared" si="242"/>
        <v>30755</v>
      </c>
      <c r="AP227" s="370">
        <f t="shared" si="242"/>
        <v>25041</v>
      </c>
      <c r="AQ227" s="370">
        <f t="shared" si="242"/>
        <v>25083</v>
      </c>
      <c r="AR227" s="370">
        <f t="shared" si="242"/>
        <v>28817</v>
      </c>
      <c r="AS227" s="370">
        <f t="shared" si="242"/>
        <v>25278</v>
      </c>
      <c r="AT227" s="370">
        <f t="shared" si="242"/>
        <v>30591</v>
      </c>
      <c r="AU227" s="370">
        <f t="shared" si="242"/>
        <v>25743</v>
      </c>
      <c r="AV227" s="370">
        <f t="shared" si="242"/>
        <v>28149</v>
      </c>
      <c r="AW227" s="370">
        <f t="shared" si="242"/>
        <v>27357</v>
      </c>
      <c r="AX227" s="370">
        <f t="shared" si="242"/>
        <v>23191</v>
      </c>
      <c r="AY227" s="370">
        <f t="shared" si="242"/>
        <v>28972</v>
      </c>
      <c r="AZ227" s="370">
        <f t="shared" si="242"/>
        <v>25415</v>
      </c>
      <c r="BA227" s="370">
        <f t="shared" si="242"/>
        <v>26042</v>
      </c>
      <c r="BB227" s="138">
        <f t="shared" si="242"/>
        <v>23765</v>
      </c>
      <c r="BC227" s="370">
        <f t="shared" si="242"/>
        <v>22061</v>
      </c>
      <c r="BD227" s="370">
        <f t="shared" si="242"/>
        <v>23900</v>
      </c>
      <c r="BE227" s="370">
        <f t="shared" si="242"/>
        <v>27176</v>
      </c>
      <c r="BF227" s="370">
        <f t="shared" si="242"/>
        <v>26155</v>
      </c>
      <c r="BG227" s="370">
        <f t="shared" si="242"/>
        <v>24076</v>
      </c>
      <c r="BH227" s="370">
        <f t="shared" si="242"/>
        <v>27015</v>
      </c>
      <c r="BI227" s="370">
        <f t="shared" si="242"/>
        <v>24792</v>
      </c>
      <c r="BJ227" s="370">
        <f t="shared" si="242"/>
        <v>24194</v>
      </c>
      <c r="BK227" s="370">
        <f t="shared" si="242"/>
        <v>27158</v>
      </c>
      <c r="BL227" s="370">
        <f t="shared" si="242"/>
        <v>24091</v>
      </c>
      <c r="BM227" s="371">
        <f t="shared" si="242"/>
        <v>25489</v>
      </c>
      <c r="BN227" s="273">
        <f>SUM(BB227:BM227)</f>
        <v>299872</v>
      </c>
      <c r="BO227" s="138">
        <f t="shared" si="242"/>
        <v>22357</v>
      </c>
      <c r="BP227" s="370">
        <f t="shared" si="242"/>
        <v>21210</v>
      </c>
      <c r="BQ227" s="370">
        <f t="shared" ref="BQ227:BY227" si="243">SUM(BQ228:BQ230)</f>
        <v>21536</v>
      </c>
      <c r="BR227" s="370">
        <f t="shared" si="243"/>
        <v>23080</v>
      </c>
      <c r="BS227" s="370">
        <f t="shared" si="243"/>
        <v>23734</v>
      </c>
      <c r="BT227" s="370">
        <f t="shared" si="243"/>
        <v>23046</v>
      </c>
      <c r="BU227" s="370">
        <f t="shared" si="243"/>
        <v>25058</v>
      </c>
      <c r="BV227" s="370">
        <f t="shared" si="243"/>
        <v>22089</v>
      </c>
      <c r="BW227" s="370">
        <f t="shared" si="243"/>
        <v>23767</v>
      </c>
      <c r="BX227" s="370">
        <f t="shared" si="243"/>
        <v>25280</v>
      </c>
      <c r="BY227" s="370">
        <f t="shared" si="243"/>
        <v>21609</v>
      </c>
      <c r="BZ227" s="371">
        <f t="shared" ref="BZ227:CL227" si="244">SUM(BZ228:BZ230)</f>
        <v>25142</v>
      </c>
      <c r="CA227" s="25">
        <f>SUM(BO227:BZ227)</f>
        <v>277908</v>
      </c>
      <c r="CB227" s="138">
        <f t="shared" si="244"/>
        <v>18663</v>
      </c>
      <c r="CC227" s="370">
        <f t="shared" si="244"/>
        <v>17947</v>
      </c>
      <c r="CD227" s="370">
        <f t="shared" si="244"/>
        <v>21728</v>
      </c>
      <c r="CE227" s="370">
        <f t="shared" si="244"/>
        <v>20012</v>
      </c>
      <c r="CF227" s="370">
        <f t="shared" si="244"/>
        <v>19152</v>
      </c>
      <c r="CG227" s="370">
        <f t="shared" ref="CG227:CH227" si="245">SUM(CG228:CG230)</f>
        <v>20282</v>
      </c>
      <c r="CH227" s="370">
        <f t="shared" si="245"/>
        <v>19453</v>
      </c>
      <c r="CI227" s="370">
        <f t="shared" si="244"/>
        <v>18725</v>
      </c>
      <c r="CJ227" s="370">
        <f t="shared" si="244"/>
        <v>19086</v>
      </c>
      <c r="CK227" s="370">
        <f t="shared" si="244"/>
        <v>20103</v>
      </c>
      <c r="CL227" s="370">
        <f t="shared" si="244"/>
        <v>18856</v>
      </c>
      <c r="CM227" s="371">
        <f t="shared" ref="CM227:DD227" si="246">SUM(CM228:CM230)</f>
        <v>20909</v>
      </c>
      <c r="CN227" s="273">
        <f>SUM(CB227:CM227)</f>
        <v>234916</v>
      </c>
      <c r="CO227" s="370">
        <f t="shared" si="246"/>
        <v>15077</v>
      </c>
      <c r="CP227" s="370">
        <f t="shared" si="246"/>
        <v>15676</v>
      </c>
      <c r="CQ227" s="370">
        <f t="shared" si="246"/>
        <v>18243</v>
      </c>
      <c r="CR227" s="370">
        <f t="shared" si="246"/>
        <v>17006</v>
      </c>
      <c r="CS227" s="370">
        <f t="shared" si="246"/>
        <v>16897</v>
      </c>
      <c r="CT227" s="370">
        <f t="shared" si="246"/>
        <v>17661</v>
      </c>
      <c r="CU227" s="370">
        <f t="shared" si="246"/>
        <v>16086</v>
      </c>
      <c r="CV227" s="370">
        <f t="shared" si="246"/>
        <v>17019</v>
      </c>
      <c r="CW227" s="370">
        <f t="shared" si="246"/>
        <v>15863</v>
      </c>
      <c r="CX227" s="370">
        <f t="shared" si="246"/>
        <v>15452</v>
      </c>
      <c r="CY227" s="370">
        <f t="shared" si="246"/>
        <v>15337</v>
      </c>
      <c r="CZ227" s="370">
        <f t="shared" si="246"/>
        <v>15874</v>
      </c>
      <c r="DA227" s="273">
        <f t="shared" si="205"/>
        <v>196191</v>
      </c>
      <c r="DB227" s="138">
        <f t="shared" si="246"/>
        <v>12601</v>
      </c>
      <c r="DC227" s="370">
        <f t="shared" si="246"/>
        <v>11955</v>
      </c>
      <c r="DD227" s="370">
        <f t="shared" si="246"/>
        <v>16099</v>
      </c>
      <c r="DE227" s="138">
        <f t="shared" si="220"/>
        <v>58338</v>
      </c>
      <c r="DF227" s="566">
        <f t="shared" si="221"/>
        <v>48996</v>
      </c>
      <c r="DG227" s="527">
        <f t="shared" si="222"/>
        <v>40655</v>
      </c>
      <c r="DH227" s="366">
        <f t="shared" si="232"/>
        <v>-17.023838680708625</v>
      </c>
      <c r="DI227" s="231"/>
      <c r="DJ227" s="268"/>
      <c r="DK227" s="268"/>
      <c r="DL227" s="234"/>
      <c r="DM227" s="234"/>
      <c r="DN227" s="209"/>
      <c r="DO227" s="219"/>
      <c r="DP227" s="219"/>
      <c r="DQ227" s="209"/>
      <c r="DR227" s="209"/>
      <c r="DS227" s="209"/>
      <c r="DT227" s="209"/>
      <c r="DU227" s="20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</row>
    <row r="228" spans="1:135" ht="20.100000000000001" customHeight="1" x14ac:dyDescent="0.25">
      <c r="A228" s="536"/>
      <c r="B228" s="670" t="s">
        <v>36</v>
      </c>
      <c r="C228" s="671"/>
      <c r="D228" s="45">
        <v>23602</v>
      </c>
      <c r="E228" s="31">
        <v>22892</v>
      </c>
      <c r="F228" s="31">
        <v>28816</v>
      </c>
      <c r="G228" s="31">
        <v>27152</v>
      </c>
      <c r="H228" s="31">
        <v>26738</v>
      </c>
      <c r="I228" s="31">
        <v>29334</v>
      </c>
      <c r="J228" s="31">
        <v>29844</v>
      </c>
      <c r="K228" s="31">
        <v>27742</v>
      </c>
      <c r="L228" s="31">
        <v>28353</v>
      </c>
      <c r="M228" s="31">
        <v>30352</v>
      </c>
      <c r="N228" s="31">
        <v>28854</v>
      </c>
      <c r="O228" s="133">
        <v>30245</v>
      </c>
      <c r="P228" s="111">
        <v>333924</v>
      </c>
      <c r="Q228" s="45">
        <v>23107</v>
      </c>
      <c r="R228" s="31">
        <v>22936</v>
      </c>
      <c r="S228" s="31">
        <v>30645</v>
      </c>
      <c r="T228" s="31">
        <v>27668</v>
      </c>
      <c r="U228" s="31">
        <v>28497</v>
      </c>
      <c r="V228" s="31">
        <v>27704</v>
      </c>
      <c r="W228" s="31">
        <v>27936</v>
      </c>
      <c r="X228" s="31">
        <v>28595</v>
      </c>
      <c r="Y228" s="31">
        <v>27992</v>
      </c>
      <c r="Z228" s="31">
        <v>28277</v>
      </c>
      <c r="AA228" s="31">
        <v>28549</v>
      </c>
      <c r="AB228" s="133">
        <v>31824</v>
      </c>
      <c r="AC228" s="418">
        <v>333730</v>
      </c>
      <c r="AD228" s="52">
        <v>23969</v>
      </c>
      <c r="AE228" s="26">
        <v>24301</v>
      </c>
      <c r="AF228" s="26">
        <v>26754</v>
      </c>
      <c r="AG228" s="26">
        <v>24692</v>
      </c>
      <c r="AH228" s="26">
        <v>28466</v>
      </c>
      <c r="AI228" s="26">
        <v>26825</v>
      </c>
      <c r="AJ228" s="26">
        <v>27356</v>
      </c>
      <c r="AK228" s="26">
        <v>29431</v>
      </c>
      <c r="AL228" s="26">
        <v>27469</v>
      </c>
      <c r="AM228" s="26">
        <v>27642</v>
      </c>
      <c r="AN228" s="26">
        <v>27949</v>
      </c>
      <c r="AO228" s="76">
        <v>29370</v>
      </c>
      <c r="AP228" s="31">
        <v>23846</v>
      </c>
      <c r="AQ228" s="31">
        <v>24008</v>
      </c>
      <c r="AR228" s="31">
        <v>27585</v>
      </c>
      <c r="AS228" s="31">
        <v>23947</v>
      </c>
      <c r="AT228" s="31">
        <v>29187</v>
      </c>
      <c r="AU228" s="31">
        <v>24693</v>
      </c>
      <c r="AV228" s="31">
        <v>27098</v>
      </c>
      <c r="AW228" s="31">
        <v>26127</v>
      </c>
      <c r="AX228" s="31">
        <v>22157</v>
      </c>
      <c r="AY228" s="31">
        <v>27689</v>
      </c>
      <c r="AZ228" s="31">
        <v>24218</v>
      </c>
      <c r="BA228" s="31">
        <v>24954</v>
      </c>
      <c r="BB228" s="52">
        <v>22888</v>
      </c>
      <c r="BC228" s="26">
        <v>21298</v>
      </c>
      <c r="BD228" s="26">
        <v>22891</v>
      </c>
      <c r="BE228" s="26">
        <v>26254</v>
      </c>
      <c r="BF228" s="26">
        <v>25268</v>
      </c>
      <c r="BG228" s="26">
        <v>23303</v>
      </c>
      <c r="BH228" s="26">
        <v>26114</v>
      </c>
      <c r="BI228" s="26">
        <v>23999</v>
      </c>
      <c r="BJ228" s="26">
        <v>23258</v>
      </c>
      <c r="BK228" s="26">
        <v>25857</v>
      </c>
      <c r="BL228" s="26">
        <v>22988</v>
      </c>
      <c r="BM228" s="76">
        <v>24268</v>
      </c>
      <c r="BN228" s="443">
        <f>SUM(BB228:BM228)</f>
        <v>288386</v>
      </c>
      <c r="BO228" s="52">
        <v>21386</v>
      </c>
      <c r="BP228" s="26">
        <v>20430</v>
      </c>
      <c r="BQ228" s="26">
        <v>20739</v>
      </c>
      <c r="BR228" s="26">
        <v>22302</v>
      </c>
      <c r="BS228" s="26">
        <v>22921</v>
      </c>
      <c r="BT228" s="26">
        <v>22326</v>
      </c>
      <c r="BU228" s="26">
        <v>24340</v>
      </c>
      <c r="BV228" s="26">
        <v>21372</v>
      </c>
      <c r="BW228" s="98">
        <v>22768</v>
      </c>
      <c r="BX228" s="98">
        <v>24279</v>
      </c>
      <c r="BY228" s="98">
        <v>20929</v>
      </c>
      <c r="BZ228" s="241">
        <v>24343</v>
      </c>
      <c r="CA228" s="562">
        <f>SUM(BO228:BZ228)</f>
        <v>268135</v>
      </c>
      <c r="CB228" s="137">
        <v>18113</v>
      </c>
      <c r="CC228" s="98">
        <v>17371</v>
      </c>
      <c r="CD228" s="98">
        <v>21109</v>
      </c>
      <c r="CE228" s="98">
        <v>19259</v>
      </c>
      <c r="CF228" s="98">
        <v>18476</v>
      </c>
      <c r="CG228" s="98">
        <v>19718</v>
      </c>
      <c r="CH228" s="98">
        <v>18816</v>
      </c>
      <c r="CI228" s="98">
        <v>17972</v>
      </c>
      <c r="CJ228" s="98">
        <v>18417</v>
      </c>
      <c r="CK228" s="98">
        <v>19376</v>
      </c>
      <c r="CL228" s="98">
        <v>18157</v>
      </c>
      <c r="CM228" s="241">
        <v>20071</v>
      </c>
      <c r="CN228" s="433">
        <f t="shared" si="239"/>
        <v>226855</v>
      </c>
      <c r="CO228" s="98">
        <v>14604</v>
      </c>
      <c r="CP228" s="98">
        <v>15021</v>
      </c>
      <c r="CQ228" s="98">
        <v>17514</v>
      </c>
      <c r="CR228" s="98">
        <v>16506</v>
      </c>
      <c r="CS228" s="98">
        <v>16845</v>
      </c>
      <c r="CT228" s="98">
        <v>16886</v>
      </c>
      <c r="CU228" s="98">
        <v>15433</v>
      </c>
      <c r="CV228" s="98">
        <v>16295</v>
      </c>
      <c r="CW228" s="98">
        <v>15180</v>
      </c>
      <c r="CX228" s="98">
        <v>14810</v>
      </c>
      <c r="CY228" s="98">
        <v>14667</v>
      </c>
      <c r="CZ228" s="98">
        <v>15161</v>
      </c>
      <c r="DA228" s="433">
        <f t="shared" si="205"/>
        <v>188922</v>
      </c>
      <c r="DB228" s="137">
        <v>12104</v>
      </c>
      <c r="DC228" s="98">
        <v>11268</v>
      </c>
      <c r="DD228" s="98">
        <v>15427</v>
      </c>
      <c r="DE228" s="548">
        <f t="shared" si="220"/>
        <v>56593</v>
      </c>
      <c r="DF228" s="497">
        <f t="shared" si="221"/>
        <v>47139</v>
      </c>
      <c r="DG228" s="499">
        <f t="shared" si="222"/>
        <v>38799</v>
      </c>
      <c r="DH228" s="357">
        <f t="shared" si="232"/>
        <v>-17.692356647362061</v>
      </c>
      <c r="DK228" s="268"/>
    </row>
    <row r="229" spans="1:135" ht="20.100000000000001" customHeight="1" x14ac:dyDescent="0.25">
      <c r="A229" s="536"/>
      <c r="B229" s="668" t="s">
        <v>37</v>
      </c>
      <c r="C229" s="684"/>
      <c r="D229" s="52">
        <v>21</v>
      </c>
      <c r="E229" s="26">
        <v>16</v>
      </c>
      <c r="F229" s="26">
        <v>11</v>
      </c>
      <c r="G229" s="26">
        <v>18</v>
      </c>
      <c r="H229" s="26">
        <v>25</v>
      </c>
      <c r="I229" s="26">
        <v>25</v>
      </c>
      <c r="J229" s="26">
        <v>27</v>
      </c>
      <c r="K229" s="26">
        <v>24</v>
      </c>
      <c r="L229" s="26">
        <v>284</v>
      </c>
      <c r="M229" s="26">
        <v>19</v>
      </c>
      <c r="N229" s="26">
        <v>23</v>
      </c>
      <c r="O229" s="76">
        <v>26</v>
      </c>
      <c r="P229" s="80">
        <v>519</v>
      </c>
      <c r="Q229" s="52">
        <v>14</v>
      </c>
      <c r="R229" s="26">
        <v>13</v>
      </c>
      <c r="S229" s="26">
        <v>24</v>
      </c>
      <c r="T229" s="26">
        <v>15</v>
      </c>
      <c r="U229" s="26">
        <v>12</v>
      </c>
      <c r="V229" s="26">
        <v>13</v>
      </c>
      <c r="W229" s="26">
        <v>12</v>
      </c>
      <c r="X229" s="26">
        <v>21</v>
      </c>
      <c r="Y229" s="26">
        <v>20</v>
      </c>
      <c r="Z229" s="26">
        <v>12</v>
      </c>
      <c r="AA229" s="26">
        <v>14</v>
      </c>
      <c r="AB229" s="76">
        <v>35</v>
      </c>
      <c r="AC229" s="419">
        <v>205</v>
      </c>
      <c r="AD229" s="52">
        <v>8</v>
      </c>
      <c r="AE229" s="26">
        <v>24</v>
      </c>
      <c r="AF229" s="26">
        <v>19</v>
      </c>
      <c r="AG229" s="26">
        <v>21</v>
      </c>
      <c r="AH229" s="26">
        <v>36</v>
      </c>
      <c r="AI229" s="26">
        <v>19</v>
      </c>
      <c r="AJ229" s="26">
        <v>17</v>
      </c>
      <c r="AK229" s="26">
        <v>36</v>
      </c>
      <c r="AL229" s="26">
        <v>22</v>
      </c>
      <c r="AM229" s="26">
        <v>24</v>
      </c>
      <c r="AN229" s="26">
        <v>22</v>
      </c>
      <c r="AO229" s="76">
        <v>45</v>
      </c>
      <c r="AP229" s="26">
        <v>17</v>
      </c>
      <c r="AQ229" s="26">
        <v>8</v>
      </c>
      <c r="AR229" s="26">
        <v>37</v>
      </c>
      <c r="AS229" s="26">
        <v>18</v>
      </c>
      <c r="AT229" s="26">
        <v>11</v>
      </c>
      <c r="AU229" s="26">
        <v>26</v>
      </c>
      <c r="AV229" s="26">
        <v>18</v>
      </c>
      <c r="AW229" s="26">
        <v>15</v>
      </c>
      <c r="AX229" s="26">
        <v>17</v>
      </c>
      <c r="AY229" s="26">
        <v>23</v>
      </c>
      <c r="AZ229" s="26">
        <v>23</v>
      </c>
      <c r="BA229" s="26">
        <v>28</v>
      </c>
      <c r="BB229" s="52">
        <v>30</v>
      </c>
      <c r="BC229" s="26">
        <v>25</v>
      </c>
      <c r="BD229" s="26">
        <v>39</v>
      </c>
      <c r="BE229" s="26">
        <v>34</v>
      </c>
      <c r="BF229" s="26">
        <v>63</v>
      </c>
      <c r="BG229" s="26">
        <v>35</v>
      </c>
      <c r="BH229" s="26">
        <v>33</v>
      </c>
      <c r="BI229" s="26">
        <v>25</v>
      </c>
      <c r="BJ229" s="26">
        <v>41</v>
      </c>
      <c r="BK229" s="26">
        <v>40</v>
      </c>
      <c r="BL229" s="26">
        <v>53</v>
      </c>
      <c r="BM229" s="76">
        <v>49</v>
      </c>
      <c r="BN229" s="443">
        <f t="shared" ref="BN229:BN230" si="247">SUM(BB229:BM229)</f>
        <v>467</v>
      </c>
      <c r="BO229" s="52">
        <v>53</v>
      </c>
      <c r="BP229" s="26">
        <v>50</v>
      </c>
      <c r="BQ229" s="26">
        <v>65</v>
      </c>
      <c r="BR229" s="26">
        <v>68</v>
      </c>
      <c r="BS229" s="26">
        <v>99</v>
      </c>
      <c r="BT229" s="26">
        <v>61</v>
      </c>
      <c r="BU229" s="26">
        <v>29</v>
      </c>
      <c r="BV229" s="26">
        <v>26</v>
      </c>
      <c r="BW229" s="98">
        <v>32</v>
      </c>
      <c r="BX229" s="98">
        <v>43</v>
      </c>
      <c r="BY229" s="98">
        <v>33</v>
      </c>
      <c r="BZ229" s="241">
        <v>51</v>
      </c>
      <c r="CA229" s="433">
        <f t="shared" ref="CA229:CA230" si="248">SUM(BO229:BZ229)</f>
        <v>610</v>
      </c>
      <c r="CB229" s="137">
        <v>20</v>
      </c>
      <c r="CC229" s="98">
        <v>34</v>
      </c>
      <c r="CD229" s="98">
        <v>34</v>
      </c>
      <c r="CE229" s="98">
        <v>36</v>
      </c>
      <c r="CF229" s="98">
        <v>37</v>
      </c>
      <c r="CG229" s="98">
        <v>34</v>
      </c>
      <c r="CH229" s="98">
        <v>41</v>
      </c>
      <c r="CI229" s="98">
        <v>30</v>
      </c>
      <c r="CJ229" s="98">
        <v>23</v>
      </c>
      <c r="CK229" s="98">
        <v>30</v>
      </c>
      <c r="CL229" s="98">
        <v>35</v>
      </c>
      <c r="CM229" s="241">
        <v>39</v>
      </c>
      <c r="CN229" s="433">
        <f t="shared" si="239"/>
        <v>393</v>
      </c>
      <c r="CO229" s="98">
        <v>24</v>
      </c>
      <c r="CP229" s="98">
        <v>21</v>
      </c>
      <c r="CQ229" s="98">
        <v>25</v>
      </c>
      <c r="CR229" s="98">
        <v>34</v>
      </c>
      <c r="CS229" s="98">
        <v>26</v>
      </c>
      <c r="CT229" s="98">
        <v>13</v>
      </c>
      <c r="CU229" s="98">
        <v>35</v>
      </c>
      <c r="CV229" s="98">
        <v>29</v>
      </c>
      <c r="CW229" s="98">
        <v>29</v>
      </c>
      <c r="CX229" s="98">
        <v>35</v>
      </c>
      <c r="CY229" s="98">
        <v>45</v>
      </c>
      <c r="CZ229" s="98">
        <v>36</v>
      </c>
      <c r="DA229" s="433">
        <f t="shared" si="205"/>
        <v>352</v>
      </c>
      <c r="DB229" s="137">
        <v>15</v>
      </c>
      <c r="DC229" s="98">
        <v>30</v>
      </c>
      <c r="DD229" s="98">
        <v>30</v>
      </c>
      <c r="DE229" s="549">
        <f t="shared" si="220"/>
        <v>88</v>
      </c>
      <c r="DF229" s="485">
        <f t="shared" si="221"/>
        <v>70</v>
      </c>
      <c r="DG229" s="474">
        <f t="shared" si="222"/>
        <v>75</v>
      </c>
      <c r="DH229" s="357">
        <f t="shared" si="232"/>
        <v>7.1428571428571397</v>
      </c>
      <c r="DK229" s="268"/>
    </row>
    <row r="230" spans="1:135" ht="20.100000000000001" customHeight="1" thickBot="1" x14ac:dyDescent="0.3">
      <c r="A230" s="536"/>
      <c r="B230" s="635" t="s">
        <v>38</v>
      </c>
      <c r="C230" s="685"/>
      <c r="D230" s="46">
        <v>2189</v>
      </c>
      <c r="E230" s="32">
        <v>2153</v>
      </c>
      <c r="F230" s="32">
        <v>2458</v>
      </c>
      <c r="G230" s="32">
        <v>2499</v>
      </c>
      <c r="H230" s="32">
        <v>2299</v>
      </c>
      <c r="I230" s="32">
        <v>2299</v>
      </c>
      <c r="J230" s="32">
        <v>2465</v>
      </c>
      <c r="K230" s="32">
        <v>2225</v>
      </c>
      <c r="L230" s="32">
        <v>2330</v>
      </c>
      <c r="M230" s="32">
        <v>2491</v>
      </c>
      <c r="N230" s="32">
        <v>2320</v>
      </c>
      <c r="O230" s="47">
        <v>2597</v>
      </c>
      <c r="P230" s="24">
        <v>28325</v>
      </c>
      <c r="Q230" s="46">
        <v>2007</v>
      </c>
      <c r="R230" s="32">
        <v>1973</v>
      </c>
      <c r="S230" s="32">
        <v>2397</v>
      </c>
      <c r="T230" s="32">
        <v>2312</v>
      </c>
      <c r="U230" s="32">
        <v>2253</v>
      </c>
      <c r="V230" s="32">
        <v>2361</v>
      </c>
      <c r="W230" s="32">
        <v>2035</v>
      </c>
      <c r="X230" s="32">
        <v>1892</v>
      </c>
      <c r="Y230" s="32">
        <v>1782</v>
      </c>
      <c r="Z230" s="32">
        <v>1858</v>
      </c>
      <c r="AA230" s="32">
        <v>1816</v>
      </c>
      <c r="AB230" s="47">
        <v>2018</v>
      </c>
      <c r="AC230" s="316">
        <v>24704</v>
      </c>
      <c r="AD230" s="46">
        <v>1548</v>
      </c>
      <c r="AE230" s="32">
        <v>1377</v>
      </c>
      <c r="AF230" s="32">
        <v>1722</v>
      </c>
      <c r="AG230" s="32">
        <v>1358</v>
      </c>
      <c r="AH230" s="32">
        <v>1440</v>
      </c>
      <c r="AI230" s="32">
        <v>1395</v>
      </c>
      <c r="AJ230" s="32">
        <v>1327</v>
      </c>
      <c r="AK230" s="32">
        <v>1473</v>
      </c>
      <c r="AL230" s="32">
        <v>1271</v>
      </c>
      <c r="AM230" s="32">
        <v>1435</v>
      </c>
      <c r="AN230" s="32">
        <v>1246</v>
      </c>
      <c r="AO230" s="47">
        <v>1340</v>
      </c>
      <c r="AP230" s="32">
        <v>1178</v>
      </c>
      <c r="AQ230" s="32">
        <v>1067</v>
      </c>
      <c r="AR230" s="32">
        <v>1195</v>
      </c>
      <c r="AS230" s="32">
        <v>1313</v>
      </c>
      <c r="AT230" s="32">
        <v>1393</v>
      </c>
      <c r="AU230" s="32">
        <v>1024</v>
      </c>
      <c r="AV230" s="32">
        <v>1033</v>
      </c>
      <c r="AW230" s="32">
        <v>1215</v>
      </c>
      <c r="AX230" s="32">
        <v>1017</v>
      </c>
      <c r="AY230" s="32">
        <v>1260</v>
      </c>
      <c r="AZ230" s="32">
        <v>1174</v>
      </c>
      <c r="BA230" s="32">
        <v>1060</v>
      </c>
      <c r="BB230" s="46">
        <v>847</v>
      </c>
      <c r="BC230" s="32">
        <v>738</v>
      </c>
      <c r="BD230" s="32">
        <v>970</v>
      </c>
      <c r="BE230" s="32">
        <v>888</v>
      </c>
      <c r="BF230" s="32">
        <v>824</v>
      </c>
      <c r="BG230" s="32">
        <v>738</v>
      </c>
      <c r="BH230" s="32">
        <v>868</v>
      </c>
      <c r="BI230" s="32">
        <v>768</v>
      </c>
      <c r="BJ230" s="32">
        <v>895</v>
      </c>
      <c r="BK230" s="32">
        <v>1261</v>
      </c>
      <c r="BL230" s="32">
        <v>1050</v>
      </c>
      <c r="BM230" s="47">
        <v>1172</v>
      </c>
      <c r="BN230" s="437">
        <f t="shared" si="247"/>
        <v>11019</v>
      </c>
      <c r="BO230" s="46">
        <v>918</v>
      </c>
      <c r="BP230" s="32">
        <v>730</v>
      </c>
      <c r="BQ230" s="32">
        <v>732</v>
      </c>
      <c r="BR230" s="32">
        <v>710</v>
      </c>
      <c r="BS230" s="32">
        <v>714</v>
      </c>
      <c r="BT230" s="32">
        <v>659</v>
      </c>
      <c r="BU230" s="32">
        <v>689</v>
      </c>
      <c r="BV230" s="32">
        <v>691</v>
      </c>
      <c r="BW230" s="244">
        <v>967</v>
      </c>
      <c r="BX230" s="244">
        <v>958</v>
      </c>
      <c r="BY230" s="244">
        <v>647</v>
      </c>
      <c r="BZ230" s="245">
        <v>748</v>
      </c>
      <c r="CA230" s="397">
        <f t="shared" si="248"/>
        <v>9163</v>
      </c>
      <c r="CB230" s="243">
        <v>530</v>
      </c>
      <c r="CC230" s="244">
        <v>542</v>
      </c>
      <c r="CD230" s="244">
        <v>585</v>
      </c>
      <c r="CE230" s="244">
        <v>717</v>
      </c>
      <c r="CF230" s="244">
        <v>639</v>
      </c>
      <c r="CG230" s="244">
        <v>530</v>
      </c>
      <c r="CH230" s="244">
        <v>596</v>
      </c>
      <c r="CI230" s="244">
        <v>723</v>
      </c>
      <c r="CJ230" s="244">
        <v>646</v>
      </c>
      <c r="CK230" s="244">
        <v>697</v>
      </c>
      <c r="CL230" s="244">
        <v>664</v>
      </c>
      <c r="CM230" s="245">
        <v>799</v>
      </c>
      <c r="CN230" s="397">
        <f t="shared" si="239"/>
        <v>7668</v>
      </c>
      <c r="CO230" s="244">
        <v>449</v>
      </c>
      <c r="CP230" s="244">
        <v>634</v>
      </c>
      <c r="CQ230" s="244">
        <v>704</v>
      </c>
      <c r="CR230" s="244">
        <v>466</v>
      </c>
      <c r="CS230" s="244">
        <v>26</v>
      </c>
      <c r="CT230" s="244">
        <v>762</v>
      </c>
      <c r="CU230" s="244">
        <v>618</v>
      </c>
      <c r="CV230" s="244">
        <v>695</v>
      </c>
      <c r="CW230" s="244">
        <v>654</v>
      </c>
      <c r="CX230" s="244">
        <v>607</v>
      </c>
      <c r="CY230" s="244">
        <v>625</v>
      </c>
      <c r="CZ230" s="244">
        <v>677</v>
      </c>
      <c r="DA230" s="397">
        <f t="shared" si="205"/>
        <v>6917</v>
      </c>
      <c r="DB230" s="243">
        <v>482</v>
      </c>
      <c r="DC230" s="244">
        <v>657</v>
      </c>
      <c r="DD230" s="244">
        <v>642</v>
      </c>
      <c r="DE230" s="101">
        <f t="shared" si="220"/>
        <v>1657</v>
      </c>
      <c r="DF230" s="500">
        <f t="shared" si="221"/>
        <v>1787</v>
      </c>
      <c r="DG230" s="503">
        <f t="shared" si="222"/>
        <v>1781</v>
      </c>
      <c r="DH230" s="359">
        <f t="shared" si="232"/>
        <v>-0.33575825405708359</v>
      </c>
      <c r="DJ230" s="266"/>
      <c r="DK230" s="268"/>
    </row>
    <row r="231" spans="1:135" s="18" customFormat="1" ht="20.100000000000001" customHeight="1" thickBot="1" x14ac:dyDescent="0.3">
      <c r="A231" s="536"/>
      <c r="B231" s="301" t="s">
        <v>110</v>
      </c>
      <c r="C231" s="301"/>
      <c r="D231" s="301"/>
      <c r="E231" s="301"/>
      <c r="F231" s="301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73"/>
      <c r="AC231" s="104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104"/>
      <c r="BC231" s="104"/>
      <c r="BD231" s="104"/>
      <c r="BE231" s="104"/>
      <c r="BF231" s="73"/>
      <c r="BG231" s="73"/>
      <c r="BH231" s="73"/>
      <c r="BI231" s="73"/>
      <c r="BJ231" s="73"/>
      <c r="BK231" s="73"/>
      <c r="BL231" s="73"/>
      <c r="BM231" s="73"/>
      <c r="BN231" s="73"/>
      <c r="BO231" s="117"/>
      <c r="BP231" s="73"/>
      <c r="BQ231" s="117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117"/>
      <c r="CC231" s="117"/>
      <c r="CD231" s="73"/>
      <c r="CE231" s="73"/>
      <c r="CF231" s="73"/>
      <c r="CG231" s="73"/>
      <c r="CH231" s="73"/>
      <c r="CI231" s="73"/>
      <c r="CJ231" s="73"/>
      <c r="CK231" s="73"/>
      <c r="CL231" s="117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485"/>
      <c r="DG231" s="566"/>
      <c r="DH231" s="104"/>
      <c r="DI231" s="231"/>
      <c r="DJ231" s="234"/>
      <c r="DK231" s="268"/>
      <c r="DL231" s="233"/>
      <c r="DM231" s="233"/>
      <c r="DN231" s="208"/>
      <c r="DO231" s="218"/>
      <c r="DP231" s="218"/>
      <c r="DQ231" s="208"/>
      <c r="DR231" s="208"/>
      <c r="DS231" s="208"/>
      <c r="DT231" s="208"/>
      <c r="DU231" s="208"/>
      <c r="DV231" s="208"/>
      <c r="DW231" s="208"/>
      <c r="DX231" s="208"/>
      <c r="DY231" s="208"/>
      <c r="DZ231" s="208"/>
      <c r="EA231" s="208"/>
      <c r="EB231" s="208"/>
      <c r="EC231" s="208"/>
      <c r="ED231" s="208"/>
      <c r="EE231" s="208"/>
    </row>
    <row r="232" spans="1:135" s="18" customFormat="1" ht="20.100000000000001" customHeight="1" thickBot="1" x14ac:dyDescent="0.3">
      <c r="A232" s="536"/>
      <c r="B232" s="327"/>
      <c r="C232" s="319" t="s">
        <v>111</v>
      </c>
      <c r="D232" s="320">
        <f t="shared" ref="D232:BP232" si="249">+D234+D236</f>
        <v>1148.9487471256</v>
      </c>
      <c r="E232" s="321">
        <f t="shared" si="249"/>
        <v>1110.2434435773</v>
      </c>
      <c r="F232" s="321">
        <f t="shared" si="249"/>
        <v>1357.5473744653</v>
      </c>
      <c r="G232" s="321">
        <f t="shared" si="249"/>
        <v>1613.3045900202001</v>
      </c>
      <c r="H232" s="321">
        <f t="shared" si="249"/>
        <v>1415.7563066791001</v>
      </c>
      <c r="I232" s="321">
        <f t="shared" si="249"/>
        <v>1549.3612228033001</v>
      </c>
      <c r="J232" s="321">
        <f t="shared" si="249"/>
        <v>1739.6655567715002</v>
      </c>
      <c r="K232" s="321">
        <f t="shared" si="249"/>
        <v>1907.3531320444999</v>
      </c>
      <c r="L232" s="321">
        <f t="shared" si="249"/>
        <v>2010.0567397428999</v>
      </c>
      <c r="M232" s="321">
        <f t="shared" si="249"/>
        <v>2101.3309282722003</v>
      </c>
      <c r="N232" s="321">
        <f t="shared" si="249"/>
        <v>1922.2046622517</v>
      </c>
      <c r="O232" s="322">
        <f t="shared" si="249"/>
        <v>2457.3482563031002</v>
      </c>
      <c r="P232" s="321">
        <f t="shared" si="249"/>
        <v>20333.120960056702</v>
      </c>
      <c r="Q232" s="320">
        <f t="shared" si="249"/>
        <v>1718.0422804029999</v>
      </c>
      <c r="R232" s="321">
        <f t="shared" si="249"/>
        <v>1714.1851782351002</v>
      </c>
      <c r="S232" s="321">
        <f t="shared" si="249"/>
        <v>2112.7381939326997</v>
      </c>
      <c r="T232" s="321">
        <f t="shared" si="249"/>
        <v>2169.5337336384996</v>
      </c>
      <c r="U232" s="321">
        <f t="shared" si="249"/>
        <v>2051.802546505</v>
      </c>
      <c r="V232" s="321">
        <f t="shared" si="249"/>
        <v>2174.2001325081997</v>
      </c>
      <c r="W232" s="321">
        <f t="shared" si="249"/>
        <v>2898.4793736651995</v>
      </c>
      <c r="X232" s="321">
        <f t="shared" si="249"/>
        <v>2809.0900639600995</v>
      </c>
      <c r="Y232" s="321">
        <f t="shared" si="249"/>
        <v>2455.0620706999998</v>
      </c>
      <c r="Z232" s="321">
        <f t="shared" si="249"/>
        <v>3208.8363175916002</v>
      </c>
      <c r="AA232" s="321">
        <f t="shared" si="249"/>
        <v>2910.5380055162004</v>
      </c>
      <c r="AB232" s="322">
        <f t="shared" si="249"/>
        <v>3636.7612812646003</v>
      </c>
      <c r="AC232" s="321">
        <f t="shared" si="249"/>
        <v>29859.2691779202</v>
      </c>
      <c r="AD232" s="320">
        <f t="shared" si="249"/>
        <v>2957.9232177792001</v>
      </c>
      <c r="AE232" s="321">
        <f t="shared" si="249"/>
        <v>2680.0641721439692</v>
      </c>
      <c r="AF232" s="321">
        <f t="shared" si="249"/>
        <v>3065.3967195074065</v>
      </c>
      <c r="AG232" s="321">
        <f t="shared" si="249"/>
        <v>3545.5667569109328</v>
      </c>
      <c r="AH232" s="321">
        <f t="shared" si="249"/>
        <v>3594.1101126697999</v>
      </c>
      <c r="AI232" s="321">
        <f t="shared" si="249"/>
        <v>3476.2072606298498</v>
      </c>
      <c r="AJ232" s="321">
        <f t="shared" si="249"/>
        <v>4513.3054873109168</v>
      </c>
      <c r="AK232" s="321">
        <f t="shared" si="249"/>
        <v>4526.7128670970014</v>
      </c>
      <c r="AL232" s="321">
        <f t="shared" si="249"/>
        <v>5056.4878108197008</v>
      </c>
      <c r="AM232" s="321">
        <f t="shared" si="249"/>
        <v>4663.5441656817002</v>
      </c>
      <c r="AN232" s="321">
        <f t="shared" si="249"/>
        <v>5094.757601082154</v>
      </c>
      <c r="AO232" s="322">
        <f t="shared" si="249"/>
        <v>5794.5400712851997</v>
      </c>
      <c r="AP232" s="321">
        <f t="shared" si="249"/>
        <v>4774.1607963691995</v>
      </c>
      <c r="AQ232" s="321">
        <f t="shared" si="249"/>
        <v>4499.4166113110005</v>
      </c>
      <c r="AR232" s="321">
        <f t="shared" si="249"/>
        <v>5628.8926879787996</v>
      </c>
      <c r="AS232" s="321">
        <f t="shared" si="249"/>
        <v>5610.0075505049999</v>
      </c>
      <c r="AT232" s="321">
        <f t="shared" si="249"/>
        <v>6823.8819191331995</v>
      </c>
      <c r="AU232" s="321">
        <f t="shared" si="249"/>
        <v>6032.0197394533998</v>
      </c>
      <c r="AV232" s="321">
        <f t="shared" si="249"/>
        <v>7045.291253415</v>
      </c>
      <c r="AW232" s="321">
        <f t="shared" si="249"/>
        <v>6463.9902978170003</v>
      </c>
      <c r="AX232" s="321">
        <f t="shared" si="249"/>
        <v>6292.7535506046006</v>
      </c>
      <c r="AY232" s="321">
        <f t="shared" si="249"/>
        <v>8093.0927806352001</v>
      </c>
      <c r="AZ232" s="321">
        <f t="shared" si="249"/>
        <v>7056.8861033548019</v>
      </c>
      <c r="BA232" s="321">
        <f t="shared" si="249"/>
        <v>7958.2039528801997</v>
      </c>
      <c r="BB232" s="320">
        <f t="shared" si="249"/>
        <v>7345.6441082212004</v>
      </c>
      <c r="BC232" s="321">
        <f t="shared" si="249"/>
        <v>6620.7492103532004</v>
      </c>
      <c r="BD232" s="321">
        <f t="shared" si="249"/>
        <v>7805.4990905513996</v>
      </c>
      <c r="BE232" s="321">
        <f t="shared" si="249"/>
        <v>8876.8489934535992</v>
      </c>
      <c r="BF232" s="321">
        <f t="shared" si="249"/>
        <v>8225.1718034816004</v>
      </c>
      <c r="BG232" s="321">
        <f t="shared" si="249"/>
        <v>8344.6720058044011</v>
      </c>
      <c r="BH232" s="321">
        <f t="shared" si="249"/>
        <v>9396.6478618448</v>
      </c>
      <c r="BI232" s="321">
        <f t="shared" si="249"/>
        <v>8420.5095363778</v>
      </c>
      <c r="BJ232" s="321">
        <f t="shared" si="249"/>
        <v>8336.0015789934005</v>
      </c>
      <c r="BK232" s="321">
        <f t="shared" si="249"/>
        <v>8918.1768335209981</v>
      </c>
      <c r="BL232" s="321">
        <f t="shared" si="249"/>
        <v>8772.3988558456003</v>
      </c>
      <c r="BM232" s="321">
        <f t="shared" si="249"/>
        <v>10210.334648956399</v>
      </c>
      <c r="BN232" s="432">
        <f>SUM(BB232:BM232)</f>
        <v>101272.6545274044</v>
      </c>
      <c r="BO232" s="320">
        <f t="shared" si="249"/>
        <v>9494.6403903310002</v>
      </c>
      <c r="BP232" s="321">
        <f t="shared" si="249"/>
        <v>8380.1248284232006</v>
      </c>
      <c r="BQ232" s="321">
        <f t="shared" ref="BQ232:BY232" si="250">+BQ234+BQ236</f>
        <v>8275.1571174902001</v>
      </c>
      <c r="BR232" s="321">
        <f t="shared" si="250"/>
        <v>9800.0490107175992</v>
      </c>
      <c r="BS232" s="321">
        <f t="shared" si="250"/>
        <v>10205.7170220098</v>
      </c>
      <c r="BT232" s="321">
        <f t="shared" si="250"/>
        <v>9239.2444846609997</v>
      </c>
      <c r="BU232" s="321">
        <f t="shared" si="250"/>
        <v>11122.413784881201</v>
      </c>
      <c r="BV232" s="321">
        <f t="shared" si="250"/>
        <v>9545.7439213580001</v>
      </c>
      <c r="BW232" s="321">
        <f t="shared" si="250"/>
        <v>11385.6012058508</v>
      </c>
      <c r="BX232" s="321">
        <f t="shared" si="250"/>
        <v>11815.485656547</v>
      </c>
      <c r="BY232" s="321">
        <f t="shared" si="250"/>
        <v>10726.8938755286</v>
      </c>
      <c r="BZ232" s="322">
        <f t="shared" ref="BZ232:CL232" si="251">+BZ234+BZ236</f>
        <v>14957.3296811624</v>
      </c>
      <c r="CA232" s="432">
        <f>SUM(BO232:BZ232)</f>
        <v>124948.40097896082</v>
      </c>
      <c r="CB232" s="320">
        <f t="shared" si="251"/>
        <v>11170.279958187999</v>
      </c>
      <c r="CC232" s="321">
        <f t="shared" si="251"/>
        <v>10221.0603266866</v>
      </c>
      <c r="CD232" s="321">
        <f t="shared" si="251"/>
        <v>11374.769059807</v>
      </c>
      <c r="CE232" s="321">
        <f t="shared" si="251"/>
        <v>11617.0440558264</v>
      </c>
      <c r="CF232" s="321">
        <f t="shared" si="251"/>
        <v>11398.696467574002</v>
      </c>
      <c r="CG232" s="321">
        <f t="shared" ref="CG232:CH232" si="252">+CG234+CG236</f>
        <v>12664.330652037001</v>
      </c>
      <c r="CH232" s="321">
        <f t="shared" si="252"/>
        <v>12985.378455226599</v>
      </c>
      <c r="CI232" s="321">
        <f t="shared" si="251"/>
        <v>11335.435346825401</v>
      </c>
      <c r="CJ232" s="321">
        <f t="shared" si="251"/>
        <v>12901.3503360792</v>
      </c>
      <c r="CK232" s="321">
        <f t="shared" si="251"/>
        <v>14645.3855617382</v>
      </c>
      <c r="CL232" s="321">
        <f t="shared" si="251"/>
        <v>13282.459124585002</v>
      </c>
      <c r="CM232" s="322">
        <f t="shared" ref="CM232:DD232" si="253">+CM234+CM236</f>
        <v>17535.248897725</v>
      </c>
      <c r="CN232" s="444">
        <f>SUM(CB232:CM232)</f>
        <v>151131.43824229838</v>
      </c>
      <c r="CO232" s="321">
        <f t="shared" si="253"/>
        <v>12490.969616561599</v>
      </c>
      <c r="CP232" s="321">
        <f t="shared" si="253"/>
        <v>11965.586594665599</v>
      </c>
      <c r="CQ232" s="321">
        <f t="shared" si="253"/>
        <v>14567.517097040802</v>
      </c>
      <c r="CR232" s="321">
        <f t="shared" si="253"/>
        <v>14383.751715024602</v>
      </c>
      <c r="CS232" s="321">
        <f t="shared" si="253"/>
        <v>14347.5849145544</v>
      </c>
      <c r="CT232" s="321">
        <f t="shared" si="253"/>
        <v>15067.8999328832</v>
      </c>
      <c r="CU232" s="321">
        <f t="shared" si="253"/>
        <v>13088.7078636036</v>
      </c>
      <c r="CV232" s="321">
        <f t="shared" si="253"/>
        <v>14142.541514921399</v>
      </c>
      <c r="CW232" s="321">
        <f t="shared" si="253"/>
        <v>14805.832660040598</v>
      </c>
      <c r="CX232" s="321">
        <f t="shared" si="253"/>
        <v>14118.707724653199</v>
      </c>
      <c r="CY232" s="321">
        <f t="shared" si="253"/>
        <v>15051.354516584401</v>
      </c>
      <c r="CZ232" s="321">
        <f t="shared" si="253"/>
        <v>18614.103737994199</v>
      </c>
      <c r="DA232" s="432">
        <f t="shared" ref="DA232:DA239" si="254">SUM(CO232:CZ232)</f>
        <v>172644.55788852758</v>
      </c>
      <c r="DB232" s="321">
        <f t="shared" si="253"/>
        <v>13138.779274355798</v>
      </c>
      <c r="DC232" s="321">
        <f t="shared" si="253"/>
        <v>11640.652396661801</v>
      </c>
      <c r="DD232" s="321">
        <f t="shared" si="253"/>
        <v>15199.281615996602</v>
      </c>
      <c r="DE232" s="320">
        <f>SUM($CB232:$CD232)</f>
        <v>32766.109344681598</v>
      </c>
      <c r="DF232" s="388">
        <f>SUM($CO232:$CQ232)</f>
        <v>39024.073308268002</v>
      </c>
      <c r="DG232" s="389">
        <f>SUM($DB232:$DD232)</f>
        <v>39978.713287014201</v>
      </c>
      <c r="DH232" s="543">
        <f t="shared" ref="DH232:DH234" si="255">((DG232/DF232)-1)*100</f>
        <v>2.4462848129796377</v>
      </c>
      <c r="DI232" s="231"/>
      <c r="DJ232" s="234"/>
      <c r="DK232" s="268"/>
      <c r="DL232" s="233"/>
      <c r="DM232" s="233"/>
      <c r="DN232" s="208"/>
      <c r="DO232" s="218"/>
      <c r="DP232" s="218"/>
      <c r="DQ232" s="208"/>
      <c r="DR232" s="208"/>
      <c r="DS232" s="208"/>
      <c r="DT232" s="208"/>
      <c r="DU232" s="208"/>
      <c r="DV232" s="208"/>
      <c r="DW232" s="208"/>
      <c r="DX232" s="208"/>
      <c r="DY232" s="208"/>
      <c r="DZ232" s="208"/>
      <c r="EA232" s="208"/>
      <c r="EB232" s="208"/>
      <c r="EC232" s="208"/>
      <c r="ED232" s="208"/>
      <c r="EE232" s="208"/>
    </row>
    <row r="233" spans="1:135" s="18" customFormat="1" ht="20.100000000000001" customHeight="1" x14ac:dyDescent="0.25">
      <c r="A233" s="536"/>
      <c r="B233" s="48" t="s">
        <v>58</v>
      </c>
      <c r="C233" s="408"/>
      <c r="D233" s="71"/>
      <c r="E233" s="72"/>
      <c r="F233" s="72"/>
      <c r="G233" s="73"/>
      <c r="H233" s="73"/>
      <c r="I233" s="73"/>
      <c r="J233" s="73"/>
      <c r="K233" s="73"/>
      <c r="L233" s="73"/>
      <c r="M233" s="73"/>
      <c r="N233" s="73"/>
      <c r="O233" s="317"/>
      <c r="P233" s="73"/>
      <c r="Q233" s="13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317"/>
      <c r="AC233" s="73"/>
      <c r="AD233" s="139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317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39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4"/>
      <c r="BO233" s="139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317"/>
      <c r="CA233" s="74"/>
      <c r="CB233" s="139"/>
      <c r="CC233" s="73"/>
      <c r="CD233" s="73"/>
      <c r="CE233" s="73"/>
      <c r="CF233" s="104"/>
      <c r="CG233" s="73"/>
      <c r="CH233" s="73"/>
      <c r="CI233" s="73"/>
      <c r="CJ233" s="73"/>
      <c r="CK233" s="104"/>
      <c r="CL233" s="73"/>
      <c r="CM233" s="317"/>
      <c r="CN233" s="74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4"/>
      <c r="DB233" s="73"/>
      <c r="DC233" s="73"/>
      <c r="DD233" s="73"/>
      <c r="DE233" s="139"/>
      <c r="DF233" s="485"/>
      <c r="DG233" s="474"/>
      <c r="DH233" s="74"/>
      <c r="DI233" s="267"/>
      <c r="DJ233" s="266"/>
      <c r="DK233" s="268"/>
      <c r="DL233" s="233"/>
      <c r="DM233" s="233"/>
      <c r="DN233" s="208"/>
      <c r="DO233" s="218"/>
      <c r="DP233" s="218"/>
      <c r="DQ233" s="208"/>
      <c r="DR233" s="208"/>
      <c r="DS233" s="208"/>
      <c r="DT233" s="208"/>
      <c r="DU233" s="20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</row>
    <row r="234" spans="1:135" s="38" customFormat="1" ht="20.100000000000001" customHeight="1" thickBot="1" x14ac:dyDescent="0.3">
      <c r="A234" s="536"/>
      <c r="B234" s="643" t="s">
        <v>49</v>
      </c>
      <c r="C234" s="660"/>
      <c r="D234" s="52">
        <v>818.39923996000005</v>
      </c>
      <c r="E234" s="26">
        <v>779.01158310000005</v>
      </c>
      <c r="F234" s="26">
        <v>898.54334613000003</v>
      </c>
      <c r="G234" s="26">
        <v>1199.4822054400001</v>
      </c>
      <c r="H234" s="26">
        <v>1006.3237718900001</v>
      </c>
      <c r="I234" s="26">
        <v>1001.9448884400001</v>
      </c>
      <c r="J234" s="26">
        <v>1277.2966601500002</v>
      </c>
      <c r="K234" s="26">
        <v>1093.7016309000001</v>
      </c>
      <c r="L234" s="26">
        <v>1502.0288812900001</v>
      </c>
      <c r="M234" s="26">
        <v>1469.35745782</v>
      </c>
      <c r="N234" s="26">
        <v>1355.1551292899999</v>
      </c>
      <c r="O234" s="76">
        <v>1876.4265719700002</v>
      </c>
      <c r="P234" s="80">
        <v>14277.671366380002</v>
      </c>
      <c r="Q234" s="46">
        <v>1254.25055621</v>
      </c>
      <c r="R234" s="32">
        <v>1294.4937248800002</v>
      </c>
      <c r="S234" s="32">
        <v>1516.1419785399999</v>
      </c>
      <c r="T234" s="32">
        <v>1581.6129229299997</v>
      </c>
      <c r="U234" s="32">
        <v>1506.5524490400001</v>
      </c>
      <c r="V234" s="32">
        <v>1647.1739813299998</v>
      </c>
      <c r="W234" s="32">
        <v>2323.6459987599997</v>
      </c>
      <c r="X234" s="32">
        <v>2206.2336913499998</v>
      </c>
      <c r="Y234" s="32">
        <v>1920.1192336300001</v>
      </c>
      <c r="Z234" s="75">
        <v>2514.53911436</v>
      </c>
      <c r="AA234" s="75">
        <v>2181.0007877100002</v>
      </c>
      <c r="AB234" s="416">
        <v>2676.4104654400003</v>
      </c>
      <c r="AC234" s="80">
        <v>22622.174904179999</v>
      </c>
      <c r="AD234" s="141">
        <v>2255.7766975300001</v>
      </c>
      <c r="AE234" s="140">
        <v>2027.8911969400001</v>
      </c>
      <c r="AF234" s="140">
        <v>2287.6141270799999</v>
      </c>
      <c r="AG234" s="140">
        <v>2836.3517890399999</v>
      </c>
      <c r="AH234" s="140">
        <v>2776.4833014400001</v>
      </c>
      <c r="AI234" s="140">
        <v>2581.9836005100001</v>
      </c>
      <c r="AJ234" s="140">
        <v>3477.1060745500004</v>
      </c>
      <c r="AK234" s="140">
        <v>3445.5637708000004</v>
      </c>
      <c r="AL234" s="140">
        <v>3878.0236310699997</v>
      </c>
      <c r="AM234" s="140">
        <v>3607.0551967500001</v>
      </c>
      <c r="AN234" s="140">
        <v>4082.8942403299998</v>
      </c>
      <c r="AO234" s="142">
        <v>4446.7060003199995</v>
      </c>
      <c r="AP234" s="32">
        <v>3797.5529644099997</v>
      </c>
      <c r="AQ234" s="32">
        <v>3596.4868420100001</v>
      </c>
      <c r="AR234" s="32">
        <v>4526.7083998199996</v>
      </c>
      <c r="AS234" s="32">
        <v>4507.00833091</v>
      </c>
      <c r="AT234" s="32">
        <v>5423.2859259899997</v>
      </c>
      <c r="AU234" s="32">
        <v>4903.1830711499997</v>
      </c>
      <c r="AV234" s="32">
        <v>5799.5616870399999</v>
      </c>
      <c r="AW234" s="32">
        <v>5202.5975218800004</v>
      </c>
      <c r="AX234" s="32">
        <v>5101.50025018</v>
      </c>
      <c r="AY234" s="32">
        <v>6753.9500758499998</v>
      </c>
      <c r="AZ234" s="32">
        <v>5810.4135583000016</v>
      </c>
      <c r="BA234" s="32">
        <v>6547.2016350599997</v>
      </c>
      <c r="BB234" s="46">
        <v>6117.8396760900005</v>
      </c>
      <c r="BC234" s="32">
        <v>5400.3664530699998</v>
      </c>
      <c r="BD234" s="32">
        <v>6298.5226292799998</v>
      </c>
      <c r="BE234" s="32">
        <v>7376.0376740699994</v>
      </c>
      <c r="BF234" s="32">
        <v>6619.4079974800006</v>
      </c>
      <c r="BG234" s="32">
        <v>6578.709778970001</v>
      </c>
      <c r="BH234" s="32">
        <v>7713.04140895</v>
      </c>
      <c r="BI234" s="32">
        <v>6733.2823820000003</v>
      </c>
      <c r="BJ234" s="32">
        <v>6526.9503842999993</v>
      </c>
      <c r="BK234" s="32">
        <v>7440.8836137899989</v>
      </c>
      <c r="BL234" s="32">
        <v>7264.4445155000003</v>
      </c>
      <c r="BM234" s="32">
        <v>8603.2205570499991</v>
      </c>
      <c r="BN234" s="437">
        <f>SUM(BB234:BM234)</f>
        <v>82672.707070549979</v>
      </c>
      <c r="BO234" s="46">
        <v>8027.0276458800008</v>
      </c>
      <c r="BP234" s="32">
        <v>6866.8796536700002</v>
      </c>
      <c r="BQ234" s="32">
        <v>6794.5974695200002</v>
      </c>
      <c r="BR234" s="32">
        <v>8205.2407132099997</v>
      </c>
      <c r="BS234" s="32">
        <v>8250.9854765199998</v>
      </c>
      <c r="BT234" s="32">
        <v>7706.2756798600003</v>
      </c>
      <c r="BU234" s="32">
        <v>9506.5634645900009</v>
      </c>
      <c r="BV234" s="32">
        <v>7973.1634086100003</v>
      </c>
      <c r="BW234" s="244">
        <v>9790.75991092</v>
      </c>
      <c r="BX234" s="244">
        <v>10060.724428040001</v>
      </c>
      <c r="BY234" s="244">
        <v>9088.2199435999992</v>
      </c>
      <c r="BZ234" s="245">
        <v>12925.777945780001</v>
      </c>
      <c r="CA234" s="397">
        <f>SUM(BO234:BZ234)</f>
        <v>105196.2157402</v>
      </c>
      <c r="CB234" s="243">
        <v>9676.1721070499989</v>
      </c>
      <c r="CC234" s="244">
        <v>8825.0421714500008</v>
      </c>
      <c r="CD234" s="244">
        <v>9804.1320560599997</v>
      </c>
      <c r="CE234" s="244">
        <v>9654.2468529199996</v>
      </c>
      <c r="CF234" s="244">
        <v>9725.3174534000009</v>
      </c>
      <c r="CG234" s="244">
        <v>11018.002514310001</v>
      </c>
      <c r="CH234" s="244">
        <v>11605.665878579999</v>
      </c>
      <c r="CI234" s="244">
        <v>9964.4861006400006</v>
      </c>
      <c r="CJ234" s="244">
        <v>11701.639800520001</v>
      </c>
      <c r="CK234" s="244">
        <v>12741.28293297</v>
      </c>
      <c r="CL234" s="244">
        <v>11804.746632630002</v>
      </c>
      <c r="CM234" s="245">
        <v>14514.53998465</v>
      </c>
      <c r="CN234" s="397">
        <f t="shared" ref="CN234:CN239" si="256">SUM(CB234:CM234)</f>
        <v>131035.27448518001</v>
      </c>
      <c r="CO234" s="244">
        <v>10942.671450889999</v>
      </c>
      <c r="CP234" s="244">
        <v>10470.219709479999</v>
      </c>
      <c r="CQ234" s="244">
        <v>12327.573835860001</v>
      </c>
      <c r="CR234" s="244">
        <v>11856.839480690001</v>
      </c>
      <c r="CS234" s="244">
        <v>12150.848840229999</v>
      </c>
      <c r="CT234" s="244">
        <v>13044.69683273</v>
      </c>
      <c r="CU234" s="244">
        <v>11578.83182254</v>
      </c>
      <c r="CV234" s="244">
        <v>12412.293422549999</v>
      </c>
      <c r="CW234" s="244">
        <v>13190.368967359998</v>
      </c>
      <c r="CX234" s="244">
        <v>12583.321951349999</v>
      </c>
      <c r="CY234" s="244">
        <v>13344.40406089</v>
      </c>
      <c r="CZ234" s="244">
        <v>16795.14888972</v>
      </c>
      <c r="DA234" s="397">
        <f t="shared" si="254"/>
        <v>150697.21926429</v>
      </c>
      <c r="DB234" s="244">
        <v>11786.130061619999</v>
      </c>
      <c r="DC234" s="244">
        <v>10279.919441560001</v>
      </c>
      <c r="DD234" s="245">
        <v>13514.928430630001</v>
      </c>
      <c r="DE234" s="595">
        <f>SUM($CB234:$CD234)</f>
        <v>28305.346334559999</v>
      </c>
      <c r="DF234" s="485">
        <f>SUM($CO234:$CQ234)</f>
        <v>33740.464996229995</v>
      </c>
      <c r="DG234" s="474">
        <f>SUM($DB234:$DD234)</f>
        <v>35580.977933810005</v>
      </c>
      <c r="DH234" s="359">
        <f t="shared" si="255"/>
        <v>5.4549127813907194</v>
      </c>
      <c r="DI234" s="231"/>
      <c r="DJ234" s="266"/>
      <c r="DK234" s="268"/>
      <c r="DL234" s="234"/>
      <c r="DM234" s="234"/>
      <c r="DN234" s="209"/>
      <c r="DO234" s="219"/>
      <c r="DP234" s="219"/>
      <c r="DQ234" s="209"/>
      <c r="DR234" s="209"/>
      <c r="DS234" s="209"/>
      <c r="DT234" s="209"/>
      <c r="DU234" s="20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</row>
    <row r="235" spans="1:135" s="38" customFormat="1" ht="20.100000000000001" customHeight="1" x14ac:dyDescent="0.25">
      <c r="A235" s="536"/>
      <c r="B235" s="28" t="s">
        <v>59</v>
      </c>
      <c r="C235" s="19"/>
      <c r="D235" s="85">
        <v>47.424606480000001</v>
      </c>
      <c r="E235" s="86">
        <v>47.522505090000003</v>
      </c>
      <c r="F235" s="86">
        <v>65.854236489999991</v>
      </c>
      <c r="G235" s="86">
        <v>59.371934659999994</v>
      </c>
      <c r="H235" s="86">
        <v>58.742114030000003</v>
      </c>
      <c r="I235" s="86">
        <v>78.538928889999994</v>
      </c>
      <c r="J235" s="86">
        <v>66.337000950000004</v>
      </c>
      <c r="K235" s="86">
        <v>116.73622684999999</v>
      </c>
      <c r="L235" s="86">
        <v>72.887784569999994</v>
      </c>
      <c r="M235" s="86">
        <v>90.67051226000001</v>
      </c>
      <c r="N235" s="86">
        <v>81.355743610000005</v>
      </c>
      <c r="O235" s="97">
        <v>83.346009229999993</v>
      </c>
      <c r="P235" s="372"/>
      <c r="Q235" s="85">
        <v>66.541136899999998</v>
      </c>
      <c r="R235" s="86">
        <v>60.213981830000002</v>
      </c>
      <c r="S235" s="86">
        <v>85.594865909999996</v>
      </c>
      <c r="T235" s="86">
        <v>84.35018805</v>
      </c>
      <c r="U235" s="86">
        <v>78.228134499999996</v>
      </c>
      <c r="V235" s="86">
        <v>75.613508060000001</v>
      </c>
      <c r="W235" s="86">
        <v>82.472507159999992</v>
      </c>
      <c r="X235" s="86">
        <v>86.49302333</v>
      </c>
      <c r="Y235" s="86">
        <v>76.749330999999998</v>
      </c>
      <c r="Z235" s="86">
        <v>99.612224279999992</v>
      </c>
      <c r="AA235" s="86">
        <v>104.66818046</v>
      </c>
      <c r="AB235" s="103">
        <v>138.37908009</v>
      </c>
      <c r="AC235" s="372"/>
      <c r="AD235" s="85"/>
      <c r="AE235" s="86"/>
      <c r="AF235" s="86"/>
      <c r="AG235" s="86"/>
      <c r="AH235" s="86"/>
      <c r="AI235" s="86"/>
      <c r="AJ235" s="86"/>
      <c r="AK235" s="86">
        <v>157.37250310000002</v>
      </c>
      <c r="AL235" s="86">
        <v>171.53772631000001</v>
      </c>
      <c r="AM235" s="86">
        <v>153.78296491</v>
      </c>
      <c r="AN235" s="86">
        <v>147.48761453</v>
      </c>
      <c r="AO235" s="103">
        <v>196.47726982</v>
      </c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5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440"/>
      <c r="BO235" s="85"/>
      <c r="BP235" s="86"/>
      <c r="BQ235" s="86"/>
      <c r="BR235" s="86"/>
      <c r="BS235" s="86"/>
      <c r="BT235" s="86"/>
      <c r="BU235" s="86"/>
      <c r="BV235" s="86"/>
      <c r="BW235" s="380"/>
      <c r="BX235" s="380"/>
      <c r="BY235" s="380"/>
      <c r="BZ235" s="430"/>
      <c r="CA235" s="559"/>
      <c r="CB235" s="425"/>
      <c r="CC235" s="380"/>
      <c r="CD235" s="380"/>
      <c r="CE235" s="380"/>
      <c r="CF235" s="380"/>
      <c r="CG235" s="380"/>
      <c r="CH235" s="380"/>
      <c r="CI235" s="380"/>
      <c r="CJ235" s="380"/>
      <c r="CK235" s="456"/>
      <c r="CL235" s="456"/>
      <c r="CM235" s="452"/>
      <c r="CN235" s="584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584">
        <f t="shared" si="254"/>
        <v>0</v>
      </c>
      <c r="DB235" s="456"/>
      <c r="DC235" s="456"/>
      <c r="DD235" s="456"/>
      <c r="DE235" s="596"/>
      <c r="DF235" s="497"/>
      <c r="DG235" s="499"/>
      <c r="DH235" s="348"/>
      <c r="DI235" s="231"/>
      <c r="DJ235" s="268"/>
      <c r="DK235" s="268"/>
      <c r="DL235" s="234"/>
      <c r="DM235" s="234"/>
      <c r="DN235" s="209"/>
      <c r="DO235" s="219"/>
      <c r="DP235" s="219"/>
      <c r="DQ235" s="209"/>
      <c r="DR235" s="209"/>
      <c r="DS235" s="209"/>
      <c r="DT235" s="209"/>
      <c r="DU235" s="20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</row>
    <row r="236" spans="1:135" ht="20.100000000000001" customHeight="1" thickBot="1" x14ac:dyDescent="0.3">
      <c r="A236" s="536"/>
      <c r="B236" s="643" t="s">
        <v>49</v>
      </c>
      <c r="C236" s="678"/>
      <c r="D236" s="52">
        <v>330.54950716560001</v>
      </c>
      <c r="E236" s="26">
        <v>331.23186047730002</v>
      </c>
      <c r="F236" s="26">
        <v>459.00402833529989</v>
      </c>
      <c r="G236" s="26">
        <v>413.82238458019992</v>
      </c>
      <c r="H236" s="26">
        <v>409.43253478910003</v>
      </c>
      <c r="I236" s="26">
        <v>547.41633436329994</v>
      </c>
      <c r="J236" s="26">
        <v>462.36889662150003</v>
      </c>
      <c r="K236" s="26">
        <v>813.65150114449989</v>
      </c>
      <c r="L236" s="26">
        <v>508.02785845289992</v>
      </c>
      <c r="M236" s="26">
        <v>631.97347045219999</v>
      </c>
      <c r="N236" s="26">
        <v>567.04953296170004</v>
      </c>
      <c r="O236" s="76">
        <v>580.92168433309996</v>
      </c>
      <c r="P236" s="80">
        <v>6055.4495936766989</v>
      </c>
      <c r="Q236" s="52">
        <v>463.79172419299999</v>
      </c>
      <c r="R236" s="26">
        <v>419.69145335510001</v>
      </c>
      <c r="S236" s="26">
        <v>596.59621539269995</v>
      </c>
      <c r="T236" s="26">
        <v>587.92081070849997</v>
      </c>
      <c r="U236" s="26">
        <v>545.25009746499995</v>
      </c>
      <c r="V236" s="26">
        <v>527.02615117819994</v>
      </c>
      <c r="W236" s="26">
        <v>574.83337490519989</v>
      </c>
      <c r="X236" s="26">
        <v>602.85637261009992</v>
      </c>
      <c r="Y236" s="26">
        <v>534.94283707</v>
      </c>
      <c r="Z236" s="77">
        <v>694.29720323159995</v>
      </c>
      <c r="AA236" s="77">
        <v>729.53721780620003</v>
      </c>
      <c r="AB236" s="417">
        <v>960.35081582460009</v>
      </c>
      <c r="AC236" s="80">
        <v>7237.0942737402002</v>
      </c>
      <c r="AD236" s="105">
        <v>702.14652024920008</v>
      </c>
      <c r="AE236" s="136">
        <v>652.17297520396903</v>
      </c>
      <c r="AF236" s="136">
        <v>777.78259242740683</v>
      </c>
      <c r="AG236" s="136">
        <v>709.2149678709327</v>
      </c>
      <c r="AH236" s="136">
        <v>817.62681122979996</v>
      </c>
      <c r="AI236" s="136">
        <v>894.22366011984968</v>
      </c>
      <c r="AJ236" s="136">
        <v>1036.1994127609164</v>
      </c>
      <c r="AK236" s="136">
        <v>1081.1490962970006</v>
      </c>
      <c r="AL236" s="136">
        <v>1178.4641797497006</v>
      </c>
      <c r="AM236" s="136">
        <v>1056.4889689317004</v>
      </c>
      <c r="AN236" s="136">
        <v>1011.8633607521542</v>
      </c>
      <c r="AO236" s="106">
        <v>1347.8340709652</v>
      </c>
      <c r="AP236" s="32">
        <v>976.60783195919998</v>
      </c>
      <c r="AQ236" s="32">
        <v>902.92976930099996</v>
      </c>
      <c r="AR236" s="32">
        <v>1102.1842881588</v>
      </c>
      <c r="AS236" s="32">
        <v>1102.9992195950001</v>
      </c>
      <c r="AT236" s="32">
        <v>1400.5959931432001</v>
      </c>
      <c r="AU236" s="32">
        <v>1128.8366683034001</v>
      </c>
      <c r="AV236" s="32">
        <v>1245.7295663750001</v>
      </c>
      <c r="AW236" s="32">
        <v>1261.3927759369999</v>
      </c>
      <c r="AX236" s="32">
        <v>1191.2533004246002</v>
      </c>
      <c r="AY236" s="32">
        <v>1339.1427047852001</v>
      </c>
      <c r="AZ236" s="32">
        <v>1246.4725450548001</v>
      </c>
      <c r="BA236" s="32">
        <v>1411.0023178202</v>
      </c>
      <c r="BB236" s="46">
        <v>1227.8044321312002</v>
      </c>
      <c r="BC236" s="32">
        <v>1220.3827572832001</v>
      </c>
      <c r="BD236" s="32">
        <v>1506.9764612714</v>
      </c>
      <c r="BE236" s="32">
        <v>1500.8113193836</v>
      </c>
      <c r="BF236" s="32">
        <v>1605.7638060016</v>
      </c>
      <c r="BG236" s="32">
        <v>1765.9622268343999</v>
      </c>
      <c r="BH236" s="32">
        <v>1683.6064528948002</v>
      </c>
      <c r="BI236" s="32">
        <v>1687.2271543777999</v>
      </c>
      <c r="BJ236" s="32">
        <v>1809.0511946934002</v>
      </c>
      <c r="BK236" s="32">
        <v>1477.2932197309999</v>
      </c>
      <c r="BL236" s="32">
        <v>1507.9543403456</v>
      </c>
      <c r="BM236" s="32">
        <v>1607.1140919064003</v>
      </c>
      <c r="BN236" s="437">
        <f>SUM(BB236:BM236)</f>
        <v>18599.947456854403</v>
      </c>
      <c r="BO236" s="52">
        <v>1467.612744451</v>
      </c>
      <c r="BP236" s="26">
        <v>1513.2451747532002</v>
      </c>
      <c r="BQ236" s="26">
        <v>1480.5596479702001</v>
      </c>
      <c r="BR236" s="26">
        <v>1594.8082975075999</v>
      </c>
      <c r="BS236" s="26">
        <v>1954.7315454898001</v>
      </c>
      <c r="BT236" s="26">
        <v>1532.968804801</v>
      </c>
      <c r="BU236" s="26">
        <v>1615.8503202912002</v>
      </c>
      <c r="BV236" s="26">
        <v>1572.580512748</v>
      </c>
      <c r="BW236" s="98">
        <v>1594.8412949308001</v>
      </c>
      <c r="BX236" s="98">
        <v>1754.7612285069999</v>
      </c>
      <c r="BY236" s="98">
        <v>1638.6739319285998</v>
      </c>
      <c r="BZ236" s="241">
        <v>2031.5517353824002</v>
      </c>
      <c r="CA236" s="397">
        <f>SUM(BO236:BZ236)</f>
        <v>19752.185238760798</v>
      </c>
      <c r="CB236" s="137">
        <v>1494.1078511380001</v>
      </c>
      <c r="CC236" s="98">
        <v>1396.0181552366</v>
      </c>
      <c r="CD236" s="98">
        <v>1570.6370037470001</v>
      </c>
      <c r="CE236" s="98">
        <v>1962.7972029064001</v>
      </c>
      <c r="CF236" s="244">
        <v>1673.3790141740001</v>
      </c>
      <c r="CG236" s="244">
        <v>1646.328137727</v>
      </c>
      <c r="CH236" s="244">
        <v>1379.7125766466002</v>
      </c>
      <c r="CI236" s="244">
        <v>1370.9492461853999</v>
      </c>
      <c r="CJ236" s="244">
        <v>1199.7105355592</v>
      </c>
      <c r="CK236" s="98">
        <v>1904.1026287682002</v>
      </c>
      <c r="CL236" s="98">
        <v>1477.7124919550001</v>
      </c>
      <c r="CM236" s="241">
        <v>3020.7089130750001</v>
      </c>
      <c r="CN236" s="433">
        <f t="shared" si="256"/>
        <v>20096.1637571184</v>
      </c>
      <c r="CO236" s="98">
        <v>1548.2981656716001</v>
      </c>
      <c r="CP236" s="98">
        <v>1495.3668851856003</v>
      </c>
      <c r="CQ236" s="98">
        <v>2239.9432611808002</v>
      </c>
      <c r="CR236" s="98">
        <v>2526.9122343346003</v>
      </c>
      <c r="CS236" s="98">
        <v>2196.7360743244003</v>
      </c>
      <c r="CT236" s="98">
        <v>2023.2031001532</v>
      </c>
      <c r="CU236" s="98">
        <v>1509.8760410636</v>
      </c>
      <c r="CV236" s="98">
        <v>1730.2480923714002</v>
      </c>
      <c r="CW236" s="98">
        <v>1615.4636926805999</v>
      </c>
      <c r="CX236" s="98">
        <v>1535.3857733032</v>
      </c>
      <c r="CY236" s="98">
        <v>1706.9504556944003</v>
      </c>
      <c r="CZ236" s="98">
        <v>1818.9548482742</v>
      </c>
      <c r="DA236" s="433">
        <f t="shared" si="254"/>
        <v>21947.338624237604</v>
      </c>
      <c r="DB236" s="98">
        <v>1352.6492127358001</v>
      </c>
      <c r="DC236" s="98">
        <v>1360.7329551017999</v>
      </c>
      <c r="DD236" s="98">
        <v>1684.3531853666</v>
      </c>
      <c r="DE236" s="594">
        <f>SUM($CB236:$CD236)</f>
        <v>4460.7630101216</v>
      </c>
      <c r="DF236" s="500">
        <f>SUM($CO236:$CQ236)</f>
        <v>5283.6083120380008</v>
      </c>
      <c r="DG236" s="503">
        <f>SUM($DB236:$DD236)</f>
        <v>4397.7353532041998</v>
      </c>
      <c r="DH236" s="359">
        <f t="shared" ref="DH236:DH239" si="257">((DG236/DF236)-1)*100</f>
        <v>-16.766438890170132</v>
      </c>
      <c r="DK236" s="268"/>
    </row>
    <row r="237" spans="1:135" ht="20.100000000000001" customHeight="1" thickBot="1" x14ac:dyDescent="0.3">
      <c r="A237" s="536"/>
      <c r="B237" s="326"/>
      <c r="C237" s="319" t="s">
        <v>115</v>
      </c>
      <c r="D237" s="320">
        <f t="shared" ref="D237:BP237" si="258">+D238+D239</f>
        <v>5427</v>
      </c>
      <c r="E237" s="321">
        <f t="shared" si="258"/>
        <v>5176</v>
      </c>
      <c r="F237" s="321">
        <f t="shared" si="258"/>
        <v>6628</v>
      </c>
      <c r="G237" s="321">
        <f t="shared" si="258"/>
        <v>6979</v>
      </c>
      <c r="H237" s="321">
        <f t="shared" si="258"/>
        <v>6450</v>
      </c>
      <c r="I237" s="321">
        <f t="shared" si="258"/>
        <v>9525</v>
      </c>
      <c r="J237" s="321">
        <f t="shared" si="258"/>
        <v>8971</v>
      </c>
      <c r="K237" s="321">
        <f t="shared" si="258"/>
        <v>9588</v>
      </c>
      <c r="L237" s="321">
        <f t="shared" si="258"/>
        <v>10775</v>
      </c>
      <c r="M237" s="321">
        <f t="shared" si="258"/>
        <v>11377</v>
      </c>
      <c r="N237" s="321">
        <f t="shared" si="258"/>
        <v>11288</v>
      </c>
      <c r="O237" s="322">
        <f t="shared" si="258"/>
        <v>13349</v>
      </c>
      <c r="P237" s="321">
        <f t="shared" si="258"/>
        <v>105533</v>
      </c>
      <c r="Q237" s="320">
        <f t="shared" si="258"/>
        <v>10998</v>
      </c>
      <c r="R237" s="321">
        <f t="shared" si="258"/>
        <v>10975</v>
      </c>
      <c r="S237" s="321">
        <f t="shared" si="258"/>
        <v>14718</v>
      </c>
      <c r="T237" s="321">
        <f t="shared" si="258"/>
        <v>13435</v>
      </c>
      <c r="U237" s="321">
        <f t="shared" si="258"/>
        <v>14383</v>
      </c>
      <c r="V237" s="321">
        <f t="shared" si="258"/>
        <v>15710</v>
      </c>
      <c r="W237" s="321">
        <f t="shared" si="258"/>
        <v>17549</v>
      </c>
      <c r="X237" s="321">
        <f t="shared" si="258"/>
        <v>17871</v>
      </c>
      <c r="Y237" s="321">
        <f t="shared" si="258"/>
        <v>18986</v>
      </c>
      <c r="Z237" s="321">
        <f t="shared" si="258"/>
        <v>19963</v>
      </c>
      <c r="AA237" s="321">
        <f t="shared" si="258"/>
        <v>20760</v>
      </c>
      <c r="AB237" s="322">
        <f t="shared" si="258"/>
        <v>25468</v>
      </c>
      <c r="AC237" s="321">
        <f t="shared" si="258"/>
        <v>200816</v>
      </c>
      <c r="AD237" s="320">
        <f t="shared" si="258"/>
        <v>19585</v>
      </c>
      <c r="AE237" s="321">
        <f t="shared" si="258"/>
        <v>20670</v>
      </c>
      <c r="AF237" s="321">
        <f t="shared" si="258"/>
        <v>23260</v>
      </c>
      <c r="AG237" s="321">
        <f t="shared" si="258"/>
        <v>23338</v>
      </c>
      <c r="AH237" s="321">
        <f t="shared" si="258"/>
        <v>25881</v>
      </c>
      <c r="AI237" s="321">
        <f t="shared" si="258"/>
        <v>26475</v>
      </c>
      <c r="AJ237" s="321">
        <f t="shared" si="258"/>
        <v>27761</v>
      </c>
      <c r="AK237" s="321">
        <f t="shared" si="258"/>
        <v>33350</v>
      </c>
      <c r="AL237" s="321">
        <f t="shared" si="258"/>
        <v>34229</v>
      </c>
      <c r="AM237" s="321">
        <f t="shared" si="258"/>
        <v>36168</v>
      </c>
      <c r="AN237" s="321">
        <f t="shared" si="258"/>
        <v>37826</v>
      </c>
      <c r="AO237" s="322">
        <f t="shared" si="258"/>
        <v>44519</v>
      </c>
      <c r="AP237" s="321">
        <f t="shared" si="258"/>
        <v>36082</v>
      </c>
      <c r="AQ237" s="321">
        <f t="shared" si="258"/>
        <v>37106</v>
      </c>
      <c r="AR237" s="321">
        <f t="shared" si="258"/>
        <v>42780</v>
      </c>
      <c r="AS237" s="321">
        <f t="shared" si="258"/>
        <v>38964</v>
      </c>
      <c r="AT237" s="321">
        <f t="shared" si="258"/>
        <v>48205</v>
      </c>
      <c r="AU237" s="321">
        <f t="shared" si="258"/>
        <v>46107</v>
      </c>
      <c r="AV237" s="321">
        <f t="shared" si="258"/>
        <v>52047</v>
      </c>
      <c r="AW237" s="321">
        <f t="shared" si="258"/>
        <v>56265</v>
      </c>
      <c r="AX237" s="321">
        <f t="shared" si="258"/>
        <v>51346</v>
      </c>
      <c r="AY237" s="321">
        <f t="shared" si="258"/>
        <v>60828</v>
      </c>
      <c r="AZ237" s="321">
        <f t="shared" si="258"/>
        <v>64678</v>
      </c>
      <c r="BA237" s="321">
        <f t="shared" si="258"/>
        <v>82308</v>
      </c>
      <c r="BB237" s="320">
        <f t="shared" si="258"/>
        <v>70681</v>
      </c>
      <c r="BC237" s="321">
        <f t="shared" si="258"/>
        <v>59530</v>
      </c>
      <c r="BD237" s="321">
        <f t="shared" si="258"/>
        <v>67595</v>
      </c>
      <c r="BE237" s="321">
        <f t="shared" si="258"/>
        <v>74162</v>
      </c>
      <c r="BF237" s="321">
        <f t="shared" si="258"/>
        <v>73027</v>
      </c>
      <c r="BG237" s="321">
        <f t="shared" si="258"/>
        <v>74349</v>
      </c>
      <c r="BH237" s="321">
        <f t="shared" si="258"/>
        <v>81448</v>
      </c>
      <c r="BI237" s="321">
        <f t="shared" si="258"/>
        <v>80285</v>
      </c>
      <c r="BJ237" s="321">
        <f t="shared" si="258"/>
        <v>80867</v>
      </c>
      <c r="BK237" s="321">
        <f t="shared" si="258"/>
        <v>88704</v>
      </c>
      <c r="BL237" s="321">
        <f t="shared" si="258"/>
        <v>86640</v>
      </c>
      <c r="BM237" s="321">
        <f t="shared" si="258"/>
        <v>106995</v>
      </c>
      <c r="BN237" s="432">
        <f>SUM(BB237:BM237)</f>
        <v>944283</v>
      </c>
      <c r="BO237" s="320">
        <f t="shared" si="258"/>
        <v>87229</v>
      </c>
      <c r="BP237" s="321">
        <f t="shared" si="258"/>
        <v>92303</v>
      </c>
      <c r="BQ237" s="321">
        <f t="shared" ref="BQ237:BY237" si="259">+BQ238+BQ239</f>
        <v>89858</v>
      </c>
      <c r="BR237" s="321">
        <f t="shared" si="259"/>
        <v>97830</v>
      </c>
      <c r="BS237" s="321">
        <f t="shared" si="259"/>
        <v>102942</v>
      </c>
      <c r="BT237" s="321">
        <f t="shared" si="259"/>
        <v>102857</v>
      </c>
      <c r="BU237" s="321">
        <f t="shared" si="259"/>
        <v>112863</v>
      </c>
      <c r="BV237" s="321">
        <f t="shared" si="259"/>
        <v>107750</v>
      </c>
      <c r="BW237" s="321">
        <f t="shared" si="259"/>
        <v>115501</v>
      </c>
      <c r="BX237" s="321">
        <f t="shared" si="259"/>
        <v>124322</v>
      </c>
      <c r="BY237" s="321">
        <f t="shared" si="259"/>
        <v>113891</v>
      </c>
      <c r="BZ237" s="322">
        <f t="shared" ref="BZ237:CL237" si="260">+BZ238+BZ239</f>
        <v>159115</v>
      </c>
      <c r="CA237" s="432">
        <f>SUM(BO237:BZ237)</f>
        <v>1306461</v>
      </c>
      <c r="CB237" s="320">
        <f t="shared" si="260"/>
        <v>120007</v>
      </c>
      <c r="CC237" s="321">
        <f t="shared" si="260"/>
        <v>115297</v>
      </c>
      <c r="CD237" s="321">
        <f t="shared" si="260"/>
        <v>138261</v>
      </c>
      <c r="CE237" s="321">
        <f t="shared" si="260"/>
        <v>138781</v>
      </c>
      <c r="CF237" s="321">
        <f t="shared" si="260"/>
        <v>144001</v>
      </c>
      <c r="CG237" s="321">
        <f t="shared" ref="CG237:CH237" si="261">+CG238+CG239</f>
        <v>156617</v>
      </c>
      <c r="CH237" s="321">
        <f t="shared" si="261"/>
        <v>159037</v>
      </c>
      <c r="CI237" s="321">
        <f t="shared" si="260"/>
        <v>164054</v>
      </c>
      <c r="CJ237" s="321">
        <f t="shared" si="260"/>
        <v>168527</v>
      </c>
      <c r="CK237" s="321">
        <f t="shared" si="260"/>
        <v>192918</v>
      </c>
      <c r="CL237" s="321">
        <f t="shared" si="260"/>
        <v>181618</v>
      </c>
      <c r="CM237" s="322">
        <f t="shared" ref="CM237:DD237" si="262">+CM238+CM239</f>
        <v>248434</v>
      </c>
      <c r="CN237" s="444">
        <f>SUM(CB237:CM237)</f>
        <v>1927552</v>
      </c>
      <c r="CO237" s="321">
        <f t="shared" si="262"/>
        <v>186147</v>
      </c>
      <c r="CP237" s="321">
        <f t="shared" si="262"/>
        <v>187067</v>
      </c>
      <c r="CQ237" s="321">
        <f t="shared" si="262"/>
        <v>216701</v>
      </c>
      <c r="CR237" s="321">
        <f t="shared" si="262"/>
        <v>220859</v>
      </c>
      <c r="CS237" s="321">
        <f t="shared" si="262"/>
        <v>228311</v>
      </c>
      <c r="CT237" s="321">
        <f t="shared" si="262"/>
        <v>249907</v>
      </c>
      <c r="CU237" s="321">
        <f t="shared" si="262"/>
        <v>252476</v>
      </c>
      <c r="CV237" s="321">
        <f t="shared" si="262"/>
        <v>269188</v>
      </c>
      <c r="CW237" s="321">
        <f t="shared" si="262"/>
        <v>271018</v>
      </c>
      <c r="CX237" s="321">
        <f t="shared" si="262"/>
        <v>284423</v>
      </c>
      <c r="CY237" s="321">
        <f t="shared" si="262"/>
        <v>293962</v>
      </c>
      <c r="CZ237" s="321">
        <f t="shared" si="262"/>
        <v>370611</v>
      </c>
      <c r="DA237" s="432">
        <f t="shared" si="254"/>
        <v>3030670</v>
      </c>
      <c r="DB237" s="321">
        <f t="shared" si="262"/>
        <v>300692</v>
      </c>
      <c r="DC237" s="321">
        <f t="shared" si="262"/>
        <v>298557</v>
      </c>
      <c r="DD237" s="321">
        <f t="shared" si="262"/>
        <v>362667</v>
      </c>
      <c r="DE237" s="320">
        <f>SUM($CB237:$CD237)</f>
        <v>373565</v>
      </c>
      <c r="DF237" s="388">
        <f>SUM($CO237:$CQ237)</f>
        <v>589915</v>
      </c>
      <c r="DG237" s="389">
        <f>SUM($DB237:$DD237)</f>
        <v>961916</v>
      </c>
      <c r="DH237" s="543">
        <f t="shared" si="257"/>
        <v>63.060101879084286</v>
      </c>
      <c r="DJ237" s="266"/>
      <c r="DK237" s="268"/>
    </row>
    <row r="238" spans="1:135" ht="20.100000000000001" customHeight="1" thickBot="1" x14ac:dyDescent="0.3">
      <c r="A238" s="536"/>
      <c r="B238" s="668" t="s">
        <v>41</v>
      </c>
      <c r="C238" s="684"/>
      <c r="D238" s="46">
        <v>3871</v>
      </c>
      <c r="E238" s="32">
        <v>3575</v>
      </c>
      <c r="F238" s="32">
        <v>4628</v>
      </c>
      <c r="G238" s="32">
        <v>5036</v>
      </c>
      <c r="H238" s="32">
        <v>4990</v>
      </c>
      <c r="I238" s="32">
        <v>7212</v>
      </c>
      <c r="J238" s="32">
        <v>6303</v>
      </c>
      <c r="K238" s="32">
        <v>6617</v>
      </c>
      <c r="L238" s="32">
        <v>7390</v>
      </c>
      <c r="M238" s="32">
        <v>7978</v>
      </c>
      <c r="N238" s="32">
        <v>7988</v>
      </c>
      <c r="O238" s="47">
        <v>9470</v>
      </c>
      <c r="P238" s="80">
        <v>75058</v>
      </c>
      <c r="Q238" s="46">
        <v>7742</v>
      </c>
      <c r="R238" s="32">
        <v>7844</v>
      </c>
      <c r="S238" s="32">
        <v>10564</v>
      </c>
      <c r="T238" s="32">
        <v>9647</v>
      </c>
      <c r="U238" s="32">
        <v>10508</v>
      </c>
      <c r="V238" s="32">
        <v>11439</v>
      </c>
      <c r="W238" s="32">
        <v>13000</v>
      </c>
      <c r="X238" s="32">
        <v>13180</v>
      </c>
      <c r="Y238" s="32">
        <v>14008</v>
      </c>
      <c r="Z238" s="32">
        <v>14951</v>
      </c>
      <c r="AA238" s="32">
        <v>15524</v>
      </c>
      <c r="AB238" s="47">
        <v>19253</v>
      </c>
      <c r="AC238" s="24">
        <v>147660</v>
      </c>
      <c r="AD238" s="45">
        <v>14784</v>
      </c>
      <c r="AE238" s="31">
        <v>15784</v>
      </c>
      <c r="AF238" s="31">
        <v>17705</v>
      </c>
      <c r="AG238" s="31">
        <v>18057</v>
      </c>
      <c r="AH238" s="31">
        <v>19964</v>
      </c>
      <c r="AI238" s="31">
        <v>20480</v>
      </c>
      <c r="AJ238" s="31">
        <v>21574</v>
      </c>
      <c r="AK238" s="31">
        <v>25457</v>
      </c>
      <c r="AL238" s="31">
        <v>26586</v>
      </c>
      <c r="AM238" s="31">
        <v>28192</v>
      </c>
      <c r="AN238" s="31">
        <v>29608</v>
      </c>
      <c r="AO238" s="133">
        <v>35582</v>
      </c>
      <c r="AP238" s="33">
        <v>28570</v>
      </c>
      <c r="AQ238" s="33">
        <v>29728</v>
      </c>
      <c r="AR238" s="33">
        <v>34245</v>
      </c>
      <c r="AS238" s="33">
        <v>31219</v>
      </c>
      <c r="AT238" s="33">
        <v>38938</v>
      </c>
      <c r="AU238" s="33">
        <v>37255</v>
      </c>
      <c r="AV238" s="33">
        <v>42184</v>
      </c>
      <c r="AW238" s="33">
        <v>45454</v>
      </c>
      <c r="AX238" s="33">
        <v>42132</v>
      </c>
      <c r="AY238" s="33">
        <v>49946</v>
      </c>
      <c r="AZ238" s="33">
        <v>54255</v>
      </c>
      <c r="BA238" s="33">
        <v>70686</v>
      </c>
      <c r="BB238" s="155">
        <v>59880</v>
      </c>
      <c r="BC238" s="33">
        <v>50056</v>
      </c>
      <c r="BD238" s="33">
        <v>57056</v>
      </c>
      <c r="BE238" s="33">
        <v>62643</v>
      </c>
      <c r="BF238" s="33">
        <v>61708</v>
      </c>
      <c r="BG238" s="33">
        <v>63267</v>
      </c>
      <c r="BH238" s="33">
        <v>69312</v>
      </c>
      <c r="BI238" s="33">
        <v>68222</v>
      </c>
      <c r="BJ238" s="33">
        <v>69235</v>
      </c>
      <c r="BK238" s="33">
        <v>75553</v>
      </c>
      <c r="BL238" s="33">
        <v>74489</v>
      </c>
      <c r="BM238" s="33">
        <v>93487</v>
      </c>
      <c r="BN238" s="447">
        <f>SUM(BB238:BM238)</f>
        <v>804908</v>
      </c>
      <c r="BO238" s="155">
        <v>75201</v>
      </c>
      <c r="BP238" s="33">
        <v>79921</v>
      </c>
      <c r="BQ238" s="33">
        <v>77445</v>
      </c>
      <c r="BR238" s="33">
        <v>83957</v>
      </c>
      <c r="BS238" s="33">
        <v>88549</v>
      </c>
      <c r="BT238" s="33">
        <v>89379</v>
      </c>
      <c r="BU238" s="33">
        <v>97805</v>
      </c>
      <c r="BV238" s="33">
        <v>93515</v>
      </c>
      <c r="BW238" s="114">
        <v>101307</v>
      </c>
      <c r="BX238" s="114">
        <v>108275</v>
      </c>
      <c r="BY238" s="114">
        <v>99606</v>
      </c>
      <c r="BZ238" s="115">
        <v>141352</v>
      </c>
      <c r="CA238" s="361">
        <f>SUM(BO238:BZ238)</f>
        <v>1136312</v>
      </c>
      <c r="CB238" s="113">
        <v>105544</v>
      </c>
      <c r="CC238" s="114">
        <v>101891</v>
      </c>
      <c r="CD238" s="114">
        <v>122184</v>
      </c>
      <c r="CE238" s="114">
        <v>122624</v>
      </c>
      <c r="CF238" s="114">
        <v>127887</v>
      </c>
      <c r="CG238" s="114">
        <v>140011</v>
      </c>
      <c r="CH238" s="114">
        <v>141504</v>
      </c>
      <c r="CI238" s="114">
        <v>147207</v>
      </c>
      <c r="CJ238" s="114">
        <v>153813</v>
      </c>
      <c r="CK238" s="114">
        <v>173992</v>
      </c>
      <c r="CL238" s="114">
        <v>163390</v>
      </c>
      <c r="CM238" s="115">
        <v>227516</v>
      </c>
      <c r="CN238" s="397">
        <f t="shared" si="256"/>
        <v>1727563</v>
      </c>
      <c r="CO238" s="114">
        <v>169117</v>
      </c>
      <c r="CP238" s="114">
        <v>170123</v>
      </c>
      <c r="CQ238" s="114">
        <v>196957</v>
      </c>
      <c r="CR238" s="114">
        <v>201065</v>
      </c>
      <c r="CS238" s="114">
        <v>208183</v>
      </c>
      <c r="CT238" s="114">
        <v>229432</v>
      </c>
      <c r="CU238" s="114">
        <v>231763</v>
      </c>
      <c r="CV238" s="114">
        <v>247150</v>
      </c>
      <c r="CW238" s="114">
        <v>249237</v>
      </c>
      <c r="CX238" s="114">
        <v>262037</v>
      </c>
      <c r="CY238" s="114">
        <v>271980</v>
      </c>
      <c r="CZ238" s="114">
        <v>347293</v>
      </c>
      <c r="DA238" s="361">
        <f t="shared" si="254"/>
        <v>2784337</v>
      </c>
      <c r="DB238" s="114">
        <v>279766</v>
      </c>
      <c r="DC238" s="114">
        <v>279029</v>
      </c>
      <c r="DD238" s="114">
        <v>338461</v>
      </c>
      <c r="DE238" s="593">
        <f>SUM($CB238:$CD238)</f>
        <v>329619</v>
      </c>
      <c r="DF238" s="566">
        <f>SUM($CO238:$CQ238)</f>
        <v>536197</v>
      </c>
      <c r="DG238" s="527">
        <f>SUM($DB238:$DD238)</f>
        <v>897256</v>
      </c>
      <c r="DH238" s="366">
        <f t="shared" si="257"/>
        <v>67.337004869478932</v>
      </c>
      <c r="DJ238" s="234"/>
      <c r="DK238" s="268"/>
    </row>
    <row r="239" spans="1:135" ht="20.100000000000001" customHeight="1" thickBot="1" x14ac:dyDescent="0.3">
      <c r="A239" s="536"/>
      <c r="B239" s="337" t="s">
        <v>39</v>
      </c>
      <c r="C239" s="409"/>
      <c r="D239" s="46">
        <v>1556</v>
      </c>
      <c r="E239" s="32">
        <v>1601</v>
      </c>
      <c r="F239" s="32">
        <v>2000</v>
      </c>
      <c r="G239" s="32">
        <v>1943</v>
      </c>
      <c r="H239" s="32">
        <v>1460</v>
      </c>
      <c r="I239" s="32">
        <v>2313</v>
      </c>
      <c r="J239" s="32">
        <v>2668</v>
      </c>
      <c r="K239" s="32">
        <v>2971</v>
      </c>
      <c r="L239" s="32">
        <v>3385</v>
      </c>
      <c r="M239" s="32">
        <v>3399</v>
      </c>
      <c r="N239" s="32">
        <v>3300</v>
      </c>
      <c r="O239" s="156">
        <v>3879</v>
      </c>
      <c r="P239" s="370">
        <v>30475</v>
      </c>
      <c r="Q239" s="155">
        <v>3256</v>
      </c>
      <c r="R239" s="33">
        <v>3131</v>
      </c>
      <c r="S239" s="33">
        <v>4154</v>
      </c>
      <c r="T239" s="33">
        <v>3788</v>
      </c>
      <c r="U239" s="33">
        <v>3875</v>
      </c>
      <c r="V239" s="33">
        <v>4271</v>
      </c>
      <c r="W239" s="33">
        <v>4549</v>
      </c>
      <c r="X239" s="33">
        <v>4691</v>
      </c>
      <c r="Y239" s="33">
        <v>4978</v>
      </c>
      <c r="Z239" s="33">
        <v>5012</v>
      </c>
      <c r="AA239" s="33">
        <v>5236</v>
      </c>
      <c r="AB239" s="156">
        <v>6215</v>
      </c>
      <c r="AC239" s="370">
        <v>53156</v>
      </c>
      <c r="AD239" s="155">
        <v>4801</v>
      </c>
      <c r="AE239" s="33">
        <v>4886</v>
      </c>
      <c r="AF239" s="33">
        <v>5555</v>
      </c>
      <c r="AG239" s="33">
        <v>5281</v>
      </c>
      <c r="AH239" s="33">
        <v>5917</v>
      </c>
      <c r="AI239" s="33">
        <v>5995</v>
      </c>
      <c r="AJ239" s="33">
        <v>6187</v>
      </c>
      <c r="AK239" s="33">
        <v>7893</v>
      </c>
      <c r="AL239" s="33">
        <v>7643</v>
      </c>
      <c r="AM239" s="33">
        <v>7976</v>
      </c>
      <c r="AN239" s="33">
        <v>8218</v>
      </c>
      <c r="AO239" s="156">
        <v>8937</v>
      </c>
      <c r="AP239" s="33">
        <v>7512</v>
      </c>
      <c r="AQ239" s="33">
        <v>7378</v>
      </c>
      <c r="AR239" s="33">
        <v>8535</v>
      </c>
      <c r="AS239" s="33">
        <v>7745</v>
      </c>
      <c r="AT239" s="33">
        <v>9267</v>
      </c>
      <c r="AU239" s="33">
        <v>8852</v>
      </c>
      <c r="AV239" s="33">
        <v>9863</v>
      </c>
      <c r="AW239" s="33">
        <v>10811</v>
      </c>
      <c r="AX239" s="33">
        <v>9214</v>
      </c>
      <c r="AY239" s="33">
        <v>10882</v>
      </c>
      <c r="AZ239" s="33">
        <v>10423</v>
      </c>
      <c r="BA239" s="33">
        <v>11622</v>
      </c>
      <c r="BB239" s="155">
        <v>10801</v>
      </c>
      <c r="BC239" s="33">
        <v>9474</v>
      </c>
      <c r="BD239" s="32">
        <v>10539</v>
      </c>
      <c r="BE239" s="32">
        <v>11519</v>
      </c>
      <c r="BF239" s="32">
        <v>11319</v>
      </c>
      <c r="BG239" s="32">
        <v>11082</v>
      </c>
      <c r="BH239" s="32">
        <v>12136</v>
      </c>
      <c r="BI239" s="32">
        <v>12063</v>
      </c>
      <c r="BJ239" s="32">
        <v>11632</v>
      </c>
      <c r="BK239" s="32">
        <v>13151</v>
      </c>
      <c r="BL239" s="32">
        <v>12151</v>
      </c>
      <c r="BM239" s="32">
        <v>13508</v>
      </c>
      <c r="BN239" s="447">
        <f>SUM(BB239:BM239)</f>
        <v>139375</v>
      </c>
      <c r="BO239" s="46">
        <v>12028</v>
      </c>
      <c r="BP239" s="32">
        <v>12382</v>
      </c>
      <c r="BQ239" s="32">
        <v>12413</v>
      </c>
      <c r="BR239" s="32">
        <v>13873</v>
      </c>
      <c r="BS239" s="32">
        <v>14393</v>
      </c>
      <c r="BT239" s="32">
        <v>13478</v>
      </c>
      <c r="BU239" s="32">
        <v>15058</v>
      </c>
      <c r="BV239" s="32">
        <v>14235</v>
      </c>
      <c r="BW239" s="244">
        <v>14194</v>
      </c>
      <c r="BX239" s="244">
        <v>16047</v>
      </c>
      <c r="BY239" s="244">
        <v>14285</v>
      </c>
      <c r="BZ239" s="245">
        <v>17763</v>
      </c>
      <c r="CA239" s="361">
        <f>SUM(BO239:BZ239)</f>
        <v>170149</v>
      </c>
      <c r="CB239" s="243">
        <v>14463</v>
      </c>
      <c r="CC239" s="244">
        <v>13406</v>
      </c>
      <c r="CD239" s="244">
        <v>16077</v>
      </c>
      <c r="CE239" s="244">
        <v>16157</v>
      </c>
      <c r="CF239" s="114">
        <v>16114</v>
      </c>
      <c r="CG239" s="114">
        <v>16606</v>
      </c>
      <c r="CH239" s="114">
        <v>17533</v>
      </c>
      <c r="CI239" s="114">
        <v>16847</v>
      </c>
      <c r="CJ239" s="114">
        <v>14714</v>
      </c>
      <c r="CK239" s="244">
        <v>18926</v>
      </c>
      <c r="CL239" s="244">
        <v>18228</v>
      </c>
      <c r="CM239" s="245">
        <v>20918</v>
      </c>
      <c r="CN239" s="397">
        <f t="shared" si="256"/>
        <v>199989</v>
      </c>
      <c r="CO239" s="244">
        <v>17030</v>
      </c>
      <c r="CP239" s="244">
        <v>16944</v>
      </c>
      <c r="CQ239" s="244">
        <v>19744</v>
      </c>
      <c r="CR239" s="244">
        <v>19794</v>
      </c>
      <c r="CS239" s="244">
        <v>20128</v>
      </c>
      <c r="CT239" s="244">
        <v>20475</v>
      </c>
      <c r="CU239" s="244">
        <v>20713</v>
      </c>
      <c r="CV239" s="244">
        <v>22038</v>
      </c>
      <c r="CW239" s="244">
        <v>21781</v>
      </c>
      <c r="CX239" s="244">
        <v>22386</v>
      </c>
      <c r="CY239" s="244">
        <v>21982</v>
      </c>
      <c r="CZ239" s="244">
        <v>23318</v>
      </c>
      <c r="DA239" s="397">
        <f t="shared" si="254"/>
        <v>246333</v>
      </c>
      <c r="DB239" s="244">
        <v>20926</v>
      </c>
      <c r="DC239" s="244">
        <v>19528</v>
      </c>
      <c r="DD239" s="244">
        <v>24206</v>
      </c>
      <c r="DE239" s="593">
        <f>SUM($CB239:$CD239)</f>
        <v>43946</v>
      </c>
      <c r="DF239" s="566">
        <f>SUM($CO239:$CQ239)</f>
        <v>53718</v>
      </c>
      <c r="DG239" s="527">
        <f>SUM($DB239:$DD239)</f>
        <v>64660</v>
      </c>
      <c r="DH239" s="359">
        <f t="shared" si="257"/>
        <v>20.36933616292491</v>
      </c>
      <c r="DI239" s="267"/>
      <c r="DJ239" s="266"/>
      <c r="DK239" s="268"/>
    </row>
    <row r="240" spans="1:135" ht="20.100000000000001" customHeight="1" thickBot="1" x14ac:dyDescent="0.3">
      <c r="A240" s="536"/>
      <c r="B240" s="301" t="s">
        <v>194</v>
      </c>
      <c r="C240" s="301"/>
      <c r="D240" s="301"/>
      <c r="E240" s="301"/>
      <c r="F240" s="301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73"/>
      <c r="AC240" s="104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104"/>
      <c r="BC240" s="104"/>
      <c r="BD240" s="104"/>
      <c r="BE240" s="104"/>
      <c r="BF240" s="73"/>
      <c r="BG240" s="73"/>
      <c r="BH240" s="73"/>
      <c r="BI240" s="73"/>
      <c r="BJ240" s="73"/>
      <c r="BK240" s="73"/>
      <c r="BL240" s="73"/>
      <c r="BM240" s="73"/>
      <c r="BN240" s="117"/>
      <c r="BO240" s="117"/>
      <c r="BP240" s="73"/>
      <c r="BQ240" s="117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117"/>
      <c r="CC240" s="73"/>
      <c r="CD240" s="73"/>
      <c r="CE240" s="73"/>
      <c r="CF240" s="73"/>
      <c r="CG240" s="73"/>
      <c r="CH240" s="73"/>
      <c r="CI240" s="73"/>
      <c r="CJ240" s="73"/>
      <c r="CK240" s="73"/>
      <c r="CL240" s="117"/>
      <c r="CM240" s="117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117"/>
      <c r="DB240" s="73"/>
      <c r="DC240" s="73"/>
      <c r="DD240" s="73"/>
      <c r="DE240" s="73"/>
      <c r="DF240" s="485"/>
      <c r="DG240" s="566"/>
      <c r="DH240" s="104"/>
      <c r="DI240" s="267"/>
      <c r="DJ240" s="266"/>
      <c r="DK240" s="268"/>
    </row>
    <row r="241" spans="1:115" ht="20.100000000000001" customHeight="1" thickBot="1" x14ac:dyDescent="0.35">
      <c r="A241" s="536"/>
      <c r="B241" s="325"/>
      <c r="C241" s="319" t="s">
        <v>111</v>
      </c>
      <c r="D241" s="320">
        <f t="shared" ref="D241:BP241" si="263">+D243+D245</f>
        <v>141.36492074261389</v>
      </c>
      <c r="E241" s="321">
        <f t="shared" si="263"/>
        <v>126.09985906494788</v>
      </c>
      <c r="F241" s="321">
        <f t="shared" si="263"/>
        <v>131.95945713279275</v>
      </c>
      <c r="G241" s="321">
        <f t="shared" si="263"/>
        <v>137.11178465479665</v>
      </c>
      <c r="H241" s="321">
        <f t="shared" si="263"/>
        <v>134.97235789082612</v>
      </c>
      <c r="I241" s="321">
        <f t="shared" si="263"/>
        <v>139.92390273410112</v>
      </c>
      <c r="J241" s="321">
        <f t="shared" si="263"/>
        <v>160.55726875564216</v>
      </c>
      <c r="K241" s="321">
        <f t="shared" si="263"/>
        <v>155.30036946060395</v>
      </c>
      <c r="L241" s="321">
        <f t="shared" si="263"/>
        <v>163.56330600260719</v>
      </c>
      <c r="M241" s="321">
        <f t="shared" si="263"/>
        <v>159.90498716023171</v>
      </c>
      <c r="N241" s="321">
        <f t="shared" si="263"/>
        <v>165.09581010412171</v>
      </c>
      <c r="O241" s="322">
        <f t="shared" si="263"/>
        <v>216.92799773737579</v>
      </c>
      <c r="P241" s="321">
        <f t="shared" si="263"/>
        <v>1832.7820214406611</v>
      </c>
      <c r="Q241" s="320">
        <f t="shared" si="263"/>
        <v>179.74603798088251</v>
      </c>
      <c r="R241" s="321">
        <f t="shared" si="263"/>
        <v>159.28204401446143</v>
      </c>
      <c r="S241" s="321">
        <f t="shared" si="263"/>
        <v>171.4055666013993</v>
      </c>
      <c r="T241" s="321">
        <f t="shared" si="263"/>
        <v>166.30699222182858</v>
      </c>
      <c r="U241" s="321">
        <f t="shared" si="263"/>
        <v>176.77897554744868</v>
      </c>
      <c r="V241" s="321">
        <f t="shared" si="263"/>
        <v>181.695844208914</v>
      </c>
      <c r="W241" s="321">
        <f t="shared" si="263"/>
        <v>190.03661617958505</v>
      </c>
      <c r="X241" s="321">
        <f t="shared" si="263"/>
        <v>186.53586052511162</v>
      </c>
      <c r="Y241" s="321">
        <f t="shared" si="263"/>
        <v>187.66944348980653</v>
      </c>
      <c r="Z241" s="321">
        <f t="shared" si="263"/>
        <v>187.90422700347153</v>
      </c>
      <c r="AA241" s="321">
        <f t="shared" si="263"/>
        <v>194.28435648094836</v>
      </c>
      <c r="AB241" s="322">
        <f t="shared" si="263"/>
        <v>236.20888334728465</v>
      </c>
      <c r="AC241" s="321">
        <f t="shared" si="263"/>
        <v>2217.8548476011424</v>
      </c>
      <c r="AD241" s="320">
        <f t="shared" si="263"/>
        <v>206.1481636073799</v>
      </c>
      <c r="AE241" s="321">
        <f t="shared" si="263"/>
        <v>209.16239536221735</v>
      </c>
      <c r="AF241" s="321">
        <f t="shared" si="263"/>
        <v>199.52630249515784</v>
      </c>
      <c r="AG241" s="321">
        <f t="shared" si="263"/>
        <v>200.73355430625094</v>
      </c>
      <c r="AH241" s="321">
        <f t="shared" si="263"/>
        <v>205.16873459271568</v>
      </c>
      <c r="AI241" s="321">
        <f t="shared" si="263"/>
        <v>205.80731855024823</v>
      </c>
      <c r="AJ241" s="321">
        <f t="shared" si="263"/>
        <v>220.96221289182441</v>
      </c>
      <c r="AK241" s="321">
        <f t="shared" si="263"/>
        <v>204.11203682446404</v>
      </c>
      <c r="AL241" s="321">
        <f t="shared" si="263"/>
        <v>208.90975529793741</v>
      </c>
      <c r="AM241" s="321">
        <f t="shared" si="263"/>
        <v>220.38676878531055</v>
      </c>
      <c r="AN241" s="321">
        <f t="shared" si="263"/>
        <v>232.78655988277927</v>
      </c>
      <c r="AO241" s="322">
        <f t="shared" si="263"/>
        <v>270.99827364052038</v>
      </c>
      <c r="AP241" s="321">
        <f t="shared" si="263"/>
        <v>252.41053158967236</v>
      </c>
      <c r="AQ241" s="321">
        <f t="shared" si="263"/>
        <v>212.8990026894636</v>
      </c>
      <c r="AR241" s="321">
        <f t="shared" si="263"/>
        <v>213.5143166540698</v>
      </c>
      <c r="AS241" s="321">
        <f t="shared" si="263"/>
        <v>217.54513428352428</v>
      </c>
      <c r="AT241" s="321">
        <f t="shared" si="263"/>
        <v>225.71548414977315</v>
      </c>
      <c r="AU241" s="321">
        <f t="shared" si="263"/>
        <v>221.34493834277089</v>
      </c>
      <c r="AV241" s="321">
        <f t="shared" si="263"/>
        <v>240.48841417118706</v>
      </c>
      <c r="AW241" s="321">
        <f t="shared" si="263"/>
        <v>235.67065829492211</v>
      </c>
      <c r="AX241" s="321">
        <f t="shared" si="263"/>
        <v>231.42620545340708</v>
      </c>
      <c r="AY241" s="321">
        <f t="shared" si="263"/>
        <v>234.83114024337883</v>
      </c>
      <c r="AZ241" s="321">
        <f t="shared" si="263"/>
        <v>229.05649693952958</v>
      </c>
      <c r="BA241" s="321">
        <f t="shared" si="263"/>
        <v>315.65745896351547</v>
      </c>
      <c r="BB241" s="320">
        <f t="shared" si="263"/>
        <v>253.16316356732136</v>
      </c>
      <c r="BC241" s="321">
        <f t="shared" si="263"/>
        <v>226.44392941313086</v>
      </c>
      <c r="BD241" s="321">
        <f t="shared" si="263"/>
        <v>244.63741205959232</v>
      </c>
      <c r="BE241" s="321">
        <f t="shared" si="263"/>
        <v>247.29301285436117</v>
      </c>
      <c r="BF241" s="321">
        <f t="shared" si="263"/>
        <v>245.9278554767082</v>
      </c>
      <c r="BG241" s="321">
        <f t="shared" si="263"/>
        <v>255.93825936714973</v>
      </c>
      <c r="BH241" s="321">
        <f t="shared" si="263"/>
        <v>265.04666103062152</v>
      </c>
      <c r="BI241" s="321">
        <f t="shared" si="263"/>
        <v>259.72970268278624</v>
      </c>
      <c r="BJ241" s="321">
        <f t="shared" si="263"/>
        <v>260.77883397439984</v>
      </c>
      <c r="BK241" s="321">
        <f t="shared" si="263"/>
        <v>259.71615369555116</v>
      </c>
      <c r="BL241" s="321">
        <f t="shared" si="263"/>
        <v>271.52786403788809</v>
      </c>
      <c r="BM241" s="321">
        <f t="shared" si="263"/>
        <v>354.89181057747936</v>
      </c>
      <c r="BN241" s="432">
        <f>SUM(BB241:BM241)</f>
        <v>3145.0946587369899</v>
      </c>
      <c r="BO241" s="320">
        <f t="shared" si="263"/>
        <v>283.07569189448674</v>
      </c>
      <c r="BP241" s="321">
        <f t="shared" si="263"/>
        <v>252.97002134653252</v>
      </c>
      <c r="BQ241" s="321">
        <f t="shared" ref="BQ241:BY241" si="264">+BQ243+BQ245</f>
        <v>273.27867765718713</v>
      </c>
      <c r="BR241" s="321">
        <f t="shared" si="264"/>
        <v>275.89470366218137</v>
      </c>
      <c r="BS241" s="321">
        <f t="shared" si="264"/>
        <v>278.22406748816468</v>
      </c>
      <c r="BT241" s="321">
        <f t="shared" si="264"/>
        <v>292.19057028154043</v>
      </c>
      <c r="BU241" s="321">
        <f t="shared" si="264"/>
        <v>291.61612780292921</v>
      </c>
      <c r="BV241" s="321">
        <f t="shared" si="264"/>
        <v>302.0130854396852</v>
      </c>
      <c r="BW241" s="321">
        <f t="shared" si="264"/>
        <v>289.48925533408135</v>
      </c>
      <c r="BX241" s="321">
        <f t="shared" si="264"/>
        <v>339.91373808304394</v>
      </c>
      <c r="BY241" s="321">
        <f t="shared" si="264"/>
        <v>306.20379273905945</v>
      </c>
      <c r="BZ241" s="322">
        <f t="shared" ref="BZ241:CL241" si="265">+BZ243+BZ245</f>
        <v>413.6113416616592</v>
      </c>
      <c r="CA241" s="432">
        <f>SUM(BO241:BZ241)</f>
        <v>3598.481073390551</v>
      </c>
      <c r="CB241" s="320">
        <f t="shared" si="265"/>
        <v>333.8318454696149</v>
      </c>
      <c r="CC241" s="321">
        <f t="shared" si="265"/>
        <v>290.1334570607246</v>
      </c>
      <c r="CD241" s="321">
        <f t="shared" si="265"/>
        <v>318.82323005545214</v>
      </c>
      <c r="CE241" s="321">
        <f t="shared" si="265"/>
        <v>298.27408065784783</v>
      </c>
      <c r="CF241" s="321">
        <f t="shared" si="265"/>
        <v>317.76055973164398</v>
      </c>
      <c r="CG241" s="321">
        <f t="shared" ref="CG241:CH241" si="266">+CG243+CG245</f>
        <v>309.05609374614551</v>
      </c>
      <c r="CH241" s="321">
        <f t="shared" si="266"/>
        <v>323.38634179541191</v>
      </c>
      <c r="CI241" s="321">
        <f t="shared" si="265"/>
        <v>320.8997720130937</v>
      </c>
      <c r="CJ241" s="321">
        <f t="shared" si="265"/>
        <v>323.13854685953015</v>
      </c>
      <c r="CK241" s="321">
        <f t="shared" si="265"/>
        <v>322.5562970982038</v>
      </c>
      <c r="CL241" s="321">
        <f t="shared" si="265"/>
        <v>342.69725042472987</v>
      </c>
      <c r="CM241" s="322">
        <f t="shared" ref="CM241:DD241" si="267">+CM243+CM245</f>
        <v>435.88460279541243</v>
      </c>
      <c r="CN241" s="444">
        <f>SUM(CB241:CM241)</f>
        <v>3936.4420777078103</v>
      </c>
      <c r="CO241" s="321">
        <f t="shared" si="267"/>
        <v>382.29500657439644</v>
      </c>
      <c r="CP241" s="321">
        <f t="shared" si="267"/>
        <v>314.68924713192473</v>
      </c>
      <c r="CQ241" s="321">
        <f t="shared" si="267"/>
        <v>305.343235317047</v>
      </c>
      <c r="CR241" s="321">
        <f t="shared" si="267"/>
        <v>297.31724614558163</v>
      </c>
      <c r="CS241" s="321">
        <f t="shared" si="267"/>
        <v>333.1278470703885</v>
      </c>
      <c r="CT241" s="321">
        <f t="shared" si="267"/>
        <v>346.33165483471049</v>
      </c>
      <c r="CU241" s="321">
        <f t="shared" si="267"/>
        <v>350.39001227030246</v>
      </c>
      <c r="CV241" s="321">
        <f t="shared" si="267"/>
        <v>348.86972835369829</v>
      </c>
      <c r="CW241" s="321">
        <f t="shared" si="267"/>
        <v>348.38402333589443</v>
      </c>
      <c r="CX241" s="321">
        <f t="shared" si="267"/>
        <v>357.68146131276285</v>
      </c>
      <c r="CY241" s="321">
        <f t="shared" si="267"/>
        <v>378.70801889028979</v>
      </c>
      <c r="CZ241" s="321">
        <f t="shared" si="267"/>
        <v>457.95406057017385</v>
      </c>
      <c r="DA241" s="432">
        <f t="shared" ref="DA241:DA248" si="268">SUM(CO241:CZ241)</f>
        <v>4221.09154180717</v>
      </c>
      <c r="DB241" s="321">
        <f t="shared" si="267"/>
        <v>436.12470635968862</v>
      </c>
      <c r="DC241" s="321">
        <f t="shared" si="267"/>
        <v>341.50658941781603</v>
      </c>
      <c r="DD241" s="321">
        <f t="shared" si="267"/>
        <v>412.2096683001904</v>
      </c>
      <c r="DE241" s="320">
        <f>SUM($CB241:$CD241)</f>
        <v>942.7885325857917</v>
      </c>
      <c r="DF241" s="388">
        <f>SUM($CO241:$CQ241)</f>
        <v>1002.3274890233681</v>
      </c>
      <c r="DG241" s="389">
        <f>SUM($DB241:$DD241)</f>
        <v>1189.8409640776949</v>
      </c>
      <c r="DH241" s="543">
        <f t="shared" ref="DH241:DH243" si="269">((DG241/DF241)-1)*100</f>
        <v>18.70780529395968</v>
      </c>
      <c r="DI241" s="267"/>
      <c r="DJ241" s="266"/>
      <c r="DK241" s="268"/>
    </row>
    <row r="242" spans="1:115" ht="20.100000000000001" customHeight="1" x14ac:dyDescent="0.25">
      <c r="A242" s="536"/>
      <c r="B242" s="48" t="s">
        <v>160</v>
      </c>
      <c r="C242" s="408"/>
      <c r="D242" s="71"/>
      <c r="E242" s="72"/>
      <c r="F242" s="72"/>
      <c r="G242" s="73"/>
      <c r="H242" s="73"/>
      <c r="I242" s="73"/>
      <c r="J242" s="73"/>
      <c r="K242" s="73"/>
      <c r="L242" s="73"/>
      <c r="M242" s="73"/>
      <c r="N242" s="73"/>
      <c r="O242" s="317"/>
      <c r="P242" s="104"/>
      <c r="Q242" s="13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317"/>
      <c r="AC242" s="73"/>
      <c r="AD242" s="139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317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39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4"/>
      <c r="BO242" s="139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317"/>
      <c r="CA242" s="74"/>
      <c r="CB242" s="139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317"/>
      <c r="CN242" s="74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4"/>
      <c r="DB242" s="73"/>
      <c r="DC242" s="73"/>
      <c r="DD242" s="73"/>
      <c r="DE242" s="139"/>
      <c r="DF242" s="485"/>
      <c r="DG242" s="474"/>
      <c r="DH242" s="74"/>
      <c r="DI242" s="267"/>
      <c r="DJ242" s="266"/>
      <c r="DK242" s="268"/>
    </row>
    <row r="243" spans="1:115" ht="20.100000000000001" customHeight="1" thickBot="1" x14ac:dyDescent="0.3">
      <c r="A243" s="536"/>
      <c r="B243" s="643" t="s">
        <v>49</v>
      </c>
      <c r="C243" s="660"/>
      <c r="D243" s="52">
        <v>50.769775323317461</v>
      </c>
      <c r="E243" s="26">
        <v>45.896661268481928</v>
      </c>
      <c r="F243" s="26">
        <v>54.238766592664945</v>
      </c>
      <c r="G243" s="26">
        <v>55.375966757399759</v>
      </c>
      <c r="H243" s="26">
        <v>55.106556961559868</v>
      </c>
      <c r="I243" s="26">
        <v>60.589827149944639</v>
      </c>
      <c r="J243" s="26">
        <v>69.01025791839038</v>
      </c>
      <c r="K243" s="26">
        <v>65.394049696052832</v>
      </c>
      <c r="L243" s="26">
        <v>74.114431505093222</v>
      </c>
      <c r="M243" s="26">
        <v>71.218141232769071</v>
      </c>
      <c r="N243" s="26">
        <v>70.340413274933724</v>
      </c>
      <c r="O243" s="76">
        <v>109.51760645568586</v>
      </c>
      <c r="P243" s="80">
        <f>SUM(D243:O243)</f>
        <v>781.5724541362938</v>
      </c>
      <c r="Q243" s="52">
        <v>77.995753022806127</v>
      </c>
      <c r="R243" s="26">
        <v>74.147659884645506</v>
      </c>
      <c r="S243" s="26">
        <v>87.869075785843179</v>
      </c>
      <c r="T243" s="26">
        <v>77.354845310622366</v>
      </c>
      <c r="U243" s="26">
        <v>81.255653894446056</v>
      </c>
      <c r="V243" s="26">
        <v>86.857749780330835</v>
      </c>
      <c r="W243" s="26">
        <v>85.750645657474678</v>
      </c>
      <c r="X243" s="26">
        <v>89.541183764560458</v>
      </c>
      <c r="Y243" s="26">
        <v>90.705536557925328</v>
      </c>
      <c r="Z243" s="26">
        <v>87.046701742837016</v>
      </c>
      <c r="AA243" s="26">
        <v>93.108760502956216</v>
      </c>
      <c r="AB243" s="76">
        <v>122.72264070908463</v>
      </c>
      <c r="AC243" s="80">
        <f>SUM(Q243:AB243)</f>
        <v>1054.3562066135325</v>
      </c>
      <c r="AD243" s="52">
        <v>99.060068831693528</v>
      </c>
      <c r="AE243" s="26">
        <v>114.31950603403732</v>
      </c>
      <c r="AF243" s="26">
        <v>106.67023908215783</v>
      </c>
      <c r="AG243" s="26">
        <v>102.4865084102849</v>
      </c>
      <c r="AH243" s="26">
        <v>104.18263135046097</v>
      </c>
      <c r="AI243" s="26">
        <v>102.64176622467691</v>
      </c>
      <c r="AJ243" s="26">
        <v>104.38275371107838</v>
      </c>
      <c r="AK243" s="26">
        <v>98.949119337520045</v>
      </c>
      <c r="AL243" s="26">
        <v>106.66217459147559</v>
      </c>
      <c r="AM243" s="26">
        <v>111.42186834083262</v>
      </c>
      <c r="AN243" s="26">
        <v>122.84730946885971</v>
      </c>
      <c r="AO243" s="76">
        <v>153.88546065330772</v>
      </c>
      <c r="AP243" s="26">
        <v>94.15848060822637</v>
      </c>
      <c r="AQ243" s="26">
        <v>69.523642155061296</v>
      </c>
      <c r="AR243" s="26">
        <v>70.482756406536481</v>
      </c>
      <c r="AS243" s="26">
        <v>69.682202232220817</v>
      </c>
      <c r="AT243" s="26">
        <v>74.445074644689257</v>
      </c>
      <c r="AU243" s="26">
        <v>77.215625611742169</v>
      </c>
      <c r="AV243" s="26">
        <v>78.017030193499707</v>
      </c>
      <c r="AW243" s="26">
        <v>79.202430708818667</v>
      </c>
      <c r="AX243" s="26">
        <v>77.656974143879509</v>
      </c>
      <c r="AY243" s="26">
        <v>77.923321019890324</v>
      </c>
      <c r="AZ243" s="26">
        <v>79.248870119293912</v>
      </c>
      <c r="BA243" s="26">
        <v>122.09978070203958</v>
      </c>
      <c r="BB243" s="52">
        <v>90.31256314016963</v>
      </c>
      <c r="BC243" s="26">
        <v>80.556505006622785</v>
      </c>
      <c r="BD243" s="26">
        <v>84.511304853781951</v>
      </c>
      <c r="BE243" s="26">
        <v>84.933347446105998</v>
      </c>
      <c r="BF243" s="26">
        <v>87.503140112247252</v>
      </c>
      <c r="BG243" s="26">
        <v>94.562943747497997</v>
      </c>
      <c r="BH243" s="26">
        <v>91.595805196355997</v>
      </c>
      <c r="BI243" s="26">
        <v>94.372782939140279</v>
      </c>
      <c r="BJ243" s="26">
        <v>94.283015937111315</v>
      </c>
      <c r="BK243" s="26">
        <v>91.425592794391434</v>
      </c>
      <c r="BL243" s="26">
        <v>95.201074340000744</v>
      </c>
      <c r="BM243" s="26">
        <v>143.99026382569659</v>
      </c>
      <c r="BN243" s="443">
        <f>SUM(BB243:BM243)</f>
        <v>1133.2483393391219</v>
      </c>
      <c r="BO243" s="52">
        <v>113.65040620721432</v>
      </c>
      <c r="BP243" s="26">
        <v>104.05431478242218</v>
      </c>
      <c r="BQ243" s="26">
        <v>105.40439960073655</v>
      </c>
      <c r="BR243" s="26">
        <v>108.05673736011128</v>
      </c>
      <c r="BS243" s="26">
        <v>107.69051362744398</v>
      </c>
      <c r="BT243" s="26">
        <v>117.78590197246801</v>
      </c>
      <c r="BU243" s="26">
        <v>113.36376487416142</v>
      </c>
      <c r="BV243" s="26">
        <v>121.7877597179921</v>
      </c>
      <c r="BW243" s="26">
        <v>113.9811308608078</v>
      </c>
      <c r="BX243" s="26">
        <v>158.21150876463591</v>
      </c>
      <c r="BY243" s="26">
        <v>120.31838704005257</v>
      </c>
      <c r="BZ243" s="76">
        <v>186.49657274507871</v>
      </c>
      <c r="CA243" s="443">
        <f>SUM(BO243:BZ243)</f>
        <v>1470.8013975531248</v>
      </c>
      <c r="CB243" s="52">
        <v>149.75549721277579</v>
      </c>
      <c r="CC243" s="26">
        <v>128.99694495861539</v>
      </c>
      <c r="CD243" s="26">
        <v>137.00902798833488</v>
      </c>
      <c r="CE243" s="26">
        <v>124.19537820672257</v>
      </c>
      <c r="CF243" s="26">
        <v>136.33800859952095</v>
      </c>
      <c r="CG243" s="26">
        <v>132.00437361286848</v>
      </c>
      <c r="CH243" s="26">
        <v>137.11855865366476</v>
      </c>
      <c r="CI243" s="26">
        <v>136.13157092597874</v>
      </c>
      <c r="CJ243" s="26">
        <v>132.0484971530235</v>
      </c>
      <c r="CK243" s="26">
        <v>134.18297234197627</v>
      </c>
      <c r="CL243" s="26">
        <v>139.58497807496096</v>
      </c>
      <c r="CM243" s="76">
        <v>215.73835102524581</v>
      </c>
      <c r="CN243" s="433">
        <f t="shared" ref="CN243:CN248" si="270">SUM(CB243:CM243)</f>
        <v>1703.1041587536877</v>
      </c>
      <c r="CO243" s="26">
        <v>183.88140916143664</v>
      </c>
      <c r="CP243" s="26">
        <v>146.36467601187414</v>
      </c>
      <c r="CQ243" s="26">
        <v>113.83770304764698</v>
      </c>
      <c r="CR243" s="26">
        <v>112.58933798138162</v>
      </c>
      <c r="CS243" s="26">
        <v>149.76890384318847</v>
      </c>
      <c r="CT243" s="26">
        <v>157.37428749191054</v>
      </c>
      <c r="CU243" s="26">
        <v>152.32656790530243</v>
      </c>
      <c r="CV243" s="26">
        <v>156.83051074489831</v>
      </c>
      <c r="CW243" s="26">
        <v>160.2742074760944</v>
      </c>
      <c r="CX243" s="26">
        <v>163.65197590196271</v>
      </c>
      <c r="CY243" s="26">
        <v>180.41255754888948</v>
      </c>
      <c r="CZ243" s="26">
        <v>242.1798319273735</v>
      </c>
      <c r="DA243" s="443">
        <f t="shared" si="268"/>
        <v>1919.4919690419592</v>
      </c>
      <c r="DB243" s="26">
        <v>224.24432377188833</v>
      </c>
      <c r="DC243" s="26">
        <v>168.03150901241591</v>
      </c>
      <c r="DD243" s="26">
        <v>202.03883896498994</v>
      </c>
      <c r="DE243" s="595">
        <f>SUM($CB243:$CD243)</f>
        <v>415.76147015972606</v>
      </c>
      <c r="DF243" s="485">
        <f>SUM($CO243:$CQ243)</f>
        <v>444.08378822095779</v>
      </c>
      <c r="DG243" s="474">
        <f>SUM($DB243:$DD243)</f>
        <v>594.31467174929423</v>
      </c>
      <c r="DH243" s="359">
        <f t="shared" si="269"/>
        <v>33.829400557533475</v>
      </c>
      <c r="DI243" s="267"/>
      <c r="DJ243" s="266"/>
      <c r="DK243" s="268"/>
    </row>
    <row r="244" spans="1:115" ht="20.100000000000001" customHeight="1" x14ac:dyDescent="0.25">
      <c r="A244" s="536"/>
      <c r="B244" s="28" t="s">
        <v>161</v>
      </c>
      <c r="C244" s="19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7"/>
      <c r="P244" s="372"/>
      <c r="Q244" s="85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103"/>
      <c r="AC244" s="372"/>
      <c r="AD244" s="85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103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5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440"/>
      <c r="BO244" s="85"/>
      <c r="BP244" s="86"/>
      <c r="BQ244" s="86"/>
      <c r="BR244" s="86"/>
      <c r="BS244" s="86"/>
      <c r="BT244" s="86"/>
      <c r="BU244" s="86"/>
      <c r="BV244" s="86"/>
      <c r="BW244" s="380"/>
      <c r="BX244" s="380"/>
      <c r="BY244" s="380"/>
      <c r="BZ244" s="430"/>
      <c r="CA244" s="559"/>
      <c r="CB244" s="425"/>
      <c r="CC244" s="380"/>
      <c r="CD244" s="380"/>
      <c r="CE244" s="380"/>
      <c r="CF244" s="380"/>
      <c r="CG244" s="380"/>
      <c r="CH244" s="380"/>
      <c r="CI244" s="380"/>
      <c r="CJ244" s="380"/>
      <c r="CK244" s="380"/>
      <c r="CL244" s="380"/>
      <c r="CM244" s="430"/>
      <c r="CN244" s="559"/>
      <c r="CO244" s="380"/>
      <c r="CP244" s="380"/>
      <c r="CQ244" s="380"/>
      <c r="CR244" s="380"/>
      <c r="CS244" s="380"/>
      <c r="CT244" s="380"/>
      <c r="CU244" s="380"/>
      <c r="CV244" s="380"/>
      <c r="CW244" s="380"/>
      <c r="CX244" s="380"/>
      <c r="CY244" s="380"/>
      <c r="CZ244" s="380"/>
      <c r="DA244" s="559">
        <f t="shared" si="268"/>
        <v>0</v>
      </c>
      <c r="DB244" s="380"/>
      <c r="DC244" s="380"/>
      <c r="DD244" s="380"/>
      <c r="DE244" s="596"/>
      <c r="DF244" s="497"/>
      <c r="DG244" s="499"/>
      <c r="DH244" s="348"/>
      <c r="DI244" s="267"/>
      <c r="DJ244" s="266"/>
      <c r="DK244" s="268"/>
    </row>
    <row r="245" spans="1:115" ht="20.100000000000001" customHeight="1" thickBot="1" x14ac:dyDescent="0.3">
      <c r="A245" s="536"/>
      <c r="B245" s="643" t="s">
        <v>49</v>
      </c>
      <c r="C245" s="678"/>
      <c r="D245" s="52">
        <v>90.595145419296429</v>
      </c>
      <c r="E245" s="26">
        <v>80.203197796465943</v>
      </c>
      <c r="F245" s="26">
        <v>77.720690540127819</v>
      </c>
      <c r="G245" s="26">
        <v>81.735817897396899</v>
      </c>
      <c r="H245" s="26">
        <v>79.865800929266243</v>
      </c>
      <c r="I245" s="26">
        <v>79.33407558415648</v>
      </c>
      <c r="J245" s="26">
        <v>91.547010837251761</v>
      </c>
      <c r="K245" s="26">
        <v>89.906319764551114</v>
      </c>
      <c r="L245" s="26">
        <v>89.44887449751397</v>
      </c>
      <c r="M245" s="26">
        <v>88.686845927462628</v>
      </c>
      <c r="N245" s="26">
        <v>94.755396829187987</v>
      </c>
      <c r="O245" s="76">
        <v>107.41039128168994</v>
      </c>
      <c r="P245" s="80">
        <f>SUM(D245:O245)</f>
        <v>1051.2095673043673</v>
      </c>
      <c r="Q245" s="52">
        <v>101.75028495807638</v>
      </c>
      <c r="R245" s="26">
        <v>85.134384129815928</v>
      </c>
      <c r="S245" s="26">
        <v>83.536490815556107</v>
      </c>
      <c r="T245" s="26">
        <v>88.952146911206214</v>
      </c>
      <c r="U245" s="26">
        <v>95.52332165300264</v>
      </c>
      <c r="V245" s="26">
        <v>94.838094428583162</v>
      </c>
      <c r="W245" s="26">
        <v>104.28597052211036</v>
      </c>
      <c r="X245" s="26">
        <v>96.994676760551144</v>
      </c>
      <c r="Y245" s="26">
        <v>96.963906931881198</v>
      </c>
      <c r="Z245" s="26">
        <v>100.85752526063452</v>
      </c>
      <c r="AA245" s="26">
        <v>101.17559597799213</v>
      </c>
      <c r="AB245" s="76">
        <v>113.48624263820001</v>
      </c>
      <c r="AC245" s="80">
        <f>SUM(Q245:AB245)</f>
        <v>1163.4986409876099</v>
      </c>
      <c r="AD245" s="52">
        <v>107.08809477568637</v>
      </c>
      <c r="AE245" s="26">
        <v>94.842889328180021</v>
      </c>
      <c r="AF245" s="26">
        <v>92.856063413000015</v>
      </c>
      <c r="AG245" s="26">
        <v>98.247045895966039</v>
      </c>
      <c r="AH245" s="26">
        <v>100.98610324225471</v>
      </c>
      <c r="AI245" s="26">
        <v>103.1655523255713</v>
      </c>
      <c r="AJ245" s="26">
        <v>116.57945918074603</v>
      </c>
      <c r="AK245" s="26">
        <v>105.16291748694401</v>
      </c>
      <c r="AL245" s="26">
        <v>102.24758070646182</v>
      </c>
      <c r="AM245" s="26">
        <v>108.96490044447795</v>
      </c>
      <c r="AN245" s="26">
        <v>109.93925041391955</v>
      </c>
      <c r="AO245" s="76">
        <v>117.11281298721265</v>
      </c>
      <c r="AP245" s="26">
        <v>158.25205098144599</v>
      </c>
      <c r="AQ245" s="26">
        <v>143.37536053440232</v>
      </c>
      <c r="AR245" s="26">
        <v>143.03156024753332</v>
      </c>
      <c r="AS245" s="26">
        <v>147.86293205130346</v>
      </c>
      <c r="AT245" s="26">
        <v>151.2704095050839</v>
      </c>
      <c r="AU245" s="26">
        <v>144.12931273102873</v>
      </c>
      <c r="AV245" s="26">
        <v>162.47138397768737</v>
      </c>
      <c r="AW245" s="26">
        <v>156.46822758610344</v>
      </c>
      <c r="AX245" s="26">
        <v>153.76923130952758</v>
      </c>
      <c r="AY245" s="26">
        <v>156.9078192234885</v>
      </c>
      <c r="AZ245" s="26">
        <v>149.80762682023567</v>
      </c>
      <c r="BA245" s="26">
        <v>193.55767826147587</v>
      </c>
      <c r="BB245" s="52">
        <v>162.85060042715173</v>
      </c>
      <c r="BC245" s="26">
        <v>145.88742440650807</v>
      </c>
      <c r="BD245" s="26">
        <v>160.12610720581037</v>
      </c>
      <c r="BE245" s="26">
        <v>162.35966540825518</v>
      </c>
      <c r="BF245" s="26">
        <v>158.42471536446095</v>
      </c>
      <c r="BG245" s="26">
        <v>161.37531561965173</v>
      </c>
      <c r="BH245" s="26">
        <v>173.45085583426552</v>
      </c>
      <c r="BI245" s="26">
        <v>165.35691974364596</v>
      </c>
      <c r="BJ245" s="26">
        <v>166.49581803728856</v>
      </c>
      <c r="BK245" s="26">
        <v>168.29056090115975</v>
      </c>
      <c r="BL245" s="26">
        <v>176.32678969788736</v>
      </c>
      <c r="BM245" s="26">
        <v>210.90154675178277</v>
      </c>
      <c r="BN245" s="443">
        <f>SUM(BB245:BM245)</f>
        <v>2011.8463193978675</v>
      </c>
      <c r="BO245" s="52">
        <v>169.42528568727244</v>
      </c>
      <c r="BP245" s="26">
        <v>148.91570656411034</v>
      </c>
      <c r="BQ245" s="26">
        <v>167.87427805645061</v>
      </c>
      <c r="BR245" s="26">
        <v>167.8379663020701</v>
      </c>
      <c r="BS245" s="26">
        <v>170.5335538607207</v>
      </c>
      <c r="BT245" s="26">
        <v>174.40466830907243</v>
      </c>
      <c r="BU245" s="26">
        <v>178.25236292876781</v>
      </c>
      <c r="BV245" s="26">
        <v>180.22532572169311</v>
      </c>
      <c r="BW245" s="26">
        <v>175.50812447327357</v>
      </c>
      <c r="BX245" s="26">
        <v>181.70222931840803</v>
      </c>
      <c r="BY245" s="26">
        <v>185.8854056990069</v>
      </c>
      <c r="BZ245" s="76">
        <v>227.11476891658049</v>
      </c>
      <c r="CA245" s="443">
        <f>SUM(BO245:BZ245)</f>
        <v>2127.6796758374267</v>
      </c>
      <c r="CB245" s="52">
        <v>184.07634825683908</v>
      </c>
      <c r="CC245" s="449">
        <v>161.13651210210921</v>
      </c>
      <c r="CD245" s="449">
        <v>181.81420206711726</v>
      </c>
      <c r="CE245" s="449">
        <v>174.07870245112525</v>
      </c>
      <c r="CF245" s="449">
        <v>181.422551132123</v>
      </c>
      <c r="CG245" s="26">
        <v>177.051720133277</v>
      </c>
      <c r="CH245" s="26">
        <v>186.26778314174712</v>
      </c>
      <c r="CI245" s="26">
        <v>184.76820108711496</v>
      </c>
      <c r="CJ245" s="26">
        <v>191.09004970650668</v>
      </c>
      <c r="CK245" s="26">
        <v>188.37332475622756</v>
      </c>
      <c r="CL245" s="26">
        <v>203.11227234976894</v>
      </c>
      <c r="CM245" s="76">
        <v>220.14625177016663</v>
      </c>
      <c r="CN245" s="433">
        <f t="shared" si="270"/>
        <v>2233.3379189541229</v>
      </c>
      <c r="CO245" s="26">
        <v>198.4135974129598</v>
      </c>
      <c r="CP245" s="26">
        <v>168.32457112005062</v>
      </c>
      <c r="CQ245" s="26">
        <v>191.50553226940002</v>
      </c>
      <c r="CR245" s="26">
        <v>184.72790816420002</v>
      </c>
      <c r="CS245" s="26">
        <v>183.35894322720003</v>
      </c>
      <c r="CT245" s="26">
        <v>188.95736734279996</v>
      </c>
      <c r="CU245" s="26">
        <v>198.06344436500001</v>
      </c>
      <c r="CV245" s="26">
        <v>192.03921760879999</v>
      </c>
      <c r="CW245" s="26">
        <v>188.10981585980002</v>
      </c>
      <c r="CX245" s="26">
        <v>194.02948541080011</v>
      </c>
      <c r="CY245" s="26">
        <v>198.29546134140031</v>
      </c>
      <c r="CZ245" s="26">
        <v>215.77422864280038</v>
      </c>
      <c r="DA245" s="443">
        <f t="shared" si="268"/>
        <v>2301.5995727652116</v>
      </c>
      <c r="DB245" s="26">
        <v>211.88038258780031</v>
      </c>
      <c r="DC245" s="26">
        <v>173.47508040540015</v>
      </c>
      <c r="DD245" s="26">
        <v>210.17082933520047</v>
      </c>
      <c r="DE245" s="594">
        <f>SUM($CB245:$CD245)</f>
        <v>527.02706242606564</v>
      </c>
      <c r="DF245" s="500">
        <f>SUM($CO245:$CQ245)</f>
        <v>558.24370080241044</v>
      </c>
      <c r="DG245" s="503">
        <f>SUM($DB245:$DD245)</f>
        <v>595.52629232840093</v>
      </c>
      <c r="DH245" s="359">
        <f t="shared" ref="DH245" si="271">((DG245/DF245)-1)*100</f>
        <v>6.6785512263552782</v>
      </c>
      <c r="DI245" s="267"/>
      <c r="DJ245" s="266"/>
      <c r="DK245" s="268"/>
    </row>
    <row r="246" spans="1:115" ht="20.100000000000001" customHeight="1" thickBot="1" x14ac:dyDescent="0.3">
      <c r="A246" s="536"/>
      <c r="B246" s="326"/>
      <c r="C246" s="319" t="s">
        <v>115</v>
      </c>
      <c r="D246" s="320">
        <f t="shared" ref="D246:BP246" si="272">+D247+D248</f>
        <v>576135.83614999999</v>
      </c>
      <c r="E246" s="321">
        <f t="shared" si="272"/>
        <v>554399</v>
      </c>
      <c r="F246" s="321">
        <f t="shared" si="272"/>
        <v>608417</v>
      </c>
      <c r="G246" s="321">
        <f t="shared" si="272"/>
        <v>613591</v>
      </c>
      <c r="H246" s="321">
        <f t="shared" si="272"/>
        <v>632756</v>
      </c>
      <c r="I246" s="321">
        <f t="shared" si="272"/>
        <v>653318</v>
      </c>
      <c r="J246" s="321">
        <f t="shared" si="272"/>
        <v>693029</v>
      </c>
      <c r="K246" s="321">
        <f t="shared" si="272"/>
        <v>686392</v>
      </c>
      <c r="L246" s="321">
        <f t="shared" si="272"/>
        <v>720095</v>
      </c>
      <c r="M246" s="321">
        <f t="shared" si="272"/>
        <v>714039</v>
      </c>
      <c r="N246" s="321">
        <f t="shared" si="272"/>
        <v>706750</v>
      </c>
      <c r="O246" s="322">
        <f t="shared" si="272"/>
        <v>820315</v>
      </c>
      <c r="P246" s="321">
        <f t="shared" si="272"/>
        <v>7979236.8361499999</v>
      </c>
      <c r="Q246" s="320">
        <f t="shared" si="272"/>
        <v>697272</v>
      </c>
      <c r="R246" s="321">
        <f t="shared" si="272"/>
        <v>666703</v>
      </c>
      <c r="S246" s="321">
        <f t="shared" si="272"/>
        <v>778095</v>
      </c>
      <c r="T246" s="321">
        <f t="shared" si="272"/>
        <v>736994</v>
      </c>
      <c r="U246" s="321">
        <f t="shared" si="272"/>
        <v>775897</v>
      </c>
      <c r="V246" s="321">
        <f t="shared" si="272"/>
        <v>786336</v>
      </c>
      <c r="W246" s="321">
        <f t="shared" si="272"/>
        <v>791152</v>
      </c>
      <c r="X246" s="321">
        <f t="shared" si="272"/>
        <v>807231</v>
      </c>
      <c r="Y246" s="321">
        <f t="shared" si="272"/>
        <v>836085</v>
      </c>
      <c r="Z246" s="321">
        <f t="shared" si="272"/>
        <v>834460</v>
      </c>
      <c r="AA246" s="321">
        <f t="shared" si="272"/>
        <v>859721</v>
      </c>
      <c r="AB246" s="322">
        <f t="shared" si="272"/>
        <v>987294</v>
      </c>
      <c r="AC246" s="321">
        <f t="shared" si="272"/>
        <v>9557240</v>
      </c>
      <c r="AD246" s="320">
        <f t="shared" si="272"/>
        <v>852631</v>
      </c>
      <c r="AE246" s="321">
        <f t="shared" si="272"/>
        <v>834735</v>
      </c>
      <c r="AF246" s="321">
        <f t="shared" si="272"/>
        <v>871246</v>
      </c>
      <c r="AG246" s="321">
        <f t="shared" si="272"/>
        <v>886896</v>
      </c>
      <c r="AH246" s="321">
        <f t="shared" si="272"/>
        <v>891082</v>
      </c>
      <c r="AI246" s="321">
        <f t="shared" si="272"/>
        <v>882596</v>
      </c>
      <c r="AJ246" s="321">
        <f t="shared" si="272"/>
        <v>891044.99</v>
      </c>
      <c r="AK246" s="321">
        <f t="shared" si="272"/>
        <v>930875.98</v>
      </c>
      <c r="AL246" s="321">
        <f t="shared" si="272"/>
        <v>910282.97981526842</v>
      </c>
      <c r="AM246" s="321">
        <f t="shared" si="272"/>
        <v>918455</v>
      </c>
      <c r="AN246" s="321">
        <f t="shared" si="272"/>
        <v>920527</v>
      </c>
      <c r="AO246" s="322">
        <f t="shared" si="272"/>
        <v>1018524</v>
      </c>
      <c r="AP246" s="321">
        <f t="shared" si="272"/>
        <v>1073769</v>
      </c>
      <c r="AQ246" s="321">
        <f t="shared" si="272"/>
        <v>1035909</v>
      </c>
      <c r="AR246" s="321">
        <f t="shared" si="272"/>
        <v>1092911</v>
      </c>
      <c r="AS246" s="321">
        <f t="shared" si="272"/>
        <v>1061918</v>
      </c>
      <c r="AT246" s="321">
        <f t="shared" si="272"/>
        <v>1139573</v>
      </c>
      <c r="AU246" s="321">
        <f t="shared" si="272"/>
        <v>1093514</v>
      </c>
      <c r="AV246" s="321">
        <f t="shared" si="272"/>
        <v>1143098</v>
      </c>
      <c r="AW246" s="321">
        <f t="shared" si="272"/>
        <v>1145747</v>
      </c>
      <c r="AX246" s="321">
        <f t="shared" si="272"/>
        <v>1124483</v>
      </c>
      <c r="AY246" s="321">
        <f t="shared" si="272"/>
        <v>1156670</v>
      </c>
      <c r="AZ246" s="321">
        <f t="shared" si="272"/>
        <v>1119630</v>
      </c>
      <c r="BA246" s="321">
        <f t="shared" si="272"/>
        <v>1284495</v>
      </c>
      <c r="BB246" s="320">
        <f t="shared" si="272"/>
        <v>1133729</v>
      </c>
      <c r="BC246" s="321">
        <f t="shared" si="272"/>
        <v>1042478</v>
      </c>
      <c r="BD246" s="321">
        <f t="shared" si="272"/>
        <v>1139395</v>
      </c>
      <c r="BE246" s="321">
        <f t="shared" si="272"/>
        <v>1150654</v>
      </c>
      <c r="BF246" s="321">
        <f t="shared" si="272"/>
        <v>1165556</v>
      </c>
      <c r="BG246" s="321">
        <f t="shared" si="272"/>
        <v>1167058</v>
      </c>
      <c r="BH246" s="321">
        <f t="shared" si="272"/>
        <v>1224976</v>
      </c>
      <c r="BI246" s="321">
        <f t="shared" si="272"/>
        <v>1179857</v>
      </c>
      <c r="BJ246" s="321">
        <f t="shared" si="272"/>
        <v>1176993</v>
      </c>
      <c r="BK246" s="321">
        <f t="shared" si="272"/>
        <v>1182665</v>
      </c>
      <c r="BL246" s="321">
        <f t="shared" si="272"/>
        <v>1182125</v>
      </c>
      <c r="BM246" s="321">
        <f t="shared" si="272"/>
        <v>1324459</v>
      </c>
      <c r="BN246" s="432">
        <f>SUM(BB246:BM246)</f>
        <v>14069945</v>
      </c>
      <c r="BO246" s="320">
        <f t="shared" si="272"/>
        <v>1173218</v>
      </c>
      <c r="BP246" s="321">
        <f t="shared" si="272"/>
        <v>1111927</v>
      </c>
      <c r="BQ246" s="321">
        <f t="shared" ref="BQ246:BY246" si="273">+BQ247+BQ248</f>
        <v>1185854</v>
      </c>
      <c r="BR246" s="321">
        <f t="shared" si="273"/>
        <v>1197626</v>
      </c>
      <c r="BS246" s="321">
        <f t="shared" si="273"/>
        <v>1215046</v>
      </c>
      <c r="BT246" s="321">
        <f t="shared" si="273"/>
        <v>1233437</v>
      </c>
      <c r="BU246" s="321">
        <f t="shared" si="273"/>
        <v>1250172</v>
      </c>
      <c r="BV246" s="321">
        <f t="shared" si="273"/>
        <v>1292411</v>
      </c>
      <c r="BW246" s="321">
        <f t="shared" si="273"/>
        <v>1249598</v>
      </c>
      <c r="BX246" s="321">
        <f t="shared" si="273"/>
        <v>1110910</v>
      </c>
      <c r="BY246" s="321">
        <f t="shared" si="273"/>
        <v>1278772</v>
      </c>
      <c r="BZ246" s="322">
        <f t="shared" ref="BZ246:CL246" si="274">+BZ247+BZ248</f>
        <v>1479265</v>
      </c>
      <c r="CA246" s="432">
        <f>SUM(BO246:BZ246)</f>
        <v>14778236</v>
      </c>
      <c r="CB246" s="320">
        <f t="shared" si="274"/>
        <v>1317858</v>
      </c>
      <c r="CC246" s="321">
        <f t="shared" si="274"/>
        <v>1218016</v>
      </c>
      <c r="CD246" s="321">
        <f t="shared" si="274"/>
        <v>1376009</v>
      </c>
      <c r="CE246" s="321">
        <f t="shared" si="274"/>
        <v>1275000</v>
      </c>
      <c r="CF246" s="321">
        <f t="shared" si="274"/>
        <v>1357591</v>
      </c>
      <c r="CG246" s="321">
        <f t="shared" ref="CG246:CH246" si="275">+CG247+CG248</f>
        <v>1321020</v>
      </c>
      <c r="CH246" s="321">
        <f t="shared" si="275"/>
        <v>1346930</v>
      </c>
      <c r="CI246" s="321">
        <f t="shared" si="274"/>
        <v>1370668</v>
      </c>
      <c r="CJ246" s="321">
        <f t="shared" si="274"/>
        <v>1347118.6182007631</v>
      </c>
      <c r="CK246" s="321">
        <f t="shared" si="274"/>
        <v>1372770</v>
      </c>
      <c r="CL246" s="321">
        <f t="shared" si="274"/>
        <v>1363636</v>
      </c>
      <c r="CM246" s="322">
        <f t="shared" ref="CM246:DD246" si="276">+CM247+CM248</f>
        <v>1573114</v>
      </c>
      <c r="CN246" s="444">
        <f>SUM(CB246:CM246)</f>
        <v>16239730.618200764</v>
      </c>
      <c r="CO246" s="321">
        <f t="shared" si="276"/>
        <v>1474520</v>
      </c>
      <c r="CP246" s="321">
        <f t="shared" si="276"/>
        <v>1320877</v>
      </c>
      <c r="CQ246" s="321">
        <f t="shared" si="276"/>
        <v>1310732</v>
      </c>
      <c r="CR246" s="321">
        <f t="shared" si="276"/>
        <v>1278927</v>
      </c>
      <c r="CS246" s="321">
        <f t="shared" si="276"/>
        <v>1421505</v>
      </c>
      <c r="CT246" s="321">
        <f t="shared" si="276"/>
        <v>1461827</v>
      </c>
      <c r="CU246" s="321">
        <f t="shared" si="276"/>
        <v>1490964</v>
      </c>
      <c r="CV246" s="321">
        <f t="shared" si="276"/>
        <v>1504350</v>
      </c>
      <c r="CW246" s="321">
        <f t="shared" si="276"/>
        <v>1521303</v>
      </c>
      <c r="CX246" s="321">
        <f t="shared" si="276"/>
        <v>1544001</v>
      </c>
      <c r="CY246" s="321">
        <f t="shared" si="276"/>
        <v>1586924</v>
      </c>
      <c r="CZ246" s="321">
        <f t="shared" si="276"/>
        <v>1720363</v>
      </c>
      <c r="DA246" s="432">
        <f t="shared" si="268"/>
        <v>17636293</v>
      </c>
      <c r="DB246" s="321">
        <f t="shared" si="276"/>
        <v>1711134</v>
      </c>
      <c r="DC246" s="321">
        <f t="shared" si="276"/>
        <v>1456765</v>
      </c>
      <c r="DD246" s="321">
        <f t="shared" si="276"/>
        <v>1737156</v>
      </c>
      <c r="DE246" s="320">
        <f>SUM($CB246:$CD246)</f>
        <v>3911883</v>
      </c>
      <c r="DF246" s="388">
        <f>SUM($CO246:$CQ246)</f>
        <v>4106129</v>
      </c>
      <c r="DG246" s="389">
        <f>SUM($DB246:$DD246)</f>
        <v>4905055</v>
      </c>
      <c r="DH246" s="543">
        <f t="shared" ref="DH246:DH248" si="277">((DG246/DF246)-1)*100</f>
        <v>19.456914285936943</v>
      </c>
      <c r="DI246" s="267"/>
      <c r="DJ246" s="266"/>
      <c r="DK246" s="268"/>
    </row>
    <row r="247" spans="1:115" ht="20.100000000000001" customHeight="1" thickBot="1" x14ac:dyDescent="0.3">
      <c r="A247" s="536"/>
      <c r="B247" s="668" t="s">
        <v>158</v>
      </c>
      <c r="C247" s="684"/>
      <c r="D247" s="155">
        <v>429675</v>
      </c>
      <c r="E247" s="33">
        <v>409613</v>
      </c>
      <c r="F247" s="33">
        <v>468611</v>
      </c>
      <c r="G247" s="33">
        <v>469046</v>
      </c>
      <c r="H247" s="33">
        <v>483358</v>
      </c>
      <c r="I247" s="33">
        <v>506071</v>
      </c>
      <c r="J247" s="33">
        <v>535063</v>
      </c>
      <c r="K247" s="33">
        <v>530737</v>
      </c>
      <c r="L247" s="33">
        <v>563903</v>
      </c>
      <c r="M247" s="33">
        <v>560008</v>
      </c>
      <c r="N247" s="33">
        <v>539297</v>
      </c>
      <c r="O247" s="156">
        <v>647017</v>
      </c>
      <c r="P247" s="370">
        <f>SUM(D247:O247)</f>
        <v>6142399</v>
      </c>
      <c r="Q247" s="155">
        <v>528640</v>
      </c>
      <c r="R247" s="33">
        <v>515940</v>
      </c>
      <c r="S247" s="33">
        <v>628129</v>
      </c>
      <c r="T247" s="33">
        <v>582801</v>
      </c>
      <c r="U247" s="33">
        <v>609302</v>
      </c>
      <c r="V247" s="33">
        <v>622402</v>
      </c>
      <c r="W247" s="33">
        <v>621415</v>
      </c>
      <c r="X247" s="33">
        <v>635541</v>
      </c>
      <c r="Y247" s="33">
        <v>671883</v>
      </c>
      <c r="Z247" s="33">
        <v>666835</v>
      </c>
      <c r="AA247" s="33">
        <v>684567</v>
      </c>
      <c r="AB247" s="156">
        <v>792180</v>
      </c>
      <c r="AC247" s="370">
        <f>SUM(Q247:AB247)</f>
        <v>7559635</v>
      </c>
      <c r="AD247" s="155">
        <v>675786</v>
      </c>
      <c r="AE247" s="33">
        <v>672222</v>
      </c>
      <c r="AF247" s="33">
        <v>707918</v>
      </c>
      <c r="AG247" s="33">
        <v>717095</v>
      </c>
      <c r="AH247" s="33">
        <v>721621</v>
      </c>
      <c r="AI247" s="33">
        <v>711690</v>
      </c>
      <c r="AJ247" s="33">
        <v>704013</v>
      </c>
      <c r="AK247" s="33">
        <v>750978</v>
      </c>
      <c r="AL247" s="33">
        <v>734803</v>
      </c>
      <c r="AM247" s="33">
        <v>739888</v>
      </c>
      <c r="AN247" s="33">
        <v>737547</v>
      </c>
      <c r="AO247" s="156">
        <v>828045</v>
      </c>
      <c r="AP247" s="33">
        <v>749551</v>
      </c>
      <c r="AQ247" s="33">
        <v>737766</v>
      </c>
      <c r="AR247" s="33">
        <v>791443</v>
      </c>
      <c r="AS247" s="33">
        <v>750845</v>
      </c>
      <c r="AT247" s="33">
        <v>828978</v>
      </c>
      <c r="AU247" s="33">
        <v>787394</v>
      </c>
      <c r="AV247" s="33">
        <v>812841</v>
      </c>
      <c r="AW247" s="33">
        <v>825384</v>
      </c>
      <c r="AX247" s="33">
        <v>801433</v>
      </c>
      <c r="AY247" s="33">
        <v>839849</v>
      </c>
      <c r="AZ247" s="33">
        <v>807434</v>
      </c>
      <c r="BA247" s="33">
        <v>912797</v>
      </c>
      <c r="BB247" s="155">
        <v>816054</v>
      </c>
      <c r="BC247" s="33">
        <v>763738</v>
      </c>
      <c r="BD247" s="33">
        <v>826316</v>
      </c>
      <c r="BE247" s="33">
        <v>851124</v>
      </c>
      <c r="BF247" s="33">
        <v>859329</v>
      </c>
      <c r="BG247" s="33">
        <v>855860</v>
      </c>
      <c r="BH247" s="33">
        <v>898999</v>
      </c>
      <c r="BI247" s="33">
        <v>866316</v>
      </c>
      <c r="BJ247" s="33">
        <v>850995</v>
      </c>
      <c r="BK247" s="33">
        <v>868319</v>
      </c>
      <c r="BL247" s="33">
        <v>862866</v>
      </c>
      <c r="BM247" s="33">
        <v>956266</v>
      </c>
      <c r="BN247" s="447">
        <f>SUM(BB247:BM247)</f>
        <v>10276182</v>
      </c>
      <c r="BO247" s="155">
        <v>857753</v>
      </c>
      <c r="BP247" s="33">
        <v>828939</v>
      </c>
      <c r="BQ247" s="33">
        <v>862178</v>
      </c>
      <c r="BR247" s="33">
        <v>887111</v>
      </c>
      <c r="BS247" s="33">
        <v>899461</v>
      </c>
      <c r="BT247" s="33">
        <v>904074</v>
      </c>
      <c r="BU247" s="33">
        <v>914348</v>
      </c>
      <c r="BV247" s="33">
        <v>951868</v>
      </c>
      <c r="BW247" s="33">
        <v>926242</v>
      </c>
      <c r="BX247" s="33">
        <v>776784</v>
      </c>
      <c r="BY247" s="33">
        <v>939968</v>
      </c>
      <c r="BZ247" s="156">
        <v>1087720</v>
      </c>
      <c r="CA247" s="447">
        <f>SUM(BO247:BZ247)</f>
        <v>10836446</v>
      </c>
      <c r="CB247" s="155">
        <v>976016</v>
      </c>
      <c r="CC247" s="33">
        <v>909069</v>
      </c>
      <c r="CD247" s="33">
        <v>1027998</v>
      </c>
      <c r="CE247" s="33">
        <v>935939</v>
      </c>
      <c r="CF247" s="33">
        <v>999142</v>
      </c>
      <c r="CG247" s="33">
        <v>978034</v>
      </c>
      <c r="CH247" s="33">
        <v>987820</v>
      </c>
      <c r="CI247" s="33">
        <v>1004458</v>
      </c>
      <c r="CJ247" s="33">
        <v>982743</v>
      </c>
      <c r="CK247" s="33">
        <v>1010775</v>
      </c>
      <c r="CL247" s="33">
        <v>976951</v>
      </c>
      <c r="CM247" s="156">
        <v>1169321</v>
      </c>
      <c r="CN247" s="361">
        <f t="shared" si="270"/>
        <v>11958266</v>
      </c>
      <c r="CO247" s="33">
        <v>1089729</v>
      </c>
      <c r="CP247" s="33">
        <v>985461</v>
      </c>
      <c r="CQ247" s="33">
        <v>927257</v>
      </c>
      <c r="CR247" s="33">
        <v>911632</v>
      </c>
      <c r="CS247" s="33">
        <v>1041315</v>
      </c>
      <c r="CT247" s="33">
        <v>1071273</v>
      </c>
      <c r="CU247" s="33">
        <v>1082341</v>
      </c>
      <c r="CV247" s="33">
        <v>1097170</v>
      </c>
      <c r="CW247" s="33">
        <v>1112956</v>
      </c>
      <c r="CX247" s="33">
        <v>1127588</v>
      </c>
      <c r="CY247" s="33">
        <v>1167114</v>
      </c>
      <c r="CZ247" s="33">
        <v>1267719</v>
      </c>
      <c r="DA247" s="447">
        <f t="shared" si="268"/>
        <v>12881555</v>
      </c>
      <c r="DB247" s="33">
        <v>1257531</v>
      </c>
      <c r="DC247" s="33">
        <v>1071977</v>
      </c>
      <c r="DD247" s="33">
        <v>1284429</v>
      </c>
      <c r="DE247" s="593">
        <f>SUM($CB247:$CD247)</f>
        <v>2913083</v>
      </c>
      <c r="DF247" s="566">
        <f>SUM($CO247:$CQ247)</f>
        <v>3002447</v>
      </c>
      <c r="DG247" s="527">
        <f>SUM($DB247:$DD247)</f>
        <v>3613937</v>
      </c>
      <c r="DH247" s="366">
        <f t="shared" si="277"/>
        <v>20.366387816337816</v>
      </c>
      <c r="DI247" s="267"/>
      <c r="DJ247" s="266"/>
      <c r="DK247" s="268"/>
    </row>
    <row r="248" spans="1:115" ht="20.100000000000001" customHeight="1" thickBot="1" x14ac:dyDescent="0.3">
      <c r="A248" s="536"/>
      <c r="B248" s="337" t="s">
        <v>159</v>
      </c>
      <c r="C248" s="409"/>
      <c r="D248" s="155">
        <v>146460.83614999999</v>
      </c>
      <c r="E248" s="33">
        <v>144786</v>
      </c>
      <c r="F248" s="33">
        <v>139806</v>
      </c>
      <c r="G248" s="33">
        <v>144545</v>
      </c>
      <c r="H248" s="33">
        <v>149398</v>
      </c>
      <c r="I248" s="33">
        <v>147247</v>
      </c>
      <c r="J248" s="33">
        <v>157966</v>
      </c>
      <c r="K248" s="33">
        <v>155655</v>
      </c>
      <c r="L248" s="33">
        <v>156192</v>
      </c>
      <c r="M248" s="33">
        <v>154031</v>
      </c>
      <c r="N248" s="33">
        <v>167453</v>
      </c>
      <c r="O248" s="156">
        <v>173298</v>
      </c>
      <c r="P248" s="370">
        <f>SUM(D248:O248)</f>
        <v>1836837.8361499999</v>
      </c>
      <c r="Q248" s="155">
        <v>168632</v>
      </c>
      <c r="R248" s="33">
        <v>150763</v>
      </c>
      <c r="S248" s="33">
        <v>149966</v>
      </c>
      <c r="T248" s="33">
        <v>154193</v>
      </c>
      <c r="U248" s="33">
        <v>166595</v>
      </c>
      <c r="V248" s="33">
        <v>163934</v>
      </c>
      <c r="W248" s="33">
        <v>169737</v>
      </c>
      <c r="X248" s="33">
        <v>171690</v>
      </c>
      <c r="Y248" s="33">
        <v>164202</v>
      </c>
      <c r="Z248" s="33">
        <v>167625</v>
      </c>
      <c r="AA248" s="33">
        <v>175154</v>
      </c>
      <c r="AB248" s="156">
        <v>195114</v>
      </c>
      <c r="AC248" s="370">
        <f>SUM(Q248:AB248)</f>
        <v>1997605</v>
      </c>
      <c r="AD248" s="155">
        <v>176845</v>
      </c>
      <c r="AE248" s="33">
        <v>162513</v>
      </c>
      <c r="AF248" s="33">
        <v>163328</v>
      </c>
      <c r="AG248" s="33">
        <v>169801</v>
      </c>
      <c r="AH248" s="33">
        <v>169461</v>
      </c>
      <c r="AI248" s="33">
        <v>170906</v>
      </c>
      <c r="AJ248" s="33">
        <v>187031.99</v>
      </c>
      <c r="AK248" s="33">
        <v>179897.97999999998</v>
      </c>
      <c r="AL248" s="33">
        <v>175479.97981526842</v>
      </c>
      <c r="AM248" s="33">
        <v>178567</v>
      </c>
      <c r="AN248" s="33">
        <v>182980</v>
      </c>
      <c r="AO248" s="156">
        <v>190479</v>
      </c>
      <c r="AP248" s="33">
        <v>324218</v>
      </c>
      <c r="AQ248" s="33">
        <v>298143</v>
      </c>
      <c r="AR248" s="33">
        <v>301468</v>
      </c>
      <c r="AS248" s="33">
        <v>311073</v>
      </c>
      <c r="AT248" s="33">
        <v>310595</v>
      </c>
      <c r="AU248" s="33">
        <v>306120</v>
      </c>
      <c r="AV248" s="33">
        <v>330257</v>
      </c>
      <c r="AW248" s="33">
        <v>320363</v>
      </c>
      <c r="AX248" s="33">
        <v>323050</v>
      </c>
      <c r="AY248" s="33">
        <v>316821</v>
      </c>
      <c r="AZ248" s="33">
        <v>312196</v>
      </c>
      <c r="BA248" s="33">
        <v>371698</v>
      </c>
      <c r="BB248" s="155">
        <v>317675</v>
      </c>
      <c r="BC248" s="33">
        <v>278740</v>
      </c>
      <c r="BD248" s="33">
        <v>313079</v>
      </c>
      <c r="BE248" s="33">
        <v>299530</v>
      </c>
      <c r="BF248" s="33">
        <v>306227</v>
      </c>
      <c r="BG248" s="33">
        <v>311198</v>
      </c>
      <c r="BH248" s="33">
        <v>325977</v>
      </c>
      <c r="BI248" s="33">
        <v>313541</v>
      </c>
      <c r="BJ248" s="33">
        <v>325998</v>
      </c>
      <c r="BK248" s="33">
        <v>314346</v>
      </c>
      <c r="BL248" s="33">
        <v>319259</v>
      </c>
      <c r="BM248" s="33">
        <v>368193</v>
      </c>
      <c r="BN248" s="447">
        <f>SUM(BB248:BM248)</f>
        <v>3793763</v>
      </c>
      <c r="BO248" s="155">
        <v>315465</v>
      </c>
      <c r="BP248" s="33">
        <v>282988</v>
      </c>
      <c r="BQ248" s="33">
        <v>323676</v>
      </c>
      <c r="BR248" s="33">
        <v>310515</v>
      </c>
      <c r="BS248" s="33">
        <v>315585</v>
      </c>
      <c r="BT248" s="33">
        <v>329363</v>
      </c>
      <c r="BU248" s="33">
        <v>335824</v>
      </c>
      <c r="BV248" s="33">
        <v>340543</v>
      </c>
      <c r="BW248" s="33">
        <v>323356</v>
      </c>
      <c r="BX248" s="33">
        <v>334126</v>
      </c>
      <c r="BY248" s="33">
        <v>338804</v>
      </c>
      <c r="BZ248" s="156">
        <v>391545</v>
      </c>
      <c r="CA248" s="447">
        <f>SUM(BO248:BZ248)</f>
        <v>3941790</v>
      </c>
      <c r="CB248" s="155">
        <v>341842</v>
      </c>
      <c r="CC248" s="33">
        <v>308947</v>
      </c>
      <c r="CD248" s="33">
        <v>348011</v>
      </c>
      <c r="CE248" s="33">
        <v>339061</v>
      </c>
      <c r="CF248" s="33">
        <v>358449</v>
      </c>
      <c r="CG248" s="33">
        <v>342986</v>
      </c>
      <c r="CH248" s="33">
        <v>359110</v>
      </c>
      <c r="CI248" s="33">
        <v>366210</v>
      </c>
      <c r="CJ248" s="33">
        <v>364375.61820076301</v>
      </c>
      <c r="CK248" s="33">
        <v>361995</v>
      </c>
      <c r="CL248" s="33">
        <v>386685</v>
      </c>
      <c r="CM248" s="156">
        <v>403793</v>
      </c>
      <c r="CN248" s="397">
        <f t="shared" si="270"/>
        <v>4281464.6182007631</v>
      </c>
      <c r="CO248" s="33">
        <v>384791</v>
      </c>
      <c r="CP248" s="33">
        <v>335416</v>
      </c>
      <c r="CQ248" s="33">
        <v>383475</v>
      </c>
      <c r="CR248" s="33">
        <v>367295</v>
      </c>
      <c r="CS248" s="33">
        <v>380190</v>
      </c>
      <c r="CT248" s="33">
        <v>390554</v>
      </c>
      <c r="CU248" s="33">
        <v>408623</v>
      </c>
      <c r="CV248" s="33">
        <v>407180</v>
      </c>
      <c r="CW248" s="33">
        <v>408347</v>
      </c>
      <c r="CX248" s="33">
        <v>416413</v>
      </c>
      <c r="CY248" s="33">
        <v>419810</v>
      </c>
      <c r="CZ248" s="33">
        <v>452644</v>
      </c>
      <c r="DA248" s="447">
        <f t="shared" si="268"/>
        <v>4754738</v>
      </c>
      <c r="DB248" s="33">
        <v>453603</v>
      </c>
      <c r="DC248" s="33">
        <v>384788</v>
      </c>
      <c r="DD248" s="33">
        <v>452727</v>
      </c>
      <c r="DE248" s="593">
        <f>SUM($CB248:$CD248)</f>
        <v>998800</v>
      </c>
      <c r="DF248" s="566">
        <f>SUM($CO248:$CQ248)</f>
        <v>1103682</v>
      </c>
      <c r="DG248" s="527">
        <f>SUM($DB248:$DD248)</f>
        <v>1291118</v>
      </c>
      <c r="DH248" s="359">
        <f t="shared" si="277"/>
        <v>16.982790332722651</v>
      </c>
      <c r="DI248" s="267"/>
      <c r="DJ248" s="266"/>
      <c r="DK248" s="268"/>
    </row>
    <row r="249" spans="1:115" ht="20.100000000000001" customHeight="1" x14ac:dyDescent="0.25">
      <c r="A249" s="536"/>
      <c r="B249" s="531" t="s">
        <v>193</v>
      </c>
      <c r="C249" s="550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80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80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26"/>
      <c r="DE249" s="597"/>
      <c r="DF249" s="485"/>
      <c r="DG249" s="497"/>
      <c r="DH249" s="532"/>
      <c r="DI249" s="267"/>
      <c r="DJ249" s="266"/>
      <c r="DK249" s="268"/>
    </row>
    <row r="250" spans="1:115" ht="20.100000000000001" customHeight="1" x14ac:dyDescent="0.25">
      <c r="A250" s="536"/>
      <c r="B250" s="350" t="s">
        <v>197</v>
      </c>
      <c r="C250" s="41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80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80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597"/>
      <c r="DF250" s="485"/>
      <c r="DG250" s="485"/>
      <c r="DH250" s="530"/>
      <c r="DI250" s="267"/>
      <c r="DJ250" s="266"/>
      <c r="DK250" s="268"/>
    </row>
    <row r="251" spans="1:115" ht="20.100000000000001" customHeight="1" thickBot="1" x14ac:dyDescent="0.3">
      <c r="A251" s="536"/>
      <c r="B251" s="302" t="s">
        <v>195</v>
      </c>
      <c r="C251" s="302"/>
      <c r="D251" s="302"/>
      <c r="E251" s="302"/>
      <c r="F251" s="302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394"/>
      <c r="BP251" s="73"/>
      <c r="BQ251" s="394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394"/>
      <c r="CC251" s="73"/>
      <c r="CD251" s="73"/>
      <c r="CE251" s="73"/>
      <c r="CF251" s="73"/>
      <c r="CG251" s="73"/>
      <c r="CH251" s="73"/>
      <c r="CI251" s="73"/>
      <c r="CJ251" s="394"/>
      <c r="CK251" s="73"/>
      <c r="CL251" s="394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597"/>
      <c r="DF251" s="485"/>
      <c r="DG251" s="500"/>
      <c r="DH251" s="73"/>
      <c r="DI251" s="267"/>
      <c r="DJ251" s="266"/>
      <c r="DK251" s="268"/>
    </row>
    <row r="252" spans="1:115" ht="20.100000000000001" customHeight="1" thickBot="1" x14ac:dyDescent="0.35">
      <c r="A252" s="536"/>
      <c r="B252" s="325"/>
      <c r="C252" s="319" t="s">
        <v>111</v>
      </c>
      <c r="D252" s="320">
        <f t="shared" ref="D252:BP252" si="278">+D254</f>
        <v>0</v>
      </c>
      <c r="E252" s="321">
        <f t="shared" si="278"/>
        <v>0</v>
      </c>
      <c r="F252" s="321">
        <f t="shared" si="278"/>
        <v>0</v>
      </c>
      <c r="G252" s="321">
        <f t="shared" si="278"/>
        <v>0</v>
      </c>
      <c r="H252" s="321">
        <f t="shared" si="278"/>
        <v>0</v>
      </c>
      <c r="I252" s="321">
        <f t="shared" si="278"/>
        <v>0</v>
      </c>
      <c r="J252" s="321">
        <f t="shared" si="278"/>
        <v>0</v>
      </c>
      <c r="K252" s="321">
        <f t="shared" si="278"/>
        <v>0</v>
      </c>
      <c r="L252" s="321">
        <f t="shared" si="278"/>
        <v>0</v>
      </c>
      <c r="M252" s="321">
        <f t="shared" si="278"/>
        <v>0</v>
      </c>
      <c r="N252" s="321">
        <f t="shared" si="278"/>
        <v>0</v>
      </c>
      <c r="O252" s="322">
        <f t="shared" si="278"/>
        <v>0</v>
      </c>
      <c r="P252" s="321">
        <f t="shared" si="278"/>
        <v>0</v>
      </c>
      <c r="Q252" s="320">
        <f t="shared" si="278"/>
        <v>0</v>
      </c>
      <c r="R252" s="321">
        <f t="shared" si="278"/>
        <v>0</v>
      </c>
      <c r="S252" s="321">
        <f t="shared" si="278"/>
        <v>0</v>
      </c>
      <c r="T252" s="321">
        <f t="shared" si="278"/>
        <v>0</v>
      </c>
      <c r="U252" s="321">
        <f t="shared" si="278"/>
        <v>0</v>
      </c>
      <c r="V252" s="321">
        <f t="shared" si="278"/>
        <v>0</v>
      </c>
      <c r="W252" s="321">
        <f t="shared" si="278"/>
        <v>0</v>
      </c>
      <c r="X252" s="321">
        <f t="shared" si="278"/>
        <v>0</v>
      </c>
      <c r="Y252" s="321">
        <f t="shared" si="278"/>
        <v>0</v>
      </c>
      <c r="Z252" s="321">
        <f t="shared" si="278"/>
        <v>0</v>
      </c>
      <c r="AA252" s="321">
        <f t="shared" si="278"/>
        <v>0</v>
      </c>
      <c r="AB252" s="322">
        <f t="shared" si="278"/>
        <v>0</v>
      </c>
      <c r="AC252" s="321">
        <f t="shared" si="278"/>
        <v>0</v>
      </c>
      <c r="AD252" s="320">
        <f t="shared" si="278"/>
        <v>0</v>
      </c>
      <c r="AE252" s="321">
        <f t="shared" si="278"/>
        <v>0</v>
      </c>
      <c r="AF252" s="321">
        <f t="shared" si="278"/>
        <v>0</v>
      </c>
      <c r="AG252" s="321">
        <f t="shared" si="278"/>
        <v>0</v>
      </c>
      <c r="AH252" s="321">
        <f t="shared" si="278"/>
        <v>0</v>
      </c>
      <c r="AI252" s="321">
        <f t="shared" si="278"/>
        <v>0</v>
      </c>
      <c r="AJ252" s="321">
        <f t="shared" si="278"/>
        <v>0</v>
      </c>
      <c r="AK252" s="321">
        <f t="shared" si="278"/>
        <v>0</v>
      </c>
      <c r="AL252" s="321">
        <f t="shared" si="278"/>
        <v>0</v>
      </c>
      <c r="AM252" s="321">
        <f t="shared" si="278"/>
        <v>0</v>
      </c>
      <c r="AN252" s="321">
        <f t="shared" si="278"/>
        <v>0</v>
      </c>
      <c r="AO252" s="322">
        <f t="shared" si="278"/>
        <v>0</v>
      </c>
      <c r="AP252" s="321">
        <f t="shared" si="278"/>
        <v>0</v>
      </c>
      <c r="AQ252" s="321">
        <f t="shared" si="278"/>
        <v>0</v>
      </c>
      <c r="AR252" s="321">
        <f t="shared" si="278"/>
        <v>0</v>
      </c>
      <c r="AS252" s="321">
        <f t="shared" si="278"/>
        <v>0</v>
      </c>
      <c r="AT252" s="321">
        <f t="shared" si="278"/>
        <v>0</v>
      </c>
      <c r="AU252" s="321">
        <f t="shared" si="278"/>
        <v>0</v>
      </c>
      <c r="AV252" s="321">
        <f t="shared" si="278"/>
        <v>0</v>
      </c>
      <c r="AW252" s="321">
        <f t="shared" si="278"/>
        <v>0</v>
      </c>
      <c r="AX252" s="321">
        <f t="shared" si="278"/>
        <v>0</v>
      </c>
      <c r="AY252" s="321">
        <f t="shared" si="278"/>
        <v>0</v>
      </c>
      <c r="AZ252" s="321">
        <f t="shared" si="278"/>
        <v>0</v>
      </c>
      <c r="BA252" s="321">
        <f t="shared" si="278"/>
        <v>0</v>
      </c>
      <c r="BB252" s="320">
        <f t="shared" si="278"/>
        <v>9.0809300000000009E-3</v>
      </c>
      <c r="BC252" s="321">
        <f t="shared" si="278"/>
        <v>4.2972400000000001E-2</v>
      </c>
      <c r="BD252" s="321">
        <f t="shared" si="278"/>
        <v>0.15494296000000002</v>
      </c>
      <c r="BE252" s="321">
        <f t="shared" si="278"/>
        <v>0.32764564000000002</v>
      </c>
      <c r="BF252" s="321">
        <f t="shared" si="278"/>
        <v>0.12153029</v>
      </c>
      <c r="BG252" s="321">
        <f t="shared" si="278"/>
        <v>0.14159511</v>
      </c>
      <c r="BH252" s="321">
        <f t="shared" si="278"/>
        <v>1.41839234</v>
      </c>
      <c r="BI252" s="321">
        <f t="shared" si="278"/>
        <v>0.26021487999999998</v>
      </c>
      <c r="BJ252" s="321">
        <f t="shared" si="278"/>
        <v>0.34684039000000005</v>
      </c>
      <c r="BK252" s="321">
        <f t="shared" si="278"/>
        <v>0.38687205999999996</v>
      </c>
      <c r="BL252" s="321">
        <f t="shared" si="278"/>
        <v>0.97417716999999981</v>
      </c>
      <c r="BM252" s="322">
        <f t="shared" si="278"/>
        <v>1.4253885100000006</v>
      </c>
      <c r="BN252" s="432">
        <f>SUM(BB252:BM252)</f>
        <v>5.6096526799999999</v>
      </c>
      <c r="BO252" s="321">
        <f t="shared" si="278"/>
        <v>1.2473586699999999</v>
      </c>
      <c r="BP252" s="321">
        <f t="shared" si="278"/>
        <v>1.4089022499999999</v>
      </c>
      <c r="BQ252" s="321">
        <f t="shared" ref="BQ252:BY252" si="279">+BQ254</f>
        <v>1.25208963</v>
      </c>
      <c r="BR252" s="321">
        <f t="shared" si="279"/>
        <v>1.8454804599999999</v>
      </c>
      <c r="BS252" s="321">
        <f t="shared" si="279"/>
        <v>2.2179971099999993</v>
      </c>
      <c r="BT252" s="321">
        <f t="shared" si="279"/>
        <v>2.5151055900000001</v>
      </c>
      <c r="BU252" s="321">
        <f t="shared" si="279"/>
        <v>2.3445356200000003</v>
      </c>
      <c r="BV252" s="321">
        <f t="shared" si="279"/>
        <v>1.8748046500000002</v>
      </c>
      <c r="BW252" s="321">
        <f t="shared" si="279"/>
        <v>2.0415885400000002</v>
      </c>
      <c r="BX252" s="321">
        <f t="shared" si="279"/>
        <v>2.9753443599999994</v>
      </c>
      <c r="BY252" s="321">
        <f t="shared" si="279"/>
        <v>3.9070120899999998</v>
      </c>
      <c r="BZ252" s="321">
        <f t="shared" ref="BZ252:CL252" si="280">+BZ254</f>
        <v>5.6855835600000004</v>
      </c>
      <c r="CA252" s="432">
        <f>SUM(BO252:BZ252)</f>
        <v>29.315802529999999</v>
      </c>
      <c r="CB252" s="320">
        <f t="shared" si="280"/>
        <v>6.4228844099999991</v>
      </c>
      <c r="CC252" s="321">
        <f t="shared" si="280"/>
        <v>6.5206746399999984</v>
      </c>
      <c r="CD252" s="321">
        <f t="shared" si="280"/>
        <v>12.037412190000001</v>
      </c>
      <c r="CE252" s="321">
        <f t="shared" si="280"/>
        <v>19.751261770000003</v>
      </c>
      <c r="CF252" s="321">
        <f t="shared" si="280"/>
        <v>16.4340326901</v>
      </c>
      <c r="CG252" s="321">
        <f t="shared" ref="CG252:CH252" si="281">+CG254</f>
        <v>17.029683250000005</v>
      </c>
      <c r="CH252" s="321">
        <f t="shared" si="281"/>
        <v>20.066989670000002</v>
      </c>
      <c r="CI252" s="321">
        <f t="shared" si="280"/>
        <v>23.263106180000001</v>
      </c>
      <c r="CJ252" s="321">
        <f t="shared" si="280"/>
        <v>23.618739039999998</v>
      </c>
      <c r="CK252" s="321">
        <f t="shared" si="280"/>
        <v>29.555090100000022</v>
      </c>
      <c r="CL252" s="321">
        <f t="shared" si="280"/>
        <v>39.417618540000014</v>
      </c>
      <c r="CM252" s="322">
        <f t="shared" ref="CM252:DD252" si="282">+CM254</f>
        <v>45.600247679999967</v>
      </c>
      <c r="CN252" s="444">
        <f>SUM(CB252:CM252)</f>
        <v>259.71774016009999</v>
      </c>
      <c r="CO252" s="321">
        <f t="shared" si="282"/>
        <v>43.554545274000006</v>
      </c>
      <c r="CP252" s="321">
        <f t="shared" si="282"/>
        <v>39.326831390000059</v>
      </c>
      <c r="CQ252" s="321">
        <f t="shared" si="282"/>
        <v>46.245202694000085</v>
      </c>
      <c r="CR252" s="321">
        <f t="shared" si="282"/>
        <v>47.529264472000079</v>
      </c>
      <c r="CS252" s="321">
        <f t="shared" si="282"/>
        <v>50.514080000000128</v>
      </c>
      <c r="CT252" s="321">
        <f t="shared" si="282"/>
        <v>50.851170470000028</v>
      </c>
      <c r="CU252" s="321">
        <f t="shared" si="282"/>
        <v>55.413965544900009</v>
      </c>
      <c r="CV252" s="321">
        <f t="shared" si="282"/>
        <v>57.577396574699989</v>
      </c>
      <c r="CW252" s="321">
        <f t="shared" si="282"/>
        <v>57.125233659999999</v>
      </c>
      <c r="CX252" s="321">
        <f t="shared" si="282"/>
        <v>60.334104589999768</v>
      </c>
      <c r="CY252" s="321">
        <f t="shared" si="282"/>
        <v>61.23319462999973</v>
      </c>
      <c r="CZ252" s="321">
        <f t="shared" si="282"/>
        <v>66.877106889999695</v>
      </c>
      <c r="DA252" s="432">
        <f t="shared" ref="DA252:DA256" si="283">SUM(CO252:CZ252)</f>
        <v>636.58209618959961</v>
      </c>
      <c r="DB252" s="320">
        <f t="shared" si="282"/>
        <v>62.089684189999687</v>
      </c>
      <c r="DC252" s="321">
        <f t="shared" si="282"/>
        <v>62.016757460000171</v>
      </c>
      <c r="DD252" s="321">
        <f t="shared" si="282"/>
        <v>69.922071175000298</v>
      </c>
      <c r="DE252" s="320">
        <f>SUM($CB252:$CD252)</f>
        <v>24.980971239999999</v>
      </c>
      <c r="DF252" s="388">
        <f>SUM($CO252:$CQ252)</f>
        <v>129.12657935800016</v>
      </c>
      <c r="DG252" s="389">
        <f>SUM($DB252:$DD252)</f>
        <v>194.02851282500015</v>
      </c>
      <c r="DH252" s="543">
        <f t="shared" ref="DH252:DH254" si="284">((DG252/DF252)-1)*100</f>
        <v>50.262257228282216</v>
      </c>
      <c r="DI252" s="267"/>
      <c r="DJ252" s="266"/>
      <c r="DK252" s="268"/>
    </row>
    <row r="253" spans="1:115" ht="20.100000000000001" customHeight="1" x14ac:dyDescent="0.25">
      <c r="A253" s="536"/>
      <c r="B253" s="48" t="s">
        <v>162</v>
      </c>
      <c r="C253" s="70"/>
      <c r="D253" s="71"/>
      <c r="E253" s="72"/>
      <c r="F253" s="72"/>
      <c r="G253" s="73"/>
      <c r="H253" s="73"/>
      <c r="I253" s="73"/>
      <c r="J253" s="73"/>
      <c r="K253" s="73"/>
      <c r="L253" s="73"/>
      <c r="M253" s="73"/>
      <c r="N253" s="73"/>
      <c r="O253" s="317"/>
      <c r="P253" s="104"/>
      <c r="Q253" s="13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317"/>
      <c r="AC253" s="73"/>
      <c r="AD253" s="139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317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139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317"/>
      <c r="BN253" s="74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4"/>
      <c r="CB253" s="139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317"/>
      <c r="CN253" s="74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4"/>
      <c r="DB253" s="139"/>
      <c r="DC253" s="73"/>
      <c r="DD253" s="73"/>
      <c r="DE253" s="596"/>
      <c r="DF253" s="497"/>
      <c r="DG253" s="499"/>
      <c r="DH253" s="74"/>
      <c r="DI253" s="267"/>
      <c r="DJ253" s="266"/>
      <c r="DK253" s="268"/>
    </row>
    <row r="254" spans="1:115" ht="20.100000000000001" customHeight="1" thickBot="1" x14ac:dyDescent="0.3">
      <c r="A254" s="536"/>
      <c r="B254" s="643" t="s">
        <v>49</v>
      </c>
      <c r="C254" s="644"/>
      <c r="D254" s="52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76">
        <v>0</v>
      </c>
      <c r="P254" s="80">
        <v>0</v>
      </c>
      <c r="Q254" s="52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76">
        <v>0</v>
      </c>
      <c r="AC254" s="80">
        <v>0</v>
      </c>
      <c r="AD254" s="52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7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52">
        <v>9.0809300000000009E-3</v>
      </c>
      <c r="BC254" s="26">
        <v>4.2972400000000001E-2</v>
      </c>
      <c r="BD254" s="26">
        <v>0.15494296000000002</v>
      </c>
      <c r="BE254" s="26">
        <v>0.32764564000000002</v>
      </c>
      <c r="BF254" s="26">
        <v>0.12153029</v>
      </c>
      <c r="BG254" s="26">
        <v>0.14159511</v>
      </c>
      <c r="BH254" s="26">
        <v>1.41839234</v>
      </c>
      <c r="BI254" s="26">
        <v>0.26021487999999998</v>
      </c>
      <c r="BJ254" s="26">
        <v>0.34684039000000005</v>
      </c>
      <c r="BK254" s="26">
        <v>0.38687205999999996</v>
      </c>
      <c r="BL254" s="26">
        <v>0.97417716999999981</v>
      </c>
      <c r="BM254" s="76">
        <v>1.4253885100000006</v>
      </c>
      <c r="BN254" s="443">
        <f>SUM(BB254:BM254)</f>
        <v>5.6096526799999999</v>
      </c>
      <c r="BO254" s="26">
        <v>1.2473586699999999</v>
      </c>
      <c r="BP254" s="26">
        <v>1.4089022499999999</v>
      </c>
      <c r="BQ254" s="26">
        <v>1.25208963</v>
      </c>
      <c r="BR254" s="26">
        <v>1.8454804599999999</v>
      </c>
      <c r="BS254" s="26">
        <v>2.2179971099999993</v>
      </c>
      <c r="BT254" s="26">
        <v>2.5151055900000001</v>
      </c>
      <c r="BU254" s="26">
        <v>2.3445356200000003</v>
      </c>
      <c r="BV254" s="26">
        <v>1.8748046500000002</v>
      </c>
      <c r="BW254" s="26">
        <v>2.0415885400000002</v>
      </c>
      <c r="BX254" s="26">
        <v>2.9753443599999994</v>
      </c>
      <c r="BY254" s="26">
        <v>3.9070120899999998</v>
      </c>
      <c r="BZ254" s="26">
        <v>5.6855835600000004</v>
      </c>
      <c r="CA254" s="443">
        <f>SUM(BO254:BZ254)</f>
        <v>29.315802529999999</v>
      </c>
      <c r="CB254" s="52">
        <v>6.4228844099999991</v>
      </c>
      <c r="CC254" s="26">
        <v>6.5206746399999984</v>
      </c>
      <c r="CD254" s="26">
        <v>12.037412190000001</v>
      </c>
      <c r="CE254" s="26">
        <v>19.751261770000003</v>
      </c>
      <c r="CF254" s="26">
        <v>16.4340326901</v>
      </c>
      <c r="CG254" s="26">
        <v>17.029683250000005</v>
      </c>
      <c r="CH254" s="26">
        <v>20.066989670000002</v>
      </c>
      <c r="CI254" s="26">
        <v>23.263106180000001</v>
      </c>
      <c r="CJ254" s="26">
        <v>23.618739039999998</v>
      </c>
      <c r="CK254" s="26">
        <v>29.555090100000022</v>
      </c>
      <c r="CL254" s="26">
        <v>39.417618540000014</v>
      </c>
      <c r="CM254" s="76">
        <v>45.600247679999967</v>
      </c>
      <c r="CN254" s="433">
        <f t="shared" ref="CN254:CN256" si="285">SUM(CB254:CM254)</f>
        <v>259.71774016009999</v>
      </c>
      <c r="CO254" s="26">
        <v>43.554545274000006</v>
      </c>
      <c r="CP254" s="26">
        <v>39.326831390000059</v>
      </c>
      <c r="CQ254" s="26">
        <v>46.245202694000085</v>
      </c>
      <c r="CR254" s="26">
        <v>47.529264472000079</v>
      </c>
      <c r="CS254" s="26">
        <v>50.514080000000128</v>
      </c>
      <c r="CT254" s="26">
        <v>50.851170470000028</v>
      </c>
      <c r="CU254" s="26">
        <v>55.413965544900009</v>
      </c>
      <c r="CV254" s="26">
        <v>57.577396574699989</v>
      </c>
      <c r="CW254" s="26">
        <v>57.125233659999999</v>
      </c>
      <c r="CX254" s="26">
        <v>60.334104589999768</v>
      </c>
      <c r="CY254" s="26">
        <v>61.23319462999973</v>
      </c>
      <c r="CZ254" s="26">
        <v>66.877106889999695</v>
      </c>
      <c r="DA254" s="443">
        <f t="shared" si="283"/>
        <v>636.58209618959961</v>
      </c>
      <c r="DB254" s="52">
        <v>62.089684189999687</v>
      </c>
      <c r="DC254" s="26">
        <v>62.016757460000171</v>
      </c>
      <c r="DD254" s="26">
        <v>69.922071175000298</v>
      </c>
      <c r="DE254" s="594">
        <f>SUM($CB254:$CD254)</f>
        <v>24.980971239999999</v>
      </c>
      <c r="DF254" s="500">
        <f>SUM($CO254:$CQ254)</f>
        <v>129.12657935800016</v>
      </c>
      <c r="DG254" s="503">
        <f>SUM($DB254:$DD254)</f>
        <v>194.02851282500015</v>
      </c>
      <c r="DH254" s="359">
        <f t="shared" si="284"/>
        <v>50.262257228282216</v>
      </c>
      <c r="DI254" s="267"/>
      <c r="DJ254" s="266"/>
      <c r="DK254" s="268"/>
    </row>
    <row r="255" spans="1:115" ht="20.100000000000001" customHeight="1" thickBot="1" x14ac:dyDescent="0.3">
      <c r="A255" s="536"/>
      <c r="B255" s="326"/>
      <c r="C255" s="323" t="s">
        <v>115</v>
      </c>
      <c r="D255" s="320">
        <f t="shared" ref="D255:BP255" si="286">+D256</f>
        <v>0</v>
      </c>
      <c r="E255" s="321">
        <f t="shared" si="286"/>
        <v>0</v>
      </c>
      <c r="F255" s="321">
        <f t="shared" si="286"/>
        <v>0</v>
      </c>
      <c r="G255" s="321">
        <f t="shared" si="286"/>
        <v>0</v>
      </c>
      <c r="H255" s="321">
        <f t="shared" si="286"/>
        <v>0</v>
      </c>
      <c r="I255" s="321">
        <f t="shared" si="286"/>
        <v>0</v>
      </c>
      <c r="J255" s="321">
        <f t="shared" si="286"/>
        <v>0</v>
      </c>
      <c r="K255" s="321">
        <f t="shared" si="286"/>
        <v>0</v>
      </c>
      <c r="L255" s="321">
        <f t="shared" si="286"/>
        <v>0</v>
      </c>
      <c r="M255" s="321">
        <f t="shared" si="286"/>
        <v>0</v>
      </c>
      <c r="N255" s="321">
        <f t="shared" si="286"/>
        <v>0</v>
      </c>
      <c r="O255" s="322">
        <f t="shared" si="286"/>
        <v>0</v>
      </c>
      <c r="P255" s="321">
        <f t="shared" si="286"/>
        <v>0</v>
      </c>
      <c r="Q255" s="320">
        <f t="shared" si="286"/>
        <v>0</v>
      </c>
      <c r="R255" s="321">
        <f t="shared" si="286"/>
        <v>0</v>
      </c>
      <c r="S255" s="321">
        <f t="shared" si="286"/>
        <v>0</v>
      </c>
      <c r="T255" s="321">
        <f t="shared" si="286"/>
        <v>0</v>
      </c>
      <c r="U255" s="321">
        <f t="shared" si="286"/>
        <v>0</v>
      </c>
      <c r="V255" s="321">
        <f t="shared" si="286"/>
        <v>0</v>
      </c>
      <c r="W255" s="321">
        <f t="shared" si="286"/>
        <v>0</v>
      </c>
      <c r="X255" s="321">
        <f t="shared" si="286"/>
        <v>0</v>
      </c>
      <c r="Y255" s="321">
        <f t="shared" si="286"/>
        <v>0</v>
      </c>
      <c r="Z255" s="321">
        <f t="shared" si="286"/>
        <v>0</v>
      </c>
      <c r="AA255" s="321">
        <f t="shared" si="286"/>
        <v>0</v>
      </c>
      <c r="AB255" s="322">
        <f t="shared" si="286"/>
        <v>0</v>
      </c>
      <c r="AC255" s="321">
        <f t="shared" si="286"/>
        <v>0</v>
      </c>
      <c r="AD255" s="320">
        <f t="shared" si="286"/>
        <v>0</v>
      </c>
      <c r="AE255" s="321">
        <f t="shared" si="286"/>
        <v>0</v>
      </c>
      <c r="AF255" s="321">
        <f t="shared" si="286"/>
        <v>0</v>
      </c>
      <c r="AG255" s="321">
        <f t="shared" si="286"/>
        <v>0</v>
      </c>
      <c r="AH255" s="321">
        <f t="shared" si="286"/>
        <v>0</v>
      </c>
      <c r="AI255" s="321">
        <f t="shared" si="286"/>
        <v>0</v>
      </c>
      <c r="AJ255" s="321">
        <f t="shared" si="286"/>
        <v>0</v>
      </c>
      <c r="AK255" s="321">
        <f t="shared" si="286"/>
        <v>0</v>
      </c>
      <c r="AL255" s="321">
        <f t="shared" si="286"/>
        <v>0</v>
      </c>
      <c r="AM255" s="321">
        <f t="shared" si="286"/>
        <v>0</v>
      </c>
      <c r="AN255" s="321">
        <f t="shared" si="286"/>
        <v>0</v>
      </c>
      <c r="AO255" s="322">
        <f t="shared" si="286"/>
        <v>0</v>
      </c>
      <c r="AP255" s="321">
        <f t="shared" si="286"/>
        <v>0</v>
      </c>
      <c r="AQ255" s="321">
        <f t="shared" si="286"/>
        <v>0</v>
      </c>
      <c r="AR255" s="321">
        <f t="shared" si="286"/>
        <v>0</v>
      </c>
      <c r="AS255" s="321">
        <f t="shared" si="286"/>
        <v>0</v>
      </c>
      <c r="AT255" s="321">
        <f t="shared" si="286"/>
        <v>0</v>
      </c>
      <c r="AU255" s="321">
        <f t="shared" si="286"/>
        <v>0</v>
      </c>
      <c r="AV255" s="321">
        <f t="shared" si="286"/>
        <v>0</v>
      </c>
      <c r="AW255" s="321">
        <f t="shared" si="286"/>
        <v>0</v>
      </c>
      <c r="AX255" s="321">
        <f t="shared" si="286"/>
        <v>0</v>
      </c>
      <c r="AY255" s="321">
        <f t="shared" si="286"/>
        <v>0</v>
      </c>
      <c r="AZ255" s="321">
        <f t="shared" si="286"/>
        <v>0</v>
      </c>
      <c r="BA255" s="321">
        <f t="shared" si="286"/>
        <v>0</v>
      </c>
      <c r="BB255" s="320">
        <f t="shared" si="286"/>
        <v>651</v>
      </c>
      <c r="BC255" s="321">
        <f t="shared" si="286"/>
        <v>1844</v>
      </c>
      <c r="BD255" s="321">
        <f t="shared" si="286"/>
        <v>20204</v>
      </c>
      <c r="BE255" s="321">
        <f t="shared" si="286"/>
        <v>44893</v>
      </c>
      <c r="BF255" s="321">
        <f t="shared" si="286"/>
        <v>9761</v>
      </c>
      <c r="BG255" s="321">
        <f t="shared" si="286"/>
        <v>7964</v>
      </c>
      <c r="BH255" s="321">
        <f t="shared" si="286"/>
        <v>42904</v>
      </c>
      <c r="BI255" s="321">
        <f t="shared" si="286"/>
        <v>14694</v>
      </c>
      <c r="BJ255" s="321">
        <f t="shared" si="286"/>
        <v>34754</v>
      </c>
      <c r="BK255" s="321">
        <f t="shared" si="286"/>
        <v>34833</v>
      </c>
      <c r="BL255" s="321">
        <f t="shared" si="286"/>
        <v>34933</v>
      </c>
      <c r="BM255" s="322">
        <f t="shared" si="286"/>
        <v>38555</v>
      </c>
      <c r="BN255" s="432">
        <f>SUM(BB255:BM255)</f>
        <v>285990</v>
      </c>
      <c r="BO255" s="321">
        <f t="shared" si="286"/>
        <v>60139</v>
      </c>
      <c r="BP255" s="321">
        <f t="shared" si="286"/>
        <v>55757</v>
      </c>
      <c r="BQ255" s="321">
        <f t="shared" ref="BQ255:BY255" si="287">+BQ256</f>
        <v>62410</v>
      </c>
      <c r="BR255" s="321">
        <f t="shared" si="287"/>
        <v>82014</v>
      </c>
      <c r="BS255" s="321">
        <f t="shared" si="287"/>
        <v>95928</v>
      </c>
      <c r="BT255" s="321">
        <f t="shared" si="287"/>
        <v>108353</v>
      </c>
      <c r="BU255" s="321">
        <f t="shared" si="287"/>
        <v>100197</v>
      </c>
      <c r="BV255" s="321">
        <f t="shared" si="287"/>
        <v>73145</v>
      </c>
      <c r="BW255" s="321">
        <f t="shared" si="287"/>
        <v>102905</v>
      </c>
      <c r="BX255" s="321">
        <f t="shared" si="287"/>
        <v>135753</v>
      </c>
      <c r="BY255" s="321">
        <f t="shared" si="287"/>
        <v>171908</v>
      </c>
      <c r="BZ255" s="321">
        <f t="shared" ref="BZ255:DD255" si="288">+BZ256</f>
        <v>198947</v>
      </c>
      <c r="CA255" s="432">
        <f>SUM(BO255:BZ255)</f>
        <v>1247456</v>
      </c>
      <c r="CB255" s="320">
        <f t="shared" si="288"/>
        <v>258997</v>
      </c>
      <c r="CC255" s="321">
        <f t="shared" si="288"/>
        <v>209406</v>
      </c>
      <c r="CD255" s="321">
        <f t="shared" si="288"/>
        <v>683304</v>
      </c>
      <c r="CE255" s="321">
        <f t="shared" si="288"/>
        <v>1767071</v>
      </c>
      <c r="CF255" s="321">
        <f t="shared" si="288"/>
        <v>1658794</v>
      </c>
      <c r="CG255" s="321">
        <f t="shared" si="288"/>
        <v>1603651</v>
      </c>
      <c r="CH255" s="321">
        <f t="shared" si="288"/>
        <v>1866080</v>
      </c>
      <c r="CI255" s="321">
        <f t="shared" si="288"/>
        <v>2177071</v>
      </c>
      <c r="CJ255" s="321">
        <f t="shared" si="288"/>
        <v>2138012</v>
      </c>
      <c r="CK255" s="321">
        <f t="shared" si="288"/>
        <v>2681252</v>
      </c>
      <c r="CL255" s="321">
        <f t="shared" si="288"/>
        <v>3686280</v>
      </c>
      <c r="CM255" s="322">
        <f t="shared" si="288"/>
        <v>4107212</v>
      </c>
      <c r="CN255" s="444">
        <f>SUM(CB255:CM255)</f>
        <v>22837130</v>
      </c>
      <c r="CO255" s="321">
        <f t="shared" si="288"/>
        <v>3729021</v>
      </c>
      <c r="CP255" s="321">
        <f t="shared" si="288"/>
        <v>3770508</v>
      </c>
      <c r="CQ255" s="321">
        <f t="shared" si="288"/>
        <v>4600373</v>
      </c>
      <c r="CR255" s="321">
        <f t="shared" si="288"/>
        <v>4647870</v>
      </c>
      <c r="CS255" s="321">
        <f t="shared" si="288"/>
        <v>4720178</v>
      </c>
      <c r="CT255" s="321">
        <f t="shared" si="288"/>
        <v>4582776</v>
      </c>
      <c r="CU255" s="321">
        <f t="shared" si="288"/>
        <v>4801761</v>
      </c>
      <c r="CV255" s="321">
        <f t="shared" si="288"/>
        <v>5290392</v>
      </c>
      <c r="CW255" s="321">
        <f t="shared" si="288"/>
        <v>5180596</v>
      </c>
      <c r="CX255" s="321">
        <f t="shared" si="288"/>
        <v>5518740</v>
      </c>
      <c r="CY255" s="321">
        <f t="shared" si="288"/>
        <v>5383957</v>
      </c>
      <c r="CZ255" s="321">
        <f t="shared" si="288"/>
        <v>5391627</v>
      </c>
      <c r="DA255" s="432">
        <f t="shared" si="283"/>
        <v>57617799</v>
      </c>
      <c r="DB255" s="320">
        <f t="shared" si="288"/>
        <v>5136727</v>
      </c>
      <c r="DC255" s="321">
        <f t="shared" si="288"/>
        <v>4982731</v>
      </c>
      <c r="DD255" s="321">
        <f t="shared" si="288"/>
        <v>5691391</v>
      </c>
      <c r="DE255" s="320">
        <f>SUM($CB255:$CD255)</f>
        <v>1151707</v>
      </c>
      <c r="DF255" s="388">
        <f>SUM($CO255:$CQ255)</f>
        <v>12099902</v>
      </c>
      <c r="DG255" s="389">
        <f>SUM($DB255:$DD255)</f>
        <v>15810849</v>
      </c>
      <c r="DH255" s="543">
        <f t="shared" ref="DH255:DH256" si="289">((DG255/DF255)-1)*100</f>
        <v>30.669231866506031</v>
      </c>
      <c r="DI255" s="267"/>
      <c r="DJ255" s="266"/>
      <c r="DK255" s="268"/>
    </row>
    <row r="256" spans="1:115" ht="20.100000000000001" customHeight="1" thickBot="1" x14ac:dyDescent="0.3">
      <c r="A256" s="536"/>
      <c r="B256" s="676" t="s">
        <v>41</v>
      </c>
      <c r="C256" s="677"/>
      <c r="D256" s="155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156">
        <v>0</v>
      </c>
      <c r="P256" s="370">
        <v>0</v>
      </c>
      <c r="Q256" s="155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156">
        <v>0</v>
      </c>
      <c r="AC256" s="370">
        <v>0</v>
      </c>
      <c r="AD256" s="155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156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155">
        <v>651</v>
      </c>
      <c r="BC256" s="33">
        <v>1844</v>
      </c>
      <c r="BD256" s="33">
        <v>20204</v>
      </c>
      <c r="BE256" s="33">
        <v>44893</v>
      </c>
      <c r="BF256" s="33">
        <v>9761</v>
      </c>
      <c r="BG256" s="33">
        <v>7964</v>
      </c>
      <c r="BH256" s="33">
        <v>42904</v>
      </c>
      <c r="BI256" s="33">
        <v>14694</v>
      </c>
      <c r="BJ256" s="33">
        <v>34754</v>
      </c>
      <c r="BK256" s="33">
        <v>34833</v>
      </c>
      <c r="BL256" s="33">
        <v>34933</v>
      </c>
      <c r="BM256" s="156">
        <v>38555</v>
      </c>
      <c r="BN256" s="437">
        <f>SUM(BB256:BM256)</f>
        <v>285990</v>
      </c>
      <c r="BO256" s="33">
        <v>60139</v>
      </c>
      <c r="BP256" s="33">
        <v>55757</v>
      </c>
      <c r="BQ256" s="33">
        <v>62410</v>
      </c>
      <c r="BR256" s="33">
        <v>82014</v>
      </c>
      <c r="BS256" s="33">
        <v>95928</v>
      </c>
      <c r="BT256" s="33">
        <v>108353</v>
      </c>
      <c r="BU256" s="33">
        <v>100197</v>
      </c>
      <c r="BV256" s="33">
        <v>73145</v>
      </c>
      <c r="BW256" s="33">
        <v>102905</v>
      </c>
      <c r="BX256" s="33">
        <v>135753</v>
      </c>
      <c r="BY256" s="33">
        <v>171908</v>
      </c>
      <c r="BZ256" s="33">
        <v>198947</v>
      </c>
      <c r="CA256" s="447">
        <f>SUM(BO256:BZ256)</f>
        <v>1247456</v>
      </c>
      <c r="CB256" s="155">
        <v>258997</v>
      </c>
      <c r="CC256" s="33">
        <v>209406</v>
      </c>
      <c r="CD256" s="33">
        <v>683304</v>
      </c>
      <c r="CE256" s="33">
        <v>1767071</v>
      </c>
      <c r="CF256" s="33">
        <v>1658794</v>
      </c>
      <c r="CG256" s="33">
        <v>1603651</v>
      </c>
      <c r="CH256" s="33">
        <v>1866080</v>
      </c>
      <c r="CI256" s="33">
        <v>2177071</v>
      </c>
      <c r="CJ256" s="33">
        <v>2138012</v>
      </c>
      <c r="CK256" s="33">
        <v>2681252</v>
      </c>
      <c r="CL256" s="33">
        <v>3686280</v>
      </c>
      <c r="CM256" s="156">
        <v>4107212</v>
      </c>
      <c r="CN256" s="397">
        <f t="shared" si="285"/>
        <v>22837130</v>
      </c>
      <c r="CO256" s="33">
        <v>3729021</v>
      </c>
      <c r="CP256" s="33">
        <v>3770508</v>
      </c>
      <c r="CQ256" s="33">
        <v>4600373</v>
      </c>
      <c r="CR256" s="33">
        <v>4647870</v>
      </c>
      <c r="CS256" s="33">
        <v>4720178</v>
      </c>
      <c r="CT256" s="33">
        <v>4582776</v>
      </c>
      <c r="CU256" s="33">
        <v>4801761</v>
      </c>
      <c r="CV256" s="33">
        <v>5290392</v>
      </c>
      <c r="CW256" s="33">
        <v>5180596</v>
      </c>
      <c r="CX256" s="33">
        <v>5518740</v>
      </c>
      <c r="CY256" s="33">
        <v>5383957</v>
      </c>
      <c r="CZ256" s="33">
        <v>5391627</v>
      </c>
      <c r="DA256" s="447">
        <f t="shared" si="283"/>
        <v>57617799</v>
      </c>
      <c r="DB256" s="155">
        <v>5136727</v>
      </c>
      <c r="DC256" s="33">
        <v>4982731</v>
      </c>
      <c r="DD256" s="33">
        <v>5691391</v>
      </c>
      <c r="DE256" s="593">
        <f>SUM($CB256:$CD256)</f>
        <v>1151707</v>
      </c>
      <c r="DF256" s="566">
        <f>SUM($CO256:$CQ256)</f>
        <v>12099902</v>
      </c>
      <c r="DG256" s="527">
        <f>SUM($DB256:$DD256)</f>
        <v>15810849</v>
      </c>
      <c r="DH256" s="366">
        <f t="shared" si="289"/>
        <v>30.669231866506031</v>
      </c>
      <c r="DI256" s="267"/>
      <c r="DJ256" s="266"/>
      <c r="DK256" s="268"/>
    </row>
    <row r="257" spans="1:135" ht="20.100000000000001" customHeight="1" x14ac:dyDescent="0.25">
      <c r="A257" s="536"/>
      <c r="B257" s="531" t="s">
        <v>198</v>
      </c>
      <c r="C257" s="545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1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11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26"/>
      <c r="DE257" s="597"/>
      <c r="DF257" s="485"/>
      <c r="DG257" s="497"/>
      <c r="DH257" s="532"/>
      <c r="DI257" s="267"/>
      <c r="DJ257" s="266"/>
      <c r="DK257" s="268"/>
    </row>
    <row r="258" spans="1:135" ht="20.100000000000001" customHeight="1" thickBot="1" x14ac:dyDescent="0.3">
      <c r="A258" s="536"/>
      <c r="B258" s="302" t="s">
        <v>196</v>
      </c>
      <c r="C258" s="302"/>
      <c r="D258" s="302"/>
      <c r="E258" s="302"/>
      <c r="F258" s="302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394"/>
      <c r="BP258" s="73"/>
      <c r="BQ258" s="394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394"/>
      <c r="CC258" s="73"/>
      <c r="CD258" s="73"/>
      <c r="CE258" s="73"/>
      <c r="CF258" s="73"/>
      <c r="CG258" s="73"/>
      <c r="CH258" s="73"/>
      <c r="CI258" s="73"/>
      <c r="CJ258" s="394"/>
      <c r="CK258" s="73"/>
      <c r="CL258" s="394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597"/>
      <c r="DF258" s="485"/>
      <c r="DG258" s="500"/>
      <c r="DH258" s="73"/>
      <c r="DI258" s="267"/>
      <c r="DJ258" s="266"/>
      <c r="DK258" s="268"/>
    </row>
    <row r="259" spans="1:135" ht="20.100000000000001" customHeight="1" thickBot="1" x14ac:dyDescent="0.35">
      <c r="A259" s="536"/>
      <c r="B259" s="325"/>
      <c r="C259" s="319" t="s">
        <v>111</v>
      </c>
      <c r="D259" s="320">
        <f>+D261+D263</f>
        <v>0</v>
      </c>
      <c r="E259" s="321">
        <f t="shared" ref="E259:BP259" si="290">+E261+E263</f>
        <v>0</v>
      </c>
      <c r="F259" s="321">
        <f t="shared" si="290"/>
        <v>0</v>
      </c>
      <c r="G259" s="321">
        <f t="shared" si="290"/>
        <v>0</v>
      </c>
      <c r="H259" s="321">
        <f t="shared" si="290"/>
        <v>0</v>
      </c>
      <c r="I259" s="321">
        <f t="shared" si="290"/>
        <v>0</v>
      </c>
      <c r="J259" s="321">
        <f t="shared" si="290"/>
        <v>0</v>
      </c>
      <c r="K259" s="321">
        <f t="shared" si="290"/>
        <v>0</v>
      </c>
      <c r="L259" s="321">
        <f t="shared" si="290"/>
        <v>0</v>
      </c>
      <c r="M259" s="321">
        <f t="shared" si="290"/>
        <v>0</v>
      </c>
      <c r="N259" s="321">
        <f t="shared" si="290"/>
        <v>0</v>
      </c>
      <c r="O259" s="322">
        <f t="shared" si="290"/>
        <v>0</v>
      </c>
      <c r="P259" s="320">
        <f t="shared" si="290"/>
        <v>0</v>
      </c>
      <c r="Q259" s="320">
        <f t="shared" si="290"/>
        <v>0</v>
      </c>
      <c r="R259" s="321">
        <f t="shared" si="290"/>
        <v>0</v>
      </c>
      <c r="S259" s="321">
        <f t="shared" si="290"/>
        <v>0</v>
      </c>
      <c r="T259" s="321">
        <f t="shared" si="290"/>
        <v>0</v>
      </c>
      <c r="U259" s="321">
        <f t="shared" si="290"/>
        <v>0</v>
      </c>
      <c r="V259" s="321">
        <f t="shared" si="290"/>
        <v>0</v>
      </c>
      <c r="W259" s="321">
        <f t="shared" si="290"/>
        <v>0</v>
      </c>
      <c r="X259" s="321">
        <f t="shared" si="290"/>
        <v>0</v>
      </c>
      <c r="Y259" s="321">
        <f t="shared" si="290"/>
        <v>0</v>
      </c>
      <c r="Z259" s="321">
        <f t="shared" si="290"/>
        <v>0</v>
      </c>
      <c r="AA259" s="321">
        <f t="shared" si="290"/>
        <v>0</v>
      </c>
      <c r="AB259" s="322">
        <f t="shared" si="290"/>
        <v>0</v>
      </c>
      <c r="AC259" s="320">
        <f t="shared" si="290"/>
        <v>0</v>
      </c>
      <c r="AD259" s="320">
        <f t="shared" si="290"/>
        <v>0.87403881119999993</v>
      </c>
      <c r="AE259" s="321">
        <f t="shared" si="290"/>
        <v>1.0776449568000002</v>
      </c>
      <c r="AF259" s="321">
        <f t="shared" si="290"/>
        <v>0.95944468000000016</v>
      </c>
      <c r="AG259" s="321">
        <f t="shared" si="290"/>
        <v>0.6287037404000001</v>
      </c>
      <c r="AH259" s="321">
        <f t="shared" si="290"/>
        <v>1.2088867267999999</v>
      </c>
      <c r="AI259" s="321">
        <f t="shared" si="290"/>
        <v>0.84961326680000004</v>
      </c>
      <c r="AJ259" s="321">
        <f t="shared" si="290"/>
        <v>0.8230551291999999</v>
      </c>
      <c r="AK259" s="321">
        <f t="shared" si="290"/>
        <v>1.3508098933999999</v>
      </c>
      <c r="AL259" s="321">
        <f t="shared" si="290"/>
        <v>1.3823038358000002</v>
      </c>
      <c r="AM259" s="321">
        <f t="shared" si="290"/>
        <v>1.4964423914</v>
      </c>
      <c r="AN259" s="321">
        <f t="shared" si="290"/>
        <v>1.0667226507999998</v>
      </c>
      <c r="AO259" s="322">
        <f t="shared" si="290"/>
        <v>1.2827902137999998</v>
      </c>
      <c r="AP259" s="320">
        <f t="shared" si="290"/>
        <v>0.69741129639999999</v>
      </c>
      <c r="AQ259" s="321">
        <f t="shared" si="290"/>
        <v>1.1283298803999999</v>
      </c>
      <c r="AR259" s="321">
        <f t="shared" si="290"/>
        <v>1.3297095189999999</v>
      </c>
      <c r="AS259" s="321">
        <f t="shared" si="290"/>
        <v>1.0871835882000001</v>
      </c>
      <c r="AT259" s="321">
        <f t="shared" si="290"/>
        <v>1.6594828624</v>
      </c>
      <c r="AU259" s="321">
        <f t="shared" si="290"/>
        <v>1.4676268204</v>
      </c>
      <c r="AV259" s="321">
        <f t="shared" si="290"/>
        <v>1.3540096805999999</v>
      </c>
      <c r="AW259" s="321">
        <f t="shared" si="290"/>
        <v>1.3788728433999999</v>
      </c>
      <c r="AX259" s="321">
        <f t="shared" si="290"/>
        <v>1.2029844861999999</v>
      </c>
      <c r="AY259" s="321">
        <f t="shared" si="290"/>
        <v>1.1557648117999999</v>
      </c>
      <c r="AZ259" s="321">
        <f t="shared" si="290"/>
        <v>1.3942072995999999</v>
      </c>
      <c r="BA259" s="322">
        <f t="shared" si="290"/>
        <v>1.4049737456</v>
      </c>
      <c r="BB259" s="320">
        <f t="shared" si="290"/>
        <v>0.91234810880000006</v>
      </c>
      <c r="BC259" s="321">
        <f t="shared" si="290"/>
        <v>1.1125488476000001</v>
      </c>
      <c r="BD259" s="321">
        <f t="shared" si="290"/>
        <v>1.1985386882</v>
      </c>
      <c r="BE259" s="321">
        <f t="shared" si="290"/>
        <v>1.1754492495999997</v>
      </c>
      <c r="BF259" s="321">
        <f t="shared" si="290"/>
        <v>1.0131006786000001</v>
      </c>
      <c r="BG259" s="321">
        <f t="shared" si="290"/>
        <v>1.0261305654000001</v>
      </c>
      <c r="BH259" s="321">
        <f t="shared" si="290"/>
        <v>1.3152332902000001</v>
      </c>
      <c r="BI259" s="321">
        <f t="shared" si="290"/>
        <v>1.0149636756</v>
      </c>
      <c r="BJ259" s="321">
        <f t="shared" si="290"/>
        <v>1.339915634</v>
      </c>
      <c r="BK259" s="321">
        <f t="shared" si="290"/>
        <v>1.035755658</v>
      </c>
      <c r="BL259" s="321">
        <f t="shared" si="290"/>
        <v>1.0765648891999999</v>
      </c>
      <c r="BM259" s="322">
        <f t="shared" si="290"/>
        <v>1.0352121014</v>
      </c>
      <c r="BN259" s="320">
        <f t="shared" si="290"/>
        <v>13.255761386600001</v>
      </c>
      <c r="BO259" s="320">
        <f t="shared" si="290"/>
        <v>0.93207215759999984</v>
      </c>
      <c r="BP259" s="321">
        <f t="shared" si="290"/>
        <v>1.0276268958000001</v>
      </c>
      <c r="BQ259" s="321">
        <f t="shared" ref="BQ259:CL259" si="291">+BQ261+BQ263</f>
        <v>1.021065833</v>
      </c>
      <c r="BR259" s="321">
        <f t="shared" si="291"/>
        <v>1.0832159299999999</v>
      </c>
      <c r="BS259" s="321">
        <f t="shared" si="291"/>
        <v>1.0044019799999999</v>
      </c>
      <c r="BT259" s="321">
        <f t="shared" si="291"/>
        <v>1.0454988279999999</v>
      </c>
      <c r="BU259" s="321">
        <f t="shared" si="291"/>
        <v>1.04959114</v>
      </c>
      <c r="BV259" s="321">
        <f t="shared" si="291"/>
        <v>0.97754619899999984</v>
      </c>
      <c r="BW259" s="321">
        <f t="shared" si="291"/>
        <v>1.0455416</v>
      </c>
      <c r="BX259" s="321">
        <f t="shared" si="291"/>
        <v>1.0753972979999999</v>
      </c>
      <c r="BY259" s="321">
        <f t="shared" si="291"/>
        <v>0.83387288479999988</v>
      </c>
      <c r="BZ259" s="321">
        <f t="shared" si="291"/>
        <v>0.79664259999999998</v>
      </c>
      <c r="CA259" s="432">
        <f>SUM(BO259:BZ259)</f>
        <v>11.892473346200001</v>
      </c>
      <c r="CB259" s="320">
        <f t="shared" si="291"/>
        <v>0.75260452560000002</v>
      </c>
      <c r="CC259" s="321">
        <f t="shared" si="291"/>
        <v>0.71112752999999995</v>
      </c>
      <c r="CD259" s="321">
        <f t="shared" si="291"/>
        <v>0.90143702000000014</v>
      </c>
      <c r="CE259" s="321">
        <f t="shared" si="291"/>
        <v>0.7447913599999999</v>
      </c>
      <c r="CF259" s="321">
        <f t="shared" si="291"/>
        <v>0.72425132999999997</v>
      </c>
      <c r="CG259" s="321">
        <f t="shared" si="291"/>
        <v>0.90558932680000004</v>
      </c>
      <c r="CH259" s="321">
        <f t="shared" si="291"/>
        <v>0.95631778999999995</v>
      </c>
      <c r="CI259" s="321">
        <f t="shared" si="291"/>
        <v>0.70330887419999988</v>
      </c>
      <c r="CJ259" s="321">
        <f t="shared" si="291"/>
        <v>0.77699208480000004</v>
      </c>
      <c r="CK259" s="321">
        <f t="shared" si="291"/>
        <v>0.95044687999999988</v>
      </c>
      <c r="CL259" s="321">
        <f t="shared" si="291"/>
        <v>0.67757381359999991</v>
      </c>
      <c r="CM259" s="322">
        <f t="shared" ref="CM259:DD259" si="292">+CM261+CM263</f>
        <v>0.62711019999999984</v>
      </c>
      <c r="CN259" s="444">
        <f>SUM(CB259:CM259)</f>
        <v>9.4315507350000001</v>
      </c>
      <c r="CO259" s="321">
        <f t="shared" si="292"/>
        <v>0.36704177000000004</v>
      </c>
      <c r="CP259" s="321">
        <f t="shared" si="292"/>
        <v>0.48289807000000001</v>
      </c>
      <c r="CQ259" s="321">
        <f t="shared" si="292"/>
        <v>0.63317511000000004</v>
      </c>
      <c r="CR259" s="321">
        <f t="shared" si="292"/>
        <v>0.75009468999999995</v>
      </c>
      <c r="CS259" s="321">
        <f t="shared" si="292"/>
        <v>0.68244128000000004</v>
      </c>
      <c r="CT259" s="321">
        <f t="shared" si="292"/>
        <v>0.69781477000000003</v>
      </c>
      <c r="CU259" s="321">
        <f t="shared" si="292"/>
        <v>0.61809274999999997</v>
      </c>
      <c r="CV259" s="321">
        <f t="shared" si="292"/>
        <v>0.61446772999999999</v>
      </c>
      <c r="CW259" s="321">
        <f t="shared" si="292"/>
        <v>0.68033306999999998</v>
      </c>
      <c r="CX259" s="321">
        <f t="shared" si="292"/>
        <v>0.81207299000000011</v>
      </c>
      <c r="CY259" s="321">
        <f t="shared" si="292"/>
        <v>0.45743369100000003</v>
      </c>
      <c r="CZ259" s="321">
        <f t="shared" si="292"/>
        <v>0.54754138000000008</v>
      </c>
      <c r="DA259" s="432">
        <f>SUM(CO259:CZ259)</f>
        <v>7.3434073010000001</v>
      </c>
      <c r="DB259" s="320">
        <f t="shared" si="292"/>
        <v>0.49108364999999998</v>
      </c>
      <c r="DC259" s="321">
        <f t="shared" si="292"/>
        <v>0.36135612</v>
      </c>
      <c r="DD259" s="321">
        <f t="shared" si="292"/>
        <v>0.40434450999999999</v>
      </c>
      <c r="DE259" s="320">
        <f>SUM($CB259:$CD259)</f>
        <v>2.3651690755999999</v>
      </c>
      <c r="DF259" s="388">
        <f>SUM($CO259:$CQ259)</f>
        <v>1.48311495</v>
      </c>
      <c r="DG259" s="389">
        <f>SUM($DB259:$DD259)</f>
        <v>1.25678428</v>
      </c>
      <c r="DH259" s="543">
        <f t="shared" ref="DH259" si="293">((DG259/DF259)-1)*100</f>
        <v>-15.260494137693104</v>
      </c>
      <c r="DI259" s="267"/>
      <c r="DJ259" s="266"/>
      <c r="DK259" s="268"/>
    </row>
    <row r="260" spans="1:135" ht="20.100000000000001" customHeight="1" x14ac:dyDescent="0.25">
      <c r="A260" s="536"/>
      <c r="B260" s="48" t="s">
        <v>162</v>
      </c>
      <c r="C260" s="70"/>
      <c r="D260" s="71"/>
      <c r="E260" s="72"/>
      <c r="F260" s="72"/>
      <c r="G260" s="73"/>
      <c r="H260" s="73"/>
      <c r="I260" s="73"/>
      <c r="J260" s="73"/>
      <c r="K260" s="73"/>
      <c r="L260" s="73"/>
      <c r="M260" s="73"/>
      <c r="N260" s="73"/>
      <c r="O260" s="317"/>
      <c r="P260" s="104"/>
      <c r="Q260" s="13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317"/>
      <c r="AC260" s="73"/>
      <c r="AD260" s="139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317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139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317"/>
      <c r="BN260" s="74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4"/>
      <c r="CB260" s="139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317"/>
      <c r="CN260" s="74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4"/>
      <c r="DB260" s="139"/>
      <c r="DC260" s="73"/>
      <c r="DD260" s="73"/>
      <c r="DE260" s="596"/>
      <c r="DF260" s="497"/>
      <c r="DG260" s="499"/>
      <c r="DH260" s="74"/>
      <c r="DI260" s="267"/>
      <c r="DJ260" s="266"/>
      <c r="DK260" s="268"/>
    </row>
    <row r="261" spans="1:135" ht="20.100000000000001" customHeight="1" thickBot="1" x14ac:dyDescent="0.3">
      <c r="A261" s="536"/>
      <c r="B261" s="643" t="s">
        <v>49</v>
      </c>
      <c r="C261" s="644"/>
      <c r="D261" s="46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47">
        <v>0</v>
      </c>
      <c r="P261" s="24">
        <f>SUM(D261:O261)</f>
        <v>0</v>
      </c>
      <c r="Q261" s="46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47">
        <v>0</v>
      </c>
      <c r="AC261" s="24">
        <f>SUM(Q261:AB261)</f>
        <v>0</v>
      </c>
      <c r="AD261" s="46">
        <v>0.64459560999999999</v>
      </c>
      <c r="AE261" s="32">
        <v>0.84254114000000013</v>
      </c>
      <c r="AF261" s="32">
        <v>0.78318211000000015</v>
      </c>
      <c r="AG261" s="32">
        <v>0.49393975000000007</v>
      </c>
      <c r="AH261" s="32">
        <v>0.89569405999999996</v>
      </c>
      <c r="AI261" s="32">
        <v>0.70143451000000001</v>
      </c>
      <c r="AJ261" s="32">
        <v>0.66885687999999988</v>
      </c>
      <c r="AK261" s="32">
        <v>1.14853085</v>
      </c>
      <c r="AL261" s="32">
        <v>1.2233265600000001</v>
      </c>
      <c r="AM261" s="32">
        <v>1.2551831200000001</v>
      </c>
      <c r="AN261" s="32">
        <v>0.93701870999999992</v>
      </c>
      <c r="AO261" s="47">
        <v>1.0979589699999999</v>
      </c>
      <c r="AP261" s="32">
        <v>0.58907310000000002</v>
      </c>
      <c r="AQ261" s="32">
        <v>0.97265836999999999</v>
      </c>
      <c r="AR261" s="32">
        <v>1.1167740899999998</v>
      </c>
      <c r="AS261" s="32">
        <v>0.9920500000000001</v>
      </c>
      <c r="AT261" s="32">
        <v>1.2801602599999999</v>
      </c>
      <c r="AU261" s="32">
        <v>1.14397449</v>
      </c>
      <c r="AV261" s="32">
        <v>1.2589835199999999</v>
      </c>
      <c r="AW261" s="32">
        <v>1.2440107999999999</v>
      </c>
      <c r="AX261" s="32">
        <v>1.0666682599999999</v>
      </c>
      <c r="AY261" s="32">
        <v>1.01486638</v>
      </c>
      <c r="AZ261" s="32">
        <v>1.2204032999999999</v>
      </c>
      <c r="BA261" s="32">
        <v>1.2678117499999999</v>
      </c>
      <c r="BB261" s="46">
        <v>0.77586443000000005</v>
      </c>
      <c r="BC261" s="32">
        <v>0.96921834000000007</v>
      </c>
      <c r="BD261" s="32">
        <v>1.13989001</v>
      </c>
      <c r="BE261" s="32">
        <v>1.1388555399999998</v>
      </c>
      <c r="BF261" s="32">
        <v>0.94039833000000006</v>
      </c>
      <c r="BG261" s="32">
        <v>0.95665324000000007</v>
      </c>
      <c r="BH261" s="32">
        <v>1.2190247400000001</v>
      </c>
      <c r="BI261" s="32">
        <v>0.98276311000000005</v>
      </c>
      <c r="BJ261" s="32">
        <v>1.2093842399999999</v>
      </c>
      <c r="BK261" s="32">
        <v>0.98111369999999998</v>
      </c>
      <c r="BL261" s="32">
        <v>1.0225340199999999</v>
      </c>
      <c r="BM261" s="47">
        <v>0.98850586000000007</v>
      </c>
      <c r="BN261" s="437">
        <f>SUM(BB261:BM261)</f>
        <v>12.324205560000001</v>
      </c>
      <c r="BO261" s="32">
        <v>0.89980161999999986</v>
      </c>
      <c r="BP261" s="32">
        <v>0.9554492</v>
      </c>
      <c r="BQ261" s="32">
        <v>0.96716647</v>
      </c>
      <c r="BR261" s="32">
        <v>0.99954451</v>
      </c>
      <c r="BS261" s="32">
        <v>0.88266441999999989</v>
      </c>
      <c r="BT261" s="32">
        <v>0.96109133000000002</v>
      </c>
      <c r="BU261" s="32">
        <v>0.96559729999999999</v>
      </c>
      <c r="BV261" s="32">
        <v>0.93636801999999986</v>
      </c>
      <c r="BW261" s="32">
        <v>1.00247452</v>
      </c>
      <c r="BX261" s="32">
        <v>1.06020377</v>
      </c>
      <c r="BY261" s="32">
        <v>0.79494114999999987</v>
      </c>
      <c r="BZ261" s="32">
        <v>0.76693880000000003</v>
      </c>
      <c r="CA261" s="437">
        <f>SUM(BO261:BZ261)</f>
        <v>11.192241109999999</v>
      </c>
      <c r="CB261" s="46">
        <v>0.68961971</v>
      </c>
      <c r="CC261" s="32">
        <v>0.70203116999999993</v>
      </c>
      <c r="CD261" s="32">
        <v>0.81766270000000008</v>
      </c>
      <c r="CE261" s="32">
        <v>0.72695535999999994</v>
      </c>
      <c r="CF261" s="32">
        <v>0.71876332999999992</v>
      </c>
      <c r="CG261" s="32">
        <v>0.78074843999999999</v>
      </c>
      <c r="CH261" s="32">
        <v>0.83211062999999996</v>
      </c>
      <c r="CI261" s="32">
        <v>0.67012382999999986</v>
      </c>
      <c r="CJ261" s="32">
        <v>0.76651906000000003</v>
      </c>
      <c r="CK261" s="32">
        <v>0.83332609999999985</v>
      </c>
      <c r="CL261" s="32">
        <v>0.64712048999999994</v>
      </c>
      <c r="CM261" s="47">
        <v>0.56550739999999988</v>
      </c>
      <c r="CN261" s="397">
        <f t="shared" ref="CN261:CN266" si="294">SUM(CB261:CM261)</f>
        <v>8.7504882199999994</v>
      </c>
      <c r="CO261" s="32">
        <v>0.34577577000000004</v>
      </c>
      <c r="CP261" s="32">
        <f>480154.07/1000000</f>
        <v>0.48015406999999999</v>
      </c>
      <c r="CQ261" s="32">
        <f>612595.11/1000000</f>
        <v>0.61259511</v>
      </c>
      <c r="CR261" s="32">
        <f>741862.69/1000000</f>
        <v>0.74186268999999994</v>
      </c>
      <c r="CS261" s="32">
        <f>677639.28/1000000</f>
        <v>0.67763928000000007</v>
      </c>
      <c r="CT261" s="32">
        <f>695413.77/1000000</f>
        <v>0.69541377000000004</v>
      </c>
      <c r="CU261" s="32">
        <f>615074.35/1000000</f>
        <v>0.61507434999999999</v>
      </c>
      <c r="CV261" s="32">
        <f>612958.53/1000000</f>
        <v>0.61295853</v>
      </c>
      <c r="CW261" s="32">
        <f>673816.07/1000000</f>
        <v>0.67381606999999999</v>
      </c>
      <c r="CX261" s="32">
        <f>766776.41/1000000</f>
        <v>0.76677641000000007</v>
      </c>
      <c r="CY261" s="32">
        <f>447010.95/1000000</f>
        <v>0.44701095000000002</v>
      </c>
      <c r="CZ261" s="32">
        <f>535536.38/1000000</f>
        <v>0.53553638000000003</v>
      </c>
      <c r="DA261" s="437">
        <f>SUM(CO261:CZ261)</f>
        <v>7.2046133800000014</v>
      </c>
      <c r="DB261" s="46">
        <f>486761.85/1000000</f>
        <v>0.48676185</v>
      </c>
      <c r="DC261" s="32">
        <f>357240.12/1000000</f>
        <v>0.35724011999999999</v>
      </c>
      <c r="DD261" s="32">
        <f>399816.91/1000000</f>
        <v>0.39981690999999997</v>
      </c>
      <c r="DE261" s="594">
        <f>SUM($CB261:$CD261)</f>
        <v>2.2093135799999999</v>
      </c>
      <c r="DF261" s="500">
        <f>SUM($CO261:$CQ261)</f>
        <v>1.4385249500000001</v>
      </c>
      <c r="DG261" s="503">
        <f>SUM($DB261:$DD261)</f>
        <v>1.2438188800000001</v>
      </c>
      <c r="DH261" s="359">
        <f t="shared" ref="DH261:DH266" si="295">((DG261/DF261)-1)*100</f>
        <v>-13.535119429106878</v>
      </c>
      <c r="DI261" s="267"/>
      <c r="DJ261" s="266"/>
      <c r="DK261" s="268"/>
    </row>
    <row r="262" spans="1:135" ht="20.100000000000001" customHeight="1" x14ac:dyDescent="0.25">
      <c r="A262" s="536"/>
      <c r="B262" s="28" t="s">
        <v>59</v>
      </c>
      <c r="C262" s="19"/>
      <c r="D262" s="52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76"/>
      <c r="P262" s="80"/>
      <c r="Q262" s="52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6"/>
      <c r="AC262" s="80"/>
      <c r="AD262" s="52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7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52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76"/>
      <c r="BN262" s="443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443"/>
      <c r="CB262" s="52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76"/>
      <c r="CN262" s="443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443"/>
      <c r="DB262" s="52"/>
      <c r="DC262" s="26"/>
      <c r="DD262" s="26"/>
      <c r="DE262" s="596"/>
      <c r="DF262" s="497"/>
      <c r="DG262" s="499"/>
      <c r="DH262" s="360"/>
      <c r="DI262" s="267"/>
      <c r="DJ262" s="266"/>
      <c r="DK262" s="268"/>
    </row>
    <row r="263" spans="1:135" ht="20.100000000000001" customHeight="1" thickBot="1" x14ac:dyDescent="0.3">
      <c r="A263" s="536"/>
      <c r="B263" s="643" t="s">
        <v>49</v>
      </c>
      <c r="C263" s="678"/>
      <c r="D263" s="52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76">
        <v>0</v>
      </c>
      <c r="P263" s="24">
        <f>SUM(D263:O263)</f>
        <v>0</v>
      </c>
      <c r="Q263" s="52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76">
        <v>0</v>
      </c>
      <c r="AC263" s="24">
        <f>SUM(Q263:AB263)</f>
        <v>0</v>
      </c>
      <c r="AD263" s="52">
        <v>0.22944320119999997</v>
      </c>
      <c r="AE263" s="26">
        <v>0.2351038168</v>
      </c>
      <c r="AF263" s="26">
        <v>0.17626257000000001</v>
      </c>
      <c r="AG263" s="26">
        <v>0.13476399040000001</v>
      </c>
      <c r="AH263" s="26">
        <v>0.31319266680000002</v>
      </c>
      <c r="AI263" s="26">
        <v>0.14817875680000003</v>
      </c>
      <c r="AJ263" s="26">
        <v>0.1541982492</v>
      </c>
      <c r="AK263" s="26">
        <v>0.2022790434</v>
      </c>
      <c r="AL263" s="26">
        <v>0.15897727580000001</v>
      </c>
      <c r="AM263" s="26">
        <v>0.2412592714</v>
      </c>
      <c r="AN263" s="26">
        <v>0.1297039408</v>
      </c>
      <c r="AO263" s="76">
        <v>0.18483124379999999</v>
      </c>
      <c r="AP263" s="26">
        <v>0.1083381964</v>
      </c>
      <c r="AQ263" s="26">
        <v>0.15567151039999999</v>
      </c>
      <c r="AR263" s="26">
        <v>0.21293542900000001</v>
      </c>
      <c r="AS263" s="26">
        <v>9.5133588200000008E-2</v>
      </c>
      <c r="AT263" s="26">
        <v>0.37932260239999999</v>
      </c>
      <c r="AU263" s="26">
        <v>0.32365233040000002</v>
      </c>
      <c r="AV263" s="26">
        <v>9.5026160600000006E-2</v>
      </c>
      <c r="AW263" s="26">
        <v>0.13486204340000002</v>
      </c>
      <c r="AX263" s="26">
        <v>0.13631622620000003</v>
      </c>
      <c r="AY263" s="26">
        <v>0.1408984318</v>
      </c>
      <c r="AZ263" s="26">
        <v>0.17380399959999998</v>
      </c>
      <c r="BA263" s="26">
        <v>0.13716199560000003</v>
      </c>
      <c r="BB263" s="52">
        <v>0.13648367880000001</v>
      </c>
      <c r="BC263" s="26">
        <v>0.14333050760000002</v>
      </c>
      <c r="BD263" s="26">
        <v>5.8648678199999991E-2</v>
      </c>
      <c r="BE263" s="26">
        <v>3.659370960000001E-2</v>
      </c>
      <c r="BF263" s="26">
        <v>7.2702348600000008E-2</v>
      </c>
      <c r="BG263" s="26">
        <v>6.9477325399999998E-2</v>
      </c>
      <c r="BH263" s="26">
        <v>9.6208550199999993E-2</v>
      </c>
      <c r="BI263" s="26">
        <v>3.2200565600000002E-2</v>
      </c>
      <c r="BJ263" s="26">
        <v>0.13053139400000002</v>
      </c>
      <c r="BK263" s="26">
        <v>5.4641958000000004E-2</v>
      </c>
      <c r="BL263" s="26">
        <v>5.4030869199999998E-2</v>
      </c>
      <c r="BM263" s="76">
        <v>4.6706241400000001E-2</v>
      </c>
      <c r="BN263" s="437">
        <f>SUM(BB263:BM263)</f>
        <v>0.93155582660000003</v>
      </c>
      <c r="BO263" s="26">
        <v>3.2270537600000003E-2</v>
      </c>
      <c r="BP263" s="26">
        <v>7.2177695799999997E-2</v>
      </c>
      <c r="BQ263" s="26">
        <v>5.3899363000000006E-2</v>
      </c>
      <c r="BR263" s="26">
        <v>8.3671419999999996E-2</v>
      </c>
      <c r="BS263" s="26">
        <v>0.12173756000000001</v>
      </c>
      <c r="BT263" s="26">
        <v>8.4407497999999997E-2</v>
      </c>
      <c r="BU263" s="26">
        <v>8.3993840000000014E-2</v>
      </c>
      <c r="BV263" s="26">
        <v>4.1178178999999995E-2</v>
      </c>
      <c r="BW263" s="26">
        <v>4.3067080000000001E-2</v>
      </c>
      <c r="BX263" s="26">
        <v>1.5193528000000001E-2</v>
      </c>
      <c r="BY263" s="26">
        <v>3.8931734800000006E-2</v>
      </c>
      <c r="BZ263" s="26">
        <v>2.9703800000000002E-2</v>
      </c>
      <c r="CA263" s="437">
        <f>SUM(BO263:BZ263)</f>
        <v>0.70023223619999997</v>
      </c>
      <c r="CB263" s="52">
        <v>6.2984815600000008E-2</v>
      </c>
      <c r="CC263" s="26">
        <v>9.0963600000000013E-3</v>
      </c>
      <c r="CD263" s="26">
        <v>8.3774320000000013E-2</v>
      </c>
      <c r="CE263" s="26">
        <v>1.7836000000000001E-2</v>
      </c>
      <c r="CF263" s="26">
        <v>5.4879999999999998E-3</v>
      </c>
      <c r="CG263" s="26">
        <v>0.12484088680000001</v>
      </c>
      <c r="CH263" s="26">
        <v>0.12420716</v>
      </c>
      <c r="CI263" s="26">
        <v>3.3185044200000006E-2</v>
      </c>
      <c r="CJ263" s="26">
        <v>1.0473024800000001E-2</v>
      </c>
      <c r="CK263" s="26">
        <v>0.11712077999999999</v>
      </c>
      <c r="CL263" s="26">
        <v>3.0453323600000002E-2</v>
      </c>
      <c r="CM263" s="76">
        <v>6.1602800000000006E-2</v>
      </c>
      <c r="CN263" s="433">
        <f t="shared" si="294"/>
        <v>0.68106251499999992</v>
      </c>
      <c r="CO263" s="26">
        <v>2.1266E-2</v>
      </c>
      <c r="CP263" s="26">
        <f>2744/1000000</f>
        <v>2.7439999999999999E-3</v>
      </c>
      <c r="CQ263" s="26">
        <f>20580/1000000</f>
        <v>2.0580000000000001E-2</v>
      </c>
      <c r="CR263" s="26">
        <f>8232/1000000</f>
        <v>8.2319999999999997E-3</v>
      </c>
      <c r="CS263" s="26">
        <f>4802/1000000</f>
        <v>4.8019999999999998E-3</v>
      </c>
      <c r="CT263" s="26">
        <f>2401/1000000</f>
        <v>2.4009999999999999E-3</v>
      </c>
      <c r="CU263" s="26">
        <f>3018.4/1000000</f>
        <v>3.0184000000000001E-3</v>
      </c>
      <c r="CV263" s="32">
        <f>1509.2/1000000</f>
        <v>1.5092E-3</v>
      </c>
      <c r="CW263" s="32">
        <f>6517/1000000</f>
        <v>6.5170000000000002E-3</v>
      </c>
      <c r="CX263" s="32">
        <f>45296.58/1000000</f>
        <v>4.5296580000000003E-2</v>
      </c>
      <c r="CY263" s="32">
        <f>10422.741/1000000</f>
        <v>1.0422740999999999E-2</v>
      </c>
      <c r="CZ263" s="32">
        <f>12005/1000000</f>
        <v>1.2005E-2</v>
      </c>
      <c r="DA263" s="437">
        <f>SUM(CO263:CZ263)</f>
        <v>0.13879392099999999</v>
      </c>
      <c r="DB263" s="46">
        <f>4321.8/1000000</f>
        <v>4.3217999999999998E-3</v>
      </c>
      <c r="DC263" s="32">
        <f>4116/1000000</f>
        <v>4.1159999999999999E-3</v>
      </c>
      <c r="DD263" s="32">
        <f>4527.6/1000000</f>
        <v>4.5276000000000005E-3</v>
      </c>
      <c r="DE263" s="594">
        <f>SUM($CB263:$CD263)</f>
        <v>0.1558554956</v>
      </c>
      <c r="DF263" s="500">
        <f>SUM($CO263:$CQ263)</f>
        <v>4.4590000000000005E-2</v>
      </c>
      <c r="DG263" s="503">
        <f>SUM($DB263:$DD263)</f>
        <v>1.2965399999999998E-2</v>
      </c>
      <c r="DH263" s="359">
        <f t="shared" si="295"/>
        <v>-70.923076923076934</v>
      </c>
      <c r="DI263" s="267"/>
      <c r="DJ263" s="266"/>
      <c r="DK263" s="268"/>
    </row>
    <row r="264" spans="1:135" ht="20.100000000000001" customHeight="1" thickBot="1" x14ac:dyDescent="0.3">
      <c r="A264" s="536"/>
      <c r="B264" s="326"/>
      <c r="C264" s="323" t="s">
        <v>115</v>
      </c>
      <c r="D264" s="320">
        <f>+D265+D266</f>
        <v>0</v>
      </c>
      <c r="E264" s="321">
        <f t="shared" ref="E264:BP264" si="296">+E265+E266</f>
        <v>0</v>
      </c>
      <c r="F264" s="321">
        <f t="shared" si="296"/>
        <v>0</v>
      </c>
      <c r="G264" s="321">
        <f t="shared" si="296"/>
        <v>0</v>
      </c>
      <c r="H264" s="321">
        <f t="shared" si="296"/>
        <v>0</v>
      </c>
      <c r="I264" s="321">
        <f t="shared" si="296"/>
        <v>0</v>
      </c>
      <c r="J264" s="321">
        <f t="shared" si="296"/>
        <v>0</v>
      </c>
      <c r="K264" s="321">
        <f t="shared" si="296"/>
        <v>0</v>
      </c>
      <c r="L264" s="321">
        <f t="shared" si="296"/>
        <v>0</v>
      </c>
      <c r="M264" s="321">
        <f t="shared" si="296"/>
        <v>0</v>
      </c>
      <c r="N264" s="321">
        <f t="shared" si="296"/>
        <v>0</v>
      </c>
      <c r="O264" s="322">
        <f t="shared" si="296"/>
        <v>0</v>
      </c>
      <c r="P264" s="320">
        <f t="shared" si="296"/>
        <v>0</v>
      </c>
      <c r="Q264" s="320">
        <f t="shared" si="296"/>
        <v>0</v>
      </c>
      <c r="R264" s="321">
        <f t="shared" si="296"/>
        <v>0</v>
      </c>
      <c r="S264" s="321">
        <f t="shared" si="296"/>
        <v>0</v>
      </c>
      <c r="T264" s="321">
        <f t="shared" si="296"/>
        <v>0</v>
      </c>
      <c r="U264" s="321">
        <f t="shared" si="296"/>
        <v>0</v>
      </c>
      <c r="V264" s="321">
        <f t="shared" si="296"/>
        <v>0</v>
      </c>
      <c r="W264" s="321">
        <f t="shared" si="296"/>
        <v>0</v>
      </c>
      <c r="X264" s="321">
        <f t="shared" si="296"/>
        <v>0</v>
      </c>
      <c r="Y264" s="321">
        <f t="shared" si="296"/>
        <v>0</v>
      </c>
      <c r="Z264" s="321">
        <f t="shared" si="296"/>
        <v>0</v>
      </c>
      <c r="AA264" s="321">
        <f t="shared" si="296"/>
        <v>0</v>
      </c>
      <c r="AB264" s="322">
        <f t="shared" si="296"/>
        <v>0</v>
      </c>
      <c r="AC264" s="320">
        <f t="shared" si="296"/>
        <v>0</v>
      </c>
      <c r="AD264" s="320">
        <f t="shared" si="296"/>
        <v>788</v>
      </c>
      <c r="AE264" s="321">
        <f t="shared" si="296"/>
        <v>758</v>
      </c>
      <c r="AF264" s="321">
        <f t="shared" si="296"/>
        <v>806</v>
      </c>
      <c r="AG264" s="321">
        <f t="shared" si="296"/>
        <v>838</v>
      </c>
      <c r="AH264" s="321">
        <f t="shared" si="296"/>
        <v>937</v>
      </c>
      <c r="AI264" s="321">
        <f t="shared" si="296"/>
        <v>837</v>
      </c>
      <c r="AJ264" s="321">
        <f t="shared" si="296"/>
        <v>794</v>
      </c>
      <c r="AK264" s="321">
        <f t="shared" si="296"/>
        <v>872</v>
      </c>
      <c r="AL264" s="321">
        <f t="shared" si="296"/>
        <v>919</v>
      </c>
      <c r="AM264" s="321">
        <f t="shared" si="296"/>
        <v>933</v>
      </c>
      <c r="AN264" s="321">
        <f t="shared" si="296"/>
        <v>834</v>
      </c>
      <c r="AO264" s="322">
        <f t="shared" si="296"/>
        <v>946</v>
      </c>
      <c r="AP264" s="320">
        <f t="shared" si="296"/>
        <v>778</v>
      </c>
      <c r="AQ264" s="321">
        <f t="shared" si="296"/>
        <v>845</v>
      </c>
      <c r="AR264" s="321">
        <f t="shared" si="296"/>
        <v>1081</v>
      </c>
      <c r="AS264" s="321">
        <f t="shared" si="296"/>
        <v>876</v>
      </c>
      <c r="AT264" s="321">
        <f t="shared" si="296"/>
        <v>1163</v>
      </c>
      <c r="AU264" s="321">
        <f t="shared" si="296"/>
        <v>1054</v>
      </c>
      <c r="AV264" s="321">
        <f t="shared" si="296"/>
        <v>1159</v>
      </c>
      <c r="AW264" s="321">
        <f t="shared" si="296"/>
        <v>1115</v>
      </c>
      <c r="AX264" s="321">
        <f t="shared" si="296"/>
        <v>1122</v>
      </c>
      <c r="AY264" s="321">
        <f t="shared" si="296"/>
        <v>1210</v>
      </c>
      <c r="AZ264" s="321">
        <f t="shared" si="296"/>
        <v>1085</v>
      </c>
      <c r="BA264" s="322">
        <f t="shared" si="296"/>
        <v>1067</v>
      </c>
      <c r="BB264" s="320">
        <f t="shared" si="296"/>
        <v>933</v>
      </c>
      <c r="BC264" s="321">
        <f t="shared" si="296"/>
        <v>923</v>
      </c>
      <c r="BD264" s="321">
        <f t="shared" si="296"/>
        <v>1150</v>
      </c>
      <c r="BE264" s="321">
        <f t="shared" si="296"/>
        <v>1224</v>
      </c>
      <c r="BF264" s="321">
        <f t="shared" si="296"/>
        <v>1194</v>
      </c>
      <c r="BG264" s="321">
        <f t="shared" si="296"/>
        <v>1017</v>
      </c>
      <c r="BH264" s="321">
        <f t="shared" si="296"/>
        <v>1029</v>
      </c>
      <c r="BI264" s="321">
        <f t="shared" si="296"/>
        <v>1037</v>
      </c>
      <c r="BJ264" s="321">
        <f t="shared" si="296"/>
        <v>1020</v>
      </c>
      <c r="BK264" s="321">
        <f t="shared" si="296"/>
        <v>1128</v>
      </c>
      <c r="BL264" s="321">
        <f t="shared" si="296"/>
        <v>1016</v>
      </c>
      <c r="BM264" s="322">
        <f t="shared" si="296"/>
        <v>956</v>
      </c>
      <c r="BN264" s="320">
        <f t="shared" si="296"/>
        <v>12627</v>
      </c>
      <c r="BO264" s="320">
        <f t="shared" si="296"/>
        <v>735</v>
      </c>
      <c r="BP264" s="321">
        <f t="shared" si="296"/>
        <v>811</v>
      </c>
      <c r="BQ264" s="321">
        <f t="shared" ref="BQ264:CL264" si="297">+BQ265+BQ266</f>
        <v>728</v>
      </c>
      <c r="BR264" s="321">
        <f t="shared" si="297"/>
        <v>843</v>
      </c>
      <c r="BS264" s="321">
        <f t="shared" si="297"/>
        <v>832</v>
      </c>
      <c r="BT264" s="321">
        <f t="shared" si="297"/>
        <v>754</v>
      </c>
      <c r="BU264" s="321">
        <f t="shared" si="297"/>
        <v>722</v>
      </c>
      <c r="BV264" s="321">
        <f t="shared" si="297"/>
        <v>732</v>
      </c>
      <c r="BW264" s="321">
        <f t="shared" si="297"/>
        <v>771</v>
      </c>
      <c r="BX264" s="321">
        <f t="shared" si="297"/>
        <v>803</v>
      </c>
      <c r="BY264" s="321">
        <f t="shared" si="297"/>
        <v>662</v>
      </c>
      <c r="BZ264" s="321">
        <f t="shared" si="297"/>
        <v>637</v>
      </c>
      <c r="CA264" s="432">
        <f>SUM(BO264:BZ264)</f>
        <v>9030</v>
      </c>
      <c r="CB264" s="320">
        <f t="shared" si="297"/>
        <v>574</v>
      </c>
      <c r="CC264" s="321">
        <f t="shared" si="297"/>
        <v>531</v>
      </c>
      <c r="CD264" s="321">
        <f t="shared" si="297"/>
        <v>716</v>
      </c>
      <c r="CE264" s="321">
        <f t="shared" si="297"/>
        <v>672</v>
      </c>
      <c r="CF264" s="321">
        <f t="shared" si="297"/>
        <v>667</v>
      </c>
      <c r="CG264" s="321">
        <f t="shared" si="297"/>
        <v>606</v>
      </c>
      <c r="CH264" s="321">
        <f t="shared" si="297"/>
        <v>604</v>
      </c>
      <c r="CI264" s="321">
        <f t="shared" si="297"/>
        <v>586</v>
      </c>
      <c r="CJ264" s="321">
        <f t="shared" si="297"/>
        <v>574</v>
      </c>
      <c r="CK264" s="321">
        <f t="shared" si="297"/>
        <v>594</v>
      </c>
      <c r="CL264" s="321">
        <f t="shared" si="297"/>
        <v>473</v>
      </c>
      <c r="CM264" s="322">
        <f t="shared" ref="CM264:DD264" si="298">+CM265+CM266</f>
        <v>496</v>
      </c>
      <c r="CN264" s="444">
        <f>SUM(CB264:CM264)</f>
        <v>7093</v>
      </c>
      <c r="CO264" s="321">
        <f t="shared" si="298"/>
        <v>330</v>
      </c>
      <c r="CP264" s="321">
        <f t="shared" si="298"/>
        <v>384</v>
      </c>
      <c r="CQ264" s="321">
        <f t="shared" si="298"/>
        <v>474</v>
      </c>
      <c r="CR264" s="321">
        <f t="shared" si="298"/>
        <v>507</v>
      </c>
      <c r="CS264" s="321">
        <f t="shared" si="298"/>
        <v>430</v>
      </c>
      <c r="CT264" s="321">
        <f t="shared" si="298"/>
        <v>452</v>
      </c>
      <c r="CU264" s="321">
        <f t="shared" si="298"/>
        <v>460</v>
      </c>
      <c r="CV264" s="321">
        <f t="shared" si="298"/>
        <v>477</v>
      </c>
      <c r="CW264" s="321">
        <f t="shared" si="298"/>
        <v>438</v>
      </c>
      <c r="CX264" s="321">
        <f t="shared" si="298"/>
        <v>465</v>
      </c>
      <c r="CY264" s="321">
        <f t="shared" si="298"/>
        <v>421</v>
      </c>
      <c r="CZ264" s="321">
        <f t="shared" si="298"/>
        <v>423</v>
      </c>
      <c r="DA264" s="432">
        <f t="shared" ref="DA264:DA266" si="299">SUM(CO264:CZ264)</f>
        <v>5261</v>
      </c>
      <c r="DB264" s="320">
        <f t="shared" si="298"/>
        <v>361</v>
      </c>
      <c r="DC264" s="321">
        <f t="shared" si="298"/>
        <v>319</v>
      </c>
      <c r="DD264" s="321">
        <f t="shared" si="298"/>
        <v>373</v>
      </c>
      <c r="DE264" s="320">
        <f>SUM($CB264:$CD264)</f>
        <v>1821</v>
      </c>
      <c r="DF264" s="388">
        <f>SUM($CO264:$CQ264)</f>
        <v>1188</v>
      </c>
      <c r="DG264" s="389">
        <f>SUM($DB264:$DD264)</f>
        <v>1053</v>
      </c>
      <c r="DH264" s="543">
        <f t="shared" si="295"/>
        <v>-11.363636363636365</v>
      </c>
      <c r="DI264" s="267"/>
      <c r="DJ264" s="266"/>
      <c r="DK264" s="268"/>
    </row>
    <row r="265" spans="1:135" ht="20.100000000000001" customHeight="1" thickBot="1" x14ac:dyDescent="0.3">
      <c r="A265" s="536"/>
      <c r="B265" s="676" t="s">
        <v>41</v>
      </c>
      <c r="C265" s="677"/>
      <c r="D265" s="155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156">
        <v>0</v>
      </c>
      <c r="P265" s="370">
        <f>+SUM(D265:O265)</f>
        <v>0</v>
      </c>
      <c r="Q265" s="155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156">
        <v>0</v>
      </c>
      <c r="AC265" s="370">
        <v>0</v>
      </c>
      <c r="AD265" s="155">
        <v>724</v>
      </c>
      <c r="AE265" s="33">
        <v>705</v>
      </c>
      <c r="AF265" s="33">
        <v>746</v>
      </c>
      <c r="AG265" s="33">
        <v>785</v>
      </c>
      <c r="AH265" s="33">
        <v>870</v>
      </c>
      <c r="AI265" s="33">
        <v>788</v>
      </c>
      <c r="AJ265" s="33">
        <v>738</v>
      </c>
      <c r="AK265" s="33">
        <v>819</v>
      </c>
      <c r="AL265" s="33">
        <v>873</v>
      </c>
      <c r="AM265" s="33">
        <v>889</v>
      </c>
      <c r="AN265" s="33">
        <v>785</v>
      </c>
      <c r="AO265" s="156">
        <v>902</v>
      </c>
      <c r="AP265" s="33">
        <v>742</v>
      </c>
      <c r="AQ265" s="33">
        <v>804</v>
      </c>
      <c r="AR265" s="33">
        <v>1032</v>
      </c>
      <c r="AS265" s="33">
        <v>849</v>
      </c>
      <c r="AT265" s="33">
        <v>1118</v>
      </c>
      <c r="AU265" s="33">
        <v>1008</v>
      </c>
      <c r="AV265" s="33">
        <v>1130</v>
      </c>
      <c r="AW265" s="33">
        <v>1078</v>
      </c>
      <c r="AX265" s="33">
        <v>1086</v>
      </c>
      <c r="AY265" s="33">
        <v>1179</v>
      </c>
      <c r="AZ265" s="33">
        <v>1063</v>
      </c>
      <c r="BA265" s="33">
        <v>1038</v>
      </c>
      <c r="BB265" s="155">
        <v>901</v>
      </c>
      <c r="BC265" s="33">
        <v>894</v>
      </c>
      <c r="BD265" s="33">
        <v>1126</v>
      </c>
      <c r="BE265" s="33">
        <v>1201</v>
      </c>
      <c r="BF265" s="33">
        <v>1169</v>
      </c>
      <c r="BG265" s="33">
        <v>1002</v>
      </c>
      <c r="BH265" s="33">
        <v>1006</v>
      </c>
      <c r="BI265" s="33">
        <v>1019</v>
      </c>
      <c r="BJ265" s="33">
        <v>1000</v>
      </c>
      <c r="BK265" s="33">
        <v>1109</v>
      </c>
      <c r="BL265" s="33">
        <v>993</v>
      </c>
      <c r="BM265" s="156">
        <v>942</v>
      </c>
      <c r="BN265" s="33">
        <f>SUM(BB265:BM265)</f>
        <v>12362</v>
      </c>
      <c r="BO265" s="155">
        <v>724</v>
      </c>
      <c r="BP265" s="33">
        <v>790</v>
      </c>
      <c r="BQ265" s="33">
        <v>713</v>
      </c>
      <c r="BR265" s="33">
        <v>830</v>
      </c>
      <c r="BS265" s="33">
        <v>813</v>
      </c>
      <c r="BT265" s="33">
        <v>742</v>
      </c>
      <c r="BU265" s="33">
        <v>712</v>
      </c>
      <c r="BV265" s="33">
        <v>720</v>
      </c>
      <c r="BW265" s="33">
        <v>759</v>
      </c>
      <c r="BX265" s="33">
        <v>792</v>
      </c>
      <c r="BY265" s="33">
        <v>651</v>
      </c>
      <c r="BZ265" s="33">
        <v>630</v>
      </c>
      <c r="CA265" s="447">
        <f>SUM(BO265:BZ265)</f>
        <v>8876</v>
      </c>
      <c r="CB265" s="155">
        <v>559</v>
      </c>
      <c r="CC265" s="33">
        <v>525</v>
      </c>
      <c r="CD265" s="33">
        <v>708</v>
      </c>
      <c r="CE265" s="33">
        <v>669</v>
      </c>
      <c r="CF265" s="33">
        <v>665</v>
      </c>
      <c r="CG265" s="33">
        <v>597</v>
      </c>
      <c r="CH265" s="33">
        <v>597</v>
      </c>
      <c r="CI265" s="33">
        <v>579</v>
      </c>
      <c r="CJ265" s="33">
        <v>569</v>
      </c>
      <c r="CK265" s="33">
        <v>582</v>
      </c>
      <c r="CL265" s="33">
        <v>464</v>
      </c>
      <c r="CM265" s="156">
        <v>492</v>
      </c>
      <c r="CN265" s="361">
        <f t="shared" si="294"/>
        <v>7006</v>
      </c>
      <c r="CO265" s="33">
        <v>323</v>
      </c>
      <c r="CP265" s="33">
        <v>382</v>
      </c>
      <c r="CQ265" s="33">
        <v>471</v>
      </c>
      <c r="CR265" s="33">
        <v>505</v>
      </c>
      <c r="CS265" s="33">
        <v>427</v>
      </c>
      <c r="CT265" s="33">
        <v>449</v>
      </c>
      <c r="CU265" s="33">
        <v>457</v>
      </c>
      <c r="CV265" s="33">
        <v>474</v>
      </c>
      <c r="CW265" s="33">
        <v>435</v>
      </c>
      <c r="CX265" s="33">
        <v>458</v>
      </c>
      <c r="CY265" s="33">
        <v>416</v>
      </c>
      <c r="CZ265" s="33">
        <v>418</v>
      </c>
      <c r="DA265" s="447">
        <f t="shared" si="299"/>
        <v>5215</v>
      </c>
      <c r="DB265" s="155">
        <v>358</v>
      </c>
      <c r="DC265" s="33">
        <v>316</v>
      </c>
      <c r="DD265" s="33">
        <v>368</v>
      </c>
      <c r="DE265" s="593">
        <f>SUM($CB265:$CD265)</f>
        <v>1792</v>
      </c>
      <c r="DF265" s="566">
        <f>SUM($CO265:$CQ265)</f>
        <v>1176</v>
      </c>
      <c r="DG265" s="527">
        <f>SUM($DB265:$DD265)</f>
        <v>1042</v>
      </c>
      <c r="DH265" s="366">
        <f t="shared" si="295"/>
        <v>-11.394557823129247</v>
      </c>
      <c r="DI265" s="267"/>
      <c r="DJ265" s="266"/>
      <c r="DK265" s="268"/>
    </row>
    <row r="266" spans="1:135" ht="20.100000000000001" customHeight="1" thickBot="1" x14ac:dyDescent="0.3">
      <c r="A266" s="536"/>
      <c r="B266" s="546" t="s">
        <v>39</v>
      </c>
      <c r="C266" s="547"/>
      <c r="D266" s="155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156">
        <v>0</v>
      </c>
      <c r="P266" s="370">
        <f>+SUM(D266:O266)</f>
        <v>0</v>
      </c>
      <c r="Q266" s="155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156">
        <v>0</v>
      </c>
      <c r="AC266" s="370">
        <v>0</v>
      </c>
      <c r="AD266" s="155">
        <v>64</v>
      </c>
      <c r="AE266" s="33">
        <v>53</v>
      </c>
      <c r="AF266" s="33">
        <v>60</v>
      </c>
      <c r="AG266" s="33">
        <v>53</v>
      </c>
      <c r="AH266" s="33">
        <v>67</v>
      </c>
      <c r="AI266" s="33">
        <v>49</v>
      </c>
      <c r="AJ266" s="33">
        <v>56</v>
      </c>
      <c r="AK266" s="33">
        <v>53</v>
      </c>
      <c r="AL266" s="33">
        <v>46</v>
      </c>
      <c r="AM266" s="33">
        <v>44</v>
      </c>
      <c r="AN266" s="33">
        <v>49</v>
      </c>
      <c r="AO266" s="156">
        <v>44</v>
      </c>
      <c r="AP266" s="33">
        <v>36</v>
      </c>
      <c r="AQ266" s="33">
        <v>41</v>
      </c>
      <c r="AR266" s="33">
        <v>49</v>
      </c>
      <c r="AS266" s="33">
        <v>27</v>
      </c>
      <c r="AT266" s="33">
        <v>45</v>
      </c>
      <c r="AU266" s="33">
        <v>46</v>
      </c>
      <c r="AV266" s="33">
        <v>29</v>
      </c>
      <c r="AW266" s="33">
        <v>37</v>
      </c>
      <c r="AX266" s="33">
        <v>36</v>
      </c>
      <c r="AY266" s="33">
        <v>31</v>
      </c>
      <c r="AZ266" s="33">
        <v>22</v>
      </c>
      <c r="BA266" s="33">
        <v>29</v>
      </c>
      <c r="BB266" s="155">
        <v>32</v>
      </c>
      <c r="BC266" s="33">
        <v>29</v>
      </c>
      <c r="BD266" s="33">
        <v>24</v>
      </c>
      <c r="BE266" s="33">
        <v>23</v>
      </c>
      <c r="BF266" s="33">
        <v>25</v>
      </c>
      <c r="BG266" s="33">
        <v>15</v>
      </c>
      <c r="BH266" s="33">
        <v>23</v>
      </c>
      <c r="BI266" s="33">
        <v>18</v>
      </c>
      <c r="BJ266" s="33">
        <v>20</v>
      </c>
      <c r="BK266" s="33">
        <v>19</v>
      </c>
      <c r="BL266" s="33">
        <v>23</v>
      </c>
      <c r="BM266" s="156">
        <v>14</v>
      </c>
      <c r="BN266" s="33">
        <f>SUM(BB266:BM266)</f>
        <v>265</v>
      </c>
      <c r="BO266" s="155">
        <v>11</v>
      </c>
      <c r="BP266" s="33">
        <v>21</v>
      </c>
      <c r="BQ266" s="33">
        <v>15</v>
      </c>
      <c r="BR266" s="33">
        <v>13</v>
      </c>
      <c r="BS266" s="33">
        <v>19</v>
      </c>
      <c r="BT266" s="33">
        <v>12</v>
      </c>
      <c r="BU266" s="33">
        <v>10</v>
      </c>
      <c r="BV266" s="33">
        <v>12</v>
      </c>
      <c r="BW266" s="33">
        <v>12</v>
      </c>
      <c r="BX266" s="33">
        <v>11</v>
      </c>
      <c r="BY266" s="33">
        <v>11</v>
      </c>
      <c r="BZ266" s="33">
        <v>7</v>
      </c>
      <c r="CA266" s="447">
        <f>SUM(BO266:BZ266)</f>
        <v>154</v>
      </c>
      <c r="CB266" s="155">
        <v>15</v>
      </c>
      <c r="CC266" s="33">
        <v>6</v>
      </c>
      <c r="CD266" s="33">
        <v>8</v>
      </c>
      <c r="CE266" s="33">
        <v>3</v>
      </c>
      <c r="CF266" s="33">
        <v>2</v>
      </c>
      <c r="CG266" s="33">
        <v>9</v>
      </c>
      <c r="CH266" s="33">
        <v>7</v>
      </c>
      <c r="CI266" s="33">
        <v>7</v>
      </c>
      <c r="CJ266" s="33">
        <v>5</v>
      </c>
      <c r="CK266" s="33">
        <v>12</v>
      </c>
      <c r="CL266" s="33">
        <v>9</v>
      </c>
      <c r="CM266" s="156">
        <v>4</v>
      </c>
      <c r="CN266" s="397">
        <f t="shared" si="294"/>
        <v>87</v>
      </c>
      <c r="CO266" s="33">
        <v>7</v>
      </c>
      <c r="CP266" s="33">
        <v>2</v>
      </c>
      <c r="CQ266" s="33">
        <v>3</v>
      </c>
      <c r="CR266" s="33">
        <v>2</v>
      </c>
      <c r="CS266" s="33">
        <v>3</v>
      </c>
      <c r="CT266" s="33">
        <v>3</v>
      </c>
      <c r="CU266" s="33">
        <v>3</v>
      </c>
      <c r="CV266" s="33">
        <v>3</v>
      </c>
      <c r="CW266" s="33">
        <v>3</v>
      </c>
      <c r="CX266" s="33">
        <v>7</v>
      </c>
      <c r="CY266" s="33">
        <v>5</v>
      </c>
      <c r="CZ266" s="33">
        <v>5</v>
      </c>
      <c r="DA266" s="447">
        <f t="shared" si="299"/>
        <v>46</v>
      </c>
      <c r="DB266" s="155">
        <v>3</v>
      </c>
      <c r="DC266" s="33">
        <v>3</v>
      </c>
      <c r="DD266" s="33">
        <v>5</v>
      </c>
      <c r="DE266" s="593">
        <f>SUM($CB266:$CD266)</f>
        <v>29</v>
      </c>
      <c r="DF266" s="566">
        <f>SUM($CO266:$CQ266)</f>
        <v>12</v>
      </c>
      <c r="DG266" s="527">
        <f>SUM($DB266:$DD266)</f>
        <v>11</v>
      </c>
      <c r="DH266" s="366">
        <f t="shared" si="295"/>
        <v>-8.3333333333333375</v>
      </c>
      <c r="DI266" s="267"/>
      <c r="DJ266" s="266"/>
      <c r="DK266" s="268"/>
    </row>
    <row r="267" spans="1:135" ht="20.100000000000001" customHeight="1" x14ac:dyDescent="0.25">
      <c r="A267" s="536"/>
      <c r="B267" s="531" t="s">
        <v>199</v>
      </c>
      <c r="C267" s="54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11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11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26"/>
      <c r="DE267" s="80"/>
      <c r="DF267" s="485"/>
      <c r="DG267" s="485"/>
      <c r="DH267" s="532"/>
      <c r="DI267" s="267"/>
      <c r="DJ267" s="266"/>
      <c r="DK267" s="268"/>
    </row>
    <row r="268" spans="1:135" ht="20.100000000000001" customHeight="1" x14ac:dyDescent="0.25">
      <c r="A268" s="536"/>
      <c r="B268" s="350"/>
      <c r="C268" s="46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80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80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80"/>
      <c r="DF268" s="80"/>
      <c r="DG268" s="80"/>
      <c r="DH268" s="530"/>
      <c r="DI268" s="267"/>
      <c r="DJ268" s="266"/>
      <c r="DK268" s="268"/>
    </row>
    <row r="269" spans="1:135" ht="20.100000000000001" customHeight="1" thickBot="1" x14ac:dyDescent="0.3">
      <c r="A269" s="536"/>
      <c r="B269" s="163" t="s">
        <v>192</v>
      </c>
      <c r="C269" s="164"/>
      <c r="D269" s="164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394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394"/>
      <c r="CD269" s="73"/>
      <c r="CE269" s="73"/>
      <c r="CF269" s="73"/>
      <c r="CG269" s="73"/>
      <c r="CH269" s="73"/>
      <c r="CI269" s="73"/>
      <c r="CJ269" s="73"/>
      <c r="CK269" s="73"/>
      <c r="CL269" s="394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81"/>
      <c r="DG269" s="81"/>
      <c r="DH269" s="81"/>
      <c r="DJ269" s="266"/>
      <c r="DK269" s="268"/>
    </row>
    <row r="270" spans="1:135" ht="17.25" customHeight="1" x14ac:dyDescent="0.25">
      <c r="A270" s="536"/>
      <c r="B270" s="130"/>
      <c r="C270" s="165"/>
      <c r="D270" s="666"/>
      <c r="E270" s="667"/>
      <c r="F270" s="667"/>
      <c r="G270" s="667"/>
      <c r="H270" s="667"/>
      <c r="I270" s="667"/>
      <c r="J270" s="667"/>
      <c r="K270" s="667"/>
      <c r="L270" s="667"/>
      <c r="M270" s="667"/>
      <c r="N270" s="667"/>
      <c r="O270" s="667"/>
      <c r="P270" s="661" t="s">
        <v>76</v>
      </c>
      <c r="Q270" s="663"/>
      <c r="R270" s="664"/>
      <c r="S270" s="664"/>
      <c r="T270" s="664"/>
      <c r="U270" s="664"/>
      <c r="V270" s="664"/>
      <c r="W270" s="664"/>
      <c r="X270" s="664"/>
      <c r="Y270" s="664"/>
      <c r="Z270" s="664"/>
      <c r="AA270" s="664"/>
      <c r="AB270" s="665"/>
      <c r="AC270" s="661" t="s">
        <v>75</v>
      </c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  <c r="AP270" s="261"/>
      <c r="AQ270" s="262"/>
      <c r="AR270" s="262"/>
      <c r="AS270" s="262"/>
      <c r="AT270" s="262"/>
      <c r="AU270" s="262"/>
      <c r="AV270" s="262"/>
      <c r="AW270" s="262"/>
      <c r="AX270" s="262"/>
      <c r="AY270" s="262"/>
      <c r="AZ270" s="262"/>
      <c r="BA270" s="406"/>
      <c r="BB270" s="262"/>
      <c r="BC270" s="262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682" t="s">
        <v>168</v>
      </c>
      <c r="BO270" s="261"/>
      <c r="BP270" s="262"/>
      <c r="BQ270" s="262"/>
      <c r="BR270" s="262"/>
      <c r="BS270" s="262"/>
      <c r="BT270" s="262"/>
      <c r="BU270" s="262"/>
      <c r="BV270" s="262"/>
      <c r="BW270" s="384"/>
      <c r="BX270" s="384"/>
      <c r="BY270" s="384"/>
      <c r="BZ270" s="384"/>
      <c r="CA270" s="563"/>
      <c r="CB270" s="578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73"/>
      <c r="CN270" s="384"/>
      <c r="CO270" s="578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73"/>
      <c r="DA270" s="384"/>
      <c r="DB270" s="578"/>
      <c r="DC270" s="384"/>
      <c r="DD270" s="384"/>
      <c r="DE270" s="549"/>
      <c r="DF270" s="603"/>
      <c r="DG270" s="81"/>
      <c r="DH270" s="81"/>
      <c r="DJ270" s="268"/>
      <c r="DK270" s="268"/>
    </row>
    <row r="271" spans="1:135" s="40" customFormat="1" ht="20.100000000000001" customHeight="1" thickBot="1" x14ac:dyDescent="0.3">
      <c r="A271" s="536"/>
      <c r="B271" s="686" t="s">
        <v>47</v>
      </c>
      <c r="C271" s="687"/>
      <c r="D271" s="131" t="s">
        <v>2</v>
      </c>
      <c r="E271" s="132" t="s">
        <v>3</v>
      </c>
      <c r="F271" s="132" t="s">
        <v>4</v>
      </c>
      <c r="G271" s="132" t="s">
        <v>5</v>
      </c>
      <c r="H271" s="132" t="s">
        <v>6</v>
      </c>
      <c r="I271" s="132" t="s">
        <v>7</v>
      </c>
      <c r="J271" s="132" t="s">
        <v>43</v>
      </c>
      <c r="K271" s="132" t="s">
        <v>44</v>
      </c>
      <c r="L271" s="132" t="s">
        <v>45</v>
      </c>
      <c r="M271" s="132" t="s">
        <v>65</v>
      </c>
      <c r="N271" s="132" t="s">
        <v>66</v>
      </c>
      <c r="O271" s="132" t="s">
        <v>67</v>
      </c>
      <c r="P271" s="662"/>
      <c r="Q271" s="263" t="s">
        <v>2</v>
      </c>
      <c r="R271" s="264" t="s">
        <v>3</v>
      </c>
      <c r="S271" s="264" t="s">
        <v>4</v>
      </c>
      <c r="T271" s="264" t="s">
        <v>5</v>
      </c>
      <c r="U271" s="264" t="s">
        <v>6</v>
      </c>
      <c r="V271" s="264" t="s">
        <v>7</v>
      </c>
      <c r="W271" s="264" t="s">
        <v>43</v>
      </c>
      <c r="X271" s="264" t="s">
        <v>44</v>
      </c>
      <c r="Y271" s="264" t="s">
        <v>45</v>
      </c>
      <c r="Z271" s="264" t="s">
        <v>65</v>
      </c>
      <c r="AA271" s="264" t="s">
        <v>66</v>
      </c>
      <c r="AB271" s="407" t="s">
        <v>67</v>
      </c>
      <c r="AC271" s="662"/>
      <c r="AD271" s="264" t="s">
        <v>2</v>
      </c>
      <c r="AE271" s="264" t="s">
        <v>3</v>
      </c>
      <c r="AF271" s="264" t="s">
        <v>4</v>
      </c>
      <c r="AG271" s="264" t="s">
        <v>5</v>
      </c>
      <c r="AH271" s="264" t="s">
        <v>6</v>
      </c>
      <c r="AI271" s="264" t="s">
        <v>7</v>
      </c>
      <c r="AJ271" s="264" t="s">
        <v>43</v>
      </c>
      <c r="AK271" s="264" t="s">
        <v>44</v>
      </c>
      <c r="AL271" s="264" t="s">
        <v>45</v>
      </c>
      <c r="AM271" s="264" t="s">
        <v>65</v>
      </c>
      <c r="AN271" s="264" t="s">
        <v>66</v>
      </c>
      <c r="AO271" s="264" t="s">
        <v>67</v>
      </c>
      <c r="AP271" s="263" t="s">
        <v>2</v>
      </c>
      <c r="AQ271" s="264" t="s">
        <v>3</v>
      </c>
      <c r="AR271" s="264" t="s">
        <v>4</v>
      </c>
      <c r="AS271" s="264" t="s">
        <v>5</v>
      </c>
      <c r="AT271" s="264" t="s">
        <v>6</v>
      </c>
      <c r="AU271" s="264" t="s">
        <v>7</v>
      </c>
      <c r="AV271" s="264" t="s">
        <v>43</v>
      </c>
      <c r="AW271" s="264" t="s">
        <v>44</v>
      </c>
      <c r="AX271" s="264" t="s">
        <v>45</v>
      </c>
      <c r="AY271" s="264" t="s">
        <v>65</v>
      </c>
      <c r="AZ271" s="264" t="s">
        <v>66</v>
      </c>
      <c r="BA271" s="407" t="s">
        <v>67</v>
      </c>
      <c r="BB271" s="264" t="s">
        <v>2</v>
      </c>
      <c r="BC271" s="264" t="s">
        <v>3</v>
      </c>
      <c r="BD271" s="264" t="s">
        <v>4</v>
      </c>
      <c r="BE271" s="264" t="s">
        <v>5</v>
      </c>
      <c r="BF271" s="264" t="s">
        <v>6</v>
      </c>
      <c r="BG271" s="264" t="s">
        <v>7</v>
      </c>
      <c r="BH271" s="264" t="s">
        <v>43</v>
      </c>
      <c r="BI271" s="264" t="s">
        <v>44</v>
      </c>
      <c r="BJ271" s="264" t="s">
        <v>45</v>
      </c>
      <c r="BK271" s="264" t="s">
        <v>65</v>
      </c>
      <c r="BL271" s="264" t="s">
        <v>66</v>
      </c>
      <c r="BM271" s="264" t="s">
        <v>67</v>
      </c>
      <c r="BN271" s="683"/>
      <c r="BO271" s="263" t="s">
        <v>2</v>
      </c>
      <c r="BP271" s="264" t="s">
        <v>3</v>
      </c>
      <c r="BQ271" s="264" t="s">
        <v>4</v>
      </c>
      <c r="BR271" s="264" t="s">
        <v>5</v>
      </c>
      <c r="BS271" s="264" t="s">
        <v>6</v>
      </c>
      <c r="BT271" s="264" t="s">
        <v>7</v>
      </c>
      <c r="BU271" s="264" t="s">
        <v>43</v>
      </c>
      <c r="BV271" s="264" t="s">
        <v>44</v>
      </c>
      <c r="BW271" s="385" t="s">
        <v>45</v>
      </c>
      <c r="BX271" s="385" t="s">
        <v>65</v>
      </c>
      <c r="BY271" s="385" t="s">
        <v>66</v>
      </c>
      <c r="BZ271" s="385" t="s">
        <v>67</v>
      </c>
      <c r="CA271" s="564" t="s">
        <v>200</v>
      </c>
      <c r="CB271" s="579" t="s">
        <v>2</v>
      </c>
      <c r="CC271" s="385" t="s">
        <v>3</v>
      </c>
      <c r="CD271" s="385" t="s">
        <v>4</v>
      </c>
      <c r="CE271" s="385" t="s">
        <v>5</v>
      </c>
      <c r="CF271" s="385" t="s">
        <v>6</v>
      </c>
      <c r="CG271" s="385" t="s">
        <v>7</v>
      </c>
      <c r="CH271" s="385" t="str">
        <f>+CH11</f>
        <v>Jul</v>
      </c>
      <c r="CI271" s="385" t="str">
        <f>+CI11</f>
        <v>Ago</v>
      </c>
      <c r="CJ271" s="385" t="str">
        <f>+CJ11</f>
        <v>Sep</v>
      </c>
      <c r="CK271" s="385" t="s">
        <v>65</v>
      </c>
      <c r="CL271" s="385" t="s">
        <v>66</v>
      </c>
      <c r="CM271" s="374" t="s">
        <v>67</v>
      </c>
      <c r="CN271" s="385" t="s">
        <v>220</v>
      </c>
      <c r="CO271" s="579" t="s">
        <v>2</v>
      </c>
      <c r="CP271" s="385" t="s">
        <v>3</v>
      </c>
      <c r="CQ271" s="385" t="s">
        <v>4</v>
      </c>
      <c r="CR271" s="385" t="s">
        <v>5</v>
      </c>
      <c r="CS271" s="385" t="s">
        <v>6</v>
      </c>
      <c r="CT271" s="385" t="s">
        <v>7</v>
      </c>
      <c r="CU271" s="385" t="s">
        <v>43</v>
      </c>
      <c r="CV271" s="385" t="s">
        <v>44</v>
      </c>
      <c r="CW271" s="385" t="s">
        <v>45</v>
      </c>
      <c r="CX271" s="385" t="s">
        <v>65</v>
      </c>
      <c r="CY271" s="385" t="s">
        <v>66</v>
      </c>
      <c r="CZ271" s="374" t="s">
        <v>67</v>
      </c>
      <c r="DA271" s="385" t="s">
        <v>226</v>
      </c>
      <c r="DB271" s="579" t="s">
        <v>2</v>
      </c>
      <c r="DC271" s="385" t="s">
        <v>3</v>
      </c>
      <c r="DD271" s="385" t="s">
        <v>4</v>
      </c>
      <c r="DE271" s="549"/>
      <c r="DF271" s="144"/>
      <c r="DG271" s="144"/>
      <c r="DH271" s="144"/>
      <c r="DI271" s="235"/>
      <c r="DJ271" s="235"/>
      <c r="DK271" s="268"/>
      <c r="DL271" s="235"/>
      <c r="DM271" s="235"/>
      <c r="DN271" s="210"/>
      <c r="DO271" s="220"/>
      <c r="DP271" s="220"/>
      <c r="DQ271" s="210"/>
      <c r="DR271" s="210"/>
      <c r="DS271" s="210"/>
      <c r="DT271" s="210"/>
      <c r="DU271" s="210"/>
      <c r="DV271" s="210"/>
      <c r="DW271" s="210"/>
      <c r="DX271" s="210"/>
      <c r="DY271" s="210"/>
      <c r="DZ271" s="210"/>
      <c r="EA271" s="210"/>
      <c r="EB271" s="210"/>
      <c r="EC271" s="210"/>
      <c r="ED271" s="210"/>
      <c r="EE271" s="210"/>
    </row>
    <row r="272" spans="1:135" s="43" customFormat="1" ht="20.100000000000001" customHeight="1" x14ac:dyDescent="0.25">
      <c r="A272" s="536"/>
      <c r="B272" s="48" t="s">
        <v>52</v>
      </c>
      <c r="C272" s="70"/>
      <c r="D272" s="395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18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8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6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69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69"/>
      <c r="BO272" s="69"/>
      <c r="BP272" s="30"/>
      <c r="BQ272" s="30"/>
      <c r="BR272" s="30"/>
      <c r="BS272" s="30"/>
      <c r="BT272" s="30"/>
      <c r="BU272" s="30"/>
      <c r="BV272" s="30"/>
      <c r="BW272" s="111"/>
      <c r="BX272" s="111"/>
      <c r="BY272" s="111"/>
      <c r="BZ272" s="111"/>
      <c r="CA272" s="565"/>
      <c r="CB272" s="548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246"/>
      <c r="CN272" s="111"/>
      <c r="CO272" s="548"/>
      <c r="CP272" s="111"/>
      <c r="CQ272" s="111"/>
      <c r="CR272" s="111"/>
      <c r="CS272" s="111"/>
      <c r="CT272" s="80"/>
      <c r="CU272" s="80"/>
      <c r="CV272" s="80"/>
      <c r="CW272" s="80"/>
      <c r="CX272" s="80"/>
      <c r="CY272" s="80"/>
      <c r="CZ272" s="27"/>
      <c r="DA272" s="80"/>
      <c r="DB272" s="549"/>
      <c r="DC272" s="80"/>
      <c r="DD272" s="80"/>
      <c r="DE272" s="549"/>
      <c r="DF272" s="145"/>
      <c r="DG272" s="145"/>
      <c r="DH272" s="145"/>
      <c r="DI272" s="236"/>
      <c r="DJ272" s="236"/>
      <c r="DK272" s="268"/>
      <c r="DL272" s="236"/>
      <c r="DM272" s="236"/>
      <c r="DN272" s="211"/>
      <c r="DO272" s="221"/>
      <c r="DP272" s="221"/>
      <c r="DQ272" s="211"/>
      <c r="DR272" s="211"/>
      <c r="DS272" s="211"/>
      <c r="DT272" s="211"/>
      <c r="DU272" s="211"/>
      <c r="DV272" s="211"/>
      <c r="DW272" s="211"/>
      <c r="DX272" s="211"/>
      <c r="DY272" s="211"/>
      <c r="DZ272" s="211"/>
      <c r="EA272" s="211"/>
      <c r="EB272" s="211"/>
      <c r="EC272" s="211"/>
      <c r="ED272" s="211"/>
      <c r="EE272" s="211"/>
    </row>
    <row r="273" spans="1:115" ht="20.100000000000001" customHeight="1" thickBot="1" x14ac:dyDescent="0.25">
      <c r="A273" s="536"/>
      <c r="B273" s="643" t="s">
        <v>62</v>
      </c>
      <c r="C273" s="644"/>
      <c r="D273" s="243">
        <f>+(D213+D234+D241+D252+D261)/(D223+D238+D246+D255+D265)*1000000</f>
        <v>6994.0144640152284</v>
      </c>
      <c r="E273" s="244">
        <f t="shared" ref="E273:BP273" si="300">+(E213+E234+E241+E252+E259)/(E223+E238+E246+E255+E264)*1000000</f>
        <v>6700.0286369800979</v>
      </c>
      <c r="F273" s="244">
        <f t="shared" si="300"/>
        <v>6704.1927973822267</v>
      </c>
      <c r="G273" s="244">
        <f t="shared" si="300"/>
        <v>7242.7173906674989</v>
      </c>
      <c r="H273" s="244">
        <f t="shared" si="300"/>
        <v>6375.1049396999088</v>
      </c>
      <c r="I273" s="244">
        <f t="shared" si="300"/>
        <v>6391.4806707805128</v>
      </c>
      <c r="J273" s="244">
        <f t="shared" si="300"/>
        <v>6720.2920815071557</v>
      </c>
      <c r="K273" s="244">
        <f t="shared" si="300"/>
        <v>6332.1883734693283</v>
      </c>
      <c r="L273" s="244">
        <f t="shared" si="300"/>
        <v>7140.3545413130032</v>
      </c>
      <c r="M273" s="244">
        <f t="shared" si="300"/>
        <v>7386.8286313695826</v>
      </c>
      <c r="N273" s="244">
        <f t="shared" si="300"/>
        <v>7056.0225465133835</v>
      </c>
      <c r="O273" s="244">
        <f t="shared" si="300"/>
        <v>7619.1476933791409</v>
      </c>
      <c r="P273" s="397">
        <f t="shared" si="300"/>
        <v>6909.4229696788643</v>
      </c>
      <c r="Q273" s="244">
        <f t="shared" si="300"/>
        <v>6649.8887177649212</v>
      </c>
      <c r="R273" s="244">
        <f t="shared" si="300"/>
        <v>6681.9521330400576</v>
      </c>
      <c r="S273" s="244">
        <f t="shared" si="300"/>
        <v>6974.3353133963383</v>
      </c>
      <c r="T273" s="244">
        <f t="shared" si="300"/>
        <v>7001.5314339936704</v>
      </c>
      <c r="U273" s="244">
        <f t="shared" si="300"/>
        <v>6465.3527367148345</v>
      </c>
      <c r="V273" s="244">
        <f t="shared" si="300"/>
        <v>6501.1272407900851</v>
      </c>
      <c r="W273" s="244">
        <f t="shared" si="300"/>
        <v>7157.2900309839788</v>
      </c>
      <c r="X273" s="244">
        <f t="shared" si="300"/>
        <v>7260.365101693601</v>
      </c>
      <c r="Y273" s="244">
        <f t="shared" si="300"/>
        <v>6946.8084092051658</v>
      </c>
      <c r="Z273" s="244">
        <f t="shared" si="300"/>
        <v>7452.9920164509513</v>
      </c>
      <c r="AA273" s="244">
        <f t="shared" si="300"/>
        <v>7040.5849014400501</v>
      </c>
      <c r="AB273" s="244">
        <f t="shared" si="300"/>
        <v>7929.5149940394886</v>
      </c>
      <c r="AC273" s="397">
        <f t="shared" si="300"/>
        <v>7036.192306246252</v>
      </c>
      <c r="AD273" s="244">
        <f t="shared" si="300"/>
        <v>7198.7004975888976</v>
      </c>
      <c r="AE273" s="244">
        <f t="shared" si="300"/>
        <v>7477.1033186580016</v>
      </c>
      <c r="AF273" s="244">
        <f t="shared" si="300"/>
        <v>7839.7161240276355</v>
      </c>
      <c r="AG273" s="244">
        <f t="shared" si="300"/>
        <v>8070.8531870703555</v>
      </c>
      <c r="AH273" s="244">
        <f t="shared" si="300"/>
        <v>8268.1736297506777</v>
      </c>
      <c r="AI273" s="244">
        <f t="shared" si="300"/>
        <v>7854.4805673061537</v>
      </c>
      <c r="AJ273" s="244">
        <f t="shared" si="300"/>
        <v>9763.8630330538163</v>
      </c>
      <c r="AK273" s="244">
        <f t="shared" si="300"/>
        <v>8511.3066469123023</v>
      </c>
      <c r="AL273" s="244">
        <f t="shared" si="300"/>
        <v>9131.3422749368674</v>
      </c>
      <c r="AM273" s="244">
        <f t="shared" si="300"/>
        <v>8530.4826928422317</v>
      </c>
      <c r="AN273" s="244">
        <f t="shared" si="300"/>
        <v>8701.3816037546803</v>
      </c>
      <c r="AO273" s="244">
        <f t="shared" si="300"/>
        <v>9573.043852526469</v>
      </c>
      <c r="AP273" s="243">
        <f t="shared" si="300"/>
        <v>7944.5262111773209</v>
      </c>
      <c r="AQ273" s="244">
        <f t="shared" si="300"/>
        <v>7141.4697639852202</v>
      </c>
      <c r="AR273" s="244">
        <f t="shared" si="300"/>
        <v>8186.2766929520149</v>
      </c>
      <c r="AS273" s="244">
        <f t="shared" si="300"/>
        <v>8604.2160934800722</v>
      </c>
      <c r="AT273" s="244">
        <f t="shared" si="300"/>
        <v>8807.0830682392861</v>
      </c>
      <c r="AU273" s="244">
        <f t="shared" si="300"/>
        <v>8096.8504652461997</v>
      </c>
      <c r="AV273" s="244">
        <f t="shared" si="300"/>
        <v>9444.0943419167597</v>
      </c>
      <c r="AW273" s="244">
        <f t="shared" si="300"/>
        <v>8840.2715879553671</v>
      </c>
      <c r="AX273" s="244">
        <f t="shared" si="300"/>
        <v>8328.6617760657264</v>
      </c>
      <c r="AY273" s="244">
        <f t="shared" si="300"/>
        <v>10021.328278412395</v>
      </c>
      <c r="AZ273" s="244">
        <f t="shared" si="300"/>
        <v>9165.1003270760702</v>
      </c>
      <c r="BA273" s="244">
        <f t="shared" si="300"/>
        <v>9655.8296993968634</v>
      </c>
      <c r="BB273" s="243">
        <f t="shared" si="300"/>
        <v>9785.2486183243309</v>
      </c>
      <c r="BC273" s="244">
        <f t="shared" si="300"/>
        <v>8706.5081503878737</v>
      </c>
      <c r="BD273" s="244">
        <f t="shared" si="300"/>
        <v>9081.7032794831957</v>
      </c>
      <c r="BE273" s="244">
        <f t="shared" si="300"/>
        <v>10275.462401105571</v>
      </c>
      <c r="BF273" s="244">
        <f t="shared" si="300"/>
        <v>9377.6624980665983</v>
      </c>
      <c r="BG273" s="244">
        <f t="shared" si="300"/>
        <v>9027.5163889504074</v>
      </c>
      <c r="BH273" s="244">
        <f t="shared" si="300"/>
        <v>9647.927593908038</v>
      </c>
      <c r="BI273" s="244">
        <f t="shared" si="300"/>
        <v>9207.8293233445729</v>
      </c>
      <c r="BJ273" s="244">
        <f t="shared" si="300"/>
        <v>8932.5281422322259</v>
      </c>
      <c r="BK273" s="244">
        <f t="shared" si="300"/>
        <v>9919.7526558582485</v>
      </c>
      <c r="BL273" s="244">
        <f t="shared" si="300"/>
        <v>9501.7696716850805</v>
      </c>
      <c r="BM273" s="244">
        <f t="shared" si="300"/>
        <v>10690.251307913426</v>
      </c>
      <c r="BN273" s="243">
        <f t="shared" si="300"/>
        <v>9539.8429245431344</v>
      </c>
      <c r="BO273" s="243">
        <f t="shared" si="300"/>
        <v>10388.55593312276</v>
      </c>
      <c r="BP273" s="244">
        <f t="shared" si="300"/>
        <v>9216.8740186098257</v>
      </c>
      <c r="BQ273" s="244">
        <f t="shared" ref="BQ273:CL273" si="301">+(BQ213+BQ234+BQ241+BQ252+BQ259)/(BQ223+BQ238+BQ246+BQ255+BQ264)*1000000</f>
        <v>8785.1338560901331</v>
      </c>
      <c r="BR273" s="244">
        <f t="shared" si="301"/>
        <v>10299.38457561695</v>
      </c>
      <c r="BS273" s="244">
        <f t="shared" si="301"/>
        <v>9691.922217558953</v>
      </c>
      <c r="BT273" s="244">
        <f t="shared" si="301"/>
        <v>8773.6485750812008</v>
      </c>
      <c r="BU273" s="244">
        <f t="shared" si="301"/>
        <v>11123.5716362413</v>
      </c>
      <c r="BV273" s="244">
        <f t="shared" si="301"/>
        <v>9246.3651193849564</v>
      </c>
      <c r="BW273" s="244">
        <f t="shared" si="301"/>
        <v>10447.103367611277</v>
      </c>
      <c r="BX273" s="244">
        <f t="shared" si="301"/>
        <v>11761.685032556115</v>
      </c>
      <c r="BY273" s="244">
        <f t="shared" si="301"/>
        <v>9265.6771187537906</v>
      </c>
      <c r="BZ273" s="244">
        <f t="shared" si="301"/>
        <v>11082.181696053609</v>
      </c>
      <c r="CA273" s="397">
        <f t="shared" si="301"/>
        <v>10036.108947791941</v>
      </c>
      <c r="CB273" s="243">
        <f t="shared" si="301"/>
        <v>9150.5276354429898</v>
      </c>
      <c r="CC273" s="244">
        <f t="shared" si="301"/>
        <v>8663.5851264271314</v>
      </c>
      <c r="CD273" s="244">
        <f t="shared" si="301"/>
        <v>7160.0005763949666</v>
      </c>
      <c r="CE273" s="244">
        <f t="shared" si="301"/>
        <v>5273.4496624157264</v>
      </c>
      <c r="CF273" s="244">
        <f t="shared" si="301"/>
        <v>5009.2889234180057</v>
      </c>
      <c r="CG273" s="244">
        <f t="shared" si="301"/>
        <v>5587.4486914444533</v>
      </c>
      <c r="CH273" s="244">
        <f t="shared" si="301"/>
        <v>5215.5724052006299</v>
      </c>
      <c r="CI273" s="244">
        <f t="shared" si="301"/>
        <v>4226.1824763235909</v>
      </c>
      <c r="CJ273" s="244">
        <f t="shared" si="301"/>
        <v>4820.9216282309726</v>
      </c>
      <c r="CK273" s="244">
        <f t="shared" si="301"/>
        <v>4535.842521712596</v>
      </c>
      <c r="CL273" s="244">
        <f t="shared" si="301"/>
        <v>3417.4267909594796</v>
      </c>
      <c r="CM273" s="245">
        <f t="shared" ref="CM273:CO273" si="302">+(CM213+CM234+CM241+CM252+CM259)/(CM223+CM238+CM246+CM255+CM264)*1000000</f>
        <v>3988.7526726431947</v>
      </c>
      <c r="CN273" s="245">
        <f t="shared" si="302"/>
        <v>5044.74335059033</v>
      </c>
      <c r="CO273" s="243">
        <f t="shared" si="302"/>
        <v>3169.687652231255</v>
      </c>
      <c r="CP273" s="244">
        <f t="shared" ref="CP273:CQ273" si="303">+(CP213+CP234+CP241+CP252+CP259)/(CP223+CP238+CP246+CP255+CP264)*1000000</f>
        <v>3030.3334029997354</v>
      </c>
      <c r="CQ273" s="244">
        <f t="shared" si="303"/>
        <v>3050.4067880103034</v>
      </c>
      <c r="CR273" s="244">
        <f t="shared" ref="CR273:CS273" si="304">+(CR213+CR234+CR241+CR252+CR259)/(CR223+CR238+CR246+CR255+CR264)*1000000</f>
        <v>3030.2772144913347</v>
      </c>
      <c r="CS273" s="244">
        <f t="shared" si="304"/>
        <v>2918.200735415227</v>
      </c>
      <c r="CT273" s="244">
        <f t="shared" ref="CT273:CU273" si="305">+(CT213+CT234+CT241+CT252+CT259)/(CT223+CT238+CT246+CT255+CT264)*1000000</f>
        <v>3099.9016970470648</v>
      </c>
      <c r="CU273" s="244">
        <f t="shared" si="305"/>
        <v>2686.2472724569047</v>
      </c>
      <c r="CV273" s="244">
        <f t="shared" ref="CV273:CW273" si="306">+(CV213+CV234+CV241+CV252+CV259)/(CV223+CV238+CV246+CV255+CV264)*1000000</f>
        <v>2667.9348902236839</v>
      </c>
      <c r="CW273" s="244">
        <f t="shared" si="306"/>
        <v>2781.6987217785118</v>
      </c>
      <c r="CX273" s="244">
        <f t="shared" ref="CX273:CY273" si="307">+(CX213+CX234+CX241+CX252+CX259)/(CX223+CX238+CX246+CX255+CX264)*1000000</f>
        <v>2542.1781293231679</v>
      </c>
      <c r="CY273" s="244">
        <f t="shared" si="307"/>
        <v>2704.5650262949366</v>
      </c>
      <c r="CZ273" s="245">
        <f t="shared" ref="CZ273:DB273" si="308">+(CZ213+CZ234+CZ241+CZ252+CZ259)/(CZ223+CZ238+CZ246+CZ255+CZ264)*1000000</f>
        <v>3286.8243092170283</v>
      </c>
      <c r="DA273" s="245">
        <f t="shared" si="308"/>
        <v>2903.0477022329592</v>
      </c>
      <c r="DB273" s="243">
        <f t="shared" si="308"/>
        <v>2469.7360847601312</v>
      </c>
      <c r="DC273" s="244">
        <f t="shared" ref="DC273:DD273" si="309">+(DC213+DC234+DC241+DC252+DC259)/(DC223+DC238+DC246+DC255+DC264)*1000000</f>
        <v>2243.4131678879435</v>
      </c>
      <c r="DD273" s="244">
        <f t="shared" si="309"/>
        <v>2580.3600535459918</v>
      </c>
      <c r="DE273" s="137"/>
      <c r="DF273" s="81"/>
      <c r="DG273" s="81"/>
      <c r="DH273" s="81"/>
      <c r="DK273" s="268"/>
    </row>
    <row r="274" spans="1:115" ht="20.100000000000001" customHeight="1" x14ac:dyDescent="0.25">
      <c r="A274" s="536"/>
      <c r="B274" s="28" t="s">
        <v>53</v>
      </c>
      <c r="C274" s="29"/>
      <c r="D274" s="52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5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9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98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98"/>
      <c r="BO274" s="398"/>
      <c r="BP274" s="37"/>
      <c r="BQ274" s="37"/>
      <c r="BR274" s="37"/>
      <c r="BS274" s="37"/>
      <c r="BT274" s="37"/>
      <c r="BU274" s="37"/>
      <c r="BV274" s="37"/>
      <c r="BW274" s="80"/>
      <c r="BX274" s="80"/>
      <c r="BY274" s="80"/>
      <c r="BZ274" s="80"/>
      <c r="CA274" s="25"/>
      <c r="CB274" s="549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27"/>
      <c r="CN274" s="80"/>
      <c r="CO274" s="549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27"/>
      <c r="DA274" s="80"/>
      <c r="DB274" s="549"/>
      <c r="DC274" s="80"/>
      <c r="DD274" s="80"/>
      <c r="DE274" s="549"/>
      <c r="DF274" s="81"/>
      <c r="DG274" s="81"/>
      <c r="DH274" s="81"/>
      <c r="DK274" s="268"/>
    </row>
    <row r="275" spans="1:115" ht="20.100000000000001" customHeight="1" thickBot="1" x14ac:dyDescent="0.25">
      <c r="A275" s="536"/>
      <c r="B275" s="643" t="s">
        <v>62</v>
      </c>
      <c r="C275" s="644"/>
      <c r="D275" s="243">
        <f>+(D218+D236+D263)/(D227+D239+D266)*1000000</f>
        <v>66969.351410325908</v>
      </c>
      <c r="E275" s="244">
        <f t="shared" ref="E275:BP275" si="310">+(E218+E236+E263)/(E227+E239+E266)*1000000</f>
        <v>64161.14569767459</v>
      </c>
      <c r="F275" s="244">
        <f t="shared" si="310"/>
        <v>64031.750710863744</v>
      </c>
      <c r="G275" s="244">
        <f t="shared" si="310"/>
        <v>67092.603911707571</v>
      </c>
      <c r="H275" s="244">
        <f t="shared" si="310"/>
        <v>75324.480524418454</v>
      </c>
      <c r="I275" s="244">
        <f t="shared" si="310"/>
        <v>74513.844525763154</v>
      </c>
      <c r="J275" s="244">
        <f t="shared" si="310"/>
        <v>73880.601738829864</v>
      </c>
      <c r="K275" s="244">
        <f t="shared" si="310"/>
        <v>79388.275972298405</v>
      </c>
      <c r="L275" s="244">
        <f t="shared" si="310"/>
        <v>68490.873010843628</v>
      </c>
      <c r="M275" s="244">
        <f t="shared" si="310"/>
        <v>72650.732827051106</v>
      </c>
      <c r="N275" s="244">
        <f t="shared" si="310"/>
        <v>72250.441003269836</v>
      </c>
      <c r="O275" s="245">
        <f t="shared" si="310"/>
        <v>71954.139975154423</v>
      </c>
      <c r="P275" s="243">
        <f t="shared" si="310"/>
        <v>71082.499558136056</v>
      </c>
      <c r="Q275" s="243">
        <f t="shared" si="310"/>
        <v>73930.81219379227</v>
      </c>
      <c r="R275" s="244">
        <f t="shared" si="310"/>
        <v>65188.845843350093</v>
      </c>
      <c r="S275" s="244">
        <f t="shared" si="310"/>
        <v>63817.720840542715</v>
      </c>
      <c r="T275" s="244">
        <f t="shared" si="310"/>
        <v>77335.390399070544</v>
      </c>
      <c r="U275" s="244">
        <f t="shared" si="310"/>
        <v>72881.988099084789</v>
      </c>
      <c r="V275" s="244">
        <f t="shared" si="310"/>
        <v>70145.900803895303</v>
      </c>
      <c r="W275" s="244">
        <f t="shared" si="310"/>
        <v>68374.225717435998</v>
      </c>
      <c r="X275" s="244">
        <f t="shared" si="310"/>
        <v>66167.099341822206</v>
      </c>
      <c r="Y275" s="244">
        <f t="shared" si="310"/>
        <v>62338.438429161382</v>
      </c>
      <c r="Z275" s="244">
        <f t="shared" si="310"/>
        <v>65295.469484618436</v>
      </c>
      <c r="AA275" s="244">
        <f t="shared" si="310"/>
        <v>70095.975387350831</v>
      </c>
      <c r="AB275" s="245">
        <f t="shared" si="310"/>
        <v>78350.350150044891</v>
      </c>
      <c r="AC275" s="243">
        <f t="shared" si="310"/>
        <v>69549.478221692363</v>
      </c>
      <c r="AD275" s="243">
        <f t="shared" si="310"/>
        <v>70423.494266765381</v>
      </c>
      <c r="AE275" s="244">
        <f t="shared" si="310"/>
        <v>64344.208189705554</v>
      </c>
      <c r="AF275" s="244">
        <f t="shared" si="310"/>
        <v>67223.992509859032</v>
      </c>
      <c r="AG275" s="244">
        <f t="shared" si="310"/>
        <v>86118.936272266583</v>
      </c>
      <c r="AH275" s="244">
        <f t="shared" si="310"/>
        <v>88044.545103181532</v>
      </c>
      <c r="AI275" s="244">
        <f t="shared" si="310"/>
        <v>78206.869396091817</v>
      </c>
      <c r="AJ275" s="244">
        <f t="shared" si="310"/>
        <v>81958.198002619203</v>
      </c>
      <c r="AK275" s="244">
        <f t="shared" si="310"/>
        <v>79011.922123028897</v>
      </c>
      <c r="AL275" s="244">
        <f t="shared" si="310"/>
        <v>81729.892452607659</v>
      </c>
      <c r="AM275" s="244">
        <f t="shared" si="310"/>
        <v>79782.598484106056</v>
      </c>
      <c r="AN275" s="244">
        <f t="shared" si="310"/>
        <v>72712.930464116493</v>
      </c>
      <c r="AO275" s="245">
        <f t="shared" si="310"/>
        <v>85786.616494730217</v>
      </c>
      <c r="AP275" s="243">
        <f t="shared" si="310"/>
        <v>74512.56099001503</v>
      </c>
      <c r="AQ275" s="244">
        <f t="shared" si="310"/>
        <v>74974.97385006462</v>
      </c>
      <c r="AR275" s="244">
        <f t="shared" si="310"/>
        <v>77630.042741530968</v>
      </c>
      <c r="AS275" s="244">
        <f t="shared" si="310"/>
        <v>98061.699709101362</v>
      </c>
      <c r="AT275" s="244">
        <f t="shared" si="310"/>
        <v>96505.33223121069</v>
      </c>
      <c r="AU275" s="244">
        <f t="shared" si="310"/>
        <v>84339.67699348749</v>
      </c>
      <c r="AV275" s="244">
        <f t="shared" si="310"/>
        <v>76959.926780720809</v>
      </c>
      <c r="AW275" s="244">
        <f t="shared" si="310"/>
        <v>75110.244570783922</v>
      </c>
      <c r="AX275" s="244">
        <f t="shared" si="310"/>
        <v>78953.961505724248</v>
      </c>
      <c r="AY275" s="244">
        <f t="shared" si="310"/>
        <v>79413.123942750404</v>
      </c>
      <c r="AZ275" s="244">
        <f t="shared" si="310"/>
        <v>76806.925523508064</v>
      </c>
      <c r="BA275" s="245">
        <f t="shared" si="310"/>
        <v>84547.998755073888</v>
      </c>
      <c r="BB275" s="243">
        <f t="shared" si="310"/>
        <v>79291.624081247472</v>
      </c>
      <c r="BC275" s="244">
        <f t="shared" si="310"/>
        <v>79455.429773190961</v>
      </c>
      <c r="BD275" s="244">
        <f t="shared" si="310"/>
        <v>83114.453904808048</v>
      </c>
      <c r="BE275" s="244">
        <f t="shared" si="310"/>
        <v>86305.694067896067</v>
      </c>
      <c r="BF275" s="244">
        <f t="shared" si="310"/>
        <v>99495.095257158871</v>
      </c>
      <c r="BG275" s="244">
        <f t="shared" si="310"/>
        <v>103133.5934266227</v>
      </c>
      <c r="BH275" s="244">
        <f t="shared" si="310"/>
        <v>87926.283748756847</v>
      </c>
      <c r="BI275" s="244">
        <f t="shared" si="310"/>
        <v>86152.547019504782</v>
      </c>
      <c r="BJ275" s="244">
        <f t="shared" si="310"/>
        <v>93727.364139201032</v>
      </c>
      <c r="BK275" s="244">
        <f t="shared" si="310"/>
        <v>80867.556327712766</v>
      </c>
      <c r="BL275" s="244">
        <f t="shared" si="310"/>
        <v>84280.629044610512</v>
      </c>
      <c r="BM275" s="245">
        <f t="shared" si="310"/>
        <v>87998.784901776438</v>
      </c>
      <c r="BN275" s="243">
        <f t="shared" si="310"/>
        <v>87704.470331314733</v>
      </c>
      <c r="BO275" s="243">
        <f t="shared" si="310"/>
        <v>85659.128891132714</v>
      </c>
      <c r="BP275" s="244">
        <f t="shared" si="310"/>
        <v>77279.252244310235</v>
      </c>
      <c r="BQ275" s="244">
        <f t="shared" ref="BQ275:CL275" si="311">+(BQ218+BQ236+BQ263)/(BQ227+BQ239+BQ266)*1000000</f>
        <v>79717.042016075851</v>
      </c>
      <c r="BR275" s="244">
        <f t="shared" si="311"/>
        <v>88337.324186089929</v>
      </c>
      <c r="BS275" s="244">
        <f t="shared" si="311"/>
        <v>98160.048521963006</v>
      </c>
      <c r="BT275" s="244">
        <f t="shared" si="311"/>
        <v>86228.089928514339</v>
      </c>
      <c r="BU275" s="244">
        <f t="shared" si="311"/>
        <v>82261.131272267361</v>
      </c>
      <c r="BV275" s="244">
        <f t="shared" si="311"/>
        <v>80538.45741851606</v>
      </c>
      <c r="BW275" s="244">
        <f t="shared" si="311"/>
        <v>76477.449061074978</v>
      </c>
      <c r="BX275" s="244">
        <f t="shared" si="311"/>
        <v>79116.105344438532</v>
      </c>
      <c r="BY275" s="244">
        <f t="shared" si="311"/>
        <v>84716.275572165439</v>
      </c>
      <c r="BZ275" s="244">
        <f t="shared" si="311"/>
        <v>88972.495509330736</v>
      </c>
      <c r="CA275" s="397">
        <f t="shared" si="311"/>
        <v>84052.621707859027</v>
      </c>
      <c r="CB275" s="243">
        <f t="shared" si="311"/>
        <v>78881.014501209997</v>
      </c>
      <c r="CC275" s="244">
        <f t="shared" si="311"/>
        <v>73539.809616626822</v>
      </c>
      <c r="CD275" s="244">
        <f t="shared" si="311"/>
        <v>70169.358618787184</v>
      </c>
      <c r="CE275" s="244">
        <f t="shared" si="311"/>
        <v>91339.469883821745</v>
      </c>
      <c r="CF275" s="244">
        <f t="shared" si="311"/>
        <v>85812.148373069082</v>
      </c>
      <c r="CG275" s="244">
        <f t="shared" si="311"/>
        <v>83252.529106772912</v>
      </c>
      <c r="CH275" s="244">
        <f t="shared" si="311"/>
        <v>67199.079298494325</v>
      </c>
      <c r="CI275" s="244">
        <f t="shared" si="311"/>
        <v>67158.269591388176</v>
      </c>
      <c r="CJ275" s="244">
        <f t="shared" si="311"/>
        <v>65824.454065256607</v>
      </c>
      <c r="CK275" s="244">
        <f t="shared" si="311"/>
        <v>80902.023500186988</v>
      </c>
      <c r="CL275" s="244">
        <f t="shared" si="311"/>
        <v>67823.871752443854</v>
      </c>
      <c r="CM275" s="245">
        <f t="shared" ref="CM275:CO275" si="312">+(CM218+CM236+CM263)/(CM227+CM239+CM266)*1000000</f>
        <v>105763.85668972295</v>
      </c>
      <c r="CN275" s="245">
        <f t="shared" si="312"/>
        <v>78564.151102193602</v>
      </c>
      <c r="CO275" s="243">
        <f t="shared" si="312"/>
        <v>76965.430603668181</v>
      </c>
      <c r="CP275" s="244">
        <f t="shared" ref="CP275:CQ275" si="313">+(CP218+CP236+CP263)/(CP227+CP239+CP266)*1000000</f>
        <v>69594.194264784499</v>
      </c>
      <c r="CQ275" s="244">
        <f t="shared" si="313"/>
        <v>83974.264853666755</v>
      </c>
      <c r="CR275" s="244">
        <f t="shared" ref="CR275:CS275" si="314">+(CR218+CR236+CR263)/(CR227+CR239+CR266)*1000000</f>
        <v>92053.742642041208</v>
      </c>
      <c r="CS275" s="244">
        <f t="shared" si="314"/>
        <v>87998.962947153515</v>
      </c>
      <c r="CT275" s="244">
        <f t="shared" ref="CT275:CU275" si="315">+(CT218+CT236+CT263)/(CT227+CT239+CT266)*1000000</f>
        <v>79346.893974246836</v>
      </c>
      <c r="CU275" s="244">
        <f t="shared" si="315"/>
        <v>62998.360908782139</v>
      </c>
      <c r="CV275" s="244">
        <f t="shared" ref="CV275:CW275" si="316">+(CV218+CV236+CV263)/(CV227+CV239+CV266)*1000000</f>
        <v>66150.601732293915</v>
      </c>
      <c r="CW275" s="244">
        <f t="shared" si="316"/>
        <v>62459.153455967265</v>
      </c>
      <c r="CX275" s="244">
        <f t="shared" ref="CX275:CY275" si="317">+(CX218+CX236+CX263)/(CX227+CX239+CX266)*1000000</f>
        <v>59850.791658586342</v>
      </c>
      <c r="CY275" s="244">
        <f t="shared" si="317"/>
        <v>64541.343027456882</v>
      </c>
      <c r="CZ275" s="245">
        <f t="shared" ref="CZ275:DB275" si="318">+(CZ218+CZ236+CZ263)/(CZ227+CZ239+CZ266)*1000000</f>
        <v>68070.467674316911</v>
      </c>
      <c r="DA275" s="245">
        <f t="shared" si="318"/>
        <v>72757.780559906023</v>
      </c>
      <c r="DB275" s="243">
        <f t="shared" si="318"/>
        <v>58301.382145970783</v>
      </c>
      <c r="DC275" s="244">
        <f t="shared" ref="DC275:DD275" si="319">+(DC218+DC236+DC263)/(DC227+DC239+DC266)*1000000</f>
        <v>64243.623981191638</v>
      </c>
      <c r="DD275" s="244">
        <f t="shared" si="319"/>
        <v>64301.715695390725</v>
      </c>
      <c r="DE275" s="137"/>
      <c r="DF275" s="81"/>
      <c r="DG275" s="81"/>
      <c r="DH275" s="81"/>
      <c r="DK275" s="268"/>
    </row>
    <row r="276" spans="1:115" ht="20.100000000000001" customHeight="1" x14ac:dyDescent="0.25">
      <c r="B276" s="212"/>
      <c r="C276" s="213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5"/>
      <c r="AD276" s="204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</row>
    <row r="277" spans="1:115" ht="20.100000000000001" customHeight="1" x14ac:dyDescent="0.25">
      <c r="B277" s="212"/>
      <c r="C277" s="213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</row>
    <row r="278" spans="1:115" ht="20.100000000000001" customHeight="1" x14ac:dyDescent="0.25">
      <c r="B278" s="212"/>
      <c r="C278" s="213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5"/>
      <c r="AD278" s="204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</row>
    <row r="279" spans="1:115" ht="20.100000000000001" customHeight="1" x14ac:dyDescent="0.2">
      <c r="B279" s="376" t="s">
        <v>169</v>
      </c>
      <c r="C279" s="376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  <c r="AN279" s="226"/>
      <c r="AO279" s="226"/>
      <c r="AP279" s="226"/>
      <c r="AQ279" s="226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C279" s="226"/>
      <c r="BD279" s="226"/>
      <c r="BE279" s="226"/>
      <c r="BF279" s="226"/>
      <c r="BG279" s="226"/>
      <c r="BH279" s="226"/>
      <c r="BI279" s="226"/>
      <c r="BJ279" s="226"/>
      <c r="BK279" s="226"/>
      <c r="BL279" s="226"/>
      <c r="BM279" s="202" t="s">
        <v>147</v>
      </c>
      <c r="BN279" s="202"/>
      <c r="BO279" s="377">
        <f t="shared" ref="BO279" si="320">+BO57+BO58+BO94+BO31+BO86</f>
        <v>3.1219999999999999</v>
      </c>
      <c r="BP279" s="377">
        <f t="shared" ref="BP279:BW279" si="321">+BP57+BP58+BP94+BP31+BP86</f>
        <v>2.5954999999999999</v>
      </c>
      <c r="BQ279" s="377">
        <f t="shared" si="321"/>
        <v>1.7664500000000001</v>
      </c>
      <c r="BR279" s="377">
        <f t="shared" si="321"/>
        <v>1.19</v>
      </c>
      <c r="BS279" s="377">
        <f t="shared" si="321"/>
        <v>0.59928000000000003</v>
      </c>
      <c r="BT279" s="377">
        <f t="shared" si="321"/>
        <v>0.375</v>
      </c>
      <c r="BU279" s="377">
        <f t="shared" si="321"/>
        <v>0.83199999999999996</v>
      </c>
      <c r="BV279" s="377">
        <f t="shared" si="321"/>
        <v>0.78200000000000003</v>
      </c>
      <c r="BW279" s="377">
        <f t="shared" si="321"/>
        <v>0.78300000000000003</v>
      </c>
      <c r="BX279" s="377">
        <f t="shared" ref="BX279:CB279" si="322">+BX57+BX58+BX94+BX31+BX86</f>
        <v>0.78400000000000003</v>
      </c>
      <c r="BY279" s="377">
        <f t="shared" si="322"/>
        <v>0.217</v>
      </c>
      <c r="BZ279" s="377">
        <f t="shared" si="322"/>
        <v>2.8071681583999997</v>
      </c>
      <c r="CA279" s="377">
        <f t="shared" si="322"/>
        <v>15.853398158400003</v>
      </c>
      <c r="CB279" s="377">
        <f t="shared" si="322"/>
        <v>1.1879082852</v>
      </c>
      <c r="CC279" s="377">
        <f t="shared" ref="CC279:DC279" si="323">+CC57+CC58+CC94+CC31+CC86</f>
        <v>1.2166076293999999</v>
      </c>
      <c r="CD279" s="377">
        <f t="shared" si="323"/>
        <v>18.181407200999999</v>
      </c>
      <c r="CE279" s="377">
        <f t="shared" si="323"/>
        <v>11.9633462224</v>
      </c>
      <c r="CF279" s="377">
        <f t="shared" si="323"/>
        <v>176.55444711519999</v>
      </c>
      <c r="CG279" s="377">
        <f t="shared" si="323"/>
        <v>41.379251540200002</v>
      </c>
      <c r="CH279" s="377">
        <f t="shared" si="323"/>
        <v>59.612889138600003</v>
      </c>
      <c r="CI279" s="377">
        <f t="shared" si="323"/>
        <v>141.30161945339998</v>
      </c>
      <c r="CJ279" s="377">
        <f t="shared" si="323"/>
        <v>91.462457577000009</v>
      </c>
      <c r="CK279" s="377">
        <f t="shared" si="323"/>
        <v>29.992892925</v>
      </c>
      <c r="CL279" s="377">
        <f t="shared" si="323"/>
        <v>14.005588703800001</v>
      </c>
      <c r="CM279" s="377">
        <f t="shared" si="323"/>
        <v>53.59589019860001</v>
      </c>
      <c r="CN279" s="377">
        <f t="shared" si="323"/>
        <v>640.4543059898001</v>
      </c>
      <c r="CO279" s="377">
        <f t="shared" si="323"/>
        <v>7.6998321784000003</v>
      </c>
      <c r="CP279" s="377">
        <f t="shared" si="323"/>
        <v>13.637029353800001</v>
      </c>
      <c r="CQ279" s="377">
        <f t="shared" si="323"/>
        <v>27.512593888400001</v>
      </c>
      <c r="CR279" s="377">
        <f t="shared" si="323"/>
        <v>104.27660910359999</v>
      </c>
      <c r="CS279" s="377">
        <f t="shared" si="323"/>
        <v>9.0979531598000012</v>
      </c>
      <c r="CT279" s="377">
        <f t="shared" si="323"/>
        <v>178.90961905820004</v>
      </c>
      <c r="CU279" s="377">
        <f t="shared" si="323"/>
        <v>29.433642147799997</v>
      </c>
      <c r="CV279" s="377">
        <f t="shared" si="323"/>
        <v>260.75708602599997</v>
      </c>
      <c r="CW279" s="377">
        <f t="shared" si="323"/>
        <v>58.839705377999998</v>
      </c>
      <c r="CX279" s="377">
        <f t="shared" si="323"/>
        <v>13.009140163800001</v>
      </c>
      <c r="CY279" s="377">
        <f t="shared" si="323"/>
        <v>33.8577283276</v>
      </c>
      <c r="CZ279" s="377">
        <f t="shared" si="323"/>
        <v>342.23231038260002</v>
      </c>
      <c r="DA279" s="377">
        <f t="shared" ref="DA279" si="324">+DA57+DA58+DA94+DA31+DA86</f>
        <v>1079.2632491679997</v>
      </c>
      <c r="DB279" s="377">
        <f t="shared" si="323"/>
        <v>3.2091559263999998</v>
      </c>
      <c r="DC279" s="377">
        <f t="shared" si="323"/>
        <v>35.831137426200002</v>
      </c>
      <c r="DD279" s="377">
        <f t="shared" ref="DD279" si="325">+DD57+DD58+DD94+DD31+DD86</f>
        <v>35.849027671800002</v>
      </c>
      <c r="DE279" s="202"/>
      <c r="DF279" s="202"/>
      <c r="DG279" s="202"/>
      <c r="DH279" s="202"/>
    </row>
    <row r="280" spans="1:115" ht="20.100000000000001" customHeight="1" x14ac:dyDescent="0.2">
      <c r="B280" s="376" t="s">
        <v>170</v>
      </c>
      <c r="C280" s="376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 t="s">
        <v>146</v>
      </c>
      <c r="BN280" s="202"/>
      <c r="BO280" s="226">
        <f t="shared" ref="BO280" si="326">+BO33+BO36+BO76+BO78+BO34+BO77+BO37</f>
        <v>0</v>
      </c>
      <c r="BP280" s="226">
        <f t="shared" ref="BP280:BW280" si="327">+BP33+BP36+BP76+BP78+BP34+BP77+BP37</f>
        <v>0</v>
      </c>
      <c r="BQ280" s="226">
        <f t="shared" si="327"/>
        <v>0</v>
      </c>
      <c r="BR280" s="226">
        <f t="shared" si="327"/>
        <v>40.519954799999994</v>
      </c>
      <c r="BS280" s="226">
        <f t="shared" si="327"/>
        <v>52</v>
      </c>
      <c r="BT280" s="226">
        <f t="shared" si="327"/>
        <v>0</v>
      </c>
      <c r="BU280" s="226">
        <f t="shared" si="327"/>
        <v>704.97600000000011</v>
      </c>
      <c r="BV280" s="226">
        <f t="shared" si="327"/>
        <v>888.12000000000012</v>
      </c>
      <c r="BW280" s="226">
        <f t="shared" si="327"/>
        <v>164.64</v>
      </c>
      <c r="BX280" s="226">
        <f t="shared" ref="BX280:CA280" si="328">+BX33+BX36+BX76+BX78+BX34+BX77+BX37</f>
        <v>0</v>
      </c>
      <c r="BY280" s="226">
        <f t="shared" si="328"/>
        <v>17.952162875200003</v>
      </c>
      <c r="BZ280" s="226">
        <f t="shared" si="328"/>
        <v>280.04999999</v>
      </c>
      <c r="CA280" s="226">
        <f t="shared" si="328"/>
        <v>2148.2581176652002</v>
      </c>
      <c r="CB280" s="226">
        <f>+CB33+CB36+CB76+CB78+CB34+CB77+CB37+CB35+CB23</f>
        <v>30.004000000000001</v>
      </c>
      <c r="CC280" s="226">
        <f t="shared" ref="CC280:DC280" si="329">+CC33+CC36+CC76+CC78+CC34+CC77+CC37+CC35+CC23</f>
        <v>0</v>
      </c>
      <c r="CD280" s="226">
        <f t="shared" si="329"/>
        <v>0</v>
      </c>
      <c r="CE280" s="226">
        <f t="shared" si="329"/>
        <v>0</v>
      </c>
      <c r="CF280" s="226">
        <f t="shared" si="329"/>
        <v>0</v>
      </c>
      <c r="CG280" s="226">
        <f t="shared" si="329"/>
        <v>18.873070104</v>
      </c>
      <c r="CH280" s="226">
        <f t="shared" si="329"/>
        <v>31.742034576000002</v>
      </c>
      <c r="CI280" s="226">
        <f t="shared" si="329"/>
        <v>38.779908456800001</v>
      </c>
      <c r="CJ280" s="226">
        <f t="shared" si="329"/>
        <v>25.582630783600003</v>
      </c>
      <c r="CK280" s="226">
        <f t="shared" si="329"/>
        <v>38.099068113399994</v>
      </c>
      <c r="CL280" s="226">
        <f t="shared" si="329"/>
        <v>34.4217647352</v>
      </c>
      <c r="CM280" s="226">
        <f t="shared" si="329"/>
        <v>30.886140550999997</v>
      </c>
      <c r="CN280" s="226">
        <f t="shared" si="329"/>
        <v>248.38861731999998</v>
      </c>
      <c r="CO280" s="226">
        <f t="shared" si="329"/>
        <v>352.85828068720002</v>
      </c>
      <c r="CP280" s="226">
        <f t="shared" si="329"/>
        <v>130.48013772459998</v>
      </c>
      <c r="CQ280" s="226">
        <f t="shared" si="329"/>
        <v>230.25980129360002</v>
      </c>
      <c r="CR280" s="226">
        <f t="shared" si="329"/>
        <v>242.70716234340003</v>
      </c>
      <c r="CS280" s="226">
        <f t="shared" si="329"/>
        <v>136.83203639420003</v>
      </c>
      <c r="CT280" s="226">
        <f t="shared" si="329"/>
        <v>7.4515017318000005</v>
      </c>
      <c r="CU280" s="226">
        <f t="shared" si="329"/>
        <v>10.2172790326</v>
      </c>
      <c r="CV280" s="226">
        <f t="shared" si="329"/>
        <v>23.8150999926</v>
      </c>
      <c r="CW280" s="226">
        <f t="shared" si="329"/>
        <v>4.2135756319999995</v>
      </c>
      <c r="CX280" s="226">
        <f t="shared" si="329"/>
        <v>141.5785787826</v>
      </c>
      <c r="CY280" s="226">
        <f t="shared" si="329"/>
        <v>368.64890669179999</v>
      </c>
      <c r="CZ280" s="226">
        <f t="shared" si="329"/>
        <v>448.1879653062</v>
      </c>
      <c r="DA280" s="226">
        <f t="shared" ref="DA280" si="330">+DA33+DA36+DA76+DA78+DA34+DA77+DA37+DA35+DA23</f>
        <v>2097.2503256126001</v>
      </c>
      <c r="DB280" s="226">
        <f t="shared" si="329"/>
        <v>217.17196322000001</v>
      </c>
      <c r="DC280" s="226">
        <f t="shared" si="329"/>
        <v>8.8675915099999987</v>
      </c>
      <c r="DD280" s="226">
        <f t="shared" ref="DD280" si="331">+DD33+DD36+DD76+DD78+DD34+DD77+DD37+DD35+DD23</f>
        <v>0</v>
      </c>
      <c r="DE280" s="202"/>
      <c r="DF280" s="202"/>
      <c r="DG280" s="202"/>
      <c r="DH280" s="202"/>
    </row>
    <row r="281" spans="1:115" ht="20.100000000000001" customHeight="1" x14ac:dyDescent="0.2">
      <c r="B281" s="376" t="s">
        <v>171</v>
      </c>
      <c r="C281" s="376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26" t="s">
        <v>145</v>
      </c>
      <c r="BN281" s="226"/>
      <c r="BO281" s="226">
        <f t="shared" ref="BO281" si="332">+BO21+BO66+BO97+BO100</f>
        <v>0</v>
      </c>
      <c r="BP281" s="226">
        <f t="shared" ref="BP281:BW281" si="333">+BP21+BP66+BP97+BP100</f>
        <v>0</v>
      </c>
      <c r="BQ281" s="226">
        <f t="shared" si="333"/>
        <v>0</v>
      </c>
      <c r="BR281" s="226">
        <f t="shared" si="333"/>
        <v>0</v>
      </c>
      <c r="BS281" s="226">
        <f t="shared" si="333"/>
        <v>1.08938</v>
      </c>
      <c r="BT281" s="226">
        <f t="shared" si="333"/>
        <v>0</v>
      </c>
      <c r="BU281" s="226">
        <f t="shared" si="333"/>
        <v>5.92</v>
      </c>
      <c r="BV281" s="226">
        <f t="shared" si="333"/>
        <v>0</v>
      </c>
      <c r="BW281" s="226">
        <f t="shared" si="333"/>
        <v>0</v>
      </c>
      <c r="BX281" s="226">
        <f t="shared" ref="BX281:CB281" si="334">+BX21+BX66+BX97+BX100</f>
        <v>0.29988199999999998</v>
      </c>
      <c r="BY281" s="226">
        <f t="shared" si="334"/>
        <v>0</v>
      </c>
      <c r="BZ281" s="226">
        <f t="shared" si="334"/>
        <v>0</v>
      </c>
      <c r="CA281" s="226">
        <f t="shared" si="334"/>
        <v>7.3092620000000004</v>
      </c>
      <c r="CB281" s="226">
        <f t="shared" si="334"/>
        <v>1.5</v>
      </c>
      <c r="CC281" s="226">
        <f t="shared" ref="CC281:DC281" si="335">+CC21+CC66+CC97+CC100</f>
        <v>2.0000010000000001</v>
      </c>
      <c r="CD281" s="226">
        <f t="shared" si="335"/>
        <v>2E-8</v>
      </c>
      <c r="CE281" s="226">
        <f t="shared" si="335"/>
        <v>0.25</v>
      </c>
      <c r="CF281" s="226">
        <f t="shared" si="335"/>
        <v>8</v>
      </c>
      <c r="CG281" s="226">
        <f t="shared" si="335"/>
        <v>0</v>
      </c>
      <c r="CH281" s="226">
        <f t="shared" si="335"/>
        <v>7</v>
      </c>
      <c r="CI281" s="226">
        <f t="shared" si="335"/>
        <v>0.84662099999999996</v>
      </c>
      <c r="CJ281" s="226">
        <f t="shared" si="335"/>
        <v>0.62308200000000002</v>
      </c>
      <c r="CK281" s="226">
        <f t="shared" si="335"/>
        <v>0.34300000000000003</v>
      </c>
      <c r="CL281" s="226">
        <f t="shared" si="335"/>
        <v>0</v>
      </c>
      <c r="CM281" s="226">
        <f t="shared" si="335"/>
        <v>18.5</v>
      </c>
      <c r="CN281" s="226">
        <f t="shared" si="335"/>
        <v>39.062704019999998</v>
      </c>
      <c r="CO281" s="226">
        <f t="shared" si="335"/>
        <v>0.2</v>
      </c>
      <c r="CP281" s="226">
        <f t="shared" si="335"/>
        <v>0</v>
      </c>
      <c r="CQ281" s="226">
        <f t="shared" si="335"/>
        <v>14</v>
      </c>
      <c r="CR281" s="226">
        <f t="shared" si="335"/>
        <v>0.1058085</v>
      </c>
      <c r="CS281" s="226">
        <f t="shared" si="335"/>
        <v>0.212255</v>
      </c>
      <c r="CT281" s="226">
        <f t="shared" si="335"/>
        <v>1.696124</v>
      </c>
      <c r="CU281" s="226">
        <f t="shared" si="335"/>
        <v>0.13906945000000001</v>
      </c>
      <c r="CV281" s="226">
        <f t="shared" si="335"/>
        <v>7.4988199999999991E-2</v>
      </c>
      <c r="CW281" s="226">
        <f t="shared" si="335"/>
        <v>0.59102955000000001</v>
      </c>
      <c r="CX281" s="226">
        <f t="shared" si="335"/>
        <v>0.45237569999999999</v>
      </c>
      <c r="CY281" s="226">
        <f t="shared" si="335"/>
        <v>0.64847099997711199</v>
      </c>
      <c r="CZ281" s="226">
        <f t="shared" si="335"/>
        <v>0.43438599999999999</v>
      </c>
      <c r="DA281" s="226">
        <f t="shared" ref="DA281" si="336">+DA21+DA66+DA97+DA100</f>
        <v>18.554507399977112</v>
      </c>
      <c r="DB281" s="226">
        <f t="shared" si="335"/>
        <v>0</v>
      </c>
      <c r="DC281" s="226">
        <f t="shared" si="335"/>
        <v>0.13719999999999999</v>
      </c>
      <c r="DD281" s="226">
        <f t="shared" ref="DD281" si="337">+DD21+DD66+DD97+DD100</f>
        <v>0</v>
      </c>
      <c r="DE281" s="202"/>
      <c r="DF281" s="202"/>
      <c r="DG281" s="202"/>
      <c r="DH281" s="202"/>
    </row>
    <row r="282" spans="1:115" ht="20.100000000000001" customHeight="1" x14ac:dyDescent="0.2">
      <c r="B282" s="376" t="s">
        <v>172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04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 t="s">
        <v>143</v>
      </c>
      <c r="BN282" s="202"/>
      <c r="BO282" s="226">
        <f t="shared" ref="BO282" si="338">+BO20+BO65</f>
        <v>1052.994322</v>
      </c>
      <c r="BP282" s="226">
        <f t="shared" ref="BP282:BW282" si="339">+BP20+BP65</f>
        <v>1052.8099070000001</v>
      </c>
      <c r="BQ282" s="226">
        <f t="shared" si="339"/>
        <v>979.01097300000004</v>
      </c>
      <c r="BR282" s="226">
        <f t="shared" si="339"/>
        <v>1027.0750869999999</v>
      </c>
      <c r="BS282" s="226">
        <f t="shared" si="339"/>
        <v>1074.820293</v>
      </c>
      <c r="BT282" s="226">
        <f t="shared" si="339"/>
        <v>1049.9542980000001</v>
      </c>
      <c r="BU282" s="226">
        <f t="shared" si="339"/>
        <v>1195.027184</v>
      </c>
      <c r="BV282" s="226">
        <f t="shared" si="339"/>
        <v>1033.5204659999999</v>
      </c>
      <c r="BW282" s="226">
        <f t="shared" si="339"/>
        <v>1174.2384609999999</v>
      </c>
      <c r="BX282" s="226">
        <f t="shared" ref="BX282:CB282" si="340">+BX20+BX65</f>
        <v>1262.657913</v>
      </c>
      <c r="BY282" s="226">
        <f t="shared" si="340"/>
        <v>1194.6190590000001</v>
      </c>
      <c r="BZ282" s="226">
        <f t="shared" si="340"/>
        <v>1374.775969</v>
      </c>
      <c r="CA282" s="226">
        <f t="shared" si="340"/>
        <v>13471.503932000001</v>
      </c>
      <c r="CB282" s="226">
        <f t="shared" si="340"/>
        <v>1108.948093</v>
      </c>
      <c r="CC282" s="226">
        <f t="shared" ref="CC282:DC282" si="341">+CC20+CC65</f>
        <v>1044.9414079999999</v>
      </c>
      <c r="CD282" s="226">
        <f t="shared" si="341"/>
        <v>1193.495273</v>
      </c>
      <c r="CE282" s="226">
        <f t="shared" si="341"/>
        <v>1054.235197</v>
      </c>
      <c r="CF282" s="226">
        <f t="shared" si="341"/>
        <v>1039.483502</v>
      </c>
      <c r="CG282" s="226">
        <f t="shared" si="341"/>
        <v>1062.1962940000001</v>
      </c>
      <c r="CH282" s="226">
        <f t="shared" si="341"/>
        <v>1141.535952</v>
      </c>
      <c r="CI282" s="226">
        <f t="shared" si="341"/>
        <v>1281.5901779999999</v>
      </c>
      <c r="CJ282" s="226">
        <f t="shared" si="341"/>
        <v>1201.8328710000001</v>
      </c>
      <c r="CK282" s="226">
        <f t="shared" si="341"/>
        <v>1256.04114</v>
      </c>
      <c r="CL282" s="226">
        <f t="shared" si="341"/>
        <v>1185.881449</v>
      </c>
      <c r="CM282" s="226">
        <f t="shared" si="341"/>
        <v>1564.7624499999999</v>
      </c>
      <c r="CN282" s="226">
        <f t="shared" si="341"/>
        <v>14134.943807000001</v>
      </c>
      <c r="CO282" s="226">
        <f t="shared" si="341"/>
        <v>968.43935500999999</v>
      </c>
      <c r="CP282" s="226">
        <f t="shared" si="341"/>
        <v>919.74703</v>
      </c>
      <c r="CQ282" s="226">
        <f t="shared" si="341"/>
        <v>1014.058729</v>
      </c>
      <c r="CR282" s="226">
        <f t="shared" si="341"/>
        <v>996.04722700000002</v>
      </c>
      <c r="CS282" s="226">
        <f t="shared" si="341"/>
        <v>964.39730199999997</v>
      </c>
      <c r="CT282" s="226">
        <f t="shared" si="341"/>
        <v>988.72804499999995</v>
      </c>
      <c r="CU282" s="226">
        <f t="shared" si="341"/>
        <v>962.11794799999996</v>
      </c>
      <c r="CV282" s="226">
        <f t="shared" si="341"/>
        <v>1114.774234</v>
      </c>
      <c r="CW282" s="226">
        <f t="shared" si="341"/>
        <v>1034.985862</v>
      </c>
      <c r="CX282" s="226">
        <f t="shared" si="341"/>
        <v>986.33783800000003</v>
      </c>
      <c r="CY282" s="226">
        <f t="shared" si="341"/>
        <v>1109.479212</v>
      </c>
      <c r="CZ282" s="226">
        <f t="shared" si="341"/>
        <v>1302.1126690000001</v>
      </c>
      <c r="DA282" s="226">
        <f t="shared" ref="DA282" si="342">+DA20+DA65</f>
        <v>12361.225451009999</v>
      </c>
      <c r="DB282" s="226">
        <f t="shared" si="341"/>
        <v>1155.2892509999999</v>
      </c>
      <c r="DC282" s="226">
        <f t="shared" si="341"/>
        <v>1055.0994049999999</v>
      </c>
      <c r="DD282" s="226">
        <f t="shared" ref="DD282" si="343">+DD20+DD65</f>
        <v>1267.294834</v>
      </c>
      <c r="DE282" s="202"/>
      <c r="DF282" s="202"/>
      <c r="DG282" s="202"/>
      <c r="DH282" s="202"/>
    </row>
    <row r="283" spans="1:115" ht="20.100000000000001" customHeight="1" x14ac:dyDescent="0.2">
      <c r="B283" s="376" t="s">
        <v>173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144</v>
      </c>
      <c r="BN283" s="202"/>
      <c r="BO283" s="226">
        <f t="shared" ref="BO283" si="344">+BO51+BO52+BO53+BO54</f>
        <v>4333.7999999999993</v>
      </c>
      <c r="BP283" s="226">
        <f t="shared" ref="BP283:BW283" si="345">+BP51+BP52+BP53+BP54</f>
        <v>2806.54</v>
      </c>
      <c r="BQ283" s="226">
        <f t="shared" si="345"/>
        <v>2967.22</v>
      </c>
      <c r="BR283" s="226">
        <f t="shared" si="345"/>
        <v>3168.92</v>
      </c>
      <c r="BS283" s="226">
        <f t="shared" si="345"/>
        <v>3711.72</v>
      </c>
      <c r="BT283" s="226">
        <f t="shared" si="345"/>
        <v>3653.3600000000006</v>
      </c>
      <c r="BU283" s="226">
        <f t="shared" si="345"/>
        <v>3718.96</v>
      </c>
      <c r="BV283" s="226">
        <f t="shared" si="345"/>
        <v>3639.95</v>
      </c>
      <c r="BW283" s="226">
        <f t="shared" si="345"/>
        <v>2828.7513316999998</v>
      </c>
      <c r="BX283" s="226">
        <f t="shared" ref="BX283:CB283" si="346">+BX51+BX52+BX53+BX54</f>
        <v>4454.6099999999997</v>
      </c>
      <c r="BY283" s="226">
        <f t="shared" si="346"/>
        <v>3451.4500000000003</v>
      </c>
      <c r="BZ283" s="226">
        <f t="shared" si="346"/>
        <v>5895.6600000000008</v>
      </c>
      <c r="CA283" s="226">
        <f t="shared" si="346"/>
        <v>44630.9413317</v>
      </c>
      <c r="CB283" s="226">
        <f t="shared" si="346"/>
        <v>4175.38</v>
      </c>
      <c r="CC283" s="226">
        <f t="shared" ref="CC283:DC283" si="347">+CC51+CC52+CC53+CC54</f>
        <v>2767.54</v>
      </c>
      <c r="CD283" s="226">
        <f t="shared" si="347"/>
        <v>3303.2200000000003</v>
      </c>
      <c r="CE283" s="226">
        <f t="shared" si="347"/>
        <v>3613.71</v>
      </c>
      <c r="CF283" s="226">
        <f t="shared" si="347"/>
        <v>3755.64</v>
      </c>
      <c r="CG283" s="226">
        <f t="shared" si="347"/>
        <v>3970.2000000000003</v>
      </c>
      <c r="CH283" s="226">
        <f t="shared" si="347"/>
        <v>3493.4500000000003</v>
      </c>
      <c r="CI283" s="226">
        <f t="shared" si="347"/>
        <v>3404.75</v>
      </c>
      <c r="CJ283" s="226">
        <f t="shared" si="347"/>
        <v>3701.9300000000003</v>
      </c>
      <c r="CK283" s="226">
        <f t="shared" si="347"/>
        <v>4514.6100000000006</v>
      </c>
      <c r="CL283" s="226">
        <f t="shared" si="347"/>
        <v>3824.46</v>
      </c>
      <c r="CM283" s="226">
        <f t="shared" si="347"/>
        <v>7438.6299999999992</v>
      </c>
      <c r="CN283" s="226">
        <f t="shared" si="347"/>
        <v>47963.519999999997</v>
      </c>
      <c r="CO283" s="226">
        <f t="shared" si="347"/>
        <v>4000.9300000000003</v>
      </c>
      <c r="CP283" s="226">
        <f t="shared" si="347"/>
        <v>3344.1800000000003</v>
      </c>
      <c r="CQ283" s="226">
        <f t="shared" si="347"/>
        <v>3565.13</v>
      </c>
      <c r="CR283" s="226">
        <f t="shared" si="347"/>
        <v>3824.4800000000005</v>
      </c>
      <c r="CS283" s="226">
        <f t="shared" si="347"/>
        <v>3498.7299999999996</v>
      </c>
      <c r="CT283" s="226">
        <f t="shared" si="347"/>
        <v>4404.1699999999992</v>
      </c>
      <c r="CU283" s="226">
        <f t="shared" si="347"/>
        <v>4367.91</v>
      </c>
      <c r="CV283" s="226">
        <f t="shared" si="347"/>
        <v>3971.54</v>
      </c>
      <c r="CW283" s="226">
        <f t="shared" si="347"/>
        <v>4300.57</v>
      </c>
      <c r="CX283" s="226">
        <f t="shared" si="347"/>
        <v>4367.66</v>
      </c>
      <c r="CY283" s="226">
        <f t="shared" si="347"/>
        <v>4211.6399999999994</v>
      </c>
      <c r="CZ283" s="226">
        <f t="shared" si="347"/>
        <v>6726.16</v>
      </c>
      <c r="DA283" s="226">
        <f t="shared" ref="DA283" si="348">+DA51+DA52+DA53+DA54</f>
        <v>50583.1</v>
      </c>
      <c r="DB283" s="226">
        <f t="shared" si="347"/>
        <v>4368.8</v>
      </c>
      <c r="DC283" s="226">
        <f t="shared" si="347"/>
        <v>3224.97</v>
      </c>
      <c r="DD283" s="226">
        <f t="shared" ref="DD283" si="349">+DD51+DD52+DD53+DD54</f>
        <v>4009.3299999999995</v>
      </c>
      <c r="DE283" s="202"/>
      <c r="DF283" s="202"/>
      <c r="DG283" s="202"/>
      <c r="DH283" s="202"/>
    </row>
    <row r="284" spans="1:115" ht="20.100000000000001" customHeight="1" x14ac:dyDescent="0.2">
      <c r="B284" s="376" t="s">
        <v>174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 t="s">
        <v>142</v>
      </c>
      <c r="BN284" s="202"/>
      <c r="BO284" s="226">
        <f t="shared" ref="BO284" si="350">+BO19+BO64</f>
        <v>3390.4737929700004</v>
      </c>
      <c r="BP284" s="226">
        <f t="shared" ref="BP284:BW284" si="351">+BP19+BP64</f>
        <v>2871.1034455999998</v>
      </c>
      <c r="BQ284" s="226">
        <f t="shared" si="351"/>
        <v>3123.1136898899999</v>
      </c>
      <c r="BR284" s="226">
        <f t="shared" si="351"/>
        <v>5352.9278224000009</v>
      </c>
      <c r="BS284" s="226">
        <f t="shared" si="351"/>
        <v>3756.2707541899995</v>
      </c>
      <c r="BT284" s="226">
        <f t="shared" si="351"/>
        <v>3248.7492224100001</v>
      </c>
      <c r="BU284" s="226">
        <f t="shared" si="351"/>
        <v>6328.4057542299997</v>
      </c>
      <c r="BV284" s="226">
        <f t="shared" si="351"/>
        <v>3236.4149775599999</v>
      </c>
      <c r="BW284" s="226">
        <f t="shared" si="351"/>
        <v>1846.9684792600001</v>
      </c>
      <c r="BX284" s="226">
        <f t="shared" ref="BX284:CB284" si="352">+BX19+BX64</f>
        <v>2213.7584241300001</v>
      </c>
      <c r="BY284" s="226">
        <f t="shared" si="352"/>
        <v>1695.3808072300001</v>
      </c>
      <c r="BZ284" s="226">
        <f t="shared" si="352"/>
        <v>2037.3528936900002</v>
      </c>
      <c r="CA284" s="226">
        <f t="shared" si="352"/>
        <v>39100.920063560006</v>
      </c>
      <c r="CB284" s="226">
        <f t="shared" si="352"/>
        <v>2464.2855941500006</v>
      </c>
      <c r="CC284" s="226">
        <f t="shared" ref="CC284:DC284" si="353">+CC19+CC64</f>
        <v>1872.9894978</v>
      </c>
      <c r="CD284" s="226">
        <f t="shared" si="353"/>
        <v>2119.3694668500002</v>
      </c>
      <c r="CE284" s="226">
        <f t="shared" si="353"/>
        <v>5697.63090422</v>
      </c>
      <c r="CF284" s="226">
        <f t="shared" si="353"/>
        <v>2727.829946840001</v>
      </c>
      <c r="CG284" s="226">
        <f t="shared" si="353"/>
        <v>2038.8189527900001</v>
      </c>
      <c r="CH284" s="226">
        <f t="shared" si="353"/>
        <v>5197.9674052500013</v>
      </c>
      <c r="CI284" s="226">
        <f t="shared" si="353"/>
        <v>1987.1016257700001</v>
      </c>
      <c r="CJ284" s="226">
        <f t="shared" si="353"/>
        <v>1997.3706903000002</v>
      </c>
      <c r="CK284" s="226">
        <f t="shared" si="353"/>
        <v>2155.2741651599999</v>
      </c>
      <c r="CL284" s="226">
        <f t="shared" si="353"/>
        <v>2062.3663396299999</v>
      </c>
      <c r="CM284" s="226">
        <f t="shared" si="353"/>
        <v>2071.0806519600001</v>
      </c>
      <c r="CN284" s="226">
        <f t="shared" si="353"/>
        <v>32392.085240720004</v>
      </c>
      <c r="CO284" s="226">
        <f t="shared" si="353"/>
        <v>2581.0066849600007</v>
      </c>
      <c r="CP284" s="226">
        <f t="shared" si="353"/>
        <v>1839.0655872600005</v>
      </c>
      <c r="CQ284" s="226">
        <f t="shared" si="353"/>
        <v>1943.43240943</v>
      </c>
      <c r="CR284" s="226">
        <f t="shared" si="353"/>
        <v>4518.9377831899992</v>
      </c>
      <c r="CS284" s="226">
        <f t="shared" si="353"/>
        <v>2912.7993613999997</v>
      </c>
      <c r="CT284" s="226">
        <f t="shared" si="353"/>
        <v>1980.7650899499997</v>
      </c>
      <c r="CU284" s="226">
        <f t="shared" si="353"/>
        <v>3753.8950712400006</v>
      </c>
      <c r="CV284" s="226">
        <f t="shared" si="353"/>
        <v>2824.2513792699992</v>
      </c>
      <c r="CW284" s="226">
        <f t="shared" si="353"/>
        <v>2032.2056779300005</v>
      </c>
      <c r="CX284" s="226">
        <f t="shared" si="353"/>
        <v>2177.4119872600004</v>
      </c>
      <c r="CY284" s="226">
        <f t="shared" si="353"/>
        <v>2136.0502869699999</v>
      </c>
      <c r="CZ284" s="226">
        <f t="shared" si="353"/>
        <v>2846.6733398499996</v>
      </c>
      <c r="DA284" s="226">
        <f t="shared" ref="DA284" si="354">+DA19+DA64</f>
        <v>31546.494658709998</v>
      </c>
      <c r="DB284" s="226">
        <f t="shared" si="353"/>
        <v>2854.0208714299997</v>
      </c>
      <c r="DC284" s="226">
        <f t="shared" si="353"/>
        <v>1948.4729028000004</v>
      </c>
      <c r="DD284" s="226">
        <f t="shared" ref="DD284" si="355">+DD19+DD64</f>
        <v>2152.6204560599995</v>
      </c>
      <c r="DE284" s="202"/>
      <c r="DF284" s="202"/>
      <c r="DG284" s="202"/>
      <c r="DH284" s="202"/>
    </row>
    <row r="285" spans="1:115" ht="20.100000000000001" customHeight="1" x14ac:dyDescent="0.2">
      <c r="B285" s="376" t="s">
        <v>175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139</v>
      </c>
      <c r="BN285" s="202"/>
      <c r="BO285" s="226">
        <f>+BO17+BO18+BO62+BO63+BO46+BO47+BO87+BO88</f>
        <v>6859.5769037228001</v>
      </c>
      <c r="BP285" s="226">
        <f t="shared" ref="BP285:BW285" si="356">+BP17+BP18+BP62+BP63+BP46+BP47+BP87+BP88</f>
        <v>4582.6181530740014</v>
      </c>
      <c r="BQ285" s="226">
        <f t="shared" si="356"/>
        <v>4885.6183992109991</v>
      </c>
      <c r="BR285" s="226">
        <f t="shared" si="356"/>
        <v>3910.7501467030011</v>
      </c>
      <c r="BS285" s="226">
        <f t="shared" si="356"/>
        <v>3535.4506506003995</v>
      </c>
      <c r="BT285" s="226">
        <f t="shared" si="356"/>
        <v>2740.2788537480001</v>
      </c>
      <c r="BU285" s="226">
        <f t="shared" si="356"/>
        <v>2687.6473191052005</v>
      </c>
      <c r="BV285" s="226">
        <f t="shared" si="356"/>
        <v>2736.7158316232003</v>
      </c>
      <c r="BW285" s="226">
        <f t="shared" si="356"/>
        <v>4460.5547425676014</v>
      </c>
      <c r="BX285" s="226">
        <f t="shared" ref="BX285:CB285" si="357">+BX17+BX18+BX62+BX63+BX46+BX47+BX87+BX88</f>
        <v>4891.5729757667996</v>
      </c>
      <c r="BY285" s="226">
        <f t="shared" si="357"/>
        <v>3482.7561866048004</v>
      </c>
      <c r="BZ285" s="226">
        <f t="shared" si="357"/>
        <v>5216.6364894028011</v>
      </c>
      <c r="CA285" s="226">
        <f t="shared" si="357"/>
        <v>49990.176652129609</v>
      </c>
      <c r="CB285" s="226">
        <f t="shared" si="357"/>
        <v>4424.8975493047983</v>
      </c>
      <c r="CC285" s="226">
        <f t="shared" ref="CC285:DC285" si="358">+CC17+CC18+CC62+CC63+CC46+CC47+CC87+CC88</f>
        <v>4466.1600077976</v>
      </c>
      <c r="CD285" s="226">
        <f t="shared" si="358"/>
        <v>5916.9033128519986</v>
      </c>
      <c r="CE285" s="226">
        <f t="shared" si="358"/>
        <v>5322.3727806596016</v>
      </c>
      <c r="CF285" s="226">
        <f t="shared" si="358"/>
        <v>5196.4883984571989</v>
      </c>
      <c r="CG285" s="226">
        <f t="shared" si="358"/>
        <v>6411.1098343360009</v>
      </c>
      <c r="CH285" s="226">
        <f t="shared" si="358"/>
        <v>6259.0206265180004</v>
      </c>
      <c r="CI285" s="226">
        <f t="shared" si="358"/>
        <v>5648.4633926755996</v>
      </c>
      <c r="CJ285" s="226">
        <f t="shared" si="358"/>
        <v>4585.5871353615994</v>
      </c>
      <c r="CK285" s="226">
        <f t="shared" si="358"/>
        <v>6262.3217462740013</v>
      </c>
      <c r="CL285" s="226">
        <f t="shared" si="358"/>
        <v>4542.7098989775986</v>
      </c>
      <c r="CM285" s="226">
        <f t="shared" si="358"/>
        <v>3732.7825270623998</v>
      </c>
      <c r="CN285" s="226">
        <f t="shared" si="358"/>
        <v>62768.817210276393</v>
      </c>
      <c r="CO285" s="226">
        <f t="shared" si="358"/>
        <v>4276.6196938027997</v>
      </c>
      <c r="CP285" s="226">
        <f t="shared" si="358"/>
        <v>4696.2010803339999</v>
      </c>
      <c r="CQ285" s="226">
        <f t="shared" si="358"/>
        <v>5785.2267552303983</v>
      </c>
      <c r="CR285" s="226">
        <f t="shared" si="358"/>
        <v>6284.6131106523999</v>
      </c>
      <c r="CS285" s="226">
        <f t="shared" si="358"/>
        <v>7554.4251434776006</v>
      </c>
      <c r="CT285" s="226">
        <f t="shared" si="358"/>
        <v>7032.7682432380007</v>
      </c>
      <c r="CU285" s="226">
        <f t="shared" si="358"/>
        <v>3656.7285783743996</v>
      </c>
      <c r="CV285" s="226">
        <f t="shared" si="358"/>
        <v>6943.4518914751989</v>
      </c>
      <c r="CW285" s="226">
        <f t="shared" si="358"/>
        <v>6247.2289872639994</v>
      </c>
      <c r="CX285" s="226">
        <f t="shared" si="358"/>
        <v>7363.0769674432031</v>
      </c>
      <c r="CY285" s="226">
        <f t="shared" si="358"/>
        <v>5820.9777149439988</v>
      </c>
      <c r="CZ285" s="226">
        <f t="shared" si="358"/>
        <v>6052.7981250075991</v>
      </c>
      <c r="DA285" s="226">
        <f t="shared" ref="DA285" si="359">+DA17+DA18+DA62+DA63+DA46+DA47+DA87+DA88</f>
        <v>71714.116291243612</v>
      </c>
      <c r="DB285" s="226">
        <f t="shared" si="358"/>
        <v>5553.3540635411991</v>
      </c>
      <c r="DC285" s="226">
        <f t="shared" si="358"/>
        <v>4537.9135508288</v>
      </c>
      <c r="DD285" s="226">
        <f t="shared" ref="DD285" si="360">+DD17+DD18+DD62+DD63+DD46+DD47+DD87+DD88</f>
        <v>5965.6490743684008</v>
      </c>
      <c r="DE285" s="202"/>
      <c r="DF285" s="202"/>
      <c r="DG285" s="202"/>
      <c r="DH285" s="202"/>
    </row>
    <row r="286" spans="1:115" ht="20.100000000000001" customHeight="1" x14ac:dyDescent="0.2">
      <c r="B286" s="376" t="s">
        <v>176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141</v>
      </c>
      <c r="BN286" s="202"/>
      <c r="BO286" s="226">
        <f>+BO16+BO38+BO61+BO40+BO41+BO42+BO79+BO75+BO81+BO82+BO83+BO24+BO68+BO39+BO80+BO28+BO72+BO91+BO50+BO89+BO90+BO48+BO49+BO73</f>
        <v>9845.1655824104</v>
      </c>
      <c r="BP286" s="226">
        <f t="shared" ref="BP286:BV286" si="361">+BP16+BP38+BP61+BP40+BP41+BP42+BP79+BP75+BP81+BP82+BP83+BP24+BP68+BP39+BP80+BP28+BP72+BP91+BP50+BP89+BP90+BP48+BP49+BP73</f>
        <v>9170.583745846001</v>
      </c>
      <c r="BQ286" s="226">
        <f t="shared" si="361"/>
        <v>11878.170203798196</v>
      </c>
      <c r="BR286" s="226">
        <f t="shared" si="361"/>
        <v>12799.970977451796</v>
      </c>
      <c r="BS286" s="226">
        <f t="shared" si="361"/>
        <v>14338.209533116396</v>
      </c>
      <c r="BT286" s="226">
        <f t="shared" si="361"/>
        <v>12323.583872643003</v>
      </c>
      <c r="BU286" s="226">
        <f t="shared" si="361"/>
        <v>15149.665670221197</v>
      </c>
      <c r="BV286" s="226">
        <f t="shared" si="361"/>
        <v>11963.528728274596</v>
      </c>
      <c r="BW286" s="226">
        <f>+BW16+BW38+BW61+BW40+BW41+BW42+BW79+BW75+BW81+BW82+BW83+BW24+BW68+BW39+BW80+BW28+BW72+BW91+BW50+BW89+BW90+BW48+BW49+BW73+BW32+BW29</f>
        <v>11208.891089718396</v>
      </c>
      <c r="BX286" s="226">
        <f t="shared" ref="BX286:CB286" si="362">+BX16+BX38+BX61+BX40+BX41+BX42+BX79+BX75+BX81+BX82+BX83+BX24+BX68+BX39+BX80+BX28+BX72+BX91+BX50+BX89+BX90+BX48+BX49+BX73+BX32+BX29</f>
        <v>13927.135650374204</v>
      </c>
      <c r="BY286" s="226">
        <f t="shared" si="362"/>
        <v>10695.304372054401</v>
      </c>
      <c r="BZ286" s="226">
        <f t="shared" si="362"/>
        <v>13850.403902481807</v>
      </c>
      <c r="CA286" s="226">
        <f t="shared" si="362"/>
        <v>147150.61332839043</v>
      </c>
      <c r="CB286" s="226">
        <f t="shared" si="362"/>
        <v>11738.614360016803</v>
      </c>
      <c r="CC286" s="226">
        <f t="shared" ref="CC286:DC286" si="363">+CC16+CC38+CC61+CC40+CC41+CC42+CC79+CC75+CC81+CC82+CC83+CC24+CC68+CC39+CC80+CC28+CC72+CC91+CC50+CC89+CC90+CC48+CC49+CC73+CC32+CC29</f>
        <v>10603.260288767597</v>
      </c>
      <c r="CD286" s="226">
        <f t="shared" si="363"/>
        <v>11798.974069799797</v>
      </c>
      <c r="CE286" s="226">
        <f t="shared" si="363"/>
        <v>15640.275025244997</v>
      </c>
      <c r="CF286" s="226">
        <f t="shared" si="363"/>
        <v>12674.392616383599</v>
      </c>
      <c r="CG286" s="226">
        <f t="shared" si="363"/>
        <v>12776.406817208794</v>
      </c>
      <c r="CH286" s="226">
        <f t="shared" si="363"/>
        <v>16317.033206893606</v>
      </c>
      <c r="CI286" s="226">
        <f t="shared" si="363"/>
        <v>11346.074694733201</v>
      </c>
      <c r="CJ286" s="226">
        <f t="shared" si="363"/>
        <v>9882.5528240587973</v>
      </c>
      <c r="CK286" s="226">
        <f t="shared" si="363"/>
        <v>11607.96570810501</v>
      </c>
      <c r="CL286" s="226">
        <f t="shared" si="363"/>
        <v>10960.931696684</v>
      </c>
      <c r="CM286" s="226">
        <f t="shared" si="363"/>
        <v>15893.932633795199</v>
      </c>
      <c r="CN286" s="226">
        <f t="shared" si="363"/>
        <v>151240.4139416914</v>
      </c>
      <c r="CO286" s="226">
        <f t="shared" si="363"/>
        <v>14342.600736011396</v>
      </c>
      <c r="CP286" s="226">
        <f t="shared" si="363"/>
        <v>15081.927229999619</v>
      </c>
      <c r="CQ286" s="226">
        <f t="shared" si="363"/>
        <v>16326.804243229602</v>
      </c>
      <c r="CR286" s="226">
        <f t="shared" si="363"/>
        <v>15353.565758618393</v>
      </c>
      <c r="CS286" s="226">
        <f t="shared" si="363"/>
        <v>17601.186277435205</v>
      </c>
      <c r="CT286" s="226">
        <f t="shared" si="363"/>
        <v>17804.061647971812</v>
      </c>
      <c r="CU286" s="226">
        <f t="shared" si="363"/>
        <v>16382.650555464588</v>
      </c>
      <c r="CV286" s="226">
        <f t="shared" si="363"/>
        <v>23309.413206016208</v>
      </c>
      <c r="CW286" s="226">
        <f t="shared" si="363"/>
        <v>24456.711240183417</v>
      </c>
      <c r="CX286" s="226">
        <f t="shared" si="363"/>
        <v>25484.438702718999</v>
      </c>
      <c r="CY286" s="226">
        <f t="shared" si="363"/>
        <v>22087.316161754603</v>
      </c>
      <c r="CZ286" s="226">
        <f t="shared" si="363"/>
        <v>23791.013413464429</v>
      </c>
      <c r="DA286" s="226">
        <f t="shared" ref="DA286" si="364">+DA16+DA38+DA61+DA40+DA41+DA42+DA79+DA75+DA81+DA82+DA83+DA24+DA68+DA39+DA80+DA28+DA72+DA91+DA50+DA89+DA90+DA48+DA49+DA73+DA32+DA29</f>
        <v>232021.68917286833</v>
      </c>
      <c r="DB286" s="226">
        <f t="shared" si="363"/>
        <v>19122.149999795602</v>
      </c>
      <c r="DC286" s="226">
        <f t="shared" si="363"/>
        <v>17996.16761655299</v>
      </c>
      <c r="DD286" s="226">
        <f t="shared" ref="DD286" si="365">+DD16+DD38+DD61+DD40+DD41+DD42+DD79+DD75+DD81+DD82+DD83+DD24+DD68+DD39+DD80+DD28+DD72+DD91+DD50+DD89+DD90+DD48+DD49+DD73+DD32+DD29</f>
        <v>22271.175091376805</v>
      </c>
      <c r="DE286" s="202"/>
      <c r="DF286" s="202"/>
      <c r="DG286" s="202"/>
      <c r="DH286" s="202"/>
    </row>
    <row r="287" spans="1:115" ht="20.100000000000001" customHeight="1" x14ac:dyDescent="0.2">
      <c r="B287" s="376" t="s">
        <v>177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5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4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140</v>
      </c>
      <c r="BN287" s="202"/>
      <c r="BO287" s="226">
        <f t="shared" ref="BO287" si="366">+BO22+BO30+BO67+BO74</f>
        <v>12964.190880851598</v>
      </c>
      <c r="BP287" s="226">
        <f t="shared" ref="BP287:BW287" si="367">+BP22+BP30+BP67+BP74</f>
        <v>10364.493823453204</v>
      </c>
      <c r="BQ287" s="226">
        <f t="shared" si="367"/>
        <v>10472.582842125599</v>
      </c>
      <c r="BR287" s="226">
        <f t="shared" si="367"/>
        <v>13151.908600921595</v>
      </c>
      <c r="BS287" s="226">
        <f t="shared" si="367"/>
        <v>13241.075117342001</v>
      </c>
      <c r="BT287" s="226">
        <f t="shared" si="367"/>
        <v>11707.749688541597</v>
      </c>
      <c r="BU287" s="226">
        <f t="shared" si="367"/>
        <v>14656.543309713194</v>
      </c>
      <c r="BV287" s="226">
        <f t="shared" si="367"/>
        <v>11245.688171367994</v>
      </c>
      <c r="BW287" s="226">
        <f t="shared" si="367"/>
        <v>13284.6145515596</v>
      </c>
      <c r="BX287" s="226">
        <f t="shared" ref="BX287:CB287" si="368">+BX22+BX30+BX67+BX74</f>
        <v>13171.345551372004</v>
      </c>
      <c r="BY287" s="226">
        <f t="shared" si="368"/>
        <v>11006.592981879203</v>
      </c>
      <c r="BZ287" s="226">
        <f t="shared" si="368"/>
        <v>16920.756149307996</v>
      </c>
      <c r="CA287" s="226">
        <f t="shared" si="368"/>
        <v>152187.54166843559</v>
      </c>
      <c r="CB287" s="226">
        <f t="shared" si="368"/>
        <v>12940.746403763605</v>
      </c>
      <c r="CC287" s="226">
        <f t="shared" ref="CC287:DC287" si="369">+CC22+CC30+CC67+CC74</f>
        <v>10913.8590345952</v>
      </c>
      <c r="CD287" s="226">
        <f t="shared" si="369"/>
        <v>11259.193025132005</v>
      </c>
      <c r="CE287" s="226">
        <f t="shared" si="369"/>
        <v>13008.093457273593</v>
      </c>
      <c r="CF287" s="226">
        <f t="shared" si="369"/>
        <v>11620.775444185601</v>
      </c>
      <c r="CG287" s="226">
        <f t="shared" si="369"/>
        <v>12579.213577553195</v>
      </c>
      <c r="CH287" s="226">
        <f t="shared" si="369"/>
        <v>13609.245798002003</v>
      </c>
      <c r="CI287" s="226">
        <f t="shared" si="369"/>
        <v>11013.688348970802</v>
      </c>
      <c r="CJ287" s="226">
        <f t="shared" si="369"/>
        <v>12545.735823881207</v>
      </c>
      <c r="CK287" s="226">
        <f t="shared" si="369"/>
        <v>15680.800363019202</v>
      </c>
      <c r="CL287" s="226">
        <f t="shared" si="369"/>
        <v>13102.683475493195</v>
      </c>
      <c r="CM287" s="226">
        <f t="shared" si="369"/>
        <v>19346.20569899719</v>
      </c>
      <c r="CN287" s="226">
        <f t="shared" si="369"/>
        <v>157620.24045086681</v>
      </c>
      <c r="CO287" s="226">
        <f t="shared" si="369"/>
        <v>12235.402745810399</v>
      </c>
      <c r="CP287" s="226">
        <f t="shared" si="369"/>
        <v>10860.803291358796</v>
      </c>
      <c r="CQ287" s="226">
        <f t="shared" si="369"/>
        <v>14912.831600480002</v>
      </c>
      <c r="CR287" s="226">
        <f t="shared" si="369"/>
        <v>15720.969487205999</v>
      </c>
      <c r="CS287" s="226">
        <f t="shared" si="369"/>
        <v>14942.549106524793</v>
      </c>
      <c r="CT287" s="226">
        <f t="shared" si="369"/>
        <v>15223.325932441197</v>
      </c>
      <c r="CU287" s="226">
        <f t="shared" si="369"/>
        <v>11816.251260774006</v>
      </c>
      <c r="CV287" s="226">
        <f t="shared" si="369"/>
        <v>13386.080111126004</v>
      </c>
      <c r="CW287" s="226">
        <f t="shared" si="369"/>
        <v>13132.018079947205</v>
      </c>
      <c r="CX287" s="226">
        <f t="shared" si="369"/>
        <v>13388.765644164007</v>
      </c>
      <c r="CY287" s="226">
        <f t="shared" si="369"/>
        <v>13345.309154556409</v>
      </c>
      <c r="CZ287" s="226">
        <f t="shared" si="369"/>
        <v>17701.325445318398</v>
      </c>
      <c r="DA287" s="226">
        <f t="shared" ref="DA287" si="370">+DA22+DA30+DA67+DA74</f>
        <v>166665.63185970718</v>
      </c>
      <c r="DB287" s="226">
        <f t="shared" si="369"/>
        <v>11543.514378728798</v>
      </c>
      <c r="DC287" s="226">
        <f t="shared" si="369"/>
        <v>9385.3339895991994</v>
      </c>
      <c r="DD287" s="226">
        <f t="shared" ref="DD287" si="371">+DD22+DD30+DD67+DD74</f>
        <v>13127.692704064801</v>
      </c>
      <c r="DE287" s="202"/>
      <c r="DF287" s="202"/>
      <c r="DG287" s="202"/>
      <c r="DH287" s="202"/>
    </row>
    <row r="288" spans="1:115" ht="20.100000000000001" customHeight="1" x14ac:dyDescent="0.2">
      <c r="B288" s="376" t="s">
        <v>178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5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4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163</v>
      </c>
      <c r="BN288" s="202"/>
      <c r="BO288" s="226">
        <f t="shared" ref="BO288" si="372">+BO25+BO26+BO27+BO55+BO69+BO70+BO71+BO92</f>
        <v>0</v>
      </c>
      <c r="BP288" s="226">
        <f t="shared" ref="BP288:BW288" si="373">+BP25+BP26+BP27+BP55+BP69+BP70+BP71+BP92</f>
        <v>0</v>
      </c>
      <c r="BQ288" s="226">
        <f t="shared" si="373"/>
        <v>0</v>
      </c>
      <c r="BR288" s="226">
        <f t="shared" si="373"/>
        <v>0</v>
      </c>
      <c r="BS288" s="226">
        <f t="shared" si="373"/>
        <v>0</v>
      </c>
      <c r="BT288" s="226">
        <f t="shared" si="373"/>
        <v>0</v>
      </c>
      <c r="BU288" s="226">
        <f t="shared" si="373"/>
        <v>0</v>
      </c>
      <c r="BV288" s="226">
        <f t="shared" si="373"/>
        <v>0</v>
      </c>
      <c r="BW288" s="226">
        <f t="shared" si="373"/>
        <v>0</v>
      </c>
      <c r="BX288" s="226">
        <f t="shared" ref="BX288:CB288" si="374">+BX25+BX26+BX27+BX55+BX69+BX70+BX71+BX92</f>
        <v>0</v>
      </c>
      <c r="BY288" s="226">
        <f t="shared" si="374"/>
        <v>0</v>
      </c>
      <c r="BZ288" s="226">
        <f t="shared" si="374"/>
        <v>418.43892826239994</v>
      </c>
      <c r="CA288" s="226">
        <f t="shared" si="374"/>
        <v>418.43892826239994</v>
      </c>
      <c r="CB288" s="226">
        <f t="shared" si="374"/>
        <v>299.78410955440006</v>
      </c>
      <c r="CC288" s="226">
        <f t="shared" ref="CC288:DC288" si="375">+CC25+CC26+CC27+CC55+CC69+CC70+CC71+CC92</f>
        <v>266.46611803200005</v>
      </c>
      <c r="CD288" s="226">
        <f t="shared" si="375"/>
        <v>287.03975270440009</v>
      </c>
      <c r="CE288" s="226">
        <f t="shared" si="375"/>
        <v>265.10947830280003</v>
      </c>
      <c r="CF288" s="226">
        <f t="shared" si="375"/>
        <v>279.11209250960013</v>
      </c>
      <c r="CG288" s="226">
        <f t="shared" si="375"/>
        <v>308.78852545400008</v>
      </c>
      <c r="CH288" s="226">
        <f t="shared" si="375"/>
        <v>301.00348086679998</v>
      </c>
      <c r="CI288" s="226">
        <f t="shared" si="375"/>
        <v>294.2946701084</v>
      </c>
      <c r="CJ288" s="226">
        <f t="shared" si="375"/>
        <v>282.66735069959998</v>
      </c>
      <c r="CK288" s="226">
        <f t="shared" si="375"/>
        <v>279.63173816359995</v>
      </c>
      <c r="CL288" s="226">
        <f t="shared" si="375"/>
        <v>311.49051098839999</v>
      </c>
      <c r="CM288" s="226">
        <f t="shared" si="375"/>
        <v>423.41188911120014</v>
      </c>
      <c r="CN288" s="226">
        <f t="shared" si="375"/>
        <v>3598.7997164952008</v>
      </c>
      <c r="CO288" s="226">
        <f t="shared" si="375"/>
        <v>319.08597512480003</v>
      </c>
      <c r="CP288" s="226">
        <f t="shared" si="375"/>
        <v>306.15101763119981</v>
      </c>
      <c r="CQ288" s="226">
        <f t="shared" si="375"/>
        <v>316.49586525680002</v>
      </c>
      <c r="CR288" s="226">
        <f t="shared" si="375"/>
        <v>305.32053259600008</v>
      </c>
      <c r="CS288" s="226">
        <f t="shared" si="375"/>
        <v>347.58652494199998</v>
      </c>
      <c r="CT288" s="226">
        <f t="shared" si="375"/>
        <v>320.62712490760003</v>
      </c>
      <c r="CU288" s="226">
        <f t="shared" si="375"/>
        <v>315.38838005120004</v>
      </c>
      <c r="CV288" s="226">
        <f t="shared" si="375"/>
        <v>342.49137454279992</v>
      </c>
      <c r="CW288" s="226">
        <f t="shared" si="375"/>
        <v>301.99334415519985</v>
      </c>
      <c r="CX288" s="226">
        <f t="shared" si="375"/>
        <v>318.52713061439994</v>
      </c>
      <c r="CY288" s="226">
        <f t="shared" si="375"/>
        <v>338.32497169999999</v>
      </c>
      <c r="CZ288" s="226">
        <f t="shared" si="375"/>
        <v>431.02759491279988</v>
      </c>
      <c r="DA288" s="226">
        <f t="shared" ref="DA288" si="376">+DA25+DA26+DA27+DA55+DA69+DA70+DA71+DA92</f>
        <v>3963.0198364347998</v>
      </c>
      <c r="DB288" s="226">
        <f t="shared" si="375"/>
        <v>362.35282532120004</v>
      </c>
      <c r="DC288" s="226">
        <f t="shared" si="375"/>
        <v>256.10781617560002</v>
      </c>
      <c r="DD288" s="226">
        <f t="shared" ref="DD288" si="377">+DD25+DD26+DD27+DD55+DD69+DD70+DD71+DD92</f>
        <v>372.53256039680002</v>
      </c>
      <c r="DE288" s="202"/>
      <c r="DF288" s="202"/>
      <c r="DG288" s="202"/>
      <c r="DH288" s="202"/>
    </row>
    <row r="289" spans="2:112" ht="20.100000000000001" customHeight="1" thickBot="1" x14ac:dyDescent="0.25">
      <c r="B289" s="376" t="s">
        <v>185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5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4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26">
        <f t="shared" ref="BO289" si="378">+BO43+BO44+BO84+BO85+BO93+BO56+BO45</f>
        <v>0</v>
      </c>
      <c r="BP289" s="226">
        <f t="shared" ref="BP289:BW289" si="379">+BP43+BP44+BP84+BP85+BP93+BP56+BP45</f>
        <v>0</v>
      </c>
      <c r="BQ289" s="226">
        <f t="shared" si="379"/>
        <v>0</v>
      </c>
      <c r="BR289" s="226">
        <f t="shared" si="379"/>
        <v>0</v>
      </c>
      <c r="BS289" s="226">
        <f t="shared" si="379"/>
        <v>0</v>
      </c>
      <c r="BT289" s="226">
        <f t="shared" si="379"/>
        <v>0</v>
      </c>
      <c r="BU289" s="226">
        <f t="shared" si="379"/>
        <v>0</v>
      </c>
      <c r="BV289" s="226">
        <f t="shared" si="379"/>
        <v>0</v>
      </c>
      <c r="BW289" s="226">
        <f t="shared" si="379"/>
        <v>0</v>
      </c>
      <c r="BX289" s="226">
        <f t="shared" ref="BX289:CB289" si="380">+BX43+BX44+BX84+BX85+BX93+BX56+BX45</f>
        <v>0</v>
      </c>
      <c r="BY289" s="226">
        <f t="shared" si="380"/>
        <v>0</v>
      </c>
      <c r="BZ289" s="226">
        <f t="shared" si="380"/>
        <v>0</v>
      </c>
      <c r="CA289" s="226">
        <f t="shared" si="380"/>
        <v>0</v>
      </c>
      <c r="CB289" s="226">
        <f t="shared" si="380"/>
        <v>0</v>
      </c>
      <c r="CC289" s="226">
        <f t="shared" ref="CC289:DC289" si="381">+CC43+CC44+CC84+CC85+CC93+CC56+CC45</f>
        <v>0</v>
      </c>
      <c r="CD289" s="226">
        <f t="shared" si="381"/>
        <v>0</v>
      </c>
      <c r="CE289" s="226">
        <f t="shared" si="381"/>
        <v>0</v>
      </c>
      <c r="CF289" s="226">
        <f t="shared" si="381"/>
        <v>0</v>
      </c>
      <c r="CG289" s="226">
        <f t="shared" si="381"/>
        <v>16.612965386399999</v>
      </c>
      <c r="CH289" s="226">
        <f t="shared" si="381"/>
        <v>31.092050340399997</v>
      </c>
      <c r="CI289" s="226">
        <f t="shared" si="381"/>
        <v>27.265099048399996</v>
      </c>
      <c r="CJ289" s="226">
        <f t="shared" si="381"/>
        <v>33.394732142800017</v>
      </c>
      <c r="CK289" s="226">
        <f t="shared" si="381"/>
        <v>26.044195848000001</v>
      </c>
      <c r="CL289" s="226">
        <f t="shared" si="381"/>
        <v>28.920757536800004</v>
      </c>
      <c r="CM289" s="226">
        <f t="shared" si="381"/>
        <v>49.443118980400001</v>
      </c>
      <c r="CN289" s="226">
        <f t="shared" si="381"/>
        <v>212.7729192832</v>
      </c>
      <c r="CO289" s="226">
        <f t="shared" si="381"/>
        <v>33.717136098800012</v>
      </c>
      <c r="CP289" s="226">
        <f t="shared" si="381"/>
        <v>32.474854239199999</v>
      </c>
      <c r="CQ289" s="226">
        <f t="shared" si="381"/>
        <v>38.051413154399995</v>
      </c>
      <c r="CR289" s="226">
        <f t="shared" si="381"/>
        <v>32.975726038799984</v>
      </c>
      <c r="CS289" s="226">
        <f t="shared" si="381"/>
        <v>38.604584278800004</v>
      </c>
      <c r="CT289" s="226">
        <f t="shared" si="381"/>
        <v>36.774345053199994</v>
      </c>
      <c r="CU289" s="226">
        <f t="shared" si="381"/>
        <v>37.143310834800005</v>
      </c>
      <c r="CV289" s="226">
        <f t="shared" si="381"/>
        <v>42.309497439600001</v>
      </c>
      <c r="CW289" s="226">
        <f t="shared" si="381"/>
        <v>39.695983622399993</v>
      </c>
      <c r="CX289" s="226">
        <f t="shared" si="381"/>
        <v>36.762193458399999</v>
      </c>
      <c r="CY289" s="226">
        <f t="shared" si="381"/>
        <v>44.404553115999988</v>
      </c>
      <c r="CZ289" s="226">
        <f t="shared" si="381"/>
        <v>54.414776295999999</v>
      </c>
      <c r="DA289" s="226">
        <f t="shared" ref="DA289" si="382">+DA43+DA44+DA84+DA85+DA93+DA56+DA45</f>
        <v>467.32837363039994</v>
      </c>
      <c r="DB289" s="226">
        <f t="shared" si="381"/>
        <v>45.928146067199997</v>
      </c>
      <c r="DC289" s="226">
        <f t="shared" si="381"/>
        <v>36.168921773200005</v>
      </c>
      <c r="DD289" s="226">
        <f t="shared" ref="DD289" si="383">+DD43+DD44+DD84+DD85+DD93+DD56+DD45</f>
        <v>50.41693296679999</v>
      </c>
      <c r="DE289" s="202"/>
      <c r="DF289" s="202"/>
      <c r="DG289" s="202"/>
      <c r="DH289" s="202"/>
    </row>
    <row r="290" spans="2:112" ht="20.100000000000001" customHeight="1" thickBot="1" x14ac:dyDescent="0.3">
      <c r="B290" s="212"/>
      <c r="C290" s="213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378">
        <f t="shared" ref="BO290:CF290" si="384">SUM(BO279:BO289)</f>
        <v>38449.323481954794</v>
      </c>
      <c r="BP290" s="378">
        <f t="shared" si="384"/>
        <v>30850.744574973207</v>
      </c>
      <c r="BQ290" s="378">
        <f t="shared" si="384"/>
        <v>34307.482558024793</v>
      </c>
      <c r="BR290" s="378">
        <f t="shared" si="384"/>
        <v>39453.262589276397</v>
      </c>
      <c r="BS290" s="378">
        <f t="shared" si="384"/>
        <v>39711.235008248797</v>
      </c>
      <c r="BT290" s="378">
        <f t="shared" si="384"/>
        <v>34724.050935342602</v>
      </c>
      <c r="BU290" s="378">
        <f t="shared" si="384"/>
        <v>44447.977237269588</v>
      </c>
      <c r="BV290" s="378">
        <f t="shared" si="384"/>
        <v>34744.720174825794</v>
      </c>
      <c r="BW290" s="378">
        <f t="shared" si="384"/>
        <v>34969.441655805596</v>
      </c>
      <c r="BX290" s="378">
        <f t="shared" si="384"/>
        <v>39922.164396643006</v>
      </c>
      <c r="BY290" s="378">
        <f t="shared" si="384"/>
        <v>31544.272569643606</v>
      </c>
      <c r="BZ290" s="378">
        <f t="shared" si="384"/>
        <v>45996.881500293413</v>
      </c>
      <c r="CA290" s="378">
        <f t="shared" si="384"/>
        <v>449121.55668230163</v>
      </c>
      <c r="CB290" s="378">
        <f t="shared" si="384"/>
        <v>37185.348018074801</v>
      </c>
      <c r="CC290" s="378">
        <f t="shared" si="384"/>
        <v>31938.432963621795</v>
      </c>
      <c r="CD290" s="378">
        <f t="shared" si="384"/>
        <v>35896.3763075592</v>
      </c>
      <c r="CE290" s="378">
        <f t="shared" si="384"/>
        <v>44613.640188923389</v>
      </c>
      <c r="CF290" s="378">
        <f t="shared" si="384"/>
        <v>37478.276447491196</v>
      </c>
      <c r="CG290" s="460">
        <f t="shared" ref="CG290:CL290" si="385">SUM(CG279:CG289)</f>
        <v>39223.599288372592</v>
      </c>
      <c r="CH290" s="461">
        <f t="shared" si="385"/>
        <v>46448.703443585408</v>
      </c>
      <c r="CI290" s="461">
        <f t="shared" si="385"/>
        <v>35184.15615821661</v>
      </c>
      <c r="CJ290" s="461">
        <f t="shared" si="385"/>
        <v>34348.739597804604</v>
      </c>
      <c r="CK290" s="461">
        <f t="shared" si="385"/>
        <v>41851.124017608214</v>
      </c>
      <c r="CL290" s="461">
        <f t="shared" si="385"/>
        <v>36067.871481748989</v>
      </c>
      <c r="CM290" s="461">
        <f t="shared" ref="CM290:CO290" si="386">SUM(CM279:CM289)</f>
        <v>50623.231000655986</v>
      </c>
      <c r="CN290" s="461">
        <f t="shared" ref="CN290" si="387">SUM(CN279:CN289)</f>
        <v>470859.4989136628</v>
      </c>
      <c r="CO290" s="461">
        <f t="shared" si="386"/>
        <v>39118.560439683795</v>
      </c>
      <c r="CP290" s="573">
        <f t="shared" ref="CP290:CQ290" si="388">SUM(CP279:CP289)</f>
        <v>37224.667257901216</v>
      </c>
      <c r="CQ290" s="573">
        <f t="shared" si="388"/>
        <v>44173.803410963199</v>
      </c>
      <c r="CR290" s="573">
        <f t="shared" ref="CR290:CS290" si="389">SUM(CR279:CR289)</f>
        <v>47383.99920524859</v>
      </c>
      <c r="CS290" s="573">
        <f t="shared" si="389"/>
        <v>48006.420544612403</v>
      </c>
      <c r="CT290" s="573">
        <f t="shared" ref="CT290:CU290" si="390">SUM(CT279:CT289)</f>
        <v>47979.277673351811</v>
      </c>
      <c r="CU290" s="573">
        <f t="shared" si="390"/>
        <v>41331.875095369389</v>
      </c>
      <c r="CV290" s="573">
        <f t="shared" ref="CV290:CW290" si="391">SUM(CV279:CV289)</f>
        <v>52218.958868088404</v>
      </c>
      <c r="CW290" s="573">
        <f t="shared" si="391"/>
        <v>51609.053485662218</v>
      </c>
      <c r="CX290" s="573">
        <f t="shared" ref="CX290:CY290" si="392">SUM(CX279:CX289)</f>
        <v>54278.020558305412</v>
      </c>
      <c r="CY290" s="573">
        <f t="shared" si="392"/>
        <v>49496.657161060393</v>
      </c>
      <c r="CZ290" s="573">
        <f t="shared" ref="CZ290:DB290" si="393">SUM(CZ279:CZ289)</f>
        <v>59696.380025538019</v>
      </c>
      <c r="DA290" s="573">
        <f t="shared" ref="DA290" si="394">SUM(DA279:DA289)</f>
        <v>572517.67372578487</v>
      </c>
      <c r="DB290" s="573">
        <f t="shared" si="393"/>
        <v>45225.790655030396</v>
      </c>
      <c r="DC290" s="573">
        <f t="shared" ref="DC290:DD290" si="395">SUM(DC279:DC289)</f>
        <v>38485.070131665991</v>
      </c>
      <c r="DD290" s="573">
        <f t="shared" si="395"/>
        <v>49252.560680905408</v>
      </c>
      <c r="DE290" s="202"/>
      <c r="DF290" s="202"/>
      <c r="DG290" s="202"/>
      <c r="DH290" s="202"/>
    </row>
    <row r="291" spans="2:112" ht="20.100000000000001" customHeight="1" x14ac:dyDescent="0.25">
      <c r="B291" s="212"/>
      <c r="C291" s="213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02"/>
      <c r="DF291" s="202"/>
      <c r="DG291" s="202"/>
      <c r="DH291" s="202"/>
    </row>
    <row r="292" spans="2:112" ht="20.100000000000001" customHeight="1" x14ac:dyDescent="0.25">
      <c r="B292" s="212"/>
      <c r="C292" s="213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:DC292" si="396">+BO290-BO13</f>
        <v>0</v>
      </c>
      <c r="BP292" s="226">
        <f t="shared" si="396"/>
        <v>0</v>
      </c>
      <c r="BQ292" s="226">
        <f t="shared" si="396"/>
        <v>0</v>
      </c>
      <c r="BR292" s="226">
        <f t="shared" si="396"/>
        <v>0</v>
      </c>
      <c r="BS292" s="226">
        <f t="shared" si="396"/>
        <v>0</v>
      </c>
      <c r="BT292" s="226">
        <f t="shared" si="396"/>
        <v>0</v>
      </c>
      <c r="BU292" s="226">
        <f t="shared" si="396"/>
        <v>0</v>
      </c>
      <c r="BV292" s="226">
        <f t="shared" si="396"/>
        <v>0</v>
      </c>
      <c r="BW292" s="226">
        <f t="shared" si="396"/>
        <v>0</v>
      </c>
      <c r="BX292" s="226">
        <f t="shared" si="396"/>
        <v>0</v>
      </c>
      <c r="BY292" s="226">
        <f t="shared" si="396"/>
        <v>0</v>
      </c>
      <c r="BZ292" s="226">
        <f t="shared" si="396"/>
        <v>0</v>
      </c>
      <c r="CA292" s="226">
        <f t="shared" si="396"/>
        <v>0</v>
      </c>
      <c r="CB292" s="226">
        <f t="shared" si="396"/>
        <v>0</v>
      </c>
      <c r="CC292" s="226">
        <f t="shared" si="396"/>
        <v>0</v>
      </c>
      <c r="CD292" s="226">
        <f t="shared" si="396"/>
        <v>0</v>
      </c>
      <c r="CE292" s="226">
        <f t="shared" si="396"/>
        <v>0</v>
      </c>
      <c r="CF292" s="226">
        <f t="shared" si="396"/>
        <v>0</v>
      </c>
      <c r="CG292" s="226">
        <f t="shared" si="396"/>
        <v>0</v>
      </c>
      <c r="CH292" s="226">
        <f t="shared" si="396"/>
        <v>0</v>
      </c>
      <c r="CI292" s="226">
        <f t="shared" si="396"/>
        <v>0</v>
      </c>
      <c r="CJ292" s="226">
        <f t="shared" si="396"/>
        <v>0</v>
      </c>
      <c r="CK292" s="226">
        <f t="shared" si="396"/>
        <v>0</v>
      </c>
      <c r="CL292" s="226">
        <f t="shared" si="396"/>
        <v>0</v>
      </c>
      <c r="CM292" s="226">
        <f t="shared" si="396"/>
        <v>0</v>
      </c>
      <c r="CN292" s="226">
        <f t="shared" si="396"/>
        <v>0</v>
      </c>
      <c r="CO292" s="226">
        <f t="shared" si="396"/>
        <v>0</v>
      </c>
      <c r="CP292" s="226">
        <f t="shared" si="396"/>
        <v>0</v>
      </c>
      <c r="CQ292" s="226">
        <f t="shared" si="396"/>
        <v>0</v>
      </c>
      <c r="CR292" s="226">
        <f t="shared" si="396"/>
        <v>0</v>
      </c>
      <c r="CS292" s="226">
        <f t="shared" si="396"/>
        <v>0</v>
      </c>
      <c r="CT292" s="226">
        <f t="shared" si="396"/>
        <v>0</v>
      </c>
      <c r="CU292" s="226">
        <f t="shared" si="396"/>
        <v>0</v>
      </c>
      <c r="CV292" s="226">
        <f t="shared" si="396"/>
        <v>0</v>
      </c>
      <c r="CW292" s="226">
        <f t="shared" si="396"/>
        <v>0</v>
      </c>
      <c r="CX292" s="226">
        <f t="shared" si="396"/>
        <v>0</v>
      </c>
      <c r="CY292" s="226">
        <f t="shared" si="396"/>
        <v>0</v>
      </c>
      <c r="CZ292" s="226">
        <f t="shared" si="396"/>
        <v>0</v>
      </c>
      <c r="DA292" s="226">
        <f t="shared" si="396"/>
        <v>0</v>
      </c>
      <c r="DB292" s="226">
        <f t="shared" si="396"/>
        <v>0</v>
      </c>
      <c r="DC292" s="226">
        <f t="shared" si="396"/>
        <v>0</v>
      </c>
      <c r="DD292" s="226">
        <f t="shared" ref="DD292" si="397">+DD290-DD13</f>
        <v>0</v>
      </c>
      <c r="DE292" s="202"/>
      <c r="DF292" s="202"/>
      <c r="DG292" s="202"/>
      <c r="DH292" s="202"/>
    </row>
    <row r="293" spans="2:112" ht="20.100000000000001" customHeight="1" x14ac:dyDescent="0.25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</row>
    <row r="294" spans="2:112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02"/>
      <c r="DF294" s="202"/>
      <c r="DG294" s="202"/>
      <c r="DH294" s="202"/>
    </row>
    <row r="295" spans="2:112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02"/>
      <c r="DF295" s="202"/>
      <c r="DG295" s="202"/>
      <c r="DH295" s="202"/>
    </row>
    <row r="296" spans="2:112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</row>
    <row r="297" spans="2:112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</row>
    <row r="298" spans="2:112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</row>
    <row r="299" spans="2:112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</row>
    <row r="300" spans="2:112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</row>
    <row r="301" spans="2:112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</row>
    <row r="302" spans="2:112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</row>
    <row r="303" spans="2:112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</row>
    <row r="304" spans="2:112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</row>
    <row r="305" spans="2:112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</row>
    <row r="306" spans="2:112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</row>
    <row r="307" spans="2:112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</row>
    <row r="308" spans="2:112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</row>
    <row r="309" spans="2:112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</row>
    <row r="310" spans="2:112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</row>
    <row r="311" spans="2:112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</row>
    <row r="312" spans="2:112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</row>
    <row r="313" spans="2:112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</row>
    <row r="314" spans="2:112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</row>
    <row r="315" spans="2:112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</row>
    <row r="316" spans="2:112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</row>
    <row r="317" spans="2:112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</row>
    <row r="318" spans="2:112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</row>
    <row r="319" spans="2:112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</row>
    <row r="320" spans="2:112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</row>
    <row r="321" spans="2:112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</row>
    <row r="322" spans="2:112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</row>
    <row r="323" spans="2:112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</row>
    <row r="324" spans="2:112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</row>
    <row r="325" spans="2:112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</row>
    <row r="326" spans="2:112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</row>
    <row r="327" spans="2:112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</row>
    <row r="328" spans="2:112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</row>
    <row r="329" spans="2:112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</row>
    <row r="330" spans="2:112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</row>
    <row r="331" spans="2:112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</row>
    <row r="332" spans="2:112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</row>
    <row r="333" spans="2:112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</row>
    <row r="334" spans="2:112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</row>
    <row r="335" spans="2:112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</row>
    <row r="336" spans="2:112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</row>
    <row r="337" spans="2:112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</row>
    <row r="338" spans="2:112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</row>
    <row r="339" spans="2:112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</row>
    <row r="340" spans="2:112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</row>
    <row r="341" spans="2:112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</row>
    <row r="342" spans="2:112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</row>
    <row r="343" spans="2:112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</row>
    <row r="344" spans="2:112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</row>
    <row r="345" spans="2:112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</row>
    <row r="346" spans="2:112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</row>
    <row r="347" spans="2:112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</row>
    <row r="348" spans="2:112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</row>
    <row r="349" spans="2:112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</row>
    <row r="350" spans="2:112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</row>
    <row r="351" spans="2:112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</row>
    <row r="352" spans="2:112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</row>
    <row r="353" spans="2:112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</row>
    <row r="354" spans="2:112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</row>
    <row r="355" spans="2:112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</row>
    <row r="356" spans="2:112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</row>
    <row r="357" spans="2:112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</row>
    <row r="358" spans="2:112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</row>
    <row r="359" spans="2:112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</row>
    <row r="360" spans="2:112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</row>
    <row r="361" spans="2:112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</row>
    <row r="362" spans="2:112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</row>
    <row r="363" spans="2:112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</row>
    <row r="364" spans="2:112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</row>
    <row r="365" spans="2:112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</row>
    <row r="366" spans="2:112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</row>
    <row r="367" spans="2:112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</row>
    <row r="368" spans="2:112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</row>
    <row r="369" spans="2:112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</row>
    <row r="370" spans="2:112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</row>
    <row r="371" spans="2:112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</row>
    <row r="372" spans="2:112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</row>
    <row r="373" spans="2:112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</row>
    <row r="374" spans="2:112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</row>
    <row r="375" spans="2:112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</row>
    <row r="376" spans="2:112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</row>
    <row r="377" spans="2:112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</row>
    <row r="378" spans="2:112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</row>
    <row r="379" spans="2:112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</row>
    <row r="380" spans="2:112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</row>
    <row r="381" spans="2:112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</row>
    <row r="382" spans="2:112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</row>
    <row r="383" spans="2:112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</row>
    <row r="384" spans="2:112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</row>
    <row r="385" spans="2:112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</row>
    <row r="386" spans="2:112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</row>
    <row r="387" spans="2:112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</row>
    <row r="388" spans="2:112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</row>
    <row r="389" spans="2:112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</row>
    <row r="390" spans="2:112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</row>
    <row r="391" spans="2:112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</row>
    <row r="392" spans="2:112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</row>
    <row r="393" spans="2:112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</row>
    <row r="394" spans="2:112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</row>
    <row r="395" spans="2:112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</row>
    <row r="396" spans="2:112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</row>
    <row r="397" spans="2:112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</row>
    <row r="398" spans="2:112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</row>
    <row r="399" spans="2:112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</row>
    <row r="400" spans="2:112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</row>
    <row r="401" spans="2:112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</row>
    <row r="402" spans="2:112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</row>
    <row r="403" spans="2:112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</row>
    <row r="404" spans="2:112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</row>
    <row r="405" spans="2:112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</row>
    <row r="406" spans="2:112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</row>
    <row r="407" spans="2:112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</row>
    <row r="408" spans="2:112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</row>
    <row r="409" spans="2:112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</row>
    <row r="410" spans="2:112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</row>
    <row r="411" spans="2:112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</row>
    <row r="412" spans="2:112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</row>
    <row r="413" spans="2:112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</row>
    <row r="414" spans="2:112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</row>
    <row r="415" spans="2:112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</row>
    <row r="416" spans="2:112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</row>
    <row r="417" spans="2:112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</row>
    <row r="418" spans="2:112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</row>
    <row r="419" spans="2:112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</row>
    <row r="420" spans="2:112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</row>
    <row r="421" spans="2:112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</row>
    <row r="422" spans="2:112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</row>
    <row r="423" spans="2:112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</row>
    <row r="424" spans="2:112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</row>
    <row r="425" spans="2:112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</row>
    <row r="426" spans="2:112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</row>
    <row r="427" spans="2:112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</row>
    <row r="428" spans="2:112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</row>
    <row r="429" spans="2:112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</row>
    <row r="430" spans="2:112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</row>
    <row r="431" spans="2:112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</row>
    <row r="432" spans="2:112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</row>
    <row r="433" spans="2:112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</row>
    <row r="434" spans="2:112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</row>
    <row r="435" spans="2:112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</row>
    <row r="436" spans="2:112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</row>
    <row r="437" spans="2:112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</row>
  </sheetData>
  <sortState ref="B110:CF134">
    <sortCondition ref="B110:B134"/>
  </sortState>
  <mergeCells count="59">
    <mergeCell ref="BN186:BN188"/>
    <mergeCell ref="BN270:BN271"/>
    <mergeCell ref="B275:C275"/>
    <mergeCell ref="B236:C236"/>
    <mergeCell ref="B218:C218"/>
    <mergeCell ref="B229:C229"/>
    <mergeCell ref="B230:C230"/>
    <mergeCell ref="B271:C271"/>
    <mergeCell ref="B238:C238"/>
    <mergeCell ref="B243:C243"/>
    <mergeCell ref="B245:C245"/>
    <mergeCell ref="B247:C247"/>
    <mergeCell ref="B254:C254"/>
    <mergeCell ref="B256:C256"/>
    <mergeCell ref="B200:C200"/>
    <mergeCell ref="B204:C204"/>
    <mergeCell ref="AC9:AC11"/>
    <mergeCell ref="B273:C273"/>
    <mergeCell ref="B213:C213"/>
    <mergeCell ref="AC270:AC271"/>
    <mergeCell ref="Q270:AB270"/>
    <mergeCell ref="D270:O270"/>
    <mergeCell ref="P270:P271"/>
    <mergeCell ref="B206:C206"/>
    <mergeCell ref="B228:C228"/>
    <mergeCell ref="B234:C234"/>
    <mergeCell ref="B224:C224"/>
    <mergeCell ref="B99:C99"/>
    <mergeCell ref="B186:C186"/>
    <mergeCell ref="B261:C261"/>
    <mergeCell ref="B265:C265"/>
    <mergeCell ref="B263:C263"/>
    <mergeCell ref="DH10:DH11"/>
    <mergeCell ref="B202:C202"/>
    <mergeCell ref="B60:C60"/>
    <mergeCell ref="AC186:AC188"/>
    <mergeCell ref="P186:P188"/>
    <mergeCell ref="B190:C190"/>
    <mergeCell ref="B9:C11"/>
    <mergeCell ref="B15:C15"/>
    <mergeCell ref="B198:C198"/>
    <mergeCell ref="B192:C192"/>
    <mergeCell ref="Q9:AB10"/>
    <mergeCell ref="P9:P11"/>
    <mergeCell ref="D186:O186"/>
    <mergeCell ref="D9:O10"/>
    <mergeCell ref="B96:C96"/>
    <mergeCell ref="Q186:AB186"/>
    <mergeCell ref="DE9:DG9"/>
    <mergeCell ref="AD9:AO10"/>
    <mergeCell ref="DE10:DG10"/>
    <mergeCell ref="AP9:BA10"/>
    <mergeCell ref="BB9:BM10"/>
    <mergeCell ref="BO9:BZ10"/>
    <mergeCell ref="BN9:BN11"/>
    <mergeCell ref="CB9:CM10"/>
    <mergeCell ref="CO9:CZ10"/>
    <mergeCell ref="CN9:CN10"/>
    <mergeCell ref="DB9:DD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9" fitToHeight="0" orientation="landscape" r:id="rId1"/>
  <headerFooter>
    <oddFooter>&amp;L/MLC&amp;C&amp;"Arial,Negrita"&amp;12&amp;P</oddFooter>
  </headerFooter>
  <rowBreaks count="3" manualBreakCount="3">
    <brk id="100" min="1" max="89" man="1"/>
    <brk id="193" min="1" max="87" man="1"/>
    <brk id="275" max="16383" man="1"/>
  </rowBreaks>
  <colBreaks count="1" manualBreakCount="1">
    <brk id="112" max="1048575" man="1"/>
  </colBreaks>
  <ignoredErrors>
    <ignoredError sqref="BN13:BN15" formula="1"/>
    <ignoredError sqref="BN180:BN226 BN92 BN138:BN142 BN178 BN51:BN55 BN38:BN44 BN125:BN131 BN36 BN123 BN57:BN86 BN144:BN172 BN24:BN28 BN111:BN115 BN30:BN31 BN117:BN118 BN16:BN22 BN94:BN109 BN33:BN34 BN120:BN121" formula="1" formulaRange="1"/>
    <ignoredError sqref="BN269:BN272 CB146:CG146 CI146 DH146 BN251:BN256 BN274 BN227:BN248 BN276:BN311 BO146:BZ14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190500</xdr:rowOff>
              </from>
              <to>
                <xdr:col>2</xdr:col>
                <xdr:colOff>571500</xdr:colOff>
                <xdr:row>6</xdr:row>
                <xdr:rowOff>171450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2017-05-02T14:02:50Z</cp:lastPrinted>
  <dcterms:created xsi:type="dcterms:W3CDTF">2010-02-24T14:16:20Z</dcterms:created>
  <dcterms:modified xsi:type="dcterms:W3CDTF">2017-05-02T14:13:51Z</dcterms:modified>
</cp:coreProperties>
</file>