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155" yWindow="1350" windowWidth="8010" windowHeight="6915"/>
  </bookViews>
  <sheets>
    <sheet name="EST-DIC" sheetId="1" r:id="rId1"/>
  </sheets>
  <definedNames>
    <definedName name="_xlnm._FilterDatabase" localSheetId="0" hidden="1">'EST-DIC'!$B$8:$AD$225</definedName>
    <definedName name="_xlnm.Print_Area" localSheetId="0">'EST-DIC'!$B$3:$CJ$225</definedName>
    <definedName name="_xlnm.Print_Titles" localSheetId="0">'EST-DIC'!$3:$11</definedName>
  </definedNames>
  <calcPr calcId="145621"/>
</workbook>
</file>

<file path=xl/calcChain.xml><?xml version="1.0" encoding="utf-8"?>
<calcChain xmlns="http://schemas.openxmlformats.org/spreadsheetml/2006/main">
  <c r="BO229" i="1" l="1"/>
  <c r="CF239" i="1"/>
  <c r="CE239" i="1"/>
  <c r="CD239" i="1"/>
  <c r="CC239" i="1"/>
  <c r="CB239" i="1"/>
  <c r="CA239" i="1"/>
  <c r="BZ239" i="1"/>
  <c r="BY239" i="1"/>
  <c r="BX239" i="1"/>
  <c r="BW239" i="1"/>
  <c r="BV239" i="1"/>
  <c r="BU239" i="1"/>
  <c r="BT239" i="1"/>
  <c r="BS239" i="1"/>
  <c r="BR239" i="1"/>
  <c r="BQ239" i="1"/>
  <c r="BP239" i="1"/>
  <c r="CF238" i="1"/>
  <c r="CE238" i="1"/>
  <c r="CD238" i="1"/>
  <c r="CC238" i="1"/>
  <c r="CB238" i="1"/>
  <c r="CA238" i="1"/>
  <c r="BZ238" i="1"/>
  <c r="BY238" i="1"/>
  <c r="BX238" i="1"/>
  <c r="BW238" i="1"/>
  <c r="BV238" i="1"/>
  <c r="BU238" i="1"/>
  <c r="BT238" i="1"/>
  <c r="BS238" i="1"/>
  <c r="BR238" i="1"/>
  <c r="BQ238" i="1"/>
  <c r="BP238" i="1"/>
  <c r="CF237" i="1"/>
  <c r="CE237" i="1"/>
  <c r="CD237" i="1"/>
  <c r="CC237" i="1"/>
  <c r="CB237" i="1"/>
  <c r="CA237" i="1"/>
  <c r="BZ237" i="1"/>
  <c r="BY237" i="1"/>
  <c r="BX237" i="1"/>
  <c r="BW237" i="1"/>
  <c r="BV237" i="1"/>
  <c r="BU237" i="1"/>
  <c r="BT237" i="1"/>
  <c r="BS237" i="1"/>
  <c r="BR237" i="1"/>
  <c r="BQ237" i="1"/>
  <c r="BP237" i="1"/>
  <c r="CF236" i="1"/>
  <c r="CE236" i="1"/>
  <c r="CD236" i="1"/>
  <c r="CC236" i="1"/>
  <c r="CB236" i="1"/>
  <c r="CA236" i="1"/>
  <c r="BZ236" i="1"/>
  <c r="BY236" i="1"/>
  <c r="BX236" i="1"/>
  <c r="BW236" i="1"/>
  <c r="BV236" i="1"/>
  <c r="BU236" i="1"/>
  <c r="BT236" i="1"/>
  <c r="BS236" i="1"/>
  <c r="BR236" i="1"/>
  <c r="BQ236" i="1"/>
  <c r="BP236" i="1"/>
  <c r="CF235" i="1"/>
  <c r="CE235" i="1"/>
  <c r="CD235" i="1"/>
  <c r="CC235" i="1"/>
  <c r="CB235" i="1"/>
  <c r="CA235" i="1"/>
  <c r="BZ235" i="1"/>
  <c r="BY235" i="1"/>
  <c r="BX235" i="1"/>
  <c r="BW235" i="1"/>
  <c r="BV235" i="1"/>
  <c r="BU235" i="1"/>
  <c r="BT235" i="1"/>
  <c r="BS235" i="1"/>
  <c r="BR235" i="1"/>
  <c r="BQ235" i="1"/>
  <c r="BP235" i="1"/>
  <c r="CF234" i="1"/>
  <c r="CE234" i="1"/>
  <c r="CD234" i="1"/>
  <c r="CC234" i="1"/>
  <c r="CB234" i="1"/>
  <c r="CA234" i="1"/>
  <c r="BZ234" i="1"/>
  <c r="BY234" i="1"/>
  <c r="BX234" i="1"/>
  <c r="BW234" i="1"/>
  <c r="BV234" i="1"/>
  <c r="BU234" i="1"/>
  <c r="BT234" i="1"/>
  <c r="BS234" i="1"/>
  <c r="BR234" i="1"/>
  <c r="BQ234" i="1"/>
  <c r="BP234" i="1"/>
  <c r="CF233" i="1"/>
  <c r="CE233" i="1"/>
  <c r="CD233" i="1"/>
  <c r="CC233" i="1"/>
  <c r="CB233" i="1"/>
  <c r="CA233" i="1"/>
  <c r="BZ233" i="1"/>
  <c r="BY233" i="1"/>
  <c r="BX233" i="1"/>
  <c r="BW233" i="1"/>
  <c r="BV233" i="1"/>
  <c r="BU233" i="1"/>
  <c r="BT233" i="1"/>
  <c r="BS233" i="1"/>
  <c r="BR233" i="1"/>
  <c r="BQ233" i="1"/>
  <c r="BP233" i="1"/>
  <c r="CF232" i="1"/>
  <c r="CE232" i="1"/>
  <c r="CD232" i="1"/>
  <c r="CC232" i="1"/>
  <c r="CB232" i="1"/>
  <c r="CA232" i="1"/>
  <c r="BZ232" i="1"/>
  <c r="BY232" i="1"/>
  <c r="BX232" i="1"/>
  <c r="BW232" i="1"/>
  <c r="BV232" i="1"/>
  <c r="BU232" i="1"/>
  <c r="BT232" i="1"/>
  <c r="BS232" i="1"/>
  <c r="BR232" i="1"/>
  <c r="BQ232" i="1"/>
  <c r="BP232" i="1"/>
  <c r="CF231" i="1"/>
  <c r="CE231" i="1"/>
  <c r="CD231" i="1"/>
  <c r="CC231" i="1"/>
  <c r="CB231" i="1"/>
  <c r="CA231" i="1"/>
  <c r="BZ231" i="1"/>
  <c r="BY231" i="1"/>
  <c r="BX231" i="1"/>
  <c r="BW231" i="1"/>
  <c r="BV231" i="1"/>
  <c r="BU231" i="1"/>
  <c r="BT231" i="1"/>
  <c r="BS231" i="1"/>
  <c r="BR231" i="1"/>
  <c r="BQ231" i="1"/>
  <c r="BP231" i="1"/>
  <c r="CF230" i="1"/>
  <c r="CE230" i="1"/>
  <c r="CD230" i="1"/>
  <c r="CC230" i="1"/>
  <c r="CB230" i="1"/>
  <c r="CA230" i="1"/>
  <c r="BZ230" i="1"/>
  <c r="BY230" i="1"/>
  <c r="BX230" i="1"/>
  <c r="BW230" i="1"/>
  <c r="BV230" i="1"/>
  <c r="BU230" i="1"/>
  <c r="BT230" i="1"/>
  <c r="BS230" i="1"/>
  <c r="BR230" i="1"/>
  <c r="BQ230" i="1"/>
  <c r="BP230" i="1"/>
  <c r="CF229" i="1"/>
  <c r="CE229" i="1"/>
  <c r="CD229" i="1"/>
  <c r="CC229" i="1"/>
  <c r="CB229" i="1"/>
  <c r="CA229" i="1"/>
  <c r="BZ229" i="1"/>
  <c r="BY229" i="1"/>
  <c r="BX229" i="1"/>
  <c r="BW229" i="1"/>
  <c r="BV229" i="1"/>
  <c r="BU229" i="1"/>
  <c r="BT229" i="1"/>
  <c r="BS229" i="1"/>
  <c r="BR229" i="1"/>
  <c r="BQ229" i="1"/>
  <c r="BP229" i="1"/>
  <c r="BO236" i="1"/>
  <c r="BO234" i="1"/>
  <c r="CF240" i="1" l="1"/>
  <c r="CC240" i="1"/>
  <c r="BY240" i="1"/>
  <c r="BU240" i="1"/>
  <c r="BQ240" i="1"/>
  <c r="CE240" i="1"/>
  <c r="CB240" i="1"/>
  <c r="CA240" i="1"/>
  <c r="BZ240" i="1"/>
  <c r="BX240" i="1"/>
  <c r="BW240" i="1"/>
  <c r="BV240" i="1"/>
  <c r="BT240" i="1"/>
  <c r="BS240" i="1"/>
  <c r="BR240" i="1"/>
  <c r="BP240" i="1"/>
  <c r="BO239" i="1"/>
  <c r="BO238" i="1"/>
  <c r="BO235" i="1"/>
  <c r="BO233" i="1"/>
  <c r="BO232" i="1"/>
  <c r="BO231" i="1"/>
  <c r="BO230" i="1"/>
  <c r="BO240" i="1"/>
  <c r="BO237" i="1"/>
  <c r="CF207" i="1"/>
  <c r="CF209" i="1"/>
  <c r="CF216" i="1" l="1"/>
  <c r="CG141" i="1" l="1"/>
  <c r="CI142" i="1"/>
  <c r="CH142" i="1"/>
  <c r="CG142" i="1"/>
  <c r="CI141" i="1"/>
  <c r="CH141" i="1"/>
  <c r="CI140" i="1"/>
  <c r="CH140" i="1"/>
  <c r="CG140" i="1"/>
  <c r="BN142" i="1"/>
  <c r="BN141" i="1"/>
  <c r="BN140" i="1"/>
  <c r="CI108" i="1"/>
  <c r="CI107" i="1"/>
  <c r="CH108" i="1"/>
  <c r="CH107" i="1"/>
  <c r="CG108" i="1"/>
  <c r="BN108" i="1"/>
  <c r="BN107" i="1"/>
  <c r="CG107" i="1"/>
  <c r="CI74" i="1"/>
  <c r="CI73" i="1"/>
  <c r="CI72" i="1"/>
  <c r="CH74" i="1" l="1"/>
  <c r="CH73" i="1"/>
  <c r="CH72" i="1"/>
  <c r="CG74" i="1"/>
  <c r="CG73" i="1"/>
  <c r="BN74" i="1"/>
  <c r="BN73" i="1"/>
  <c r="BN72" i="1"/>
  <c r="CG72" i="1"/>
  <c r="CG39" i="1"/>
  <c r="CI39" i="1"/>
  <c r="CH39" i="1"/>
  <c r="CI38" i="1"/>
  <c r="CH38" i="1"/>
  <c r="BN39" i="1"/>
  <c r="BN38" i="1"/>
  <c r="CG38" i="1"/>
  <c r="CH139" i="1" l="1"/>
  <c r="CG139" i="1"/>
  <c r="CI218" i="1"/>
  <c r="CI212" i="1"/>
  <c r="CI211" i="1"/>
  <c r="CI203" i="1"/>
  <c r="CI202" i="1"/>
  <c r="CI200" i="1"/>
  <c r="CI198" i="1"/>
  <c r="CI194" i="1"/>
  <c r="CI193" i="1"/>
  <c r="CI192" i="1"/>
  <c r="CI190" i="1"/>
  <c r="CI189" i="1"/>
  <c r="CI188" i="1"/>
  <c r="CI185" i="1"/>
  <c r="CI184" i="1"/>
  <c r="CI183" i="1"/>
  <c r="CI180" i="1"/>
  <c r="CI179" i="1"/>
  <c r="CI178" i="1"/>
  <c r="CI173" i="1"/>
  <c r="CI172" i="1"/>
  <c r="CI171" i="1"/>
  <c r="CI170" i="1"/>
  <c r="CI168" i="1"/>
  <c r="CI166" i="1"/>
  <c r="CI164" i="1"/>
  <c r="CI162" i="1"/>
  <c r="CI148" i="1"/>
  <c r="CI147" i="1"/>
  <c r="CI146" i="1"/>
  <c r="CI145" i="1"/>
  <c r="CI144" i="1"/>
  <c r="CI143" i="1"/>
  <c r="CI139" i="1"/>
  <c r="CI138" i="1"/>
  <c r="CI137" i="1"/>
  <c r="CI136" i="1"/>
  <c r="CI135" i="1"/>
  <c r="CJ135" i="1" s="1"/>
  <c r="CI134" i="1"/>
  <c r="CI133" i="1"/>
  <c r="CI132" i="1"/>
  <c r="CI131" i="1"/>
  <c r="CI130" i="1"/>
  <c r="CI129" i="1"/>
  <c r="CI128" i="1"/>
  <c r="CI127" i="1"/>
  <c r="CI126" i="1"/>
  <c r="CI125" i="1"/>
  <c r="CI124" i="1"/>
  <c r="CI123" i="1"/>
  <c r="CI122" i="1"/>
  <c r="CI121" i="1"/>
  <c r="CI120" i="1"/>
  <c r="CI119" i="1"/>
  <c r="CI118" i="1"/>
  <c r="CI117" i="1"/>
  <c r="CI115" i="1"/>
  <c r="CI114" i="1"/>
  <c r="CJ114" i="1" s="1"/>
  <c r="CI113" i="1"/>
  <c r="CI112" i="1"/>
  <c r="CI111" i="1"/>
  <c r="CI110" i="1"/>
  <c r="CJ110" i="1" s="1"/>
  <c r="CI109" i="1"/>
  <c r="CI106" i="1"/>
  <c r="CI105" i="1"/>
  <c r="CI104" i="1"/>
  <c r="CI103" i="1"/>
  <c r="CI102" i="1"/>
  <c r="CI101" i="1"/>
  <c r="CI100" i="1"/>
  <c r="CI99" i="1"/>
  <c r="CI98" i="1"/>
  <c r="CI97" i="1"/>
  <c r="CI96" i="1"/>
  <c r="CI95" i="1"/>
  <c r="CI94" i="1"/>
  <c r="CI93" i="1"/>
  <c r="CI92" i="1"/>
  <c r="CI91" i="1"/>
  <c r="CI90" i="1"/>
  <c r="CI89" i="1"/>
  <c r="CI88" i="1"/>
  <c r="CI87" i="1"/>
  <c r="CI86" i="1"/>
  <c r="CI85" i="1"/>
  <c r="CI79" i="1"/>
  <c r="CI78" i="1"/>
  <c r="CI76" i="1"/>
  <c r="CI75" i="1"/>
  <c r="CI71" i="1"/>
  <c r="CI70" i="1"/>
  <c r="CI69" i="1"/>
  <c r="CI68" i="1"/>
  <c r="CI67" i="1"/>
  <c r="CJ67" i="1" s="1"/>
  <c r="CI66" i="1"/>
  <c r="CI65" i="1"/>
  <c r="CI64" i="1"/>
  <c r="CI63" i="1"/>
  <c r="CI62" i="1"/>
  <c r="CI61" i="1"/>
  <c r="CI60" i="1"/>
  <c r="CI59" i="1"/>
  <c r="CI58" i="1"/>
  <c r="CI57" i="1"/>
  <c r="CI56" i="1"/>
  <c r="CI55" i="1"/>
  <c r="CJ55" i="1" s="1"/>
  <c r="CI54" i="1"/>
  <c r="CI53" i="1"/>
  <c r="CI52" i="1"/>
  <c r="CI51" i="1"/>
  <c r="CI50" i="1"/>
  <c r="CI49" i="1"/>
  <c r="CI46" i="1"/>
  <c r="CI45" i="1"/>
  <c r="CJ45" i="1" s="1"/>
  <c r="CI44" i="1"/>
  <c r="CI43" i="1"/>
  <c r="CI42" i="1"/>
  <c r="CI41" i="1"/>
  <c r="CJ41" i="1" s="1"/>
  <c r="CI40" i="1"/>
  <c r="CI37" i="1"/>
  <c r="CI36" i="1"/>
  <c r="CI35" i="1"/>
  <c r="CI34" i="1"/>
  <c r="CI33" i="1"/>
  <c r="CI32" i="1"/>
  <c r="CI31" i="1"/>
  <c r="CI30" i="1"/>
  <c r="CI29" i="1"/>
  <c r="CI28" i="1"/>
  <c r="CI27" i="1"/>
  <c r="CI26" i="1"/>
  <c r="CI25" i="1"/>
  <c r="CI24" i="1"/>
  <c r="CI23" i="1"/>
  <c r="CI22" i="1"/>
  <c r="CI21" i="1"/>
  <c r="CI20" i="1"/>
  <c r="CI19" i="1"/>
  <c r="CI18" i="1"/>
  <c r="CI17" i="1"/>
  <c r="CI16" i="1"/>
  <c r="CH218" i="1"/>
  <c r="CH216" i="1"/>
  <c r="CH212" i="1"/>
  <c r="CH211" i="1"/>
  <c r="CH209" i="1"/>
  <c r="CH207" i="1"/>
  <c r="CH203" i="1"/>
  <c r="CH202" i="1"/>
  <c r="CH200" i="1"/>
  <c r="CH198" i="1"/>
  <c r="CH194" i="1"/>
  <c r="CH193" i="1"/>
  <c r="CH192" i="1"/>
  <c r="CH190" i="1"/>
  <c r="CH189" i="1"/>
  <c r="CH188" i="1"/>
  <c r="CH185" i="1"/>
  <c r="CH184" i="1"/>
  <c r="CH183" i="1"/>
  <c r="CH180" i="1"/>
  <c r="CH179" i="1"/>
  <c r="CH178" i="1"/>
  <c r="CH173" i="1"/>
  <c r="CH172" i="1"/>
  <c r="CH171" i="1"/>
  <c r="CH170" i="1"/>
  <c r="CH168" i="1"/>
  <c r="CH166" i="1"/>
  <c r="CH164" i="1"/>
  <c r="CH162" i="1"/>
  <c r="CH148" i="1"/>
  <c r="CH147" i="1"/>
  <c r="CH146" i="1"/>
  <c r="CH145" i="1"/>
  <c r="CH144" i="1"/>
  <c r="CH143" i="1"/>
  <c r="CH138" i="1"/>
  <c r="CH137" i="1"/>
  <c r="CH136" i="1"/>
  <c r="CH135" i="1"/>
  <c r="CH134" i="1"/>
  <c r="CH133" i="1"/>
  <c r="CH132" i="1"/>
  <c r="CH131" i="1"/>
  <c r="CH130" i="1"/>
  <c r="CH129" i="1"/>
  <c r="CH128" i="1"/>
  <c r="CH127" i="1"/>
  <c r="CH126" i="1"/>
  <c r="CH125" i="1"/>
  <c r="CH124" i="1"/>
  <c r="CH123" i="1"/>
  <c r="CH122" i="1"/>
  <c r="CH121" i="1"/>
  <c r="CH120" i="1"/>
  <c r="CH119" i="1"/>
  <c r="CH118" i="1"/>
  <c r="CH117" i="1"/>
  <c r="CH115" i="1"/>
  <c r="CH114" i="1"/>
  <c r="CH113" i="1"/>
  <c r="CH112" i="1"/>
  <c r="CH111" i="1"/>
  <c r="CH110" i="1"/>
  <c r="CH109" i="1"/>
  <c r="CH106" i="1"/>
  <c r="CH105" i="1"/>
  <c r="CH104" i="1"/>
  <c r="CH103" i="1"/>
  <c r="CH102" i="1"/>
  <c r="CH101" i="1"/>
  <c r="CH100" i="1"/>
  <c r="CH99" i="1"/>
  <c r="CH98" i="1"/>
  <c r="CH97" i="1"/>
  <c r="CH96" i="1"/>
  <c r="CH95" i="1"/>
  <c r="CH94" i="1"/>
  <c r="CH93" i="1"/>
  <c r="CH92" i="1"/>
  <c r="CH91" i="1"/>
  <c r="CH90" i="1"/>
  <c r="CH89" i="1"/>
  <c r="CH88" i="1"/>
  <c r="CH87" i="1"/>
  <c r="CH86" i="1"/>
  <c r="CH85" i="1"/>
  <c r="CH82" i="1"/>
  <c r="CH81" i="1"/>
  <c r="CH79" i="1"/>
  <c r="CH78" i="1"/>
  <c r="CH76" i="1"/>
  <c r="CH75" i="1"/>
  <c r="CH71" i="1"/>
  <c r="CH70" i="1"/>
  <c r="CH69" i="1"/>
  <c r="CH68" i="1"/>
  <c r="CH67" i="1"/>
  <c r="CH66" i="1"/>
  <c r="CH65" i="1"/>
  <c r="CH64" i="1"/>
  <c r="CH63" i="1"/>
  <c r="CH62" i="1"/>
  <c r="CH61" i="1"/>
  <c r="CH60" i="1"/>
  <c r="CH59" i="1"/>
  <c r="CH58" i="1"/>
  <c r="CH57" i="1"/>
  <c r="CH56" i="1"/>
  <c r="CH55" i="1"/>
  <c r="CH54" i="1"/>
  <c r="CH53" i="1"/>
  <c r="CH52" i="1"/>
  <c r="CH51" i="1"/>
  <c r="CH50" i="1"/>
  <c r="CH49" i="1"/>
  <c r="CH46" i="1"/>
  <c r="CH45" i="1"/>
  <c r="CH44" i="1"/>
  <c r="CH43" i="1"/>
  <c r="CH42" i="1"/>
  <c r="CH41" i="1"/>
  <c r="CH40" i="1"/>
  <c r="CH37" i="1"/>
  <c r="CH36" i="1"/>
  <c r="CH35" i="1"/>
  <c r="CH34" i="1"/>
  <c r="CH33" i="1"/>
  <c r="CH32" i="1"/>
  <c r="CH31" i="1"/>
  <c r="CH30" i="1"/>
  <c r="CH29" i="1"/>
  <c r="CH28" i="1"/>
  <c r="CH27" i="1"/>
  <c r="CH26" i="1"/>
  <c r="CH25" i="1"/>
  <c r="CH24" i="1"/>
  <c r="CH23" i="1"/>
  <c r="CH22" i="1"/>
  <c r="CH21" i="1"/>
  <c r="CH20" i="1"/>
  <c r="CH19" i="1"/>
  <c r="CH18" i="1"/>
  <c r="CH17" i="1"/>
  <c r="CH16" i="1"/>
  <c r="CG218" i="1"/>
  <c r="CG216" i="1"/>
  <c r="CG212" i="1"/>
  <c r="CG211" i="1"/>
  <c r="CG209" i="1"/>
  <c r="CG207" i="1"/>
  <c r="CG203" i="1"/>
  <c r="CG202" i="1"/>
  <c r="CG200" i="1"/>
  <c r="CG198" i="1"/>
  <c r="CG194" i="1"/>
  <c r="CG193" i="1"/>
  <c r="CG192" i="1"/>
  <c r="CG190" i="1"/>
  <c r="CG189" i="1"/>
  <c r="CG188" i="1"/>
  <c r="CG185" i="1"/>
  <c r="CG184" i="1"/>
  <c r="CG183" i="1"/>
  <c r="CG180" i="1"/>
  <c r="CG179" i="1"/>
  <c r="CG178" i="1"/>
  <c r="CG173" i="1"/>
  <c r="CG172" i="1"/>
  <c r="CG171" i="1"/>
  <c r="CG170" i="1"/>
  <c r="CG168" i="1"/>
  <c r="CG166" i="1"/>
  <c r="CG164" i="1"/>
  <c r="CG162" i="1"/>
  <c r="CG148" i="1"/>
  <c r="CG147" i="1"/>
  <c r="CG146" i="1"/>
  <c r="CG145" i="1"/>
  <c r="CG144" i="1"/>
  <c r="CG143" i="1"/>
  <c r="CG138" i="1"/>
  <c r="CG137" i="1"/>
  <c r="CG136" i="1"/>
  <c r="CG135" i="1"/>
  <c r="CG134" i="1"/>
  <c r="CG133" i="1"/>
  <c r="CG132" i="1"/>
  <c r="CG131" i="1"/>
  <c r="CG130" i="1"/>
  <c r="CG129" i="1"/>
  <c r="CG128" i="1"/>
  <c r="CG127" i="1"/>
  <c r="CG126" i="1"/>
  <c r="CG125" i="1"/>
  <c r="CG124" i="1"/>
  <c r="CG123" i="1"/>
  <c r="CG122" i="1"/>
  <c r="CG121" i="1"/>
  <c r="CG120" i="1"/>
  <c r="CG119" i="1"/>
  <c r="CG118" i="1"/>
  <c r="CG117" i="1"/>
  <c r="CG115" i="1"/>
  <c r="CG114" i="1"/>
  <c r="CG113" i="1"/>
  <c r="CG112" i="1"/>
  <c r="CG111" i="1"/>
  <c r="CG110" i="1"/>
  <c r="CG109" i="1"/>
  <c r="CG106" i="1"/>
  <c r="CG105" i="1"/>
  <c r="CG104" i="1"/>
  <c r="CG103" i="1"/>
  <c r="CG102" i="1"/>
  <c r="CG101" i="1"/>
  <c r="CG100" i="1"/>
  <c r="CG99" i="1"/>
  <c r="CG98" i="1"/>
  <c r="CG97" i="1"/>
  <c r="CG96" i="1"/>
  <c r="CG95" i="1"/>
  <c r="CG94" i="1"/>
  <c r="CG93" i="1"/>
  <c r="CG92" i="1"/>
  <c r="CG91" i="1"/>
  <c r="CG90" i="1"/>
  <c r="CG89" i="1"/>
  <c r="CG88" i="1"/>
  <c r="CG87" i="1"/>
  <c r="CG86" i="1"/>
  <c r="CG85" i="1"/>
  <c r="CG82" i="1"/>
  <c r="CG81" i="1"/>
  <c r="CG79" i="1"/>
  <c r="CG78" i="1"/>
  <c r="CG76" i="1"/>
  <c r="CG75" i="1"/>
  <c r="CG71" i="1"/>
  <c r="CG70" i="1"/>
  <c r="CG69" i="1"/>
  <c r="CG68" i="1"/>
  <c r="CG67" i="1"/>
  <c r="CG66" i="1"/>
  <c r="CG65" i="1"/>
  <c r="CG64" i="1"/>
  <c r="CG63" i="1"/>
  <c r="CG62" i="1"/>
  <c r="CG61" i="1"/>
  <c r="CG60" i="1"/>
  <c r="CG59" i="1"/>
  <c r="CG58" i="1"/>
  <c r="CG57" i="1"/>
  <c r="CG56" i="1"/>
  <c r="CG55" i="1"/>
  <c r="CG54" i="1"/>
  <c r="CG53" i="1"/>
  <c r="CG52" i="1"/>
  <c r="CG51" i="1"/>
  <c r="CG50" i="1"/>
  <c r="CG49" i="1"/>
  <c r="CG46" i="1"/>
  <c r="CG45" i="1"/>
  <c r="CG44" i="1"/>
  <c r="CG43" i="1"/>
  <c r="CG42" i="1"/>
  <c r="CG41" i="1"/>
  <c r="CG40" i="1"/>
  <c r="CG37" i="1"/>
  <c r="CG36" i="1"/>
  <c r="CG35" i="1"/>
  <c r="CG34" i="1"/>
  <c r="CG33" i="1"/>
  <c r="CG32" i="1"/>
  <c r="CG31" i="1"/>
  <c r="CG30" i="1"/>
  <c r="CG29" i="1"/>
  <c r="CG28" i="1"/>
  <c r="CG27" i="1"/>
  <c r="CG26" i="1"/>
  <c r="CG25" i="1"/>
  <c r="CG24" i="1"/>
  <c r="CG23" i="1"/>
  <c r="CG22" i="1"/>
  <c r="CG21" i="1"/>
  <c r="CG20" i="1"/>
  <c r="CG19" i="1"/>
  <c r="CG18" i="1"/>
  <c r="CG17" i="1"/>
  <c r="CG16" i="1"/>
  <c r="CF217" i="1"/>
  <c r="CF214" i="1"/>
  <c r="CF210" i="1"/>
  <c r="CF205" i="1"/>
  <c r="CF201" i="1"/>
  <c r="CF196" i="1"/>
  <c r="CF191" i="1"/>
  <c r="CF187" i="1"/>
  <c r="CF182" i="1"/>
  <c r="CF177" i="1"/>
  <c r="CF160" i="1"/>
  <c r="CF169" i="1"/>
  <c r="CF116" i="1"/>
  <c r="CF84" i="1"/>
  <c r="CF48" i="1"/>
  <c r="CF15" i="1"/>
  <c r="CF13" i="1" l="1"/>
  <c r="CF186" i="1"/>
  <c r="CJ101" i="1"/>
  <c r="CJ111" i="1"/>
  <c r="CJ120" i="1"/>
  <c r="CJ132" i="1"/>
  <c r="CJ136" i="1"/>
  <c r="CJ147" i="1"/>
  <c r="CJ134" i="1"/>
  <c r="CJ42" i="1"/>
  <c r="CF225" i="1"/>
  <c r="CJ43" i="1"/>
  <c r="CJ112" i="1"/>
  <c r="CF223" i="1"/>
  <c r="CJ68" i="1"/>
  <c r="CJ22" i="1"/>
  <c r="CJ91" i="1"/>
  <c r="CF156" i="1"/>
  <c r="CF154" i="1"/>
  <c r="CF175" i="1"/>
  <c r="CF83" i="1"/>
  <c r="CE116" i="1" l="1"/>
  <c r="CJ30" i="1" l="1"/>
  <c r="CJ90" i="1"/>
  <c r="CJ99" i="1"/>
  <c r="CJ148" i="1"/>
  <c r="CE216" i="1"/>
  <c r="CE182" i="1" l="1"/>
  <c r="CE217" i="1" l="1"/>
  <c r="CE214" i="1"/>
  <c r="CE210" i="1"/>
  <c r="CE205" i="1"/>
  <c r="CE201" i="1"/>
  <c r="CE196" i="1"/>
  <c r="CE191" i="1"/>
  <c r="CE225" i="1" s="1"/>
  <c r="CE187" i="1"/>
  <c r="CE177" i="1"/>
  <c r="CE175" i="1" s="1"/>
  <c r="CE169" i="1"/>
  <c r="CE160" i="1"/>
  <c r="CE84" i="1"/>
  <c r="CE48" i="1"/>
  <c r="CE15" i="1"/>
  <c r="CE223" i="1" l="1"/>
  <c r="CE156" i="1"/>
  <c r="CE154" i="1"/>
  <c r="CE186" i="1"/>
  <c r="CE83" i="1"/>
  <c r="CE13" i="1"/>
  <c r="BN129" i="1"/>
  <c r="BN61" i="1"/>
  <c r="CD216" i="1" l="1"/>
  <c r="CD81" i="1" l="1"/>
  <c r="CI81" i="1" s="1"/>
  <c r="CJ81" i="1" s="1"/>
  <c r="CD82" i="1"/>
  <c r="CD240" i="1" s="1"/>
  <c r="CI82" i="1" l="1"/>
  <c r="CJ82" i="1" s="1"/>
  <c r="CD217" i="1"/>
  <c r="CD214" i="1"/>
  <c r="CD210" i="1"/>
  <c r="CD205" i="1"/>
  <c r="CD201" i="1"/>
  <c r="CD196" i="1"/>
  <c r="CD191" i="1"/>
  <c r="CD187" i="1"/>
  <c r="CD186" i="1" s="1"/>
  <c r="CD182" i="1"/>
  <c r="CD177" i="1"/>
  <c r="CD169" i="1"/>
  <c r="CD160" i="1"/>
  <c r="CD116" i="1"/>
  <c r="CD84" i="1"/>
  <c r="CD48" i="1"/>
  <c r="CD15" i="1"/>
  <c r="CD154" i="1" l="1"/>
  <c r="CD225" i="1"/>
  <c r="CD223" i="1"/>
  <c r="CD175" i="1"/>
  <c r="CD83" i="1"/>
  <c r="CD156" i="1"/>
  <c r="CD13" i="1"/>
  <c r="CC216" i="1" l="1"/>
  <c r="CC217" i="1" l="1"/>
  <c r="CC214" i="1"/>
  <c r="CC210" i="1"/>
  <c r="CC205" i="1"/>
  <c r="CC201" i="1"/>
  <c r="CC196" i="1"/>
  <c r="CC191" i="1"/>
  <c r="CC187" i="1"/>
  <c r="CC182" i="1"/>
  <c r="CC177" i="1"/>
  <c r="CC169" i="1"/>
  <c r="CC160" i="1"/>
  <c r="CC116" i="1"/>
  <c r="CC84" i="1"/>
  <c r="CC48" i="1"/>
  <c r="CC15" i="1"/>
  <c r="CC175" i="1" l="1"/>
  <c r="CC154" i="1"/>
  <c r="CC223" i="1"/>
  <c r="CC156" i="1"/>
  <c r="CC83" i="1"/>
  <c r="CC186" i="1"/>
  <c r="CC225" i="1"/>
  <c r="CC13" i="1"/>
  <c r="BN218" i="1"/>
  <c r="BN216" i="1"/>
  <c r="BN212" i="1"/>
  <c r="BN211" i="1"/>
  <c r="BN209" i="1"/>
  <c r="BN207" i="1"/>
  <c r="BN203" i="1"/>
  <c r="BN202" i="1"/>
  <c r="BN200" i="1"/>
  <c r="BN198" i="1"/>
  <c r="BN194" i="1"/>
  <c r="BN193" i="1"/>
  <c r="BN192" i="1"/>
  <c r="BN190" i="1"/>
  <c r="BN189" i="1"/>
  <c r="BN188" i="1"/>
  <c r="BN185" i="1"/>
  <c r="BN184" i="1"/>
  <c r="BN183" i="1"/>
  <c r="BN180" i="1"/>
  <c r="BN179" i="1"/>
  <c r="BN178" i="1"/>
  <c r="BN173" i="1"/>
  <c r="BN172" i="1"/>
  <c r="BN171" i="1"/>
  <c r="BN170" i="1"/>
  <c r="BN168" i="1"/>
  <c r="BN166" i="1"/>
  <c r="BN164" i="1"/>
  <c r="BN162" i="1"/>
  <c r="BN148" i="1"/>
  <c r="BN147" i="1"/>
  <c r="BN146" i="1"/>
  <c r="BN145" i="1"/>
  <c r="BN144" i="1"/>
  <c r="BN127" i="1"/>
  <c r="BN125" i="1"/>
  <c r="BN143" i="1"/>
  <c r="BN126" i="1"/>
  <c r="BN139" i="1"/>
  <c r="BN138" i="1"/>
  <c r="BN137" i="1"/>
  <c r="BN136" i="1"/>
  <c r="BN135" i="1"/>
  <c r="BN133" i="1"/>
  <c r="BN134" i="1"/>
  <c r="BN132" i="1"/>
  <c r="BN123" i="1"/>
  <c r="BN130" i="1"/>
  <c r="BN128" i="1"/>
  <c r="BN124" i="1"/>
  <c r="BN122" i="1"/>
  <c r="BN121" i="1"/>
  <c r="BN120" i="1"/>
  <c r="BN119" i="1"/>
  <c r="BN118" i="1"/>
  <c r="BN117" i="1"/>
  <c r="BN98" i="1"/>
  <c r="BN115" i="1"/>
  <c r="BN95" i="1"/>
  <c r="BN93" i="1"/>
  <c r="BN113" i="1"/>
  <c r="BN94" i="1"/>
  <c r="BN114" i="1"/>
  <c r="BN106" i="1"/>
  <c r="BN105" i="1"/>
  <c r="BN104" i="1"/>
  <c r="BN103" i="1"/>
  <c r="BN102" i="1"/>
  <c r="BN100" i="1"/>
  <c r="BN101" i="1"/>
  <c r="BN99" i="1"/>
  <c r="BN112" i="1"/>
  <c r="BN111" i="1"/>
  <c r="BN110" i="1"/>
  <c r="BN109" i="1"/>
  <c r="BN91" i="1"/>
  <c r="BN97" i="1"/>
  <c r="BN96" i="1"/>
  <c r="BN92" i="1"/>
  <c r="BN90" i="1"/>
  <c r="BN89" i="1"/>
  <c r="BN88" i="1"/>
  <c r="BN87" i="1"/>
  <c r="BN86" i="1"/>
  <c r="BN85" i="1"/>
  <c r="BN82" i="1"/>
  <c r="BN81" i="1"/>
  <c r="BN79" i="1"/>
  <c r="BN78" i="1"/>
  <c r="BN76" i="1"/>
  <c r="BN63" i="1"/>
  <c r="BN59" i="1"/>
  <c r="BN57" i="1"/>
  <c r="BN75" i="1"/>
  <c r="BN58" i="1"/>
  <c r="BN71" i="1"/>
  <c r="BN70" i="1"/>
  <c r="BN69" i="1"/>
  <c r="BN68" i="1"/>
  <c r="BN67" i="1"/>
  <c r="BN65" i="1"/>
  <c r="BN66" i="1"/>
  <c r="BN64" i="1"/>
  <c r="BN55" i="1"/>
  <c r="BN62" i="1"/>
  <c r="BN60" i="1"/>
  <c r="BN56" i="1"/>
  <c r="BN54" i="1"/>
  <c r="BN53" i="1"/>
  <c r="BN52" i="1"/>
  <c r="BN51" i="1"/>
  <c r="BN50" i="1"/>
  <c r="BN49" i="1"/>
  <c r="BN29" i="1"/>
  <c r="BN46" i="1"/>
  <c r="BN26" i="1"/>
  <c r="BN24" i="1"/>
  <c r="BN44" i="1"/>
  <c r="BN25" i="1"/>
  <c r="BN45" i="1"/>
  <c r="BN37" i="1"/>
  <c r="BN36" i="1"/>
  <c r="BN35" i="1"/>
  <c r="BN34" i="1"/>
  <c r="BN33" i="1"/>
  <c r="BN31" i="1"/>
  <c r="BN32" i="1"/>
  <c r="BN30" i="1"/>
  <c r="BN43" i="1"/>
  <c r="BN42" i="1"/>
  <c r="BN41" i="1"/>
  <c r="BN40" i="1"/>
  <c r="BN22" i="1"/>
  <c r="BN28" i="1"/>
  <c r="BN27" i="1"/>
  <c r="BN23" i="1"/>
  <c r="BN21" i="1"/>
  <c r="BN20" i="1"/>
  <c r="BN19" i="1"/>
  <c r="BN18" i="1"/>
  <c r="BN17" i="1"/>
  <c r="BN16" i="1"/>
  <c r="BN15" i="1" l="1"/>
  <c r="CB216" i="1"/>
  <c r="CB209" i="1" l="1"/>
  <c r="CB207" i="1"/>
  <c r="CB15" i="1" l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B15" i="1"/>
  <c r="AA15" i="1"/>
  <c r="Z15" i="1"/>
  <c r="Y15" i="1"/>
  <c r="X15" i="1"/>
  <c r="W15" i="1"/>
  <c r="V15" i="1"/>
  <c r="U15" i="1"/>
  <c r="T15" i="1"/>
  <c r="S15" i="1"/>
  <c r="R15" i="1"/>
  <c r="Q15" i="1"/>
  <c r="O15" i="1"/>
  <c r="N15" i="1"/>
  <c r="M15" i="1"/>
  <c r="L15" i="1"/>
  <c r="K15" i="1"/>
  <c r="J15" i="1"/>
  <c r="I15" i="1"/>
  <c r="H15" i="1"/>
  <c r="G15" i="1"/>
  <c r="F15" i="1"/>
  <c r="E15" i="1"/>
  <c r="D15" i="1"/>
  <c r="CB84" i="1"/>
  <c r="CA84" i="1"/>
  <c r="BZ84" i="1"/>
  <c r="BY84" i="1"/>
  <c r="BX84" i="1"/>
  <c r="BW84" i="1"/>
  <c r="BV84" i="1"/>
  <c r="BU84" i="1"/>
  <c r="BT84" i="1"/>
  <c r="BS84" i="1"/>
  <c r="BR84" i="1"/>
  <c r="BQ84" i="1"/>
  <c r="BP84" i="1"/>
  <c r="BO84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B84" i="1"/>
  <c r="AA84" i="1"/>
  <c r="Z84" i="1"/>
  <c r="Y84" i="1"/>
  <c r="X84" i="1"/>
  <c r="W84" i="1"/>
  <c r="V84" i="1"/>
  <c r="U84" i="1"/>
  <c r="T84" i="1"/>
  <c r="S84" i="1"/>
  <c r="R84" i="1"/>
  <c r="Q84" i="1"/>
  <c r="O84" i="1"/>
  <c r="N84" i="1"/>
  <c r="M84" i="1"/>
  <c r="L84" i="1"/>
  <c r="K84" i="1"/>
  <c r="J84" i="1"/>
  <c r="I84" i="1"/>
  <c r="H84" i="1"/>
  <c r="G84" i="1"/>
  <c r="F84" i="1"/>
  <c r="E84" i="1"/>
  <c r="D84" i="1"/>
  <c r="CB116" i="1"/>
  <c r="CB48" i="1"/>
  <c r="CB217" i="1"/>
  <c r="CB214" i="1"/>
  <c r="CB210" i="1"/>
  <c r="CB205" i="1"/>
  <c r="CB201" i="1"/>
  <c r="CB196" i="1"/>
  <c r="CB191" i="1"/>
  <c r="CB187" i="1"/>
  <c r="CB182" i="1"/>
  <c r="CB177" i="1"/>
  <c r="CB169" i="1"/>
  <c r="CB160" i="1"/>
  <c r="CI84" i="1" l="1"/>
  <c r="CG84" i="1"/>
  <c r="CH84" i="1"/>
  <c r="CG15" i="1"/>
  <c r="CH15" i="1"/>
  <c r="CI15" i="1"/>
  <c r="CB156" i="1"/>
  <c r="BN84" i="1"/>
  <c r="CB223" i="1"/>
  <c r="CB225" i="1"/>
  <c r="CB154" i="1"/>
  <c r="CB186" i="1"/>
  <c r="CB175" i="1"/>
  <c r="CB83" i="1"/>
  <c r="CB13" i="1"/>
  <c r="CA209" i="1"/>
  <c r="CI209" i="1" s="1"/>
  <c r="CA207" i="1"/>
  <c r="CI207" i="1" s="1"/>
  <c r="BN154" i="1" l="1"/>
  <c r="CA216" i="1" l="1"/>
  <c r="CI216" i="1" s="1"/>
  <c r="CA217" i="1" l="1"/>
  <c r="CI217" i="1" s="1"/>
  <c r="CA214" i="1"/>
  <c r="CI214" i="1" s="1"/>
  <c r="CA210" i="1"/>
  <c r="CI210" i="1" s="1"/>
  <c r="CA205" i="1"/>
  <c r="CI205" i="1" s="1"/>
  <c r="CA201" i="1"/>
  <c r="CI201" i="1" s="1"/>
  <c r="CA196" i="1"/>
  <c r="CI196" i="1" s="1"/>
  <c r="CA191" i="1"/>
  <c r="CI191" i="1" s="1"/>
  <c r="CA187" i="1"/>
  <c r="CI187" i="1" s="1"/>
  <c r="CA177" i="1"/>
  <c r="CI177" i="1" s="1"/>
  <c r="CA182" i="1"/>
  <c r="CI182" i="1" s="1"/>
  <c r="CA169" i="1"/>
  <c r="CI169" i="1" s="1"/>
  <c r="CA160" i="1"/>
  <c r="CI160" i="1" s="1"/>
  <c r="CA116" i="1"/>
  <c r="CI116" i="1" s="1"/>
  <c r="CA48" i="1"/>
  <c r="CI48" i="1" s="1"/>
  <c r="CA156" i="1" l="1"/>
  <c r="CA154" i="1"/>
  <c r="CA83" i="1"/>
  <c r="CI83" i="1" s="1"/>
  <c r="CA13" i="1"/>
  <c r="CI13" i="1" s="1"/>
  <c r="CA223" i="1"/>
  <c r="CA186" i="1"/>
  <c r="CI186" i="1" s="1"/>
  <c r="CA175" i="1"/>
  <c r="CI175" i="1" s="1"/>
  <c r="CA225" i="1"/>
  <c r="BY217" i="1"/>
  <c r="BX217" i="1"/>
  <c r="BW217" i="1"/>
  <c r="BV217" i="1"/>
  <c r="BU217" i="1"/>
  <c r="BT217" i="1"/>
  <c r="BS217" i="1"/>
  <c r="BR217" i="1"/>
  <c r="BQ217" i="1"/>
  <c r="BP217" i="1"/>
  <c r="BO217" i="1"/>
  <c r="BM217" i="1"/>
  <c r="BL217" i="1"/>
  <c r="BK217" i="1"/>
  <c r="BJ217" i="1"/>
  <c r="BI217" i="1"/>
  <c r="BH217" i="1"/>
  <c r="BG217" i="1"/>
  <c r="BF217" i="1"/>
  <c r="BE217" i="1"/>
  <c r="BD217" i="1"/>
  <c r="BC217" i="1"/>
  <c r="BB217" i="1"/>
  <c r="BA217" i="1"/>
  <c r="AZ217" i="1"/>
  <c r="AY217" i="1"/>
  <c r="AX217" i="1"/>
  <c r="AW217" i="1"/>
  <c r="AV217" i="1"/>
  <c r="AU217" i="1"/>
  <c r="AT217" i="1"/>
  <c r="AS217" i="1"/>
  <c r="AR217" i="1"/>
  <c r="AQ217" i="1"/>
  <c r="AP217" i="1"/>
  <c r="AO217" i="1"/>
  <c r="AN217" i="1"/>
  <c r="AM217" i="1"/>
  <c r="AL217" i="1"/>
  <c r="AK217" i="1"/>
  <c r="AJ217" i="1"/>
  <c r="AI217" i="1"/>
  <c r="AH217" i="1"/>
  <c r="AG217" i="1"/>
  <c r="AF217" i="1"/>
  <c r="AE217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Y214" i="1"/>
  <c r="BX214" i="1"/>
  <c r="BW214" i="1"/>
  <c r="BV214" i="1"/>
  <c r="BU214" i="1"/>
  <c r="BT214" i="1"/>
  <c r="BS214" i="1"/>
  <c r="BR214" i="1"/>
  <c r="BQ214" i="1"/>
  <c r="BP214" i="1"/>
  <c r="BO214" i="1"/>
  <c r="CH214" i="1" s="1"/>
  <c r="BM214" i="1"/>
  <c r="BL214" i="1"/>
  <c r="BK214" i="1"/>
  <c r="BJ214" i="1"/>
  <c r="BI214" i="1"/>
  <c r="BH214" i="1"/>
  <c r="BG214" i="1"/>
  <c r="BF214" i="1"/>
  <c r="BE214" i="1"/>
  <c r="BD214" i="1"/>
  <c r="BC214" i="1"/>
  <c r="BB214" i="1"/>
  <c r="CG214" i="1" s="1"/>
  <c r="BA214" i="1"/>
  <c r="AZ214" i="1"/>
  <c r="AY214" i="1"/>
  <c r="AX214" i="1"/>
  <c r="AW214" i="1"/>
  <c r="AV214" i="1"/>
  <c r="AU214" i="1"/>
  <c r="AT214" i="1"/>
  <c r="AS214" i="1"/>
  <c r="AR214" i="1"/>
  <c r="AQ214" i="1"/>
  <c r="AP214" i="1"/>
  <c r="AO214" i="1"/>
  <c r="AN214" i="1"/>
  <c r="AM214" i="1"/>
  <c r="AL214" i="1"/>
  <c r="AK214" i="1"/>
  <c r="AJ214" i="1"/>
  <c r="AI214" i="1"/>
  <c r="AH214" i="1"/>
  <c r="AG214" i="1"/>
  <c r="AF214" i="1"/>
  <c r="AE214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Y210" i="1"/>
  <c r="BX210" i="1"/>
  <c r="BW210" i="1"/>
  <c r="BV210" i="1"/>
  <c r="BU210" i="1"/>
  <c r="BT210" i="1"/>
  <c r="BS210" i="1"/>
  <c r="BR210" i="1"/>
  <c r="BQ210" i="1"/>
  <c r="BP210" i="1"/>
  <c r="BO210" i="1"/>
  <c r="BM210" i="1"/>
  <c r="BL210" i="1"/>
  <c r="BK210" i="1"/>
  <c r="BJ210" i="1"/>
  <c r="BI210" i="1"/>
  <c r="BH210" i="1"/>
  <c r="BG210" i="1"/>
  <c r="BF210" i="1"/>
  <c r="BE210" i="1"/>
  <c r="BD210" i="1"/>
  <c r="BC210" i="1"/>
  <c r="BB210" i="1"/>
  <c r="BA210" i="1"/>
  <c r="AZ210" i="1"/>
  <c r="AY210" i="1"/>
  <c r="AX210" i="1"/>
  <c r="AW210" i="1"/>
  <c r="AV210" i="1"/>
  <c r="AU210" i="1"/>
  <c r="AT210" i="1"/>
  <c r="AS210" i="1"/>
  <c r="AR210" i="1"/>
  <c r="AQ210" i="1"/>
  <c r="AP210" i="1"/>
  <c r="AO210" i="1"/>
  <c r="AN210" i="1"/>
  <c r="AM210" i="1"/>
  <c r="AL210" i="1"/>
  <c r="AK210" i="1"/>
  <c r="AJ210" i="1"/>
  <c r="AI210" i="1"/>
  <c r="AH210" i="1"/>
  <c r="AG210" i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Y205" i="1"/>
  <c r="BX205" i="1"/>
  <c r="BW205" i="1"/>
  <c r="BV205" i="1"/>
  <c r="BU205" i="1"/>
  <c r="BT205" i="1"/>
  <c r="BS205" i="1"/>
  <c r="BR205" i="1"/>
  <c r="BQ205" i="1"/>
  <c r="BP205" i="1"/>
  <c r="BO205" i="1"/>
  <c r="BM205" i="1"/>
  <c r="BL205" i="1"/>
  <c r="BK205" i="1"/>
  <c r="BJ205" i="1"/>
  <c r="BI205" i="1"/>
  <c r="BH205" i="1"/>
  <c r="BG205" i="1"/>
  <c r="BF205" i="1"/>
  <c r="BE205" i="1"/>
  <c r="BD205" i="1"/>
  <c r="BC205" i="1"/>
  <c r="BB205" i="1"/>
  <c r="BA205" i="1"/>
  <c r="AZ205" i="1"/>
  <c r="AY205" i="1"/>
  <c r="AX205" i="1"/>
  <c r="AW205" i="1"/>
  <c r="AV205" i="1"/>
  <c r="AU205" i="1"/>
  <c r="AT205" i="1"/>
  <c r="AS205" i="1"/>
  <c r="AR205" i="1"/>
  <c r="AQ205" i="1"/>
  <c r="AP205" i="1"/>
  <c r="AO205" i="1"/>
  <c r="AN205" i="1"/>
  <c r="AM205" i="1"/>
  <c r="AL205" i="1"/>
  <c r="AK205" i="1"/>
  <c r="AJ205" i="1"/>
  <c r="AI205" i="1"/>
  <c r="AH205" i="1"/>
  <c r="AG205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Y201" i="1"/>
  <c r="BX201" i="1"/>
  <c r="BW201" i="1"/>
  <c r="BV201" i="1"/>
  <c r="BU201" i="1"/>
  <c r="BT201" i="1"/>
  <c r="BS201" i="1"/>
  <c r="BR201" i="1"/>
  <c r="BQ201" i="1"/>
  <c r="BP201" i="1"/>
  <c r="BO201" i="1"/>
  <c r="BM201" i="1"/>
  <c r="BL201" i="1"/>
  <c r="BK201" i="1"/>
  <c r="BJ201" i="1"/>
  <c r="BI201" i="1"/>
  <c r="BH201" i="1"/>
  <c r="BG201" i="1"/>
  <c r="BF201" i="1"/>
  <c r="BE201" i="1"/>
  <c r="BD201" i="1"/>
  <c r="BC201" i="1"/>
  <c r="BB201" i="1"/>
  <c r="BA201" i="1"/>
  <c r="AZ201" i="1"/>
  <c r="AY201" i="1"/>
  <c r="AX201" i="1"/>
  <c r="AW201" i="1"/>
  <c r="AV201" i="1"/>
  <c r="AU201" i="1"/>
  <c r="AT201" i="1"/>
  <c r="AS201" i="1"/>
  <c r="AR201" i="1"/>
  <c r="AQ201" i="1"/>
  <c r="AP201" i="1"/>
  <c r="AO201" i="1"/>
  <c r="AN201" i="1"/>
  <c r="AM201" i="1"/>
  <c r="AL201" i="1"/>
  <c r="AK201" i="1"/>
  <c r="AJ201" i="1"/>
  <c r="AI201" i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Y196" i="1"/>
  <c r="BX196" i="1"/>
  <c r="BW196" i="1"/>
  <c r="BV196" i="1"/>
  <c r="BU196" i="1"/>
  <c r="BT196" i="1"/>
  <c r="BS196" i="1"/>
  <c r="BR196" i="1"/>
  <c r="BQ196" i="1"/>
  <c r="BP196" i="1"/>
  <c r="BO196" i="1"/>
  <c r="CH196" i="1" s="1"/>
  <c r="BM196" i="1"/>
  <c r="BL196" i="1"/>
  <c r="BK196" i="1"/>
  <c r="BJ196" i="1"/>
  <c r="BI196" i="1"/>
  <c r="BH196" i="1"/>
  <c r="BG196" i="1"/>
  <c r="BF196" i="1"/>
  <c r="BE196" i="1"/>
  <c r="BD196" i="1"/>
  <c r="BC196" i="1"/>
  <c r="BB196" i="1"/>
  <c r="CG196" i="1" s="1"/>
  <c r="BA196" i="1"/>
  <c r="AZ196" i="1"/>
  <c r="AY196" i="1"/>
  <c r="AX196" i="1"/>
  <c r="AW196" i="1"/>
  <c r="AV196" i="1"/>
  <c r="AU196" i="1"/>
  <c r="AT196" i="1"/>
  <c r="AS196" i="1"/>
  <c r="AR196" i="1"/>
  <c r="AQ196" i="1"/>
  <c r="AP196" i="1"/>
  <c r="AO196" i="1"/>
  <c r="AN196" i="1"/>
  <c r="AM196" i="1"/>
  <c r="AL196" i="1"/>
  <c r="AK196" i="1"/>
  <c r="AJ196" i="1"/>
  <c r="AI196" i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Y191" i="1"/>
  <c r="BX191" i="1"/>
  <c r="BW191" i="1"/>
  <c r="BV191" i="1"/>
  <c r="BU191" i="1"/>
  <c r="BT191" i="1"/>
  <c r="BS191" i="1"/>
  <c r="BR191" i="1"/>
  <c r="BQ191" i="1"/>
  <c r="BP191" i="1"/>
  <c r="BO191" i="1"/>
  <c r="BM191" i="1"/>
  <c r="BL191" i="1"/>
  <c r="BK191" i="1"/>
  <c r="BJ191" i="1"/>
  <c r="BI191" i="1"/>
  <c r="BH191" i="1"/>
  <c r="BG191" i="1"/>
  <c r="BF191" i="1"/>
  <c r="BE191" i="1"/>
  <c r="BD191" i="1"/>
  <c r="BC191" i="1"/>
  <c r="BB191" i="1"/>
  <c r="BA191" i="1"/>
  <c r="AZ191" i="1"/>
  <c r="AY191" i="1"/>
  <c r="AX191" i="1"/>
  <c r="AW191" i="1"/>
  <c r="AV191" i="1"/>
  <c r="AU191" i="1"/>
  <c r="AT191" i="1"/>
  <c r="AS191" i="1"/>
  <c r="AR191" i="1"/>
  <c r="AQ191" i="1"/>
  <c r="AP191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Y187" i="1"/>
  <c r="BX187" i="1"/>
  <c r="BW187" i="1"/>
  <c r="BV187" i="1"/>
  <c r="BU187" i="1"/>
  <c r="BT187" i="1"/>
  <c r="BS187" i="1"/>
  <c r="BR187" i="1"/>
  <c r="BQ187" i="1"/>
  <c r="BP187" i="1"/>
  <c r="BO187" i="1"/>
  <c r="BM187" i="1"/>
  <c r="BL187" i="1"/>
  <c r="BK187" i="1"/>
  <c r="BJ187" i="1"/>
  <c r="BI187" i="1"/>
  <c r="BH187" i="1"/>
  <c r="BG187" i="1"/>
  <c r="BF187" i="1"/>
  <c r="BE187" i="1"/>
  <c r="BD187" i="1"/>
  <c r="BC187" i="1"/>
  <c r="BB187" i="1"/>
  <c r="BA187" i="1"/>
  <c r="AZ187" i="1"/>
  <c r="AY187" i="1"/>
  <c r="AX187" i="1"/>
  <c r="AW187" i="1"/>
  <c r="AV187" i="1"/>
  <c r="AU187" i="1"/>
  <c r="AT187" i="1"/>
  <c r="AS187" i="1"/>
  <c r="AR187" i="1"/>
  <c r="AQ187" i="1"/>
  <c r="AP187" i="1"/>
  <c r="AO187" i="1"/>
  <c r="AN187" i="1"/>
  <c r="AM187" i="1"/>
  <c r="AL187" i="1"/>
  <c r="AL186" i="1" s="1"/>
  <c r="AK187" i="1"/>
  <c r="AJ187" i="1"/>
  <c r="AI187" i="1"/>
  <c r="AH187" i="1"/>
  <c r="AH186" i="1" s="1"/>
  <c r="AG187" i="1"/>
  <c r="AF187" i="1"/>
  <c r="AE187" i="1"/>
  <c r="AD187" i="1"/>
  <c r="AD186" i="1" s="1"/>
  <c r="AC187" i="1"/>
  <c r="AB187" i="1"/>
  <c r="AA187" i="1"/>
  <c r="Z187" i="1"/>
  <c r="Z186" i="1" s="1"/>
  <c r="Y187" i="1"/>
  <c r="X187" i="1"/>
  <c r="W187" i="1"/>
  <c r="V187" i="1"/>
  <c r="V186" i="1" s="1"/>
  <c r="U187" i="1"/>
  <c r="T187" i="1"/>
  <c r="S187" i="1"/>
  <c r="R187" i="1"/>
  <c r="R186" i="1" s="1"/>
  <c r="Q187" i="1"/>
  <c r="P187" i="1"/>
  <c r="O187" i="1"/>
  <c r="N187" i="1"/>
  <c r="N186" i="1" s="1"/>
  <c r="M187" i="1"/>
  <c r="L187" i="1"/>
  <c r="K187" i="1"/>
  <c r="J187" i="1"/>
  <c r="J186" i="1" s="1"/>
  <c r="I187" i="1"/>
  <c r="H187" i="1"/>
  <c r="G187" i="1"/>
  <c r="F187" i="1"/>
  <c r="F186" i="1" s="1"/>
  <c r="E187" i="1"/>
  <c r="D187" i="1"/>
  <c r="BY182" i="1"/>
  <c r="BX182" i="1"/>
  <c r="BW182" i="1"/>
  <c r="BV182" i="1"/>
  <c r="BU182" i="1"/>
  <c r="BT182" i="1"/>
  <c r="BS182" i="1"/>
  <c r="BR182" i="1"/>
  <c r="BQ182" i="1"/>
  <c r="BP182" i="1"/>
  <c r="BO182" i="1"/>
  <c r="BM182" i="1"/>
  <c r="BL182" i="1"/>
  <c r="BK182" i="1"/>
  <c r="BJ182" i="1"/>
  <c r="BI182" i="1"/>
  <c r="BH182" i="1"/>
  <c r="BG182" i="1"/>
  <c r="BF182" i="1"/>
  <c r="BE182" i="1"/>
  <c r="BD182" i="1"/>
  <c r="BC182" i="1"/>
  <c r="BB182" i="1"/>
  <c r="BA182" i="1"/>
  <c r="AZ182" i="1"/>
  <c r="AY182" i="1"/>
  <c r="AX182" i="1"/>
  <c r="AW182" i="1"/>
  <c r="AV182" i="1"/>
  <c r="AU182" i="1"/>
  <c r="AT182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AG182" i="1"/>
  <c r="AF182" i="1"/>
  <c r="AE182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Y177" i="1"/>
  <c r="BX177" i="1"/>
  <c r="BW177" i="1"/>
  <c r="BV177" i="1"/>
  <c r="BU177" i="1"/>
  <c r="BT177" i="1"/>
  <c r="BS177" i="1"/>
  <c r="BR177" i="1"/>
  <c r="BQ177" i="1"/>
  <c r="BP177" i="1"/>
  <c r="BO177" i="1"/>
  <c r="BM177" i="1"/>
  <c r="BL177" i="1"/>
  <c r="BK177" i="1"/>
  <c r="BJ177" i="1"/>
  <c r="BI177" i="1"/>
  <c r="BH177" i="1"/>
  <c r="BG177" i="1"/>
  <c r="BF177" i="1"/>
  <c r="BE177" i="1"/>
  <c r="BD177" i="1"/>
  <c r="BC177" i="1"/>
  <c r="BB177" i="1"/>
  <c r="BA177" i="1"/>
  <c r="AZ177" i="1"/>
  <c r="AY177" i="1"/>
  <c r="AX177" i="1"/>
  <c r="AW177" i="1"/>
  <c r="AV177" i="1"/>
  <c r="AU177" i="1"/>
  <c r="AT177" i="1"/>
  <c r="AS177" i="1"/>
  <c r="AR177" i="1"/>
  <c r="AQ177" i="1"/>
  <c r="AP177" i="1"/>
  <c r="AO177" i="1"/>
  <c r="AN177" i="1"/>
  <c r="AM177" i="1"/>
  <c r="AL177" i="1"/>
  <c r="AK177" i="1"/>
  <c r="AJ177" i="1"/>
  <c r="AI177" i="1"/>
  <c r="AH177" i="1"/>
  <c r="AG177" i="1"/>
  <c r="AF177" i="1"/>
  <c r="AE177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Y169" i="1"/>
  <c r="BX169" i="1"/>
  <c r="BW169" i="1"/>
  <c r="BV169" i="1"/>
  <c r="BU169" i="1"/>
  <c r="BT169" i="1"/>
  <c r="BS169" i="1"/>
  <c r="BR169" i="1"/>
  <c r="BQ169" i="1"/>
  <c r="BP169" i="1"/>
  <c r="BO169" i="1"/>
  <c r="BM169" i="1"/>
  <c r="BL169" i="1"/>
  <c r="BK169" i="1"/>
  <c r="BJ169" i="1"/>
  <c r="BI169" i="1"/>
  <c r="BH169" i="1"/>
  <c r="BG169" i="1"/>
  <c r="BF169" i="1"/>
  <c r="BE169" i="1"/>
  <c r="BD169" i="1"/>
  <c r="BC169" i="1"/>
  <c r="BB169" i="1"/>
  <c r="BA169" i="1"/>
  <c r="AZ169" i="1"/>
  <c r="AY169" i="1"/>
  <c r="AX169" i="1"/>
  <c r="AW169" i="1"/>
  <c r="AV169" i="1"/>
  <c r="AU169" i="1"/>
  <c r="AT169" i="1"/>
  <c r="AS169" i="1"/>
  <c r="AR169" i="1"/>
  <c r="AQ169" i="1"/>
  <c r="AP169" i="1"/>
  <c r="AO169" i="1"/>
  <c r="AN169" i="1"/>
  <c r="AM169" i="1"/>
  <c r="AL169" i="1"/>
  <c r="AK169" i="1"/>
  <c r="AJ169" i="1"/>
  <c r="AI169" i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Y160" i="1"/>
  <c r="BX160" i="1"/>
  <c r="BW160" i="1"/>
  <c r="BV160" i="1"/>
  <c r="BU160" i="1"/>
  <c r="BT160" i="1"/>
  <c r="BS160" i="1"/>
  <c r="BR160" i="1"/>
  <c r="BQ160" i="1"/>
  <c r="BP160" i="1"/>
  <c r="BO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Y116" i="1"/>
  <c r="BX116" i="1"/>
  <c r="BW116" i="1"/>
  <c r="BV116" i="1"/>
  <c r="BU116" i="1"/>
  <c r="BT116" i="1"/>
  <c r="BS116" i="1"/>
  <c r="BS83" i="1" s="1"/>
  <c r="BR116" i="1"/>
  <c r="BQ116" i="1"/>
  <c r="BP116" i="1"/>
  <c r="BO116" i="1"/>
  <c r="BM116" i="1"/>
  <c r="BL116" i="1"/>
  <c r="BK116" i="1"/>
  <c r="BJ116" i="1"/>
  <c r="BI116" i="1"/>
  <c r="BH116" i="1"/>
  <c r="BG116" i="1"/>
  <c r="BF116" i="1"/>
  <c r="BE116" i="1"/>
  <c r="BD116" i="1"/>
  <c r="BC116" i="1"/>
  <c r="BB116" i="1"/>
  <c r="BA116" i="1"/>
  <c r="AZ116" i="1"/>
  <c r="AY116" i="1"/>
  <c r="AX116" i="1"/>
  <c r="AX83" i="1" s="1"/>
  <c r="AW116" i="1"/>
  <c r="AV116" i="1"/>
  <c r="AU116" i="1"/>
  <c r="AT116" i="1"/>
  <c r="AS116" i="1"/>
  <c r="AR116" i="1"/>
  <c r="AQ116" i="1"/>
  <c r="AP116" i="1"/>
  <c r="AO116" i="1"/>
  <c r="AN116" i="1"/>
  <c r="AM116" i="1"/>
  <c r="AM83" i="1" s="1"/>
  <c r="AL116" i="1"/>
  <c r="AL83" i="1" s="1"/>
  <c r="AK116" i="1"/>
  <c r="AJ116" i="1"/>
  <c r="AI116" i="1"/>
  <c r="AI83" i="1" s="1"/>
  <c r="AH116" i="1"/>
  <c r="AH83" i="1" s="1"/>
  <c r="AG116" i="1"/>
  <c r="AF116" i="1"/>
  <c r="AE116" i="1"/>
  <c r="AD116" i="1"/>
  <c r="AC116" i="1"/>
  <c r="AB116" i="1"/>
  <c r="AA116" i="1"/>
  <c r="AA83" i="1" s="1"/>
  <c r="Z116" i="1"/>
  <c r="Y116" i="1"/>
  <c r="X116" i="1"/>
  <c r="W116" i="1"/>
  <c r="V116" i="1"/>
  <c r="V83" i="1" s="1"/>
  <c r="U116" i="1"/>
  <c r="T116" i="1"/>
  <c r="S116" i="1"/>
  <c r="R116" i="1"/>
  <c r="R83" i="1" s="1"/>
  <c r="Q116" i="1"/>
  <c r="P116" i="1"/>
  <c r="O116" i="1"/>
  <c r="O83" i="1" s="1"/>
  <c r="N116" i="1"/>
  <c r="M116" i="1"/>
  <c r="L116" i="1"/>
  <c r="L83" i="1" s="1"/>
  <c r="K116" i="1"/>
  <c r="K83" i="1" s="1"/>
  <c r="J116" i="1"/>
  <c r="I116" i="1"/>
  <c r="H116" i="1"/>
  <c r="G116" i="1"/>
  <c r="G83" i="1" s="1"/>
  <c r="F116" i="1"/>
  <c r="F83" i="1" s="1"/>
  <c r="E116" i="1"/>
  <c r="D116" i="1"/>
  <c r="D83" i="1" s="1"/>
  <c r="BZ169" i="1"/>
  <c r="BZ160" i="1"/>
  <c r="CG160" i="1" l="1"/>
  <c r="CH160" i="1"/>
  <c r="CG187" i="1"/>
  <c r="CH187" i="1"/>
  <c r="CG177" i="1"/>
  <c r="CH177" i="1"/>
  <c r="CG182" i="1"/>
  <c r="CH182" i="1"/>
  <c r="CG201" i="1"/>
  <c r="CH201" i="1"/>
  <c r="CG217" i="1"/>
  <c r="CH217" i="1"/>
  <c r="CG205" i="1"/>
  <c r="CH205" i="1"/>
  <c r="CG169" i="1"/>
  <c r="CH169" i="1"/>
  <c r="CG191" i="1"/>
  <c r="CH191" i="1"/>
  <c r="CG210" i="1"/>
  <c r="CH210" i="1"/>
  <c r="CG116" i="1"/>
  <c r="CH116" i="1"/>
  <c r="AP186" i="1"/>
  <c r="AT186" i="1"/>
  <c r="AX186" i="1"/>
  <c r="BF186" i="1"/>
  <c r="BJ186" i="1"/>
  <c r="BS186" i="1"/>
  <c r="BW186" i="1"/>
  <c r="AE186" i="1"/>
  <c r="W175" i="1"/>
  <c r="AY175" i="1"/>
  <c r="F175" i="1"/>
  <c r="J175" i="1"/>
  <c r="N175" i="1"/>
  <c r="R175" i="1"/>
  <c r="V175" i="1"/>
  <c r="Z175" i="1"/>
  <c r="AD175" i="1"/>
  <c r="AH175" i="1"/>
  <c r="AL175" i="1"/>
  <c r="AP175" i="1"/>
  <c r="AT175" i="1"/>
  <c r="AX175" i="1"/>
  <c r="BF175" i="1"/>
  <c r="BJ175" i="1"/>
  <c r="BS175" i="1"/>
  <c r="BW175" i="1"/>
  <c r="BN201" i="1"/>
  <c r="BN217" i="1"/>
  <c r="BN169" i="1"/>
  <c r="BN116" i="1"/>
  <c r="D225" i="1"/>
  <c r="P225" i="1"/>
  <c r="X225" i="1"/>
  <c r="AF225" i="1"/>
  <c r="AN225" i="1"/>
  <c r="BH225" i="1"/>
  <c r="BQ225" i="1"/>
  <c r="BY225" i="1"/>
  <c r="BN187" i="1"/>
  <c r="BN160" i="1"/>
  <c r="BN177" i="1"/>
  <c r="BN191" i="1"/>
  <c r="BN210" i="1"/>
  <c r="L225" i="1"/>
  <c r="T225" i="1"/>
  <c r="AB225" i="1"/>
  <c r="AV225" i="1"/>
  <c r="BL225" i="1"/>
  <c r="BN205" i="1"/>
  <c r="BN182" i="1"/>
  <c r="BN225" i="1" s="1"/>
  <c r="D186" i="1"/>
  <c r="H186" i="1"/>
  <c r="L186" i="1"/>
  <c r="P186" i="1"/>
  <c r="T186" i="1"/>
  <c r="X186" i="1"/>
  <c r="AB186" i="1"/>
  <c r="AF186" i="1"/>
  <c r="AJ186" i="1"/>
  <c r="AN186" i="1"/>
  <c r="AR186" i="1"/>
  <c r="AV186" i="1"/>
  <c r="AZ186" i="1"/>
  <c r="BD186" i="1"/>
  <c r="BH186" i="1"/>
  <c r="BL186" i="1"/>
  <c r="BQ186" i="1"/>
  <c r="BU186" i="1"/>
  <c r="BY186" i="1"/>
  <c r="BN196" i="1"/>
  <c r="BN214" i="1"/>
  <c r="BG186" i="1"/>
  <c r="AB175" i="1"/>
  <c r="G175" i="1"/>
  <c r="K175" i="1"/>
  <c r="O175" i="1"/>
  <c r="S175" i="1"/>
  <c r="AA175" i="1"/>
  <c r="AE175" i="1"/>
  <c r="AI175" i="1"/>
  <c r="AM175" i="1"/>
  <c r="AQ175" i="1"/>
  <c r="AU175" i="1"/>
  <c r="BC175" i="1"/>
  <c r="BG175" i="1"/>
  <c r="BK175" i="1"/>
  <c r="AE83" i="1"/>
  <c r="AQ83" i="1"/>
  <c r="AU83" i="1"/>
  <c r="Y223" i="1"/>
  <c r="AO223" i="1"/>
  <c r="G186" i="1"/>
  <c r="AY186" i="1"/>
  <c r="AY225" i="1"/>
  <c r="BP175" i="1"/>
  <c r="BT175" i="1"/>
  <c r="BX175" i="1"/>
  <c r="U186" i="1"/>
  <c r="AK186" i="1"/>
  <c r="BO186" i="1"/>
  <c r="M223" i="1"/>
  <c r="AC223" i="1"/>
  <c r="AW223" i="1"/>
  <c r="BI223" i="1"/>
  <c r="BV223" i="1"/>
  <c r="P175" i="1"/>
  <c r="BP225" i="1"/>
  <c r="T83" i="1"/>
  <c r="AB83" i="1"/>
  <c r="AJ83" i="1"/>
  <c r="AV83" i="1"/>
  <c r="AZ83" i="1"/>
  <c r="BH83" i="1"/>
  <c r="F225" i="1"/>
  <c r="J225" i="1"/>
  <c r="N225" i="1"/>
  <c r="R225" i="1"/>
  <c r="V225" i="1"/>
  <c r="Z225" i="1"/>
  <c r="AD225" i="1"/>
  <c r="AH225" i="1"/>
  <c r="AL225" i="1"/>
  <c r="AP225" i="1"/>
  <c r="AT225" i="1"/>
  <c r="AX225" i="1"/>
  <c r="BB225" i="1"/>
  <c r="BF225" i="1"/>
  <c r="BJ225" i="1"/>
  <c r="BO225" i="1"/>
  <c r="BS225" i="1"/>
  <c r="BW225" i="1"/>
  <c r="E186" i="1"/>
  <c r="BA186" i="1"/>
  <c r="BR186" i="1"/>
  <c r="BB186" i="1"/>
  <c r="I223" i="1"/>
  <c r="Q223" i="1"/>
  <c r="AG223" i="1"/>
  <c r="AS223" i="1"/>
  <c r="BE223" i="1"/>
  <c r="BM223" i="1"/>
  <c r="BL175" i="1"/>
  <c r="S83" i="1"/>
  <c r="W83" i="1"/>
  <c r="AY83" i="1"/>
  <c r="BC83" i="1"/>
  <c r="BT83" i="1"/>
  <c r="BX83" i="1"/>
  <c r="BB175" i="1"/>
  <c r="CG175" i="1" s="1"/>
  <c r="BO175" i="1"/>
  <c r="E225" i="1"/>
  <c r="U225" i="1"/>
  <c r="AK225" i="1"/>
  <c r="BA225" i="1"/>
  <c r="BR225" i="1"/>
  <c r="K186" i="1"/>
  <c r="O186" i="1"/>
  <c r="S186" i="1"/>
  <c r="W186" i="1"/>
  <c r="AA186" i="1"/>
  <c r="AI186" i="1"/>
  <c r="AM186" i="1"/>
  <c r="AQ186" i="1"/>
  <c r="AU186" i="1"/>
  <c r="BC186" i="1"/>
  <c r="BG225" i="1"/>
  <c r="BK186" i="1"/>
  <c r="BP186" i="1"/>
  <c r="BT186" i="1"/>
  <c r="BX186" i="1"/>
  <c r="T223" i="1"/>
  <c r="AJ223" i="1"/>
  <c r="AZ223" i="1"/>
  <c r="BQ223" i="1"/>
  <c r="AI225" i="1"/>
  <c r="BU83" i="1"/>
  <c r="BQ83" i="1"/>
  <c r="BP83" i="1"/>
  <c r="BO83" i="1"/>
  <c r="BK83" i="1"/>
  <c r="BG83" i="1"/>
  <c r="BB83" i="1"/>
  <c r="H83" i="1"/>
  <c r="X83" i="1"/>
  <c r="AF83" i="1"/>
  <c r="AN83" i="1"/>
  <c r="AR83" i="1"/>
  <c r="BD83" i="1"/>
  <c r="BL83" i="1"/>
  <c r="BY83" i="1"/>
  <c r="D223" i="1"/>
  <c r="E175" i="1"/>
  <c r="E223" i="1"/>
  <c r="U223" i="1"/>
  <c r="U175" i="1"/>
  <c r="AK223" i="1"/>
  <c r="AK175" i="1"/>
  <c r="BA175" i="1"/>
  <c r="BA223" i="1"/>
  <c r="BR175" i="1"/>
  <c r="BR223" i="1"/>
  <c r="H225" i="1"/>
  <c r="H175" i="1"/>
  <c r="AJ225" i="1"/>
  <c r="AJ175" i="1"/>
  <c r="AR225" i="1"/>
  <c r="AR175" i="1"/>
  <c r="AZ225" i="1"/>
  <c r="AZ175" i="1"/>
  <c r="BD225" i="1"/>
  <c r="BD175" i="1"/>
  <c r="BU175" i="1"/>
  <c r="BU225" i="1"/>
  <c r="L223" i="1"/>
  <c r="AB223" i="1"/>
  <c r="AR223" i="1"/>
  <c r="BH223" i="1"/>
  <c r="BY223" i="1"/>
  <c r="S225" i="1"/>
  <c r="H223" i="1"/>
  <c r="P223" i="1"/>
  <c r="BD223" i="1"/>
  <c r="BL223" i="1"/>
  <c r="BU223" i="1"/>
  <c r="G225" i="1"/>
  <c r="O225" i="1"/>
  <c r="W225" i="1"/>
  <c r="AE225" i="1"/>
  <c r="BT225" i="1"/>
  <c r="K225" i="1"/>
  <c r="AA225" i="1"/>
  <c r="AQ225" i="1"/>
  <c r="BX225" i="1"/>
  <c r="J83" i="1"/>
  <c r="N83" i="1"/>
  <c r="Z83" i="1"/>
  <c r="AD83" i="1"/>
  <c r="AP83" i="1"/>
  <c r="AT83" i="1"/>
  <c r="BF83" i="1"/>
  <c r="BJ83" i="1"/>
  <c r="BW83" i="1"/>
  <c r="D175" i="1"/>
  <c r="L175" i="1"/>
  <c r="T175" i="1"/>
  <c r="X175" i="1"/>
  <c r="AF175" i="1"/>
  <c r="AN175" i="1"/>
  <c r="AV175" i="1"/>
  <c r="BH175" i="1"/>
  <c r="BQ175" i="1"/>
  <c r="BY175" i="1"/>
  <c r="X223" i="1"/>
  <c r="AF223" i="1"/>
  <c r="AN223" i="1"/>
  <c r="AV223" i="1"/>
  <c r="AM225" i="1"/>
  <c r="AU225" i="1"/>
  <c r="BC225" i="1"/>
  <c r="BK225" i="1"/>
  <c r="G223" i="1"/>
  <c r="K223" i="1"/>
  <c r="O223" i="1"/>
  <c r="S223" i="1"/>
  <c r="W223" i="1"/>
  <c r="AA223" i="1"/>
  <c r="AE223" i="1"/>
  <c r="AI223" i="1"/>
  <c r="AM223" i="1"/>
  <c r="AQ223" i="1"/>
  <c r="AU223" i="1"/>
  <c r="AY223" i="1"/>
  <c r="BC223" i="1"/>
  <c r="BG223" i="1"/>
  <c r="BK223" i="1"/>
  <c r="BP223" i="1"/>
  <c r="BT223" i="1"/>
  <c r="BX223" i="1"/>
  <c r="I175" i="1"/>
  <c r="M175" i="1"/>
  <c r="Q175" i="1"/>
  <c r="Y175" i="1"/>
  <c r="AC175" i="1"/>
  <c r="AG175" i="1"/>
  <c r="AO175" i="1"/>
  <c r="AS175" i="1"/>
  <c r="AW175" i="1"/>
  <c r="BE175" i="1"/>
  <c r="BI175" i="1"/>
  <c r="BM175" i="1"/>
  <c r="BV175" i="1"/>
  <c r="I186" i="1"/>
  <c r="M186" i="1"/>
  <c r="Q186" i="1"/>
  <c r="Y186" i="1"/>
  <c r="AC186" i="1"/>
  <c r="AG186" i="1"/>
  <c r="AO186" i="1"/>
  <c r="AS186" i="1"/>
  <c r="AW186" i="1"/>
  <c r="BE186" i="1"/>
  <c r="BI186" i="1"/>
  <c r="BM186" i="1"/>
  <c r="BV186" i="1"/>
  <c r="F223" i="1"/>
  <c r="J223" i="1"/>
  <c r="N223" i="1"/>
  <c r="R223" i="1"/>
  <c r="V223" i="1"/>
  <c r="Z223" i="1"/>
  <c r="AD223" i="1"/>
  <c r="AH223" i="1"/>
  <c r="AL223" i="1"/>
  <c r="AP223" i="1"/>
  <c r="AT223" i="1"/>
  <c r="AX223" i="1"/>
  <c r="BB223" i="1"/>
  <c r="BF223" i="1"/>
  <c r="BJ223" i="1"/>
  <c r="BO223" i="1"/>
  <c r="BS223" i="1"/>
  <c r="BW223" i="1"/>
  <c r="I225" i="1"/>
  <c r="M225" i="1"/>
  <c r="Q225" i="1"/>
  <c r="Y225" i="1"/>
  <c r="AC225" i="1"/>
  <c r="AG225" i="1"/>
  <c r="AO225" i="1"/>
  <c r="AS225" i="1"/>
  <c r="AW225" i="1"/>
  <c r="BE225" i="1"/>
  <c r="BI225" i="1"/>
  <c r="BM225" i="1"/>
  <c r="BV225" i="1"/>
  <c r="E83" i="1"/>
  <c r="I83" i="1"/>
  <c r="M83" i="1"/>
  <c r="Q83" i="1"/>
  <c r="U83" i="1"/>
  <c r="Y83" i="1"/>
  <c r="AG83" i="1"/>
  <c r="AK83" i="1"/>
  <c r="AO83" i="1"/>
  <c r="AS83" i="1"/>
  <c r="AW83" i="1"/>
  <c r="BA83" i="1"/>
  <c r="BE83" i="1"/>
  <c r="BI83" i="1"/>
  <c r="BM83" i="1"/>
  <c r="BR83" i="1"/>
  <c r="BV83" i="1"/>
  <c r="BZ205" i="1"/>
  <c r="BZ210" i="1"/>
  <c r="CJ211" i="1"/>
  <c r="CH175" i="1" l="1"/>
  <c r="CH186" i="1"/>
  <c r="CG186" i="1"/>
  <c r="CH83" i="1"/>
  <c r="CG83" i="1"/>
  <c r="BN186" i="1"/>
  <c r="BN175" i="1"/>
  <c r="BN223" i="1"/>
  <c r="BN83" i="1"/>
  <c r="BZ216" i="1"/>
  <c r="BZ217" i="1" l="1"/>
  <c r="BZ214" i="1"/>
  <c r="CJ218" i="1" l="1"/>
  <c r="CJ212" i="1"/>
  <c r="CJ209" i="1"/>
  <c r="CJ207" i="1"/>
  <c r="CJ216" i="1"/>
  <c r="BZ191" i="1" l="1"/>
  <c r="BZ187" i="1"/>
  <c r="BZ182" i="1"/>
  <c r="BZ177" i="1"/>
  <c r="BZ225" i="1" l="1"/>
  <c r="BZ223" i="1"/>
  <c r="BZ201" i="1"/>
  <c r="BZ196" i="1"/>
  <c r="BZ186" i="1"/>
  <c r="BZ175" i="1"/>
  <c r="BZ154" i="1"/>
  <c r="BY48" i="1"/>
  <c r="BY156" i="1" s="1"/>
  <c r="BX48" i="1"/>
  <c r="BX156" i="1" s="1"/>
  <c r="BW48" i="1"/>
  <c r="BW156" i="1" s="1"/>
  <c r="BV48" i="1"/>
  <c r="BV156" i="1" s="1"/>
  <c r="BU48" i="1"/>
  <c r="BU156" i="1" s="1"/>
  <c r="BT48" i="1"/>
  <c r="BT156" i="1" s="1"/>
  <c r="BS48" i="1"/>
  <c r="BS156" i="1" s="1"/>
  <c r="BR48" i="1"/>
  <c r="BR156" i="1" s="1"/>
  <c r="BQ48" i="1"/>
  <c r="BQ156" i="1" s="1"/>
  <c r="BP48" i="1"/>
  <c r="BP156" i="1" s="1"/>
  <c r="BO48" i="1"/>
  <c r="BM48" i="1"/>
  <c r="BM156" i="1" s="1"/>
  <c r="BL48" i="1"/>
  <c r="BL156" i="1" s="1"/>
  <c r="BK48" i="1"/>
  <c r="BK156" i="1" s="1"/>
  <c r="BJ48" i="1"/>
  <c r="BJ156" i="1" s="1"/>
  <c r="BI48" i="1"/>
  <c r="BI156" i="1" s="1"/>
  <c r="BH48" i="1"/>
  <c r="BH156" i="1" s="1"/>
  <c r="BG48" i="1"/>
  <c r="BG156" i="1" s="1"/>
  <c r="BF48" i="1"/>
  <c r="BF156" i="1" s="1"/>
  <c r="BE48" i="1"/>
  <c r="BE156" i="1" s="1"/>
  <c r="BD48" i="1"/>
  <c r="BD156" i="1" s="1"/>
  <c r="BC48" i="1"/>
  <c r="BC156" i="1" s="1"/>
  <c r="BB48" i="1"/>
  <c r="BA48" i="1"/>
  <c r="BA156" i="1" s="1"/>
  <c r="AZ48" i="1"/>
  <c r="AZ156" i="1" s="1"/>
  <c r="AY48" i="1"/>
  <c r="AY156" i="1" s="1"/>
  <c r="AX48" i="1"/>
  <c r="AX156" i="1" s="1"/>
  <c r="AW48" i="1"/>
  <c r="AW156" i="1" s="1"/>
  <c r="AV48" i="1"/>
  <c r="AV156" i="1" s="1"/>
  <c r="AU48" i="1"/>
  <c r="AU156" i="1" s="1"/>
  <c r="AT48" i="1"/>
  <c r="AT156" i="1" s="1"/>
  <c r="AS48" i="1"/>
  <c r="AS156" i="1" s="1"/>
  <c r="AR48" i="1"/>
  <c r="AR156" i="1" s="1"/>
  <c r="AQ48" i="1"/>
  <c r="AQ156" i="1" s="1"/>
  <c r="AP48" i="1"/>
  <c r="AP156" i="1" s="1"/>
  <c r="AO48" i="1"/>
  <c r="AO156" i="1" s="1"/>
  <c r="AN48" i="1"/>
  <c r="AN156" i="1" s="1"/>
  <c r="AM48" i="1"/>
  <c r="AM156" i="1" s="1"/>
  <c r="AL48" i="1"/>
  <c r="AL156" i="1" s="1"/>
  <c r="AK48" i="1"/>
  <c r="AK156" i="1" s="1"/>
  <c r="AJ48" i="1"/>
  <c r="AJ156" i="1" s="1"/>
  <c r="AI48" i="1"/>
  <c r="AI156" i="1" s="1"/>
  <c r="AH48" i="1"/>
  <c r="AH156" i="1" s="1"/>
  <c r="AG48" i="1"/>
  <c r="AG156" i="1" s="1"/>
  <c r="AF48" i="1"/>
  <c r="AF156" i="1" s="1"/>
  <c r="AE48" i="1"/>
  <c r="AE156" i="1" s="1"/>
  <c r="AD48" i="1"/>
  <c r="AD156" i="1" s="1"/>
  <c r="AC48" i="1"/>
  <c r="AC156" i="1" s="1"/>
  <c r="AB48" i="1"/>
  <c r="AB156" i="1" s="1"/>
  <c r="AA48" i="1"/>
  <c r="AA156" i="1" s="1"/>
  <c r="Z48" i="1"/>
  <c r="Z156" i="1" s="1"/>
  <c r="Y48" i="1"/>
  <c r="Y156" i="1" s="1"/>
  <c r="X48" i="1"/>
  <c r="X156" i="1" s="1"/>
  <c r="W48" i="1"/>
  <c r="W156" i="1" s="1"/>
  <c r="V48" i="1"/>
  <c r="V156" i="1" s="1"/>
  <c r="U48" i="1"/>
  <c r="U156" i="1" s="1"/>
  <c r="T48" i="1"/>
  <c r="T156" i="1" s="1"/>
  <c r="S48" i="1"/>
  <c r="S156" i="1" s="1"/>
  <c r="R48" i="1"/>
  <c r="R156" i="1" s="1"/>
  <c r="Q48" i="1"/>
  <c r="Q156" i="1" s="1"/>
  <c r="P48" i="1"/>
  <c r="P156" i="1" s="1"/>
  <c r="O48" i="1"/>
  <c r="O156" i="1" s="1"/>
  <c r="N48" i="1"/>
  <c r="N156" i="1" s="1"/>
  <c r="M48" i="1"/>
  <c r="M156" i="1" s="1"/>
  <c r="L48" i="1"/>
  <c r="L156" i="1" s="1"/>
  <c r="K48" i="1"/>
  <c r="K156" i="1" s="1"/>
  <c r="J48" i="1"/>
  <c r="J156" i="1" s="1"/>
  <c r="I48" i="1"/>
  <c r="I156" i="1" s="1"/>
  <c r="H48" i="1"/>
  <c r="H156" i="1" s="1"/>
  <c r="G48" i="1"/>
  <c r="G156" i="1" s="1"/>
  <c r="F48" i="1"/>
  <c r="F156" i="1" s="1"/>
  <c r="E48" i="1"/>
  <c r="E156" i="1" s="1"/>
  <c r="D48" i="1"/>
  <c r="D156" i="1" s="1"/>
  <c r="BZ48" i="1"/>
  <c r="BZ116" i="1"/>
  <c r="CG48" i="1" l="1"/>
  <c r="CH48" i="1"/>
  <c r="BN48" i="1"/>
  <c r="BN156" i="1" s="1"/>
  <c r="BO156" i="1"/>
  <c r="BB156" i="1"/>
  <c r="E154" i="1"/>
  <c r="E13" i="1"/>
  <c r="I154" i="1"/>
  <c r="I13" i="1"/>
  <c r="M154" i="1"/>
  <c r="M13" i="1"/>
  <c r="R13" i="1"/>
  <c r="R154" i="1"/>
  <c r="V154" i="1"/>
  <c r="V13" i="1"/>
  <c r="Z13" i="1"/>
  <c r="Z154" i="1"/>
  <c r="AE13" i="1"/>
  <c r="AE154" i="1"/>
  <c r="AI154" i="1"/>
  <c r="AI13" i="1"/>
  <c r="AM154" i="1"/>
  <c r="AM13" i="1"/>
  <c r="AQ154" i="1"/>
  <c r="AQ13" i="1"/>
  <c r="AU13" i="1"/>
  <c r="AU154" i="1"/>
  <c r="BP154" i="1"/>
  <c r="BP13" i="1"/>
  <c r="BX13" i="1"/>
  <c r="BX154" i="1"/>
  <c r="F154" i="1"/>
  <c r="F13" i="1"/>
  <c r="N154" i="1"/>
  <c r="N13" i="1"/>
  <c r="W154" i="1"/>
  <c r="W13" i="1"/>
  <c r="AF154" i="1"/>
  <c r="AF13" i="1"/>
  <c r="AN13" i="1"/>
  <c r="AN154" i="1"/>
  <c r="AV13" i="1"/>
  <c r="AV154" i="1"/>
  <c r="BD154" i="1"/>
  <c r="BD13" i="1"/>
  <c r="BL154" i="1"/>
  <c r="BL13" i="1"/>
  <c r="BY13" i="1"/>
  <c r="BY154" i="1"/>
  <c r="G154" i="1"/>
  <c r="G13" i="1"/>
  <c r="K154" i="1"/>
  <c r="K13" i="1"/>
  <c r="O13" i="1"/>
  <c r="O154" i="1"/>
  <c r="T13" i="1"/>
  <c r="T154" i="1"/>
  <c r="X13" i="1"/>
  <c r="X154" i="1"/>
  <c r="AB13" i="1"/>
  <c r="AB154" i="1"/>
  <c r="AG154" i="1"/>
  <c r="AG13" i="1"/>
  <c r="AK154" i="1"/>
  <c r="AK13" i="1"/>
  <c r="AO154" i="1"/>
  <c r="AO13" i="1"/>
  <c r="AS154" i="1"/>
  <c r="AS13" i="1"/>
  <c r="AW154" i="1"/>
  <c r="AW13" i="1"/>
  <c r="BA154" i="1"/>
  <c r="BA13" i="1"/>
  <c r="BE154" i="1"/>
  <c r="BE13" i="1"/>
  <c r="BI154" i="1"/>
  <c r="BI13" i="1"/>
  <c r="BM154" i="1"/>
  <c r="BM13" i="1"/>
  <c r="BR154" i="1"/>
  <c r="BR13" i="1"/>
  <c r="BV154" i="1"/>
  <c r="BV13" i="1"/>
  <c r="AY154" i="1"/>
  <c r="AY13" i="1"/>
  <c r="BC13" i="1"/>
  <c r="BC154" i="1"/>
  <c r="BG154" i="1"/>
  <c r="BG13" i="1"/>
  <c r="BK13" i="1"/>
  <c r="BK154" i="1"/>
  <c r="BT154" i="1"/>
  <c r="BT13" i="1"/>
  <c r="J13" i="1"/>
  <c r="J154" i="1"/>
  <c r="S154" i="1"/>
  <c r="S13" i="1"/>
  <c r="AA154" i="1"/>
  <c r="AA13" i="1"/>
  <c r="AJ13" i="1"/>
  <c r="AJ154" i="1"/>
  <c r="AR13" i="1"/>
  <c r="AR154" i="1"/>
  <c r="AZ13" i="1"/>
  <c r="AZ154" i="1"/>
  <c r="BH13" i="1"/>
  <c r="BH154" i="1"/>
  <c r="BQ13" i="1"/>
  <c r="BQ154" i="1"/>
  <c r="BU154" i="1"/>
  <c r="BU13" i="1"/>
  <c r="D13" i="1"/>
  <c r="D154" i="1"/>
  <c r="H13" i="1"/>
  <c r="H154" i="1"/>
  <c r="L13" i="1"/>
  <c r="L154" i="1"/>
  <c r="Q154" i="1"/>
  <c r="Q13" i="1"/>
  <c r="U154" i="1"/>
  <c r="U13" i="1"/>
  <c r="Y154" i="1"/>
  <c r="Y13" i="1"/>
  <c r="AD154" i="1"/>
  <c r="AD13" i="1"/>
  <c r="AH154" i="1"/>
  <c r="AH13" i="1"/>
  <c r="AL154" i="1"/>
  <c r="AL13" i="1"/>
  <c r="AP154" i="1"/>
  <c r="AP13" i="1"/>
  <c r="AT154" i="1"/>
  <c r="AT13" i="1"/>
  <c r="AX154" i="1"/>
  <c r="AX13" i="1"/>
  <c r="BB154" i="1"/>
  <c r="BB13" i="1"/>
  <c r="BF154" i="1"/>
  <c r="BF13" i="1"/>
  <c r="BJ154" i="1"/>
  <c r="BJ13" i="1"/>
  <c r="BO13" i="1"/>
  <c r="BO154" i="1"/>
  <c r="BS154" i="1"/>
  <c r="BS13" i="1"/>
  <c r="BW13" i="1"/>
  <c r="BW154" i="1"/>
  <c r="BZ156" i="1"/>
  <c r="BZ83" i="1"/>
  <c r="BZ13" i="1"/>
  <c r="CH13" i="1" l="1"/>
  <c r="CG13" i="1"/>
  <c r="BN13" i="1"/>
  <c r="AC85" i="1"/>
  <c r="AC86" i="1"/>
  <c r="AC87" i="1"/>
  <c r="AC88" i="1"/>
  <c r="AC89" i="1"/>
  <c r="AC90" i="1"/>
  <c r="AC92" i="1"/>
  <c r="AC96" i="1"/>
  <c r="AC97" i="1"/>
  <c r="AC91" i="1"/>
  <c r="AC109" i="1"/>
  <c r="AC110" i="1"/>
  <c r="AC111" i="1"/>
  <c r="AC112" i="1"/>
  <c r="AC99" i="1"/>
  <c r="AC101" i="1"/>
  <c r="AC100" i="1"/>
  <c r="AC102" i="1"/>
  <c r="P86" i="1"/>
  <c r="P87" i="1"/>
  <c r="P88" i="1"/>
  <c r="P89" i="1"/>
  <c r="P90" i="1"/>
  <c r="P92" i="1"/>
  <c r="P96" i="1"/>
  <c r="P97" i="1"/>
  <c r="P91" i="1"/>
  <c r="P109" i="1"/>
  <c r="P110" i="1"/>
  <c r="P111" i="1"/>
  <c r="P112" i="1"/>
  <c r="P99" i="1"/>
  <c r="P101" i="1"/>
  <c r="P100" i="1"/>
  <c r="P102" i="1"/>
  <c r="P85" i="1"/>
  <c r="AC33" i="1"/>
  <c r="AC31" i="1"/>
  <c r="AC32" i="1"/>
  <c r="AC30" i="1"/>
  <c r="AC43" i="1"/>
  <c r="AC42" i="1"/>
  <c r="AC41" i="1"/>
  <c r="AC40" i="1"/>
  <c r="AC22" i="1"/>
  <c r="AC28" i="1"/>
  <c r="AC21" i="1"/>
  <c r="AC20" i="1"/>
  <c r="AC19" i="1"/>
  <c r="AC18" i="1"/>
  <c r="AC17" i="1"/>
  <c r="AC16" i="1"/>
  <c r="P17" i="1"/>
  <c r="P18" i="1"/>
  <c r="P19" i="1"/>
  <c r="P20" i="1"/>
  <c r="P21" i="1"/>
  <c r="P27" i="1"/>
  <c r="P28" i="1"/>
  <c r="P22" i="1"/>
  <c r="P40" i="1"/>
  <c r="P41" i="1"/>
  <c r="P42" i="1"/>
  <c r="P43" i="1"/>
  <c r="P30" i="1"/>
  <c r="P32" i="1"/>
  <c r="P31" i="1"/>
  <c r="P33" i="1"/>
  <c r="P16" i="1"/>
  <c r="AC15" i="1" l="1"/>
  <c r="AC84" i="1"/>
  <c r="AC83" i="1" s="1"/>
  <c r="P84" i="1"/>
  <c r="P83" i="1" s="1"/>
  <c r="P15" i="1"/>
  <c r="AC154" i="1" l="1"/>
  <c r="AC13" i="1"/>
  <c r="P154" i="1"/>
  <c r="P13" i="1"/>
  <c r="CJ203" i="1" l="1"/>
  <c r="CJ202" i="1"/>
  <c r="CJ200" i="1"/>
  <c r="CJ198" i="1"/>
  <c r="CJ194" i="1"/>
  <c r="CJ193" i="1"/>
  <c r="CJ192" i="1"/>
  <c r="CJ191" i="1"/>
  <c r="CJ190" i="1"/>
  <c r="CJ189" i="1"/>
  <c r="CJ188" i="1"/>
  <c r="CJ187" i="1"/>
  <c r="CJ185" i="1"/>
  <c r="CJ184" i="1"/>
  <c r="CJ183" i="1"/>
  <c r="CJ182" i="1"/>
  <c r="CJ180" i="1"/>
  <c r="CJ179" i="1"/>
  <c r="CJ178" i="1"/>
  <c r="CJ177" i="1"/>
  <c r="CJ162" i="1" l="1"/>
  <c r="CJ166" i="1"/>
  <c r="CJ171" i="1"/>
  <c r="CJ164" i="1"/>
  <c r="CJ170" i="1"/>
  <c r="CJ172" i="1"/>
  <c r="CJ85" i="1" l="1"/>
  <c r="CJ86" i="1"/>
  <c r="CJ87" i="1"/>
  <c r="CJ88" i="1"/>
  <c r="CJ89" i="1"/>
  <c r="CJ97" i="1"/>
  <c r="CJ102" i="1"/>
  <c r="CJ103" i="1"/>
  <c r="CJ109" i="1"/>
  <c r="CJ117" i="1"/>
  <c r="CJ118" i="1"/>
  <c r="CJ119" i="1"/>
  <c r="CJ123" i="1"/>
  <c r="CJ130" i="1"/>
  <c r="CJ52" i="1"/>
  <c r="CJ51" i="1"/>
  <c r="CJ50" i="1"/>
  <c r="CJ49" i="1"/>
  <c r="CJ84" i="1" l="1"/>
  <c r="CJ48" i="1"/>
  <c r="CJ116" i="1"/>
  <c r="CJ62" i="1"/>
  <c r="CJ15" i="1"/>
  <c r="CJ33" i="1"/>
  <c r="CJ19" i="1"/>
  <c r="CJ17" i="1"/>
  <c r="CJ40" i="1"/>
  <c r="CJ34" i="1"/>
  <c r="CJ28" i="1"/>
  <c r="CJ20" i="1"/>
  <c r="CJ18" i="1"/>
  <c r="CJ16" i="1"/>
</calcChain>
</file>

<file path=xl/comments1.xml><?xml version="1.0" encoding="utf-8"?>
<comments xmlns="http://schemas.openxmlformats.org/spreadsheetml/2006/main">
  <authors>
    <author>Llanos Marcos</author>
  </authors>
  <commentList>
    <comment ref="BE151" authorId="0">
      <text>
        <r>
          <rPr>
            <b/>
            <sz val="9"/>
            <color indexed="81"/>
            <rFont val="Tahoma"/>
            <family val="2"/>
          </rPr>
          <t>Llanos Marcos:</t>
        </r>
        <r>
          <rPr>
            <sz val="9"/>
            <color indexed="81"/>
            <rFont val="Tahoma"/>
            <family val="2"/>
          </rPr>
          <t xml:space="preserve">
Cambiar por el mes actual</t>
        </r>
      </text>
    </comment>
    <comment ref="BF151" authorId="0">
      <text>
        <r>
          <rPr>
            <b/>
            <sz val="9"/>
            <color indexed="81"/>
            <rFont val="Tahoma"/>
            <family val="2"/>
          </rPr>
          <t>Llanos Marcos:</t>
        </r>
        <r>
          <rPr>
            <sz val="9"/>
            <color indexed="81"/>
            <rFont val="Tahoma"/>
            <family val="2"/>
          </rPr>
          <t xml:space="preserve">
Cambiar por el mes actual</t>
        </r>
      </text>
    </comment>
    <comment ref="BE153" authorId="0">
      <text>
        <r>
          <rPr>
            <b/>
            <sz val="9"/>
            <color indexed="81"/>
            <rFont val="Tahoma"/>
            <family val="2"/>
          </rPr>
          <t>Llanos Marcos:</t>
        </r>
        <r>
          <rPr>
            <sz val="9"/>
            <color indexed="81"/>
            <rFont val="Tahoma"/>
            <family val="2"/>
          </rPr>
          <t xml:space="preserve">
Cambiar si corresponde</t>
        </r>
      </text>
    </comment>
    <comment ref="BF153" authorId="0">
      <text>
        <r>
          <rPr>
            <b/>
            <sz val="9"/>
            <color indexed="81"/>
            <rFont val="Tahoma"/>
            <family val="2"/>
          </rPr>
          <t>Llanos Marcos:</t>
        </r>
        <r>
          <rPr>
            <sz val="9"/>
            <color indexed="81"/>
            <rFont val="Tahoma"/>
            <family val="2"/>
          </rPr>
          <t xml:space="preserve">
Cambiar si corresponde</t>
        </r>
      </text>
    </comment>
    <comment ref="BE155" authorId="0">
      <text>
        <r>
          <rPr>
            <b/>
            <sz val="9"/>
            <color indexed="81"/>
            <rFont val="Tahoma"/>
            <family val="2"/>
          </rPr>
          <t>Llanos Marcos:</t>
        </r>
        <r>
          <rPr>
            <sz val="9"/>
            <color indexed="81"/>
            <rFont val="Tahoma"/>
            <family val="2"/>
          </rPr>
          <t xml:space="preserve">
Actualizar si corresponde con Tabla de Cotizaciones del BCB</t>
        </r>
      </text>
    </comment>
    <comment ref="BF155" authorId="0">
      <text>
        <r>
          <rPr>
            <b/>
            <sz val="9"/>
            <color indexed="81"/>
            <rFont val="Tahoma"/>
            <family val="2"/>
          </rPr>
          <t>Llanos Marcos:</t>
        </r>
        <r>
          <rPr>
            <sz val="9"/>
            <color indexed="81"/>
            <rFont val="Tahoma"/>
            <family val="2"/>
          </rPr>
          <t xml:space="preserve">
Actualizar si corresponde con Tabla de Cotizaciones del BCB</t>
        </r>
      </text>
    </comment>
    <comment ref="BE176" authorId="0">
      <text>
        <r>
          <rPr>
            <b/>
            <sz val="9"/>
            <color indexed="81"/>
            <rFont val="Tahoma"/>
            <family val="2"/>
          </rPr>
          <t>Llanos Marcos:</t>
        </r>
        <r>
          <rPr>
            <sz val="9"/>
            <color indexed="81"/>
            <rFont val="Tahoma"/>
            <family val="2"/>
          </rPr>
          <t xml:space="preserve">
Cambiar Fechas</t>
        </r>
      </text>
    </comment>
    <comment ref="BF176" authorId="0">
      <text>
        <r>
          <rPr>
            <b/>
            <sz val="9"/>
            <color indexed="81"/>
            <rFont val="Tahoma"/>
            <family val="2"/>
          </rPr>
          <t>Llanos Marcos:</t>
        </r>
        <r>
          <rPr>
            <sz val="9"/>
            <color indexed="81"/>
            <rFont val="Tahoma"/>
            <family val="2"/>
          </rPr>
          <t xml:space="preserve">
Cambiar Fechas</t>
        </r>
      </text>
    </comment>
  </commentList>
</comments>
</file>

<file path=xl/sharedStrings.xml><?xml version="1.0" encoding="utf-8"?>
<sst xmlns="http://schemas.openxmlformats.org/spreadsheetml/2006/main" count="637" uniqueCount="195">
  <si>
    <t>REPORTE ESTADÍSTICO MENSUAL DE OPERACIONES DEL SISTEMA DE PAGOS NACIONAL</t>
  </si>
  <si>
    <t>RESUMEN DE OPERACIONES</t>
  </si>
  <si>
    <t>Ene</t>
  </si>
  <si>
    <t>Feb</t>
  </si>
  <si>
    <t>Mar</t>
  </si>
  <si>
    <t>Abr</t>
  </si>
  <si>
    <t>May</t>
  </si>
  <si>
    <t>Jun</t>
  </si>
  <si>
    <t>E01</t>
  </si>
  <si>
    <t>E02</t>
  </si>
  <si>
    <t>Posición deudora-EDV</t>
  </si>
  <si>
    <t>E03</t>
  </si>
  <si>
    <t>Posición acreedora-EDV</t>
  </si>
  <si>
    <t>E04</t>
  </si>
  <si>
    <t>E05</t>
  </si>
  <si>
    <t>E06</t>
  </si>
  <si>
    <t>Transferencia a cuentas propias</t>
  </si>
  <si>
    <t>E17</t>
  </si>
  <si>
    <t>Pago posición deudora-ACCL</t>
  </si>
  <si>
    <t>E08</t>
  </si>
  <si>
    <t>Pago  posición acreedora-ACCL</t>
  </si>
  <si>
    <t>F01</t>
  </si>
  <si>
    <t>Depósitos de Fondos en Custodia</t>
  </si>
  <si>
    <t>F02</t>
  </si>
  <si>
    <t>Provisión Fondos en Custodia</t>
  </si>
  <si>
    <t>F03</t>
  </si>
  <si>
    <t>E11</t>
  </si>
  <si>
    <t>Reversión de Fondos en Custodia</t>
  </si>
  <si>
    <t>E20</t>
  </si>
  <si>
    <t>Cancelación créditos liquidez</t>
  </si>
  <si>
    <t>E21</t>
  </si>
  <si>
    <t>Créditos intradiarios</t>
  </si>
  <si>
    <t>E30</t>
  </si>
  <si>
    <t xml:space="preserve"> MN </t>
  </si>
  <si>
    <t xml:space="preserve"> ME</t>
  </si>
  <si>
    <t>UFV</t>
  </si>
  <si>
    <t>Documento Privado</t>
  </si>
  <si>
    <t>Documento Público</t>
  </si>
  <si>
    <t>Cheques de Gerencia</t>
  </si>
  <si>
    <t>ME</t>
  </si>
  <si>
    <t xml:space="preserve">MVDOL </t>
  </si>
  <si>
    <t xml:space="preserve">MN </t>
  </si>
  <si>
    <t>F04</t>
  </si>
  <si>
    <t>Jul</t>
  </si>
  <si>
    <t>Ago</t>
  </si>
  <si>
    <t>Sep</t>
  </si>
  <si>
    <t>3. Cámara de Compensación de Cheques  (CCC)</t>
  </si>
  <si>
    <t xml:space="preserve">                                 MES</t>
  </si>
  <si>
    <t>Confirmación de Retiro de Fdos en Custodia</t>
  </si>
  <si>
    <t>(En millones de Bolivianos)</t>
  </si>
  <si>
    <t xml:space="preserve">Valor de las operaciones ME </t>
  </si>
  <si>
    <t xml:space="preserve">Valor de las operaciones UFV </t>
  </si>
  <si>
    <t>Valor Promedio Transacciones MN</t>
  </si>
  <si>
    <t>Valor Promedio Transacciones ME</t>
  </si>
  <si>
    <t>Valor de las operaciones MN</t>
  </si>
  <si>
    <t>Valor de las operaciones ME</t>
  </si>
  <si>
    <t>Valor de las operaciones UFV</t>
  </si>
  <si>
    <t>Valor de las operaciones MVDOL</t>
  </si>
  <si>
    <t xml:space="preserve">Valor de operaciones MN   </t>
  </si>
  <si>
    <t xml:space="preserve">Valor de operaciones ME </t>
  </si>
  <si>
    <t>Valor de operaciones MN</t>
  </si>
  <si>
    <t>Valor de operaciones ME</t>
  </si>
  <si>
    <t>(En Bolivianos)</t>
  </si>
  <si>
    <t>Confirmación de Retiro de Fdos en custodia</t>
  </si>
  <si>
    <t xml:space="preserve">Valor de las operaciones MN </t>
  </si>
  <si>
    <t>Oct</t>
  </si>
  <si>
    <t>Nov</t>
  </si>
  <si>
    <t>Dic</t>
  </si>
  <si>
    <t xml:space="preserve">                Gerencia de Entidades Financieras</t>
  </si>
  <si>
    <t>Acumulado en el año 2009</t>
  </si>
  <si>
    <t>Acumulado en el año 2010</t>
  </si>
  <si>
    <t>Número de operaciones MN</t>
  </si>
  <si>
    <t>Número de operaciones ME</t>
  </si>
  <si>
    <t>Número de operaciones MVDOL</t>
  </si>
  <si>
    <t>Número de operaciones UFV</t>
  </si>
  <si>
    <t>Promedio 
2010</t>
  </si>
  <si>
    <t>Promedio 
2009</t>
  </si>
  <si>
    <t>Valor Promedio Transacciones MN y UFV</t>
  </si>
  <si>
    <t>Valor Promedio Transacciones ME y MVDOL</t>
  </si>
  <si>
    <t>2012.02</t>
  </si>
  <si>
    <t>Cifras acumuladas</t>
  </si>
  <si>
    <t>Var %</t>
  </si>
  <si>
    <t>2012.03</t>
  </si>
  <si>
    <t>2012.04</t>
  </si>
  <si>
    <t>2012.05</t>
  </si>
  <si>
    <t>2012.07</t>
  </si>
  <si>
    <t>T01</t>
  </si>
  <si>
    <t>Transferencia de fondos a la CUT –Tes.Dire.</t>
  </si>
  <si>
    <t>2012.08</t>
  </si>
  <si>
    <t>2012.09</t>
  </si>
  <si>
    <t>2012.10</t>
  </si>
  <si>
    <t>2012.11</t>
  </si>
  <si>
    <t>2012.12</t>
  </si>
  <si>
    <t>2013.01</t>
  </si>
  <si>
    <t>2013.02</t>
  </si>
  <si>
    <t>2013.03</t>
  </si>
  <si>
    <t>2013.04</t>
  </si>
  <si>
    <t>2013.05</t>
  </si>
  <si>
    <t>2013.06</t>
  </si>
  <si>
    <t>2013.07</t>
  </si>
  <si>
    <t>2013.08</t>
  </si>
  <si>
    <t>2013.09</t>
  </si>
  <si>
    <t>2013.10</t>
  </si>
  <si>
    <t>E31</t>
  </si>
  <si>
    <t>Retiro de efectivo en Tesorería del BCB</t>
  </si>
  <si>
    <t>2013.11</t>
  </si>
  <si>
    <t>2013.12</t>
  </si>
  <si>
    <t xml:space="preserve">                Subgerencia de Sistema de Pagos y Servicios Financieros</t>
  </si>
  <si>
    <t xml:space="preserve">                Departamento de Vigilancia de Sistema de Pagos</t>
  </si>
  <si>
    <t>2. Sistema de Liquidación de Títulos Desmaterializados  (EDV)</t>
  </si>
  <si>
    <t>4. Cámara de Compensación de Órdenes Electrónicas de Transferencia de Fondos (ACH)</t>
  </si>
  <si>
    <t>TOTAL VALOR OPERACIONES</t>
  </si>
  <si>
    <t>2014.01</t>
  </si>
  <si>
    <t>2012.06</t>
  </si>
  <si>
    <t>2012.01</t>
  </si>
  <si>
    <t>TOTAL NÚMERO OPERACIONES</t>
  </si>
  <si>
    <t>2014.02</t>
  </si>
  <si>
    <t>2014.03</t>
  </si>
  <si>
    <t>2014.04</t>
  </si>
  <si>
    <t>2014.05</t>
  </si>
  <si>
    <t>2014.06</t>
  </si>
  <si>
    <t>2014.07</t>
  </si>
  <si>
    <t>2014.08</t>
  </si>
  <si>
    <t>E15</t>
  </si>
  <si>
    <t>Pago de préstamo interbancario</t>
  </si>
  <si>
    <t>Transferencias por recaudaciones tributarias IDH</t>
  </si>
  <si>
    <t>E32</t>
  </si>
  <si>
    <t>E33</t>
  </si>
  <si>
    <t>E35</t>
  </si>
  <si>
    <t>Compra cartera de créditos entidades financieras</t>
  </si>
  <si>
    <t>Transferencias a beneficiarios por liquidación de valores</t>
  </si>
  <si>
    <t xml:space="preserve">Valor promedio Transacciones SIPAV-LIP </t>
  </si>
  <si>
    <t>Préstamos interbancarios</t>
  </si>
  <si>
    <t>1. Sistema de Pagos de Alto Valor (SIPAV-LIP)*</t>
  </si>
  <si>
    <t>Otras Transferencias c/glosa</t>
  </si>
  <si>
    <t>Transf. Tributarias</t>
  </si>
  <si>
    <t>Transf Aduaneras</t>
  </si>
  <si>
    <t>E23</t>
  </si>
  <si>
    <t>Créditos de liq Tramo I</t>
  </si>
  <si>
    <t>Transferencia de fondos c/glosa no clasificada</t>
  </si>
  <si>
    <t>EDV VALOR</t>
  </si>
  <si>
    <t>ACCL</t>
  </si>
  <si>
    <t>INTERBANC</t>
  </si>
  <si>
    <t>R. TRIB.</t>
  </si>
  <si>
    <t>R. ADUAN</t>
  </si>
  <si>
    <t>F. CUSTODIA</t>
  </si>
  <si>
    <t>C. PROPÍAS</t>
  </si>
  <si>
    <t>CRED.LIQ.</t>
  </si>
  <si>
    <t>CUT</t>
  </si>
  <si>
    <t>E13</t>
  </si>
  <si>
    <t>M04T</t>
  </si>
  <si>
    <t>E12</t>
  </si>
  <si>
    <t>E14</t>
  </si>
  <si>
    <t>T02</t>
  </si>
  <si>
    <t>Pago de posición multilateral neta acreedora ATC</t>
  </si>
  <si>
    <t>Pago de posición multilateral neta deudora ATC</t>
  </si>
  <si>
    <t>Incremento límite de posisión multilateral neta deudora ATC</t>
  </si>
  <si>
    <t>Pago de posición multilateral neta deudora no cubierta ATC</t>
  </si>
  <si>
    <t>Transferencia saldos de cuentas sin movimiento Art. 1308</t>
  </si>
  <si>
    <t>6. Billetera Movil</t>
  </si>
  <si>
    <t>5. Tarjetas</t>
  </si>
  <si>
    <t xml:space="preserve">Valor Promedio de Transacciones Bajo Valor (CCC + ACH + Tarjetas + Billetera Móvil) </t>
  </si>
  <si>
    <t>Tarjetas de débito</t>
  </si>
  <si>
    <t>Tarjetas de crédito</t>
  </si>
  <si>
    <t>Valor de operaciones tarjetas débito</t>
  </si>
  <si>
    <t>Valor de operaciones tarjetas de crédito</t>
  </si>
  <si>
    <t>Valor de operaciones</t>
  </si>
  <si>
    <t>ATC</t>
  </si>
  <si>
    <t>15/14</t>
  </si>
  <si>
    <t>E19</t>
  </si>
  <si>
    <t>Transferencia entre otras cuentas operativas</t>
  </si>
  <si>
    <t>E18</t>
  </si>
  <si>
    <t>Transferencia del sistema financiero por cuenta de terceros a la CUT</t>
  </si>
  <si>
    <t>Total 2013</t>
  </si>
  <si>
    <t>Transferencia de Fondos a la CUT</t>
  </si>
  <si>
    <t>Otorgación y cancelación de créditos de liquidez</t>
  </si>
  <si>
    <t>Tranferencias bancarias a cuentas propias</t>
  </si>
  <si>
    <t>Transferencias aduaneras</t>
  </si>
  <si>
    <t>Fondos de efectivo en custodia</t>
  </si>
  <si>
    <t xml:space="preserve">Transferencias tributarias </t>
  </si>
  <si>
    <t>Liquidación títulos desmaterializados - EDV*</t>
  </si>
  <si>
    <t xml:space="preserve">Transferencias interbancarias </t>
  </si>
  <si>
    <t>Liquidación pagos con cheques y órdenes electrónicas - CCC y ACH*</t>
  </si>
  <si>
    <t>Liquidación pagos ATC*</t>
  </si>
  <si>
    <t>E16</t>
  </si>
  <si>
    <t>Recuperqación activos recibidos bancos en liquidqación</t>
  </si>
  <si>
    <t>Ene-Jun</t>
  </si>
  <si>
    <t>* A partir de 08.09.14, con la implementación del LIP se cambia la clasificación de las operaciones: diferente denominación para E01 y E30 y se incorporan nuevas operaciones</t>
  </si>
  <si>
    <t>E36</t>
  </si>
  <si>
    <t>E37</t>
  </si>
  <si>
    <t>Pago de posición multilateral neta deudora LINKSER</t>
  </si>
  <si>
    <t>Pago de posición multilateral neta acreedora LINKSER</t>
  </si>
  <si>
    <t>E46</t>
  </si>
  <si>
    <t>Liquidación pagos Linkser*</t>
  </si>
  <si>
    <t>Transferencias a cuentas de clientes del Sistema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</si>
</sst>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#,##0.00000"/>
    <numFmt numFmtId="166" formatCode="#,##0.000000"/>
    <numFmt numFmtId="167" formatCode="0.0000"/>
    <numFmt numFmtId="168" formatCode="0.000000"/>
    <numFmt numFmtId="169" formatCode="#,##0.0000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9"/>
      <color indexed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Niagara Solid"/>
      <family val="5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"/>
      <family val="2"/>
    </font>
    <font>
      <b/>
      <sz val="10"/>
      <color theme="1"/>
      <name val="Niagara Solid"/>
      <family val="5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 Narrow"/>
      <family val="2"/>
    </font>
    <font>
      <b/>
      <sz val="11"/>
      <color theme="1" tint="4.9989318521683403E-2"/>
      <name val="Arial"/>
      <family val="2"/>
    </font>
    <font>
      <b/>
      <sz val="9"/>
      <color theme="1" tint="4.9989318521683403E-2"/>
      <name val="Arial Narrow"/>
      <family val="2"/>
    </font>
    <font>
      <sz val="10"/>
      <color theme="1" tint="4.9989318521683403E-2"/>
      <name val="Arial Narrow"/>
      <family val="2"/>
    </font>
    <font>
      <sz val="11"/>
      <color theme="1" tint="4.9989318521683403E-2"/>
      <name val="Arial"/>
      <family val="2"/>
    </font>
    <font>
      <sz val="10"/>
      <color rgb="FF00B050"/>
      <name val="Arial"/>
      <family val="2"/>
    </font>
    <font>
      <sz val="14"/>
      <color rgb="FF00B050"/>
      <name val="Arial"/>
      <family val="2"/>
    </font>
    <font>
      <b/>
      <sz val="10"/>
      <color rgb="FF00B050"/>
      <name val="Arial"/>
      <family val="2"/>
    </font>
    <font>
      <b/>
      <sz val="11"/>
      <color rgb="FF00B050"/>
      <name val="Arial"/>
      <family val="2"/>
    </font>
    <font>
      <b/>
      <sz val="14"/>
      <color rgb="FF00B050"/>
      <name val="Arial"/>
      <family val="2"/>
    </font>
    <font>
      <sz val="10"/>
      <color theme="6" tint="0.59999389629810485"/>
      <name val="Arial"/>
      <family val="2"/>
    </font>
    <font>
      <sz val="14"/>
      <color theme="6" tint="0.59999389629810485"/>
      <name val="Arial"/>
      <family val="2"/>
    </font>
    <font>
      <b/>
      <sz val="10"/>
      <color theme="6" tint="0.59999389629810485"/>
      <name val="Arial"/>
      <family val="2"/>
    </font>
    <font>
      <b/>
      <sz val="11"/>
      <color theme="6" tint="0.59999389629810485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b/>
      <sz val="10.5"/>
      <color theme="1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Book Antiqua"/>
      <family val="1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name val="Arial"/>
      <family val="2"/>
    </font>
    <font>
      <b/>
      <i/>
      <sz val="9"/>
      <color theme="1"/>
      <name val="Arial Narrow"/>
      <family val="2"/>
    </font>
    <font>
      <b/>
      <sz val="10"/>
      <color theme="1" tint="4.9989318521683403E-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051">
    <xf numFmtId="0" fontId="0" fillId="0" borderId="0"/>
    <xf numFmtId="0" fontId="7" fillId="0" borderId="0" applyNumberFormat="0" applyFill="0" applyBorder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19" applyNumberFormat="0" applyAlignment="0" applyProtection="0"/>
    <xf numFmtId="0" fontId="15" fillId="7" borderId="20" applyNumberFormat="0" applyAlignment="0" applyProtection="0"/>
    <xf numFmtId="0" fontId="16" fillId="7" borderId="19" applyNumberFormat="0" applyAlignment="0" applyProtection="0"/>
    <xf numFmtId="0" fontId="17" fillId="0" borderId="21" applyNumberFormat="0" applyFill="0" applyAlignment="0" applyProtection="0"/>
    <xf numFmtId="0" fontId="18" fillId="8" borderId="22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4" applyNumberFormat="0" applyFill="0" applyAlignment="0" applyProtection="0"/>
    <xf numFmtId="0" fontId="22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2" fillId="3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23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3" fillId="0" borderId="0"/>
    <xf numFmtId="0" fontId="5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23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3" fillId="0" borderId="0"/>
    <xf numFmtId="0" fontId="5" fillId="0" borderId="0"/>
    <xf numFmtId="0" fontId="23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23" fillId="0" borderId="0"/>
    <xf numFmtId="0" fontId="5" fillId="9" borderId="23" applyNumberFormat="0" applyFont="0" applyAlignment="0" applyProtection="0"/>
    <xf numFmtId="0" fontId="5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23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3" fillId="0" borderId="0"/>
    <xf numFmtId="0" fontId="5" fillId="0" borderId="0"/>
    <xf numFmtId="0" fontId="23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3" fillId="0" borderId="0"/>
    <xf numFmtId="0" fontId="23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3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3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2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23" fillId="0" borderId="0"/>
    <xf numFmtId="0" fontId="3" fillId="20" borderId="0" applyNumberFormat="0" applyBorder="0" applyAlignment="0" applyProtection="0"/>
    <xf numFmtId="0" fontId="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3" fillId="0" borderId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23" fillId="0" borderId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3" fillId="0" borderId="0"/>
    <xf numFmtId="0" fontId="3" fillId="0" borderId="0"/>
    <xf numFmtId="0" fontId="3" fillId="19" borderId="0" applyNumberFormat="0" applyBorder="0" applyAlignment="0" applyProtection="0"/>
    <xf numFmtId="0" fontId="2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3" fillId="0" borderId="0"/>
    <xf numFmtId="0" fontId="3" fillId="0" borderId="0"/>
    <xf numFmtId="0" fontId="23" fillId="0" borderId="0"/>
    <xf numFmtId="0" fontId="3" fillId="28" borderId="0" applyNumberFormat="0" applyBorder="0" applyAlignment="0" applyProtection="0"/>
    <xf numFmtId="0" fontId="2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11" borderId="0" applyNumberFormat="0" applyBorder="0" applyAlignment="0" applyProtection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2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31" borderId="0" applyNumberFormat="0" applyBorder="0" applyAlignment="0" applyProtection="0"/>
    <xf numFmtId="0" fontId="23" fillId="0" borderId="0"/>
    <xf numFmtId="0" fontId="2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24" borderId="0" applyNumberFormat="0" applyBorder="0" applyAlignment="0" applyProtection="0"/>
    <xf numFmtId="0" fontId="2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2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3" fillId="0" borderId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23" fillId="0" borderId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2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2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19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2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0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2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2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2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23" fillId="0" borderId="0"/>
    <xf numFmtId="0" fontId="3" fillId="12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23" fillId="0" borderId="0"/>
    <xf numFmtId="0" fontId="3" fillId="27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2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23" fillId="0" borderId="0"/>
    <xf numFmtId="0" fontId="3" fillId="27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2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3" fillId="0" borderId="0"/>
    <xf numFmtId="0" fontId="3" fillId="24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2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2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23" fillId="0" borderId="0"/>
    <xf numFmtId="0" fontId="3" fillId="32" borderId="0" applyNumberFormat="0" applyBorder="0" applyAlignment="0" applyProtection="0"/>
    <xf numFmtId="0" fontId="3" fillId="15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23" fillId="0" borderId="0"/>
    <xf numFmtId="0" fontId="3" fillId="0" borderId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24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2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2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2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23" fillId="0" borderId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2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2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2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23" fillId="0" borderId="0"/>
    <xf numFmtId="0" fontId="3" fillId="0" borderId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12" borderId="0" applyNumberFormat="0" applyBorder="0" applyAlignment="0" applyProtection="0"/>
    <xf numFmtId="0" fontId="2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2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23" fillId="0" borderId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2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23" fillId="0" borderId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2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2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23" borderId="0" applyNumberFormat="0" applyBorder="0" applyAlignment="0" applyProtection="0"/>
    <xf numFmtId="0" fontId="23" fillId="0" borderId="0"/>
    <xf numFmtId="0" fontId="23" fillId="0" borderId="0"/>
    <xf numFmtId="0" fontId="3" fillId="20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3" fillId="28" borderId="0" applyNumberFormat="0" applyBorder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4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5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9" fontId="23" fillId="0" borderId="0" applyFont="0" applyFill="0" applyBorder="0" applyAlignment="0" applyProtection="0"/>
  </cellStyleXfs>
  <cellXfs count="599">
    <xf numFmtId="0" fontId="0" fillId="0" borderId="0" xfId="0"/>
    <xf numFmtId="0" fontId="24" fillId="2" borderId="0" xfId="0" applyFont="1" applyFill="1" applyBorder="1" applyAlignment="1">
      <alignment horizontal="left"/>
    </xf>
    <xf numFmtId="0" fontId="25" fillId="2" borderId="0" xfId="0" applyFont="1" applyFill="1" applyBorder="1" applyAlignment="1"/>
    <xf numFmtId="0" fontId="26" fillId="0" borderId="0" xfId="0" applyFont="1" applyBorder="1" applyAlignment="1"/>
    <xf numFmtId="0" fontId="27" fillId="0" borderId="0" xfId="0" applyFont="1" applyBorder="1" applyAlignment="1">
      <alignment horizontal="center"/>
    </xf>
    <xf numFmtId="0" fontId="26" fillId="0" borderId="0" xfId="0" applyFont="1" applyBorder="1" applyAlignment="1">
      <alignment horizontal="right"/>
    </xf>
    <xf numFmtId="0" fontId="28" fillId="0" borderId="0" xfId="0" applyFont="1" applyBorder="1" applyAlignment="1">
      <alignment horizontal="right"/>
    </xf>
    <xf numFmtId="0" fontId="27" fillId="0" borderId="0" xfId="0" applyFont="1"/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right"/>
    </xf>
    <xf numFmtId="0" fontId="26" fillId="34" borderId="0" xfId="0" applyFont="1" applyFill="1" applyBorder="1" applyAlignment="1"/>
    <xf numFmtId="0" fontId="24" fillId="0" borderId="0" xfId="0" applyFont="1" applyBorder="1" applyAlignment="1">
      <alignment horizontal="left"/>
    </xf>
    <xf numFmtId="0" fontId="29" fillId="0" borderId="0" xfId="0" applyFont="1" applyBorder="1" applyAlignment="1"/>
    <xf numFmtId="0" fontId="31" fillId="0" borderId="0" xfId="0" applyFont="1" applyBorder="1" applyAlignment="1"/>
    <xf numFmtId="0" fontId="25" fillId="2" borderId="4" xfId="0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/>
    </xf>
    <xf numFmtId="0" fontId="26" fillId="34" borderId="0" xfId="0" applyFont="1" applyFill="1" applyBorder="1" applyAlignment="1">
      <alignment horizontal="right"/>
    </xf>
    <xf numFmtId="0" fontId="33" fillId="34" borderId="0" xfId="0" applyFont="1" applyFill="1" applyBorder="1" applyAlignment="1"/>
    <xf numFmtId="0" fontId="34" fillId="2" borderId="8" xfId="0" applyFont="1" applyFill="1" applyBorder="1" applyAlignment="1"/>
    <xf numFmtId="0" fontId="28" fillId="2" borderId="2" xfId="0" applyFont="1" applyFill="1" applyBorder="1" applyAlignment="1">
      <alignment horizontal="left"/>
    </xf>
    <xf numFmtId="17" fontId="28" fillId="2" borderId="13" xfId="0" applyNumberFormat="1" applyFont="1" applyFill="1" applyBorder="1" applyAlignment="1">
      <alignment horizontal="center" wrapText="1"/>
    </xf>
    <xf numFmtId="0" fontId="28" fillId="2" borderId="2" xfId="0" applyFont="1" applyFill="1" applyBorder="1" applyAlignment="1">
      <alignment horizontal="right"/>
    </xf>
    <xf numFmtId="3" fontId="25" fillId="2" borderId="15" xfId="0" applyNumberFormat="1" applyFont="1" applyFill="1" applyBorder="1" applyAlignment="1">
      <alignment horizontal="right"/>
    </xf>
    <xf numFmtId="3" fontId="25" fillId="2" borderId="5" xfId="0" applyNumberFormat="1" applyFont="1" applyFill="1" applyBorder="1" applyAlignment="1">
      <alignment horizontal="right"/>
    </xf>
    <xf numFmtId="3" fontId="25" fillId="2" borderId="14" xfId="0" applyNumberFormat="1" applyFont="1" applyFill="1" applyBorder="1" applyAlignment="1">
      <alignment horizontal="right"/>
    </xf>
    <xf numFmtId="3" fontId="29" fillId="0" borderId="0" xfId="0" applyNumberFormat="1" applyFont="1" applyBorder="1" applyAlignment="1">
      <alignment horizontal="right"/>
    </xf>
    <xf numFmtId="3" fontId="25" fillId="2" borderId="11" xfId="0" applyNumberFormat="1" applyFont="1" applyFill="1" applyBorder="1" applyAlignment="1">
      <alignment horizontal="right"/>
    </xf>
    <xf numFmtId="0" fontId="34" fillId="2" borderId="8" xfId="0" applyFont="1" applyFill="1" applyBorder="1" applyAlignment="1">
      <alignment horizontal="left"/>
    </xf>
    <xf numFmtId="0" fontId="34" fillId="2" borderId="13" xfId="0" applyFont="1" applyFill="1" applyBorder="1" applyAlignment="1"/>
    <xf numFmtId="3" fontId="25" fillId="2" borderId="13" xfId="0" applyNumberFormat="1" applyFont="1" applyFill="1" applyBorder="1" applyAlignment="1">
      <alignment horizontal="right"/>
    </xf>
    <xf numFmtId="3" fontId="25" fillId="0" borderId="2" xfId="0" applyNumberFormat="1" applyFont="1" applyBorder="1" applyAlignment="1">
      <alignment horizontal="right"/>
    </xf>
    <xf numFmtId="3" fontId="29" fillId="0" borderId="2" xfId="0" applyNumberFormat="1" applyFont="1" applyBorder="1" applyAlignment="1">
      <alignment horizontal="right"/>
    </xf>
    <xf numFmtId="3" fontId="29" fillId="0" borderId="5" xfId="0" applyNumberFormat="1" applyFont="1" applyBorder="1" applyAlignment="1">
      <alignment horizontal="right"/>
    </xf>
    <xf numFmtId="3" fontId="29" fillId="0" borderId="3" xfId="0" applyNumberFormat="1" applyFont="1" applyBorder="1" applyAlignment="1">
      <alignment horizontal="right"/>
    </xf>
    <xf numFmtId="3" fontId="29" fillId="2" borderId="2" xfId="0" applyNumberFormat="1" applyFont="1" applyFill="1" applyBorder="1" applyAlignment="1">
      <alignment horizontal="right"/>
    </xf>
    <xf numFmtId="3" fontId="29" fillId="2" borderId="9" xfId="0" applyNumberFormat="1" applyFont="1" applyFill="1" applyBorder="1" applyAlignment="1">
      <alignment horizontal="right"/>
    </xf>
    <xf numFmtId="0" fontId="27" fillId="34" borderId="0" xfId="0" applyFont="1" applyFill="1" applyBorder="1" applyAlignment="1">
      <alignment horizontal="right"/>
    </xf>
    <xf numFmtId="3" fontId="25" fillId="0" borderId="0" xfId="0" applyNumberFormat="1" applyFont="1" applyBorder="1" applyAlignment="1">
      <alignment horizontal="right"/>
    </xf>
    <xf numFmtId="0" fontId="27" fillId="34" borderId="0" xfId="0" applyFont="1" applyFill="1" applyBorder="1" applyAlignment="1"/>
    <xf numFmtId="0" fontId="29" fillId="0" borderId="10" xfId="0" applyFont="1" applyBorder="1" applyAlignment="1"/>
    <xf numFmtId="0" fontId="25" fillId="34" borderId="0" xfId="0" applyFont="1" applyFill="1" applyBorder="1" applyAlignment="1">
      <alignment horizontal="right"/>
    </xf>
    <xf numFmtId="0" fontId="37" fillId="2" borderId="4" xfId="0" applyFont="1" applyFill="1" applyBorder="1" applyAlignment="1">
      <alignment vertical="top"/>
    </xf>
    <xf numFmtId="0" fontId="25" fillId="34" borderId="0" xfId="0" applyFont="1" applyFill="1" applyBorder="1" applyAlignment="1">
      <alignment horizontal="right" vertical="top"/>
    </xf>
    <xf numFmtId="0" fontId="25" fillId="34" borderId="0" xfId="0" applyFont="1" applyFill="1" applyBorder="1" applyAlignment="1">
      <alignment horizontal="center"/>
    </xf>
    <xf numFmtId="0" fontId="27" fillId="34" borderId="0" xfId="0" applyFont="1" applyFill="1" applyBorder="1" applyAlignment="1">
      <alignment horizontal="center"/>
    </xf>
    <xf numFmtId="3" fontId="29" fillId="0" borderId="8" xfId="0" applyNumberFormat="1" applyFont="1" applyBorder="1" applyAlignment="1">
      <alignment horizontal="right"/>
    </xf>
    <xf numFmtId="3" fontId="29" fillId="0" borderId="4" xfId="0" applyNumberFormat="1" applyFont="1" applyBorder="1" applyAlignment="1">
      <alignment horizontal="right"/>
    </xf>
    <xf numFmtId="3" fontId="29" fillId="0" borderId="12" xfId="0" applyNumberFormat="1" applyFont="1" applyBorder="1" applyAlignment="1">
      <alignment horizontal="right"/>
    </xf>
    <xf numFmtId="0" fontId="34" fillId="2" borderId="10" xfId="0" applyFont="1" applyFill="1" applyBorder="1" applyAlignment="1">
      <alignment horizontal="left"/>
    </xf>
    <xf numFmtId="3" fontId="27" fillId="2" borderId="2" xfId="0" applyNumberFormat="1" applyFont="1" applyFill="1" applyBorder="1" applyAlignment="1">
      <alignment horizontal="right"/>
    </xf>
    <xf numFmtId="3" fontId="29" fillId="0" borderId="5" xfId="126" applyNumberFormat="1" applyFont="1" applyBorder="1" applyAlignment="1"/>
    <xf numFmtId="3" fontId="29" fillId="0" borderId="12" xfId="126" applyNumberFormat="1" applyFont="1" applyFill="1" applyBorder="1" applyAlignment="1"/>
    <xf numFmtId="3" fontId="29" fillId="0" borderId="10" xfId="0" applyNumberFormat="1" applyFont="1" applyBorder="1" applyAlignment="1">
      <alignment horizontal="right"/>
    </xf>
    <xf numFmtId="3" fontId="29" fillId="0" borderId="0" xfId="126" applyNumberFormat="1" applyFont="1" applyBorder="1" applyAlignment="1"/>
    <xf numFmtId="3" fontId="29" fillId="0" borderId="11" xfId="126" applyNumberFormat="1" applyFont="1" applyFill="1" applyBorder="1" applyAlignment="1"/>
    <xf numFmtId="3" fontId="29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3" fontId="29" fillId="0" borderId="0" xfId="81" applyNumberFormat="1" applyFont="1" applyBorder="1" applyAlignment="1"/>
    <xf numFmtId="3" fontId="29" fillId="0" borderId="11" xfId="81" applyNumberFormat="1" applyFont="1" applyFill="1" applyBorder="1" applyAlignment="1"/>
    <xf numFmtId="0" fontId="34" fillId="0" borderId="10" xfId="0" applyFont="1" applyBorder="1" applyAlignment="1">
      <alignment horizontal="left"/>
    </xf>
    <xf numFmtId="0" fontId="29" fillId="0" borderId="4" xfId="0" applyFont="1" applyBorder="1" applyAlignment="1"/>
    <xf numFmtId="0" fontId="29" fillId="0" borderId="5" xfId="0" applyFont="1" applyBorder="1" applyAlignment="1"/>
    <xf numFmtId="3" fontId="29" fillId="0" borderId="5" xfId="81" applyNumberFormat="1" applyFont="1" applyBorder="1" applyAlignment="1"/>
    <xf numFmtId="3" fontId="29" fillId="0" borderId="12" xfId="81" applyNumberFormat="1" applyFont="1" applyFill="1" applyBorder="1" applyAlignment="1"/>
    <xf numFmtId="3" fontId="29" fillId="0" borderId="12" xfId="0" applyNumberFormat="1" applyFont="1" applyFill="1" applyBorder="1" applyAlignment="1">
      <alignment horizontal="right"/>
    </xf>
    <xf numFmtId="0" fontId="28" fillId="34" borderId="0" xfId="0" applyFont="1" applyFill="1" applyBorder="1" applyAlignment="1"/>
    <xf numFmtId="164" fontId="29" fillId="0" borderId="10" xfId="0" applyNumberFormat="1" applyFont="1" applyBorder="1" applyAlignment="1">
      <alignment horizontal="right"/>
    </xf>
    <xf numFmtId="164" fontId="29" fillId="0" borderId="0" xfId="0" applyNumberFormat="1" applyFont="1" applyBorder="1" applyAlignment="1">
      <alignment horizontal="right"/>
    </xf>
    <xf numFmtId="0" fontId="34" fillId="0" borderId="4" xfId="0" applyFont="1" applyBorder="1" applyAlignment="1">
      <alignment horizontal="left"/>
    </xf>
    <xf numFmtId="3" fontId="25" fillId="0" borderId="8" xfId="0" applyNumberFormat="1" applyFont="1" applyBorder="1" applyAlignment="1">
      <alignment horizontal="right"/>
    </xf>
    <xf numFmtId="0" fontId="34" fillId="2" borderId="14" xfId="0" applyFont="1" applyFill="1" applyBorder="1" applyAlignment="1"/>
    <xf numFmtId="0" fontId="28" fillId="2" borderId="10" xfId="0" applyFont="1" applyFill="1" applyBorder="1" applyAlignment="1">
      <alignment horizontal="left"/>
    </xf>
    <xf numFmtId="0" fontId="28" fillId="2" borderId="0" xfId="0" applyFont="1" applyFill="1" applyBorder="1" applyAlignment="1">
      <alignment horizontal="left"/>
    </xf>
    <xf numFmtId="3" fontId="28" fillId="2" borderId="0" xfId="0" applyNumberFormat="1" applyFont="1" applyFill="1" applyBorder="1" applyAlignment="1">
      <alignment horizontal="right"/>
    </xf>
    <xf numFmtId="3" fontId="28" fillId="2" borderId="14" xfId="0" applyNumberFormat="1" applyFont="1" applyFill="1" applyBorder="1" applyAlignment="1">
      <alignment horizontal="right"/>
    </xf>
    <xf numFmtId="3" fontId="29" fillId="0" borderId="5" xfId="159" applyNumberFormat="1" applyFont="1" applyBorder="1" applyAlignment="1">
      <alignment horizontal="right"/>
    </xf>
    <xf numFmtId="3" fontId="29" fillId="0" borderId="11" xfId="0" applyNumberFormat="1" applyFont="1" applyBorder="1" applyAlignment="1">
      <alignment horizontal="right"/>
    </xf>
    <xf numFmtId="3" fontId="29" fillId="0" borderId="0" xfId="125" applyNumberFormat="1" applyFont="1" applyBorder="1" applyAlignment="1">
      <alignment horizontal="right"/>
    </xf>
    <xf numFmtId="0" fontId="24" fillId="2" borderId="8" xfId="0" applyFont="1" applyFill="1" applyBorder="1" applyAlignment="1">
      <alignment horizontal="left"/>
    </xf>
    <xf numFmtId="0" fontId="24" fillId="34" borderId="0" xfId="0" applyFont="1" applyFill="1" applyBorder="1" applyAlignment="1">
      <alignment horizontal="left"/>
    </xf>
    <xf numFmtId="0" fontId="31" fillId="34" borderId="0" xfId="0" applyFont="1" applyFill="1" applyBorder="1" applyAlignment="1"/>
    <xf numFmtId="3" fontId="29" fillId="2" borderId="0" xfId="0" applyNumberFormat="1" applyFont="1" applyFill="1" applyBorder="1" applyAlignment="1"/>
    <xf numFmtId="3" fontId="25" fillId="2" borderId="0" xfId="0" applyNumberFormat="1" applyFont="1" applyFill="1" applyBorder="1" applyAlignment="1">
      <alignment horizontal="right"/>
    </xf>
    <xf numFmtId="0" fontId="26" fillId="2" borderId="0" xfId="0" applyFont="1" applyFill="1" applyBorder="1" applyAlignment="1"/>
    <xf numFmtId="0" fontId="40" fillId="0" borderId="0" xfId="0" applyFont="1" applyFill="1" applyBorder="1" applyAlignment="1">
      <alignment horizontal="center"/>
    </xf>
    <xf numFmtId="4" fontId="41" fillId="0" borderId="0" xfId="0" applyNumberFormat="1" applyFont="1" applyFill="1" applyBorder="1" applyAlignment="1">
      <alignment horizontal="right"/>
    </xf>
    <xf numFmtId="4" fontId="42" fillId="0" borderId="2" xfId="0" applyNumberFormat="1" applyFont="1" applyFill="1" applyBorder="1" applyAlignment="1">
      <alignment horizontal="right"/>
    </xf>
    <xf numFmtId="3" fontId="43" fillId="0" borderId="8" xfId="0" applyNumberFormat="1" applyFont="1" applyBorder="1" applyAlignment="1">
      <alignment horizontal="right"/>
    </xf>
    <xf numFmtId="3" fontId="43" fillId="0" borderId="2" xfId="0" applyNumberFormat="1" applyFont="1" applyBorder="1" applyAlignment="1">
      <alignment horizontal="right"/>
    </xf>
    <xf numFmtId="0" fontId="41" fillId="0" borderId="2" xfId="0" applyFont="1" applyBorder="1" applyAlignment="1"/>
    <xf numFmtId="3" fontId="43" fillId="0" borderId="9" xfId="126" applyNumberFormat="1" applyFont="1" applyFill="1" applyBorder="1" applyAlignment="1"/>
    <xf numFmtId="3" fontId="43" fillId="0" borderId="9" xfId="0" applyNumberFormat="1" applyFont="1" applyFill="1" applyBorder="1" applyAlignment="1">
      <alignment horizontal="right"/>
    </xf>
    <xf numFmtId="166" fontId="43" fillId="0" borderId="10" xfId="0" applyNumberFormat="1" applyFont="1" applyBorder="1" applyAlignment="1"/>
    <xf numFmtId="166" fontId="43" fillId="0" borderId="0" xfId="0" applyNumberFormat="1" applyFont="1" applyBorder="1" applyAlignment="1"/>
    <xf numFmtId="165" fontId="43" fillId="0" borderId="8" xfId="0" applyNumberFormat="1" applyFont="1" applyBorder="1" applyAlignment="1">
      <alignment horizontal="right"/>
    </xf>
    <xf numFmtId="165" fontId="43" fillId="0" borderId="2" xfId="0" applyNumberFormat="1" applyFont="1" applyBorder="1" applyAlignment="1">
      <alignment horizontal="right"/>
    </xf>
    <xf numFmtId="3" fontId="43" fillId="0" borderId="10" xfId="0" applyNumberFormat="1" applyFont="1" applyBorder="1" applyAlignment="1">
      <alignment horizontal="right"/>
    </xf>
    <xf numFmtId="3" fontId="43" fillId="0" borderId="0" xfId="0" applyNumberFormat="1" applyFont="1" applyBorder="1" applyAlignment="1">
      <alignment horizontal="right"/>
    </xf>
    <xf numFmtId="3" fontId="43" fillId="0" borderId="11" xfId="0" applyNumberFormat="1" applyFont="1" applyFill="1" applyBorder="1" applyAlignment="1">
      <alignment horizontal="right"/>
    </xf>
    <xf numFmtId="3" fontId="41" fillId="0" borderId="9" xfId="476" applyNumberFormat="1" applyFont="1" applyFill="1" applyBorder="1"/>
    <xf numFmtId="3" fontId="29" fillId="2" borderId="0" xfId="0" applyNumberFormat="1" applyFont="1" applyFill="1" applyBorder="1" applyAlignment="1">
      <alignment horizontal="right"/>
    </xf>
    <xf numFmtId="0" fontId="28" fillId="2" borderId="8" xfId="0" applyFont="1" applyFill="1" applyBorder="1" applyAlignment="1">
      <alignment horizontal="right"/>
    </xf>
    <xf numFmtId="0" fontId="28" fillId="2" borderId="9" xfId="0" applyFont="1" applyFill="1" applyBorder="1" applyAlignment="1">
      <alignment horizontal="right"/>
    </xf>
    <xf numFmtId="3" fontId="25" fillId="2" borderId="4" xfId="0" applyNumberFormat="1" applyFont="1" applyFill="1" applyBorder="1" applyAlignment="1">
      <alignment horizontal="right"/>
    </xf>
    <xf numFmtId="3" fontId="25" fillId="2" borderId="12" xfId="0" applyNumberFormat="1" applyFont="1" applyFill="1" applyBorder="1" applyAlignment="1">
      <alignment horizontal="right"/>
    </xf>
    <xf numFmtId="3" fontId="43" fillId="0" borderId="9" xfId="0" applyNumberFormat="1" applyFont="1" applyBorder="1" applyAlignment="1">
      <alignment horizontal="right"/>
    </xf>
    <xf numFmtId="3" fontId="28" fillId="2" borderId="2" xfId="0" applyNumberFormat="1" applyFont="1" applyFill="1" applyBorder="1" applyAlignment="1">
      <alignment horizontal="right"/>
    </xf>
    <xf numFmtId="3" fontId="29" fillId="0" borderId="4" xfId="125" applyNumberFormat="1" applyFont="1" applyBorder="1" applyAlignment="1">
      <alignment horizontal="right"/>
    </xf>
    <xf numFmtId="3" fontId="29" fillId="0" borderId="12" xfId="125" applyNumberFormat="1" applyFont="1" applyBorder="1" applyAlignment="1">
      <alignment horizontal="right"/>
    </xf>
    <xf numFmtId="17" fontId="28" fillId="2" borderId="5" xfId="0" applyNumberFormat="1" applyFont="1" applyFill="1" applyBorder="1" applyAlignment="1">
      <alignment horizontal="right"/>
    </xf>
    <xf numFmtId="0" fontId="28" fillId="2" borderId="5" xfId="0" applyFont="1" applyFill="1" applyBorder="1" applyAlignment="1">
      <alignment horizontal="right"/>
    </xf>
    <xf numFmtId="0" fontId="28" fillId="2" borderId="2" xfId="0" applyFont="1" applyFill="1" applyBorder="1" applyAlignment="1">
      <alignment horizontal="center"/>
    </xf>
    <xf numFmtId="0" fontId="24" fillId="2" borderId="10" xfId="0" applyFont="1" applyFill="1" applyBorder="1" applyAlignment="1">
      <alignment horizontal="left"/>
    </xf>
    <xf numFmtId="3" fontId="29" fillId="2" borderId="0" xfId="41" applyNumberFormat="1" applyFont="1" applyFill="1" applyBorder="1"/>
    <xf numFmtId="3" fontId="25" fillId="2" borderId="8" xfId="0" applyNumberFormat="1" applyFont="1" applyFill="1" applyBorder="1" applyAlignment="1">
      <alignment horizontal="right"/>
    </xf>
    <xf numFmtId="3" fontId="25" fillId="2" borderId="2" xfId="0" applyNumberFormat="1" applyFont="1" applyFill="1" applyBorder="1" applyAlignment="1">
      <alignment horizontal="right"/>
    </xf>
    <xf numFmtId="3" fontId="29" fillId="2" borderId="8" xfId="0" applyNumberFormat="1" applyFont="1" applyFill="1" applyBorder="1" applyAlignment="1"/>
    <xf numFmtId="3" fontId="29" fillId="2" borderId="2" xfId="0" applyNumberFormat="1" applyFont="1" applyFill="1" applyBorder="1" applyAlignment="1"/>
    <xf numFmtId="3" fontId="29" fillId="2" borderId="0" xfId="42" applyNumberFormat="1" applyFont="1" applyFill="1" applyBorder="1"/>
    <xf numFmtId="0" fontId="37" fillId="2" borderId="8" xfId="478" applyFont="1" applyFill="1" applyBorder="1" applyAlignment="1">
      <alignment horizontal="left"/>
    </xf>
    <xf numFmtId="3" fontId="29" fillId="2" borderId="8" xfId="0" applyNumberFormat="1" applyFont="1" applyFill="1" applyBorder="1" applyAlignment="1">
      <alignment horizontal="right"/>
    </xf>
    <xf numFmtId="164" fontId="25" fillId="2" borderId="14" xfId="0" applyNumberFormat="1" applyFont="1" applyFill="1" applyBorder="1" applyAlignment="1">
      <alignment horizontal="right"/>
    </xf>
    <xf numFmtId="0" fontId="24" fillId="2" borderId="4" xfId="478" applyFont="1" applyFill="1" applyBorder="1" applyAlignment="1">
      <alignment horizontal="left"/>
    </xf>
    <xf numFmtId="0" fontId="35" fillId="2" borderId="12" xfId="478" applyFont="1" applyFill="1" applyBorder="1" applyAlignment="1"/>
    <xf numFmtId="3" fontId="29" fillId="2" borderId="1" xfId="0" applyNumberFormat="1" applyFont="1" applyFill="1" applyBorder="1" applyAlignment="1">
      <alignment horizontal="right"/>
    </xf>
    <xf numFmtId="3" fontId="29" fillId="2" borderId="3" xfId="0" applyNumberFormat="1" applyFont="1" applyFill="1" applyBorder="1" applyAlignment="1">
      <alignment horizontal="right"/>
    </xf>
    <xf numFmtId="3" fontId="29" fillId="2" borderId="6" xfId="0" applyNumberFormat="1" applyFont="1" applyFill="1" applyBorder="1" applyAlignment="1">
      <alignment horizontal="right"/>
    </xf>
    <xf numFmtId="0" fontId="37" fillId="2" borderId="8" xfId="0" applyFont="1" applyFill="1" applyBorder="1" applyAlignment="1">
      <alignment horizontal="left"/>
    </xf>
    <xf numFmtId="0" fontId="24" fillId="2" borderId="1" xfId="0" applyFont="1" applyFill="1" applyBorder="1" applyAlignment="1">
      <alignment horizontal="left"/>
    </xf>
    <xf numFmtId="3" fontId="28" fillId="2" borderId="3" xfId="0" applyNumberFormat="1" applyFont="1" applyFill="1" applyBorder="1" applyAlignment="1">
      <alignment horizontal="right"/>
    </xf>
    <xf numFmtId="17" fontId="27" fillId="2" borderId="13" xfId="0" applyNumberFormat="1" applyFont="1" applyFill="1" applyBorder="1" applyAlignment="1">
      <alignment horizontal="center" vertical="center" wrapText="1"/>
    </xf>
    <xf numFmtId="3" fontId="42" fillId="2" borderId="9" xfId="0" applyNumberFormat="1" applyFont="1" applyFill="1" applyBorder="1" applyAlignment="1">
      <alignment horizontal="right"/>
    </xf>
    <xf numFmtId="0" fontId="27" fillId="2" borderId="0" xfId="0" applyFont="1" applyFill="1" applyBorder="1" applyAlignment="1">
      <alignment horizontal="right"/>
    </xf>
    <xf numFmtId="0" fontId="42" fillId="0" borderId="1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42" fillId="0" borderId="11" xfId="0" applyFont="1" applyFill="1" applyBorder="1" applyAlignment="1">
      <alignment horizontal="center"/>
    </xf>
    <xf numFmtId="0" fontId="40" fillId="0" borderId="11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right" vertical="top"/>
    </xf>
    <xf numFmtId="0" fontId="25" fillId="0" borderId="12" xfId="0" applyFont="1" applyFill="1" applyBorder="1" applyAlignment="1">
      <alignment horizontal="right" vertical="top"/>
    </xf>
    <xf numFmtId="0" fontId="29" fillId="2" borderId="12" xfId="0" applyFont="1" applyFill="1" applyBorder="1" applyAlignment="1">
      <alignment vertical="top"/>
    </xf>
    <xf numFmtId="3" fontId="45" fillId="0" borderId="5" xfId="0" applyNumberFormat="1" applyFont="1" applyBorder="1" applyAlignment="1">
      <alignment horizontal="right"/>
    </xf>
    <xf numFmtId="0" fontId="35" fillId="2" borderId="9" xfId="0" applyFont="1" applyFill="1" applyBorder="1" applyAlignment="1"/>
    <xf numFmtId="0" fontId="35" fillId="2" borderId="11" xfId="0" applyFont="1" applyFill="1" applyBorder="1" applyAlignment="1"/>
    <xf numFmtId="0" fontId="36" fillId="2" borderId="11" xfId="0" applyFont="1" applyFill="1" applyBorder="1" applyAlignment="1"/>
    <xf numFmtId="0" fontId="35" fillId="2" borderId="11" xfId="0" applyFont="1" applyFill="1" applyBorder="1" applyAlignment="1">
      <alignment wrapText="1"/>
    </xf>
    <xf numFmtId="0" fontId="29" fillId="2" borderId="0" xfId="0" applyFont="1" applyFill="1" applyBorder="1" applyAlignment="1">
      <alignment horizontal="right"/>
    </xf>
    <xf numFmtId="0" fontId="24" fillId="2" borderId="8" xfId="0" applyFont="1" applyFill="1" applyBorder="1" applyAlignment="1"/>
    <xf numFmtId="0" fontId="25" fillId="0" borderId="4" xfId="0" applyFont="1" applyBorder="1" applyAlignment="1">
      <alignment horizontal="right"/>
    </xf>
    <xf numFmtId="0" fontId="25" fillId="0" borderId="5" xfId="0" applyFont="1" applyBorder="1" applyAlignment="1">
      <alignment horizontal="right"/>
    </xf>
    <xf numFmtId="3" fontId="29" fillId="0" borderId="9" xfId="0" applyNumberFormat="1" applyFont="1" applyBorder="1" applyAlignment="1">
      <alignment horizontal="right"/>
    </xf>
    <xf numFmtId="4" fontId="41" fillId="0" borderId="10" xfId="0" applyNumberFormat="1" applyFont="1" applyFill="1" applyBorder="1" applyAlignment="1">
      <alignment horizontal="right"/>
    </xf>
    <xf numFmtId="4" fontId="41" fillId="0" borderId="11" xfId="0" applyNumberFormat="1" applyFont="1" applyFill="1" applyBorder="1" applyAlignment="1">
      <alignment horizontal="right"/>
    </xf>
    <xf numFmtId="3" fontId="29" fillId="0" borderId="5" xfId="125" applyNumberFormat="1" applyFont="1" applyBorder="1" applyAlignment="1">
      <alignment horizontal="right"/>
    </xf>
    <xf numFmtId="3" fontId="29" fillId="2" borderId="10" xfId="0" applyNumberFormat="1" applyFont="1" applyFill="1" applyBorder="1" applyAlignment="1">
      <alignment horizontal="right"/>
    </xf>
    <xf numFmtId="3" fontId="25" fillId="2" borderId="1" xfId="0" applyNumberFormat="1" applyFont="1" applyFill="1" applyBorder="1" applyAlignment="1">
      <alignment horizontal="right"/>
    </xf>
    <xf numFmtId="3" fontId="28" fillId="2" borderId="10" xfId="0" applyNumberFormat="1" applyFont="1" applyFill="1" applyBorder="1" applyAlignment="1">
      <alignment horizontal="right"/>
    </xf>
    <xf numFmtId="3" fontId="29" fillId="0" borderId="0" xfId="159" applyNumberFormat="1" applyFont="1" applyBorder="1" applyAlignment="1">
      <alignment horizontal="right"/>
    </xf>
    <xf numFmtId="3" fontId="29" fillId="0" borderId="10" xfId="159" applyNumberFormat="1" applyFont="1" applyBorder="1" applyAlignment="1">
      <alignment horizontal="right"/>
    </xf>
    <xf numFmtId="3" fontId="29" fillId="0" borderId="11" xfId="159" applyNumberFormat="1" applyFont="1" applyBorder="1" applyAlignment="1">
      <alignment horizontal="right"/>
    </xf>
    <xf numFmtId="0" fontId="28" fillId="2" borderId="0" xfId="0" applyFont="1" applyFill="1" applyBorder="1" applyAlignment="1">
      <alignment horizontal="right"/>
    </xf>
    <xf numFmtId="0" fontId="27" fillId="2" borderId="2" xfId="0" applyNumberFormat="1" applyFont="1" applyFill="1" applyBorder="1"/>
    <xf numFmtId="0" fontId="25" fillId="2" borderId="0" xfId="0" applyFont="1" applyFill="1" applyBorder="1" applyAlignment="1">
      <alignment horizontal="right"/>
    </xf>
    <xf numFmtId="0" fontId="25" fillId="2" borderId="0" xfId="0" applyFont="1" applyFill="1" applyBorder="1" applyAlignment="1">
      <alignment horizontal="center"/>
    </xf>
    <xf numFmtId="3" fontId="27" fillId="2" borderId="0" xfId="0" applyNumberFormat="1" applyFont="1" applyFill="1" applyBorder="1" applyAlignment="1">
      <alignment horizontal="right"/>
    </xf>
    <xf numFmtId="4" fontId="41" fillId="2" borderId="0" xfId="0" applyNumberFormat="1" applyFont="1" applyFill="1" applyBorder="1" applyAlignment="1">
      <alignment horizontal="right"/>
    </xf>
    <xf numFmtId="0" fontId="25" fillId="2" borderId="0" xfId="0" applyFont="1" applyFill="1" applyBorder="1" applyAlignment="1">
      <alignment horizontal="right" vertical="top"/>
    </xf>
    <xf numFmtId="164" fontId="29" fillId="2" borderId="0" xfId="0" applyNumberFormat="1" applyFont="1" applyFill="1" applyBorder="1" applyAlignment="1">
      <alignment horizontal="right"/>
    </xf>
    <xf numFmtId="0" fontId="29" fillId="2" borderId="0" xfId="0" applyFont="1" applyFill="1" applyBorder="1" applyAlignment="1"/>
    <xf numFmtId="3" fontId="30" fillId="2" borderId="2" xfId="0" applyNumberFormat="1" applyFont="1" applyFill="1" applyBorder="1" applyAlignment="1"/>
    <xf numFmtId="3" fontId="27" fillId="2" borderId="2" xfId="0" applyNumberFormat="1" applyFont="1" applyFill="1" applyBorder="1" applyAlignment="1"/>
    <xf numFmtId="3" fontId="27" fillId="2" borderId="3" xfId="0" applyNumberFormat="1" applyFont="1" applyFill="1" applyBorder="1" applyAlignment="1">
      <alignment horizontal="right"/>
    </xf>
    <xf numFmtId="0" fontId="28" fillId="2" borderId="3" xfId="0" applyFont="1" applyFill="1" applyBorder="1" applyAlignment="1"/>
    <xf numFmtId="3" fontId="29" fillId="0" borderId="1" xfId="0" applyNumberFormat="1" applyFont="1" applyBorder="1" applyAlignment="1">
      <alignment horizontal="right"/>
    </xf>
    <xf numFmtId="3" fontId="29" fillId="0" borderId="6" xfId="0" applyNumberFormat="1" applyFont="1" applyBorder="1" applyAlignment="1">
      <alignment horizontal="right"/>
    </xf>
    <xf numFmtId="0" fontId="25" fillId="2" borderId="26" xfId="0" applyFont="1" applyFill="1" applyBorder="1" applyAlignment="1">
      <alignment horizontal="center" vertical="center" wrapText="1"/>
    </xf>
    <xf numFmtId="3" fontId="29" fillId="0" borderId="9" xfId="0" applyNumberFormat="1" applyFont="1" applyFill="1" applyBorder="1" applyAlignment="1">
      <alignment horizontal="right"/>
    </xf>
    <xf numFmtId="3" fontId="29" fillId="0" borderId="11" xfId="0" applyNumberFormat="1" applyFont="1" applyFill="1" applyBorder="1" applyAlignment="1">
      <alignment horizontal="right"/>
    </xf>
    <xf numFmtId="0" fontId="39" fillId="0" borderId="11" xfId="0" applyFont="1" applyBorder="1" applyAlignment="1"/>
    <xf numFmtId="0" fontId="39" fillId="0" borderId="12" xfId="0" applyFont="1" applyBorder="1" applyAlignment="1"/>
    <xf numFmtId="165" fontId="43" fillId="0" borderId="9" xfId="0" applyNumberFormat="1" applyFont="1" applyBorder="1" applyAlignment="1">
      <alignment horizontal="right"/>
    </xf>
    <xf numFmtId="3" fontId="30" fillId="2" borderId="0" xfId="0" applyNumberFormat="1" applyFont="1" applyFill="1" applyBorder="1" applyAlignment="1"/>
    <xf numFmtId="3" fontId="28" fillId="2" borderId="0" xfId="0" applyNumberFormat="1" applyFont="1" applyFill="1" applyBorder="1" applyAlignment="1"/>
    <xf numFmtId="0" fontId="25" fillId="0" borderId="9" xfId="0" applyFont="1" applyBorder="1" applyAlignment="1"/>
    <xf numFmtId="0" fontId="46" fillId="2" borderId="0" xfId="0" applyFont="1" applyFill="1" applyBorder="1" applyAlignment="1"/>
    <xf numFmtId="3" fontId="48" fillId="2" borderId="3" xfId="0" applyNumberFormat="1" applyFont="1" applyFill="1" applyBorder="1" applyAlignment="1">
      <alignment horizontal="right"/>
    </xf>
    <xf numFmtId="3" fontId="48" fillId="2" borderId="14" xfId="0" applyNumberFormat="1" applyFont="1" applyFill="1" applyBorder="1" applyAlignment="1">
      <alignment horizontal="right"/>
    </xf>
    <xf numFmtId="3" fontId="48" fillId="2" borderId="7" xfId="0" applyNumberFormat="1" applyFont="1" applyFill="1" applyBorder="1" applyAlignment="1">
      <alignment horizontal="right"/>
    </xf>
    <xf numFmtId="3" fontId="48" fillId="2" borderId="2" xfId="0" applyNumberFormat="1" applyFont="1" applyFill="1" applyBorder="1" applyAlignment="1">
      <alignment horizontal="right"/>
    </xf>
    <xf numFmtId="0" fontId="49" fillId="2" borderId="10" xfId="0" applyFont="1" applyFill="1" applyBorder="1" applyAlignment="1">
      <alignment horizontal="left"/>
    </xf>
    <xf numFmtId="0" fontId="50" fillId="2" borderId="11" xfId="0" applyFont="1" applyFill="1" applyBorder="1" applyAlignment="1"/>
    <xf numFmtId="3" fontId="51" fillId="2" borderId="8" xfId="0" applyNumberFormat="1" applyFont="1" applyFill="1" applyBorder="1" applyAlignment="1"/>
    <xf numFmtId="3" fontId="51" fillId="2" borderId="2" xfId="0" applyNumberFormat="1" applyFont="1" applyFill="1" applyBorder="1" applyAlignment="1"/>
    <xf numFmtId="3" fontId="48" fillId="2" borderId="13" xfId="0" applyNumberFormat="1" applyFont="1" applyFill="1" applyBorder="1" applyAlignment="1">
      <alignment horizontal="right"/>
    </xf>
    <xf numFmtId="3" fontId="51" fillId="2" borderId="10" xfId="0" applyNumberFormat="1" applyFont="1" applyFill="1" applyBorder="1" applyAlignment="1"/>
    <xf numFmtId="3" fontId="51" fillId="2" borderId="0" xfId="0" applyNumberFormat="1" applyFont="1" applyFill="1" applyBorder="1" applyAlignment="1"/>
    <xf numFmtId="3" fontId="51" fillId="2" borderId="0" xfId="0" applyNumberFormat="1" applyFont="1" applyFill="1" applyBorder="1" applyAlignment="1">
      <alignment horizontal="right"/>
    </xf>
    <xf numFmtId="3" fontId="51" fillId="2" borderId="0" xfId="43" applyNumberFormat="1" applyFont="1" applyFill="1" applyBorder="1"/>
    <xf numFmtId="3" fontId="51" fillId="2" borderId="0" xfId="46" applyNumberFormat="1" applyFont="1" applyFill="1" applyBorder="1"/>
    <xf numFmtId="3" fontId="51" fillId="2" borderId="4" xfId="0" applyNumberFormat="1" applyFont="1" applyFill="1" applyBorder="1" applyAlignment="1"/>
    <xf numFmtId="3" fontId="51" fillId="2" borderId="5" xfId="0" applyNumberFormat="1" applyFont="1" applyFill="1" applyBorder="1" applyAlignment="1"/>
    <xf numFmtId="3" fontId="48" fillId="2" borderId="15" xfId="0" applyNumberFormat="1" applyFont="1" applyFill="1" applyBorder="1" applyAlignment="1">
      <alignment horizontal="right"/>
    </xf>
    <xf numFmtId="3" fontId="48" fillId="2" borderId="1" xfId="0" applyNumberFormat="1" applyFont="1" applyFill="1" applyBorder="1" applyAlignment="1">
      <alignment horizontal="right"/>
    </xf>
    <xf numFmtId="0" fontId="51" fillId="2" borderId="10" xfId="0" applyFont="1" applyFill="1" applyBorder="1" applyAlignment="1"/>
    <xf numFmtId="0" fontId="51" fillId="2" borderId="0" xfId="0" applyFont="1" applyFill="1" applyBorder="1" applyAlignment="1"/>
    <xf numFmtId="3" fontId="51" fillId="2" borderId="2" xfId="0" applyNumberFormat="1" applyFont="1" applyFill="1" applyBorder="1" applyAlignment="1">
      <alignment horizontal="right"/>
    </xf>
    <xf numFmtId="1" fontId="51" fillId="2" borderId="2" xfId="44" applyNumberFormat="1" applyFont="1" applyFill="1" applyBorder="1"/>
    <xf numFmtId="1" fontId="51" fillId="2" borderId="0" xfId="44" applyNumberFormat="1" applyFont="1" applyFill="1" applyBorder="1"/>
    <xf numFmtId="0" fontId="51" fillId="2" borderId="0" xfId="186" applyFont="1" applyFill="1"/>
    <xf numFmtId="0" fontId="48" fillId="2" borderId="1" xfId="0" applyFont="1" applyFill="1" applyBorder="1" applyAlignment="1"/>
    <xf numFmtId="1" fontId="48" fillId="2" borderId="3" xfId="44" applyNumberFormat="1" applyFont="1" applyFill="1" applyBorder="1"/>
    <xf numFmtId="1" fontId="48" fillId="2" borderId="1" xfId="44" applyNumberFormat="1" applyFont="1" applyFill="1" applyBorder="1"/>
    <xf numFmtId="0" fontId="49" fillId="2" borderId="10" xfId="481" applyFont="1" applyFill="1" applyBorder="1" applyAlignment="1">
      <alignment horizontal="left"/>
    </xf>
    <xf numFmtId="0" fontId="51" fillId="2" borderId="1" xfId="0" applyFont="1" applyFill="1" applyBorder="1" applyAlignment="1"/>
    <xf numFmtId="0" fontId="51" fillId="2" borderId="3" xfId="0" applyFont="1" applyFill="1" applyBorder="1" applyAlignment="1"/>
    <xf numFmtId="3" fontId="51" fillId="2" borderId="3" xfId="0" applyNumberFormat="1" applyFont="1" applyFill="1" applyBorder="1" applyAlignment="1">
      <alignment horizontal="right"/>
    </xf>
    <xf numFmtId="0" fontId="48" fillId="2" borderId="3" xfId="0" applyFont="1" applyFill="1" applyBorder="1" applyAlignment="1"/>
    <xf numFmtId="3" fontId="51" fillId="2" borderId="3" xfId="43" applyNumberFormat="1" applyFont="1" applyFill="1" applyBorder="1"/>
    <xf numFmtId="165" fontId="42" fillId="0" borderId="8" xfId="0" applyNumberFormat="1" applyFont="1" applyFill="1" applyBorder="1" applyAlignment="1">
      <alignment horizontal="right"/>
    </xf>
    <xf numFmtId="165" fontId="42" fillId="0" borderId="2" xfId="0" applyNumberFormat="1" applyFont="1" applyFill="1" applyBorder="1" applyAlignment="1">
      <alignment horizontal="right"/>
    </xf>
    <xf numFmtId="165" fontId="42" fillId="0" borderId="9" xfId="0" applyNumberFormat="1" applyFont="1" applyFill="1" applyBorder="1" applyAlignment="1">
      <alignment horizontal="right"/>
    </xf>
    <xf numFmtId="0" fontId="26" fillId="35" borderId="0" xfId="0" applyFont="1" applyFill="1" applyBorder="1" applyAlignment="1"/>
    <xf numFmtId="0" fontId="26" fillId="35" borderId="0" xfId="0" applyFont="1" applyFill="1" applyBorder="1" applyAlignment="1">
      <alignment horizontal="right"/>
    </xf>
    <xf numFmtId="0" fontId="27" fillId="35" borderId="0" xfId="0" applyFont="1" applyFill="1" applyBorder="1" applyAlignment="1">
      <alignment horizontal="right"/>
    </xf>
    <xf numFmtId="0" fontId="27" fillId="35" borderId="0" xfId="0" applyFont="1" applyFill="1" applyBorder="1" applyAlignment="1">
      <alignment horizontal="center"/>
    </xf>
    <xf numFmtId="0" fontId="52" fillId="35" borderId="0" xfId="0" applyFont="1" applyFill="1" applyBorder="1" applyAlignment="1"/>
    <xf numFmtId="0" fontId="52" fillId="35" borderId="0" xfId="0" applyFont="1" applyFill="1" applyBorder="1" applyAlignment="1">
      <alignment horizontal="right"/>
    </xf>
    <xf numFmtId="0" fontId="53" fillId="35" borderId="0" xfId="0" applyFont="1" applyFill="1" applyBorder="1" applyAlignment="1"/>
    <xf numFmtId="0" fontId="54" fillId="35" borderId="0" xfId="0" applyFont="1" applyFill="1" applyBorder="1" applyAlignment="1"/>
    <xf numFmtId="0" fontId="54" fillId="35" borderId="0" xfId="0" applyFont="1" applyFill="1" applyBorder="1" applyAlignment="1">
      <alignment horizontal="right"/>
    </xf>
    <xf numFmtId="0" fontId="55" fillId="35" borderId="0" xfId="0" applyFont="1" applyFill="1" applyBorder="1" applyAlignment="1">
      <alignment horizontal="right" vertical="top"/>
    </xf>
    <xf numFmtId="0" fontId="54" fillId="35" borderId="0" xfId="0" applyFont="1" applyFill="1" applyBorder="1" applyAlignment="1">
      <alignment horizontal="center"/>
    </xf>
    <xf numFmtId="0" fontId="56" fillId="35" borderId="0" xfId="0" applyFont="1" applyFill="1" applyBorder="1" applyAlignment="1"/>
    <xf numFmtId="0" fontId="55" fillId="35" borderId="0" xfId="0" applyFont="1" applyFill="1" applyBorder="1" applyAlignment="1">
      <alignment horizontal="right"/>
    </xf>
    <xf numFmtId="0" fontId="55" fillId="35" borderId="0" xfId="0" applyFont="1" applyFill="1" applyBorder="1" applyAlignment="1">
      <alignment horizontal="center"/>
    </xf>
    <xf numFmtId="0" fontId="24" fillId="35" borderId="0" xfId="0" applyFont="1" applyFill="1" applyBorder="1" applyAlignment="1">
      <alignment horizontal="left"/>
    </xf>
    <xf numFmtId="0" fontId="31" fillId="35" borderId="0" xfId="0" applyFont="1" applyFill="1" applyBorder="1" applyAlignment="1"/>
    <xf numFmtId="3" fontId="26" fillId="35" borderId="0" xfId="0" applyNumberFormat="1" applyFont="1" applyFill="1" applyBorder="1" applyAlignment="1">
      <alignment horizontal="right"/>
    </xf>
    <xf numFmtId="3" fontId="27" fillId="35" borderId="0" xfId="0" applyNumberFormat="1" applyFont="1" applyFill="1" applyBorder="1" applyAlignment="1">
      <alignment horizontal="right"/>
    </xf>
    <xf numFmtId="0" fontId="57" fillId="35" borderId="0" xfId="0" applyFont="1" applyFill="1" applyBorder="1" applyAlignment="1"/>
    <xf numFmtId="0" fontId="57" fillId="35" borderId="0" xfId="0" applyFont="1" applyFill="1" applyBorder="1" applyAlignment="1">
      <alignment horizontal="right"/>
    </xf>
    <xf numFmtId="0" fontId="58" fillId="35" borderId="0" xfId="0" applyFont="1" applyFill="1" applyBorder="1" applyAlignment="1"/>
    <xf numFmtId="0" fontId="59" fillId="35" borderId="0" xfId="0" applyFont="1" applyFill="1" applyBorder="1" applyAlignment="1"/>
    <xf numFmtId="0" fontId="59" fillId="35" borderId="0" xfId="0" applyFont="1" applyFill="1" applyBorder="1" applyAlignment="1">
      <alignment horizontal="right"/>
    </xf>
    <xf numFmtId="0" fontId="60" fillId="35" borderId="0" xfId="0" applyFont="1" applyFill="1" applyBorder="1" applyAlignment="1">
      <alignment horizontal="right" vertical="top"/>
    </xf>
    <xf numFmtId="0" fontId="59" fillId="35" borderId="0" xfId="0" applyFont="1" applyFill="1" applyBorder="1" applyAlignment="1">
      <alignment horizontal="center"/>
    </xf>
    <xf numFmtId="0" fontId="60" fillId="35" borderId="0" xfId="0" applyFont="1" applyFill="1" applyBorder="1" applyAlignment="1">
      <alignment horizontal="right"/>
    </xf>
    <xf numFmtId="0" fontId="60" fillId="35" borderId="0" xfId="0" applyFont="1" applyFill="1" applyBorder="1" applyAlignment="1">
      <alignment horizontal="center"/>
    </xf>
    <xf numFmtId="4" fontId="45" fillId="0" borderId="5" xfId="0" applyNumberFormat="1" applyFont="1" applyBorder="1" applyAlignment="1">
      <alignment horizontal="right"/>
    </xf>
    <xf numFmtId="168" fontId="27" fillId="2" borderId="0" xfId="0" applyNumberFormat="1" applyFont="1" applyFill="1" applyBorder="1" applyAlignment="1">
      <alignment horizontal="center"/>
    </xf>
    <xf numFmtId="4" fontId="27" fillId="2" borderId="0" xfId="0" applyNumberFormat="1" applyFont="1" applyFill="1" applyBorder="1" applyAlignment="1"/>
    <xf numFmtId="4" fontId="26" fillId="2" borderId="0" xfId="0" applyNumberFormat="1" applyFont="1" applyFill="1" applyBorder="1" applyAlignment="1"/>
    <xf numFmtId="3" fontId="26" fillId="35" borderId="0" xfId="0" applyNumberFormat="1" applyFont="1" applyFill="1" applyBorder="1" applyAlignment="1"/>
    <xf numFmtId="165" fontId="42" fillId="2" borderId="2" xfId="0" applyNumberFormat="1" applyFont="1" applyFill="1" applyBorder="1" applyAlignment="1">
      <alignment horizontal="right"/>
    </xf>
    <xf numFmtId="165" fontId="42" fillId="2" borderId="8" xfId="0" applyNumberFormat="1" applyFont="1" applyFill="1" applyBorder="1" applyAlignment="1">
      <alignment horizontal="right"/>
    </xf>
    <xf numFmtId="169" fontId="27" fillId="2" borderId="0" xfId="0" applyNumberFormat="1" applyFont="1" applyFill="1" applyBorder="1" applyAlignment="1">
      <alignment horizontal="right"/>
    </xf>
    <xf numFmtId="169" fontId="42" fillId="2" borderId="9" xfId="0" applyNumberFormat="1" applyFont="1" applyFill="1" applyBorder="1" applyAlignment="1">
      <alignment horizontal="right"/>
    </xf>
    <xf numFmtId="0" fontId="41" fillId="35" borderId="0" xfId="0" applyFont="1" applyFill="1" applyBorder="1" applyAlignment="1"/>
    <xf numFmtId="0" fontId="41" fillId="35" borderId="0" xfId="0" applyFont="1" applyFill="1" applyBorder="1" applyAlignment="1">
      <alignment horizontal="right"/>
    </xf>
    <xf numFmtId="0" fontId="61" fillId="35" borderId="0" xfId="0" applyFont="1" applyFill="1" applyBorder="1" applyAlignment="1"/>
    <xf numFmtId="0" fontId="44" fillId="35" borderId="0" xfId="0" applyFont="1" applyFill="1" applyBorder="1" applyAlignment="1"/>
    <xf numFmtId="0" fontId="44" fillId="35" borderId="0" xfId="0" applyFont="1" applyFill="1" applyBorder="1" applyAlignment="1">
      <alignment horizontal="right"/>
    </xf>
    <xf numFmtId="0" fontId="42" fillId="35" borderId="0" xfId="0" applyFont="1" applyFill="1" applyBorder="1" applyAlignment="1">
      <alignment horizontal="right" vertical="top"/>
    </xf>
    <xf numFmtId="0" fontId="44" fillId="35" borderId="0" xfId="0" applyFont="1" applyFill="1" applyBorder="1" applyAlignment="1">
      <alignment horizontal="center"/>
    </xf>
    <xf numFmtId="0" fontId="42" fillId="35" borderId="0" xfId="0" applyFont="1" applyFill="1" applyBorder="1" applyAlignment="1">
      <alignment horizontal="right"/>
    </xf>
    <xf numFmtId="0" fontId="42" fillId="35" borderId="0" xfId="0" applyFont="1" applyFill="1" applyBorder="1" applyAlignment="1">
      <alignment horizontal="center"/>
    </xf>
    <xf numFmtId="169" fontId="42" fillId="2" borderId="2" xfId="0" applyNumberFormat="1" applyFont="1" applyFill="1" applyBorder="1" applyAlignment="1">
      <alignment horizontal="right"/>
    </xf>
    <xf numFmtId="3" fontId="45" fillId="0" borderId="0" xfId="0" applyNumberFormat="1" applyFont="1"/>
    <xf numFmtId="164" fontId="29" fillId="0" borderId="11" xfId="0" applyNumberFormat="1" applyFont="1" applyBorder="1" applyAlignment="1">
      <alignment horizontal="right"/>
    </xf>
    <xf numFmtId="3" fontId="45" fillId="0" borderId="0" xfId="0" applyNumberFormat="1" applyFont="1" applyBorder="1"/>
    <xf numFmtId="3" fontId="29" fillId="2" borderId="11" xfId="0" applyNumberFormat="1" applyFont="1" applyFill="1" applyBorder="1" applyAlignment="1">
      <alignment horizontal="right"/>
    </xf>
    <xf numFmtId="3" fontId="45" fillId="0" borderId="0" xfId="0" applyNumberFormat="1" applyFont="1" applyFill="1" applyBorder="1"/>
    <xf numFmtId="3" fontId="29" fillId="2" borderId="4" xfId="0" applyNumberFormat="1" applyFont="1" applyFill="1" applyBorder="1" applyAlignment="1">
      <alignment horizontal="right"/>
    </xf>
    <xf numFmtId="3" fontId="29" fillId="2" borderId="5" xfId="0" applyNumberFormat="1" applyFont="1" applyFill="1" applyBorder="1" applyAlignment="1">
      <alignment horizontal="right"/>
    </xf>
    <xf numFmtId="3" fontId="29" fillId="2" borderId="12" xfId="0" applyNumberFormat="1" applyFont="1" applyFill="1" applyBorder="1" applyAlignment="1">
      <alignment horizontal="right"/>
    </xf>
    <xf numFmtId="3" fontId="25" fillId="2" borderId="9" xfId="0" applyNumberFormat="1" applyFont="1" applyFill="1" applyBorder="1" applyAlignment="1">
      <alignment horizontal="right"/>
    </xf>
    <xf numFmtId="3" fontId="45" fillId="0" borderId="2" xfId="0" applyNumberFormat="1" applyFont="1" applyBorder="1"/>
    <xf numFmtId="3" fontId="51" fillId="2" borderId="10" xfId="43" applyNumberFormat="1" applyFont="1" applyFill="1" applyBorder="1"/>
    <xf numFmtId="3" fontId="51" fillId="0" borderId="0" xfId="0" applyNumberFormat="1" applyFont="1" applyBorder="1"/>
    <xf numFmtId="4" fontId="44" fillId="2" borderId="8" xfId="0" applyNumberFormat="1" applyFont="1" applyFill="1" applyBorder="1" applyAlignment="1">
      <alignment horizontal="right"/>
    </xf>
    <xf numFmtId="4" fontId="41" fillId="2" borderId="2" xfId="0" applyNumberFormat="1" applyFont="1" applyFill="1" applyBorder="1"/>
    <xf numFmtId="4" fontId="41" fillId="2" borderId="9" xfId="0" applyNumberFormat="1" applyFont="1" applyFill="1" applyBorder="1"/>
    <xf numFmtId="3" fontId="45" fillId="0" borderId="4" xfId="0" applyNumberFormat="1" applyFont="1" applyBorder="1" applyAlignment="1">
      <alignment horizontal="right"/>
    </xf>
    <xf numFmtId="3" fontId="45" fillId="0" borderId="12" xfId="0" applyNumberFormat="1" applyFont="1" applyBorder="1" applyAlignment="1">
      <alignment horizontal="right"/>
    </xf>
    <xf numFmtId="4" fontId="43" fillId="0" borderId="2" xfId="0" applyNumberFormat="1" applyFont="1" applyBorder="1" applyAlignment="1">
      <alignment horizontal="right"/>
    </xf>
    <xf numFmtId="4" fontId="43" fillId="0" borderId="9" xfId="0" applyNumberFormat="1" applyFont="1" applyBorder="1" applyAlignment="1">
      <alignment horizontal="right"/>
    </xf>
    <xf numFmtId="3" fontId="25" fillId="0" borderId="0" xfId="0" applyNumberFormat="1" applyFont="1" applyFill="1" applyBorder="1" applyAlignment="1">
      <alignment horizontal="center" vertical="top"/>
    </xf>
    <xf numFmtId="3" fontId="25" fillId="0" borderId="10" xfId="0" applyNumberFormat="1" applyFont="1" applyFill="1" applyBorder="1" applyAlignment="1">
      <alignment horizontal="center" vertical="top"/>
    </xf>
    <xf numFmtId="3" fontId="25" fillId="0" borderId="11" xfId="0" applyNumberFormat="1" applyFont="1" applyFill="1" applyBorder="1" applyAlignment="1">
      <alignment horizontal="center" vertical="top"/>
    </xf>
    <xf numFmtId="0" fontId="32" fillId="0" borderId="5" xfId="0" applyFont="1" applyFill="1" applyBorder="1" applyAlignment="1"/>
    <xf numFmtId="3" fontId="25" fillId="0" borderId="8" xfId="0" applyNumberFormat="1" applyFont="1" applyBorder="1" applyAlignment="1">
      <alignment horizontal="center"/>
    </xf>
    <xf numFmtId="3" fontId="25" fillId="0" borderId="2" xfId="0" applyNumberFormat="1" applyFont="1" applyBorder="1" applyAlignment="1">
      <alignment horizontal="center"/>
    </xf>
    <xf numFmtId="3" fontId="25" fillId="0" borderId="4" xfId="0" applyNumberFormat="1" applyFont="1" applyBorder="1" applyAlignment="1">
      <alignment horizontal="center"/>
    </xf>
    <xf numFmtId="3" fontId="25" fillId="0" borderId="5" xfId="0" applyNumberFormat="1" applyFont="1" applyBorder="1" applyAlignment="1">
      <alignment horizontal="center"/>
    </xf>
    <xf numFmtId="0" fontId="32" fillId="0" borderId="0" xfId="0" applyFont="1" applyFill="1" applyBorder="1" applyAlignment="1"/>
    <xf numFmtId="3" fontId="41" fillId="35" borderId="0" xfId="0" applyNumberFormat="1" applyFont="1" applyFill="1" applyBorder="1" applyAlignment="1">
      <alignment horizontal="right"/>
    </xf>
    <xf numFmtId="3" fontId="41" fillId="35" borderId="0" xfId="0" applyNumberFormat="1" applyFont="1" applyFill="1" applyBorder="1" applyAlignment="1"/>
    <xf numFmtId="3" fontId="44" fillId="35" borderId="0" xfId="0" applyNumberFormat="1" applyFont="1" applyFill="1" applyBorder="1" applyAlignment="1">
      <alignment horizontal="right"/>
    </xf>
    <xf numFmtId="2" fontId="44" fillId="35" borderId="0" xfId="0" applyNumberFormat="1" applyFont="1" applyFill="1" applyBorder="1" applyAlignment="1">
      <alignment horizontal="center"/>
    </xf>
    <xf numFmtId="1" fontId="41" fillId="35" borderId="0" xfId="0" applyNumberFormat="1" applyFont="1" applyFill="1" applyBorder="1" applyAlignment="1"/>
    <xf numFmtId="1" fontId="44" fillId="35" borderId="0" xfId="0" applyNumberFormat="1" applyFont="1" applyFill="1" applyBorder="1" applyAlignment="1"/>
    <xf numFmtId="3" fontId="44" fillId="35" borderId="0" xfId="0" applyNumberFormat="1" applyFont="1" applyFill="1" applyBorder="1" applyAlignment="1"/>
    <xf numFmtId="0" fontId="62" fillId="35" borderId="0" xfId="0" applyFont="1" applyFill="1" applyBorder="1" applyAlignment="1"/>
    <xf numFmtId="167" fontId="41" fillId="35" borderId="0" xfId="0" applyNumberFormat="1" applyFont="1" applyFill="1" applyBorder="1" applyAlignment="1"/>
    <xf numFmtId="164" fontId="41" fillId="35" borderId="0" xfId="0" applyNumberFormat="1" applyFont="1" applyFill="1" applyBorder="1" applyAlignment="1"/>
    <xf numFmtId="0" fontId="26" fillId="35" borderId="2" xfId="0" applyFont="1" applyFill="1" applyBorder="1" applyAlignment="1"/>
    <xf numFmtId="0" fontId="47" fillId="2" borderId="15" xfId="0" applyFont="1" applyFill="1" applyBorder="1" applyAlignment="1"/>
    <xf numFmtId="0" fontId="35" fillId="2" borderId="6" xfId="0" applyFont="1" applyFill="1" applyBorder="1" applyAlignment="1"/>
    <xf numFmtId="3" fontId="25" fillId="2" borderId="7" xfId="0" applyNumberFormat="1" applyFont="1" applyFill="1" applyBorder="1" applyAlignment="1">
      <alignment horizontal="right"/>
    </xf>
    <xf numFmtId="0" fontId="50" fillId="2" borderId="12" xfId="0" applyFont="1" applyFill="1" applyBorder="1" applyAlignment="1"/>
    <xf numFmtId="0" fontId="47" fillId="2" borderId="7" xfId="481" applyFont="1" applyFill="1" applyBorder="1" applyAlignment="1"/>
    <xf numFmtId="0" fontId="50" fillId="2" borderId="11" xfId="481" applyFont="1" applyFill="1" applyBorder="1" applyAlignment="1"/>
    <xf numFmtId="0" fontId="26" fillId="2" borderId="8" xfId="0" applyNumberFormat="1" applyFont="1" applyFill="1" applyBorder="1"/>
    <xf numFmtId="0" fontId="26" fillId="2" borderId="2" xfId="0" applyNumberFormat="1" applyFont="1" applyFill="1" applyBorder="1"/>
    <xf numFmtId="0" fontId="26" fillId="2" borderId="9" xfId="0" applyNumberFormat="1" applyFont="1" applyFill="1" applyBorder="1"/>
    <xf numFmtId="0" fontId="26" fillId="2" borderId="0" xfId="0" applyNumberFormat="1" applyFont="1" applyFill="1" applyBorder="1"/>
    <xf numFmtId="3" fontId="25" fillId="2" borderId="0" xfId="0" applyNumberFormat="1" applyFont="1" applyFill="1" applyBorder="1" applyAlignment="1">
      <alignment horizontal="center" vertical="top"/>
    </xf>
    <xf numFmtId="164" fontId="29" fillId="2" borderId="5" xfId="0" applyNumberFormat="1" applyFont="1" applyFill="1" applyBorder="1" applyAlignment="1">
      <alignment horizontal="right"/>
    </xf>
    <xf numFmtId="9" fontId="62" fillId="2" borderId="0" xfId="11050" applyFont="1" applyFill="1" applyBorder="1" applyAlignment="1">
      <alignment horizontal="right"/>
    </xf>
    <xf numFmtId="0" fontId="34" fillId="0" borderId="8" xfId="0" applyFont="1" applyBorder="1" applyAlignment="1">
      <alignment horizontal="left"/>
    </xf>
    <xf numFmtId="4" fontId="41" fillId="2" borderId="8" xfId="0" applyNumberFormat="1" applyFont="1" applyFill="1" applyBorder="1"/>
    <xf numFmtId="4" fontId="43" fillId="0" borderId="8" xfId="0" applyNumberFormat="1" applyFont="1" applyBorder="1" applyAlignment="1">
      <alignment horizontal="right"/>
    </xf>
    <xf numFmtId="169" fontId="42" fillId="0" borderId="2" xfId="0" applyNumberFormat="1" applyFont="1" applyFill="1" applyBorder="1" applyAlignment="1">
      <alignment horizontal="right"/>
    </xf>
    <xf numFmtId="0" fontId="65" fillId="0" borderId="2" xfId="0" applyFont="1" applyFill="1" applyBorder="1" applyAlignment="1">
      <alignment horizontal="center" vertical="center"/>
    </xf>
    <xf numFmtId="169" fontId="42" fillId="0" borderId="0" xfId="0" applyNumberFormat="1" applyFont="1" applyFill="1" applyBorder="1" applyAlignment="1">
      <alignment horizontal="right"/>
    </xf>
    <xf numFmtId="3" fontId="25" fillId="2" borderId="5" xfId="0" applyNumberFormat="1" applyFont="1" applyFill="1" applyBorder="1" applyAlignment="1">
      <alignment horizontal="center" vertical="top"/>
    </xf>
    <xf numFmtId="0" fontId="68" fillId="0" borderId="0" xfId="0" applyFont="1" applyAlignment="1"/>
    <xf numFmtId="0" fontId="26" fillId="0" borderId="0" xfId="0" applyFont="1" applyFill="1" applyBorder="1" applyAlignment="1"/>
    <xf numFmtId="0" fontId="23" fillId="0" borderId="0" xfId="0" applyFont="1" applyFill="1" applyBorder="1" applyAlignment="1"/>
    <xf numFmtId="0" fontId="68" fillId="0" borderId="0" xfId="0" applyFont="1" applyFill="1" applyAlignment="1"/>
    <xf numFmtId="0" fontId="46" fillId="0" borderId="0" xfId="0" applyFont="1" applyFill="1" applyBorder="1" applyAlignment="1"/>
    <xf numFmtId="0" fontId="65" fillId="0" borderId="0" xfId="0" applyFont="1" applyFill="1" applyBorder="1" applyAlignment="1">
      <alignment horizontal="center" vertical="center"/>
    </xf>
    <xf numFmtId="3" fontId="25" fillId="2" borderId="10" xfId="0" applyNumberFormat="1" applyFont="1" applyFill="1" applyBorder="1" applyAlignment="1">
      <alignment horizontal="center" vertical="top"/>
    </xf>
    <xf numFmtId="169" fontId="42" fillId="0" borderId="8" xfId="0" applyNumberFormat="1" applyFont="1" applyFill="1" applyBorder="1" applyAlignment="1">
      <alignment horizontal="right"/>
    </xf>
    <xf numFmtId="164" fontId="29" fillId="2" borderId="4" xfId="0" applyNumberFormat="1" applyFont="1" applyFill="1" applyBorder="1" applyAlignment="1">
      <alignment horizontal="right"/>
    </xf>
    <xf numFmtId="0" fontId="65" fillId="0" borderId="8" xfId="0" applyFont="1" applyFill="1" applyBorder="1" applyAlignment="1">
      <alignment horizontal="center" vertical="center"/>
    </xf>
    <xf numFmtId="0" fontId="28" fillId="2" borderId="2" xfId="0" applyFont="1" applyFill="1" applyBorder="1" applyAlignment="1"/>
    <xf numFmtId="0" fontId="28" fillId="2" borderId="0" xfId="0" applyFont="1" applyFill="1" applyBorder="1" applyAlignment="1"/>
    <xf numFmtId="3" fontId="28" fillId="2" borderId="10" xfId="0" applyNumberFormat="1" applyFont="1" applyFill="1" applyBorder="1" applyAlignment="1">
      <alignment horizontal="left"/>
    </xf>
    <xf numFmtId="3" fontId="27" fillId="2" borderId="10" xfId="0" applyNumberFormat="1" applyFont="1" applyFill="1" applyBorder="1" applyAlignment="1">
      <alignment horizontal="right"/>
    </xf>
    <xf numFmtId="3" fontId="27" fillId="2" borderId="11" xfId="0" applyNumberFormat="1" applyFont="1" applyFill="1" applyBorder="1" applyAlignment="1">
      <alignment horizontal="right"/>
    </xf>
    <xf numFmtId="0" fontId="26" fillId="2" borderId="10" xfId="0" applyNumberFormat="1" applyFont="1" applyFill="1" applyBorder="1"/>
    <xf numFmtId="0" fontId="28" fillId="2" borderId="10" xfId="0" applyFont="1" applyFill="1" applyBorder="1" applyAlignment="1">
      <alignment horizontal="right"/>
    </xf>
    <xf numFmtId="0" fontId="26" fillId="0" borderId="10" xfId="0" applyFont="1" applyBorder="1" applyAlignment="1"/>
    <xf numFmtId="9" fontId="62" fillId="2" borderId="2" xfId="11050" applyFont="1" applyFill="1" applyBorder="1" applyAlignment="1">
      <alignment horizontal="right"/>
    </xf>
    <xf numFmtId="0" fontId="26" fillId="0" borderId="11" xfId="0" applyFont="1" applyBorder="1" applyAlignment="1"/>
    <xf numFmtId="0" fontId="26" fillId="0" borderId="10" xfId="0" applyFont="1" applyBorder="1" applyAlignment="1">
      <alignment horizontal="right"/>
    </xf>
    <xf numFmtId="0" fontId="26" fillId="0" borderId="11" xfId="0" applyFont="1" applyFill="1" applyBorder="1" applyAlignment="1">
      <alignment horizontal="right"/>
    </xf>
    <xf numFmtId="0" fontId="26" fillId="0" borderId="10" xfId="0" applyFont="1" applyFill="1" applyBorder="1" applyAlignment="1">
      <alignment horizontal="right"/>
    </xf>
    <xf numFmtId="14" fontId="64" fillId="2" borderId="0" xfId="0" applyNumberFormat="1" applyFont="1" applyFill="1" applyBorder="1" applyAlignment="1">
      <alignment horizontal="right"/>
    </xf>
    <xf numFmtId="14" fontId="64" fillId="0" borderId="0" xfId="0" applyNumberFormat="1" applyFont="1" applyFill="1" applyBorder="1" applyAlignment="1">
      <alignment horizontal="right"/>
    </xf>
    <xf numFmtId="14" fontId="64" fillId="0" borderId="10" xfId="0" applyNumberFormat="1" applyFont="1" applyFill="1" applyBorder="1" applyAlignment="1">
      <alignment horizontal="right"/>
    </xf>
    <xf numFmtId="3" fontId="63" fillId="2" borderId="5" xfId="0" applyNumberFormat="1" applyFont="1" applyFill="1" applyBorder="1" applyAlignment="1">
      <alignment horizontal="right"/>
    </xf>
    <xf numFmtId="3" fontId="28" fillId="2" borderId="11" xfId="0" applyNumberFormat="1" applyFont="1" applyFill="1" applyBorder="1" applyAlignment="1">
      <alignment horizontal="right"/>
    </xf>
    <xf numFmtId="0" fontId="28" fillId="36" borderId="1" xfId="0" applyFont="1" applyFill="1" applyBorder="1" applyAlignment="1"/>
    <xf numFmtId="0" fontId="69" fillId="36" borderId="3" xfId="0" applyFont="1" applyFill="1" applyBorder="1" applyAlignment="1"/>
    <xf numFmtId="3" fontId="69" fillId="36" borderId="1" xfId="0" applyNumberFormat="1" applyFont="1" applyFill="1" applyBorder="1" applyAlignment="1">
      <alignment horizontal="right"/>
    </xf>
    <xf numFmtId="3" fontId="69" fillId="36" borderId="3" xfId="0" applyNumberFormat="1" applyFont="1" applyFill="1" applyBorder="1" applyAlignment="1">
      <alignment horizontal="right"/>
    </xf>
    <xf numFmtId="3" fontId="69" fillId="36" borderId="6" xfId="0" applyNumberFormat="1" applyFont="1" applyFill="1" applyBorder="1" applyAlignment="1">
      <alignment horizontal="right"/>
    </xf>
    <xf numFmtId="0" fontId="69" fillId="36" borderId="6" xfId="0" applyFont="1" applyFill="1" applyBorder="1" applyAlignment="1"/>
    <xf numFmtId="0" fontId="65" fillId="2" borderId="0" xfId="0" applyFont="1" applyFill="1" applyBorder="1" applyAlignment="1">
      <alignment horizontal="center" vertical="center"/>
    </xf>
    <xf numFmtId="0" fontId="70" fillId="36" borderId="1" xfId="0" applyFont="1" applyFill="1" applyBorder="1" applyAlignment="1"/>
    <xf numFmtId="0" fontId="69" fillId="36" borderId="1" xfId="0" applyFont="1" applyFill="1" applyBorder="1" applyAlignment="1">
      <alignment horizontal="left"/>
    </xf>
    <xf numFmtId="0" fontId="69" fillId="36" borderId="1" xfId="0" applyFont="1" applyFill="1" applyBorder="1" applyAlignment="1"/>
    <xf numFmtId="3" fontId="71" fillId="36" borderId="3" xfId="0" applyNumberFormat="1" applyFont="1" applyFill="1" applyBorder="1" applyAlignment="1">
      <alignment horizontal="right"/>
    </xf>
    <xf numFmtId="3" fontId="71" fillId="36" borderId="1" xfId="0" applyNumberFormat="1" applyFont="1" applyFill="1" applyBorder="1" applyAlignment="1">
      <alignment horizontal="right"/>
    </xf>
    <xf numFmtId="3" fontId="71" fillId="36" borderId="6" xfId="0" applyNumberFormat="1" applyFont="1" applyFill="1" applyBorder="1" applyAlignment="1">
      <alignment horizontal="right"/>
    </xf>
    <xf numFmtId="3" fontId="71" fillId="36" borderId="1" xfId="11050" applyNumberFormat="1" applyFont="1" applyFill="1" applyBorder="1" applyAlignment="1">
      <alignment horizontal="right"/>
    </xf>
    <xf numFmtId="3" fontId="71" fillId="36" borderId="3" xfId="11050" applyNumberFormat="1" applyFont="1" applyFill="1" applyBorder="1" applyAlignment="1">
      <alignment horizontal="right"/>
    </xf>
    <xf numFmtId="3" fontId="71" fillId="36" borderId="6" xfId="11050" applyNumberFormat="1" applyFont="1" applyFill="1" applyBorder="1" applyAlignment="1">
      <alignment horizontal="right"/>
    </xf>
    <xf numFmtId="0" fontId="28" fillId="2" borderId="5" xfId="0" applyFont="1" applyFill="1" applyBorder="1" applyAlignment="1"/>
    <xf numFmtId="0" fontId="28" fillId="2" borderId="5" xfId="0" applyFont="1" applyFill="1" applyBorder="1" applyAlignment="1">
      <alignment horizontal="center"/>
    </xf>
    <xf numFmtId="17" fontId="28" fillId="2" borderId="5" xfId="0" applyNumberFormat="1" applyFont="1" applyFill="1" applyBorder="1" applyAlignment="1">
      <alignment horizontal="center"/>
    </xf>
    <xf numFmtId="0" fontId="34" fillId="2" borderId="1" xfId="0" applyFont="1" applyFill="1" applyBorder="1" applyAlignment="1">
      <alignment horizontal="left"/>
    </xf>
    <xf numFmtId="0" fontId="48" fillId="2" borderId="1" xfId="0" applyFont="1" applyFill="1" applyBorder="1" applyAlignment="1">
      <alignment horizontal="left"/>
    </xf>
    <xf numFmtId="0" fontId="73" fillId="2" borderId="7" xfId="0" applyFont="1" applyFill="1" applyBorder="1" applyAlignment="1"/>
    <xf numFmtId="0" fontId="37" fillId="2" borderId="13" xfId="478" applyFont="1" applyFill="1" applyBorder="1" applyAlignment="1"/>
    <xf numFmtId="0" fontId="37" fillId="2" borderId="13" xfId="0" applyFont="1" applyFill="1" applyBorder="1" applyAlignment="1"/>
    <xf numFmtId="0" fontId="37" fillId="2" borderId="4" xfId="0" applyFont="1" applyFill="1" applyBorder="1" applyAlignment="1">
      <alignment horizontal="left"/>
    </xf>
    <xf numFmtId="0" fontId="37" fillId="2" borderId="1" xfId="0" applyFont="1" applyFill="1" applyBorder="1" applyAlignment="1">
      <alignment horizontal="left"/>
    </xf>
    <xf numFmtId="0" fontId="37" fillId="2" borderId="1" xfId="481" applyFont="1" applyFill="1" applyBorder="1" applyAlignment="1">
      <alignment horizontal="left"/>
    </xf>
    <xf numFmtId="0" fontId="37" fillId="2" borderId="7" xfId="0" applyFont="1" applyFill="1" applyBorder="1" applyAlignment="1"/>
    <xf numFmtId="0" fontId="26" fillId="2" borderId="11" xfId="0" applyNumberFormat="1" applyFont="1" applyFill="1" applyBorder="1"/>
    <xf numFmtId="3" fontId="25" fillId="2" borderId="12" xfId="0" applyNumberFormat="1" applyFont="1" applyFill="1" applyBorder="1" applyAlignment="1">
      <alignment horizontal="center" vertical="top"/>
    </xf>
    <xf numFmtId="9" fontId="62" fillId="2" borderId="3" xfId="11050" applyFont="1" applyFill="1" applyBorder="1" applyAlignment="1">
      <alignment horizontal="right"/>
    </xf>
    <xf numFmtId="0" fontId="27" fillId="2" borderId="13" xfId="0" applyNumberFormat="1" applyFont="1" applyFill="1" applyBorder="1"/>
    <xf numFmtId="3" fontId="28" fillId="2" borderId="13" xfId="0" applyNumberFormat="1" applyFont="1" applyFill="1" applyBorder="1" applyAlignment="1">
      <alignment horizontal="right"/>
    </xf>
    <xf numFmtId="0" fontId="27" fillId="0" borderId="6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left"/>
    </xf>
    <xf numFmtId="164" fontId="29" fillId="0" borderId="0" xfId="0" applyNumberFormat="1" applyFont="1" applyBorder="1" applyAlignment="1"/>
    <xf numFmtId="164" fontId="25" fillId="2" borderId="0" xfId="0" applyNumberFormat="1" applyFont="1" applyFill="1" applyBorder="1" applyAlignment="1">
      <alignment horizontal="right"/>
    </xf>
    <xf numFmtId="3" fontId="27" fillId="2" borderId="5" xfId="0" applyNumberFormat="1" applyFont="1" applyFill="1" applyBorder="1" applyAlignment="1">
      <alignment horizontal="right"/>
    </xf>
    <xf numFmtId="164" fontId="29" fillId="0" borderId="2" xfId="0" applyNumberFormat="1" applyFont="1" applyBorder="1" applyAlignment="1">
      <alignment horizontal="right"/>
    </xf>
    <xf numFmtId="0" fontId="28" fillId="2" borderId="13" xfId="0" applyFont="1" applyFill="1" applyBorder="1" applyAlignment="1">
      <alignment horizontal="right"/>
    </xf>
    <xf numFmtId="0" fontId="26" fillId="2" borderId="14" xfId="0" applyNumberFormat="1" applyFont="1" applyFill="1" applyBorder="1"/>
    <xf numFmtId="1" fontId="48" fillId="2" borderId="14" xfId="44" applyNumberFormat="1" applyFont="1" applyFill="1" applyBorder="1"/>
    <xf numFmtId="0" fontId="27" fillId="2" borderId="14" xfId="0" applyNumberFormat="1" applyFont="1" applyFill="1" applyBorder="1"/>
    <xf numFmtId="1" fontId="48" fillId="2" borderId="15" xfId="44" applyNumberFormat="1" applyFont="1" applyFill="1" applyBorder="1"/>
    <xf numFmtId="1" fontId="48" fillId="2" borderId="13" xfId="44" applyNumberFormat="1" applyFont="1" applyFill="1" applyBorder="1"/>
    <xf numFmtId="3" fontId="29" fillId="2" borderId="13" xfId="0" applyNumberFormat="1" applyFont="1" applyFill="1" applyBorder="1" applyAlignment="1">
      <alignment horizontal="right"/>
    </xf>
    <xf numFmtId="3" fontId="29" fillId="2" borderId="7" xfId="0" applyNumberFormat="1" applyFont="1" applyFill="1" applyBorder="1" applyAlignment="1">
      <alignment horizontal="right"/>
    </xf>
    <xf numFmtId="3" fontId="48" fillId="2" borderId="2" xfId="0" applyNumberFormat="1" applyFont="1" applyFill="1" applyBorder="1" applyAlignment="1"/>
    <xf numFmtId="3" fontId="48" fillId="2" borderId="13" xfId="0" applyNumberFormat="1" applyFont="1" applyFill="1" applyBorder="1" applyAlignment="1"/>
    <xf numFmtId="3" fontId="48" fillId="2" borderId="0" xfId="0" applyNumberFormat="1" applyFont="1" applyFill="1" applyBorder="1" applyAlignment="1"/>
    <xf numFmtId="3" fontId="48" fillId="2" borderId="14" xfId="0" applyNumberFormat="1" applyFont="1" applyFill="1" applyBorder="1" applyAlignment="1"/>
    <xf numFmtId="3" fontId="48" fillId="2" borderId="15" xfId="0" applyNumberFormat="1" applyFont="1" applyFill="1" applyBorder="1" applyAlignment="1"/>
    <xf numFmtId="1" fontId="48" fillId="2" borderId="6" xfId="44" applyNumberFormat="1" applyFont="1" applyFill="1" applyBorder="1"/>
    <xf numFmtId="1" fontId="48" fillId="2" borderId="7" xfId="44" applyNumberFormat="1" applyFont="1" applyFill="1" applyBorder="1"/>
    <xf numFmtId="4" fontId="41" fillId="2" borderId="11" xfId="0" applyNumberFormat="1" applyFont="1" applyFill="1" applyBorder="1" applyAlignment="1">
      <alignment horizontal="right"/>
    </xf>
    <xf numFmtId="164" fontId="29" fillId="2" borderId="12" xfId="0" applyNumberFormat="1" applyFont="1" applyFill="1" applyBorder="1" applyAlignment="1">
      <alignment horizontal="right"/>
    </xf>
    <xf numFmtId="0" fontId="65" fillId="2" borderId="9" xfId="0" applyFont="1" applyFill="1" applyBorder="1" applyAlignment="1">
      <alignment horizontal="center" vertical="center"/>
    </xf>
    <xf numFmtId="3" fontId="25" fillId="2" borderId="3" xfId="0" applyNumberFormat="1" applyFont="1" applyFill="1" applyBorder="1" applyAlignment="1">
      <alignment horizontal="right"/>
    </xf>
    <xf numFmtId="3" fontId="25" fillId="2" borderId="6" xfId="0" applyNumberFormat="1" applyFont="1" applyFill="1" applyBorder="1" applyAlignment="1">
      <alignment horizontal="right"/>
    </xf>
    <xf numFmtId="3" fontId="25" fillId="2" borderId="5" xfId="159" applyNumberFormat="1" applyFont="1" applyFill="1" applyBorder="1" applyAlignment="1">
      <alignment horizontal="right"/>
    </xf>
    <xf numFmtId="3" fontId="42" fillId="2" borderId="2" xfId="0" applyNumberFormat="1" applyFont="1" applyFill="1" applyBorder="1" applyAlignment="1">
      <alignment horizontal="right"/>
    </xf>
    <xf numFmtId="3" fontId="25" fillId="2" borderId="9" xfId="0" applyNumberFormat="1" applyFont="1" applyFill="1" applyBorder="1" applyAlignment="1">
      <alignment horizontal="center"/>
    </xf>
    <xf numFmtId="3" fontId="25" fillId="2" borderId="12" xfId="0" applyNumberFormat="1" applyFont="1" applyFill="1" applyBorder="1" applyAlignment="1">
      <alignment horizontal="center"/>
    </xf>
    <xf numFmtId="0" fontId="31" fillId="2" borderId="11" xfId="0" applyFont="1" applyFill="1" applyBorder="1" applyAlignment="1">
      <alignment horizontal="right"/>
    </xf>
    <xf numFmtId="0" fontId="29" fillId="35" borderId="0" xfId="0" applyFont="1" applyFill="1" applyBorder="1" applyAlignment="1"/>
    <xf numFmtId="4" fontId="26" fillId="35" borderId="0" xfId="0" applyNumberFormat="1" applyFont="1" applyFill="1" applyBorder="1" applyAlignment="1"/>
    <xf numFmtId="3" fontId="26" fillId="35" borderId="6" xfId="0" applyNumberFormat="1" applyFont="1" applyFill="1" applyBorder="1" applyAlignment="1"/>
    <xf numFmtId="3" fontId="45" fillId="2" borderId="5" xfId="0" applyNumberFormat="1" applyFont="1" applyFill="1" applyBorder="1" applyAlignment="1">
      <alignment horizontal="right"/>
    </xf>
    <xf numFmtId="3" fontId="43" fillId="2" borderId="2" xfId="0" applyNumberFormat="1" applyFont="1" applyFill="1" applyBorder="1" applyAlignment="1">
      <alignment horizontal="right"/>
    </xf>
    <xf numFmtId="4" fontId="43" fillId="2" borderId="2" xfId="0" applyNumberFormat="1" applyFont="1" applyFill="1" applyBorder="1" applyAlignment="1">
      <alignment horizontal="right"/>
    </xf>
    <xf numFmtId="0" fontId="65" fillId="2" borderId="2" xfId="0" applyFont="1" applyFill="1" applyBorder="1" applyAlignment="1">
      <alignment horizontal="center" vertical="center"/>
    </xf>
    <xf numFmtId="164" fontId="29" fillId="2" borderId="2" xfId="0" applyNumberFormat="1" applyFont="1" applyFill="1" applyBorder="1" applyAlignment="1">
      <alignment horizontal="right"/>
    </xf>
    <xf numFmtId="3" fontId="25" fillId="2" borderId="2" xfId="0" applyNumberFormat="1" applyFont="1" applyFill="1" applyBorder="1" applyAlignment="1">
      <alignment horizontal="center"/>
    </xf>
    <xf numFmtId="3" fontId="25" fillId="2" borderId="5" xfId="0" applyNumberFormat="1" applyFont="1" applyFill="1" applyBorder="1" applyAlignment="1">
      <alignment horizontal="center"/>
    </xf>
    <xf numFmtId="0" fontId="28" fillId="2" borderId="3" xfId="0" applyFont="1" applyFill="1" applyBorder="1" applyAlignment="1">
      <alignment horizontal="right"/>
    </xf>
    <xf numFmtId="3" fontId="25" fillId="2" borderId="8" xfId="0" applyNumberFormat="1" applyFont="1" applyFill="1" applyBorder="1" applyAlignment="1"/>
    <xf numFmtId="3" fontId="25" fillId="2" borderId="2" xfId="0" applyNumberFormat="1" applyFont="1" applyFill="1" applyBorder="1" applyAlignment="1"/>
    <xf numFmtId="3" fontId="45" fillId="0" borderId="10" xfId="0" applyNumberFormat="1" applyFont="1" applyBorder="1"/>
    <xf numFmtId="164" fontId="25" fillId="2" borderId="5" xfId="0" applyNumberFormat="1" applyFont="1" applyFill="1" applyBorder="1" applyAlignment="1">
      <alignment horizontal="right"/>
    </xf>
    <xf numFmtId="164" fontId="29" fillId="2" borderId="3" xfId="0" applyNumberFormat="1" applyFont="1" applyFill="1" applyBorder="1" applyAlignment="1">
      <alignment horizontal="right"/>
    </xf>
    <xf numFmtId="164" fontId="25" fillId="2" borderId="7" xfId="0" applyNumberFormat="1" applyFont="1" applyFill="1" applyBorder="1" applyAlignment="1">
      <alignment horizontal="right"/>
    </xf>
    <xf numFmtId="0" fontId="1" fillId="2" borderId="2" xfId="186" applyFont="1" applyFill="1" applyBorder="1"/>
    <xf numFmtId="17" fontId="28" fillId="2" borderId="2" xfId="0" applyNumberFormat="1" applyFont="1" applyFill="1" applyBorder="1" applyAlignment="1">
      <alignment horizontal="right"/>
    </xf>
    <xf numFmtId="3" fontId="25" fillId="36" borderId="3" xfId="0" applyNumberFormat="1" applyFont="1" applyFill="1" applyBorder="1" applyAlignment="1">
      <alignment horizontal="right"/>
    </xf>
    <xf numFmtId="3" fontId="25" fillId="36" borderId="6" xfId="0" applyNumberFormat="1" applyFont="1" applyFill="1" applyBorder="1" applyAlignment="1">
      <alignment horizontal="right"/>
    </xf>
    <xf numFmtId="3" fontId="51" fillId="2" borderId="11" xfId="0" applyNumberFormat="1" applyFont="1" applyFill="1" applyBorder="1" applyAlignment="1"/>
    <xf numFmtId="3" fontId="51" fillId="2" borderId="12" xfId="0" applyNumberFormat="1" applyFont="1" applyFill="1" applyBorder="1" applyAlignment="1"/>
    <xf numFmtId="3" fontId="51" fillId="2" borderId="14" xfId="0" applyNumberFormat="1" applyFont="1" applyFill="1" applyBorder="1" applyAlignment="1"/>
    <xf numFmtId="3" fontId="51" fillId="2" borderId="15" xfId="0" applyNumberFormat="1" applyFont="1" applyFill="1" applyBorder="1" applyAlignment="1"/>
    <xf numFmtId="0" fontId="27" fillId="2" borderId="9" xfId="0" applyNumberFormat="1" applyFont="1" applyFill="1" applyBorder="1"/>
    <xf numFmtId="0" fontId="27" fillId="2" borderId="11" xfId="0" applyFont="1" applyFill="1" applyBorder="1" applyAlignment="1">
      <alignment horizontal="right"/>
    </xf>
    <xf numFmtId="3" fontId="25" fillId="2" borderId="12" xfId="159" applyNumberFormat="1" applyFont="1" applyFill="1" applyBorder="1" applyAlignment="1">
      <alignment horizontal="right"/>
    </xf>
    <xf numFmtId="0" fontId="29" fillId="2" borderId="4" xfId="0" applyFont="1" applyFill="1" applyBorder="1" applyAlignment="1"/>
    <xf numFmtId="1" fontId="48" fillId="2" borderId="4" xfId="44" applyNumberFormat="1" applyFont="1" applyFill="1" applyBorder="1"/>
    <xf numFmtId="3" fontId="28" fillId="2" borderId="4" xfId="0" applyNumberFormat="1" applyFont="1" applyFill="1" applyBorder="1" applyAlignment="1">
      <alignment horizontal="right"/>
    </xf>
    <xf numFmtId="3" fontId="69" fillId="2" borderId="1" xfId="0" applyNumberFormat="1" applyFont="1" applyFill="1" applyBorder="1" applyAlignment="1">
      <alignment horizontal="right"/>
    </xf>
    <xf numFmtId="3" fontId="28" fillId="2" borderId="5" xfId="0" applyNumberFormat="1" applyFont="1" applyFill="1" applyBorder="1" applyAlignment="1">
      <alignment horizontal="right"/>
    </xf>
    <xf numFmtId="0" fontId="25" fillId="0" borderId="8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3" fontId="29" fillId="2" borderId="15" xfId="0" applyNumberFormat="1" applyFont="1" applyFill="1" applyBorder="1" applyAlignment="1">
      <alignment horizontal="right"/>
    </xf>
    <xf numFmtId="3" fontId="25" fillId="0" borderId="10" xfId="0" applyNumberFormat="1" applyFont="1" applyBorder="1" applyAlignment="1">
      <alignment horizontal="right"/>
    </xf>
    <xf numFmtId="164" fontId="25" fillId="2" borderId="2" xfId="0" applyNumberFormat="1" applyFont="1" applyFill="1" applyBorder="1" applyAlignment="1">
      <alignment horizontal="right"/>
    </xf>
    <xf numFmtId="17" fontId="25" fillId="2" borderId="2" xfId="0" applyNumberFormat="1" applyFont="1" applyFill="1" applyBorder="1" applyAlignment="1">
      <alignment horizontal="center" vertical="center" wrapText="1"/>
    </xf>
    <xf numFmtId="4" fontId="42" fillId="0" borderId="8" xfId="0" applyNumberFormat="1" applyFont="1" applyFill="1" applyBorder="1" applyAlignment="1">
      <alignment horizontal="right"/>
    </xf>
    <xf numFmtId="3" fontId="25" fillId="0" borderId="2" xfId="0" applyNumberFormat="1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right" vertical="top"/>
    </xf>
    <xf numFmtId="166" fontId="43" fillId="0" borderId="11" xfId="0" applyNumberFormat="1" applyFont="1" applyBorder="1" applyAlignment="1"/>
    <xf numFmtId="3" fontId="25" fillId="0" borderId="9" xfId="0" applyNumberFormat="1" applyFont="1" applyBorder="1" applyAlignment="1">
      <alignment horizontal="center"/>
    </xf>
    <xf numFmtId="3" fontId="25" fillId="0" borderId="12" xfId="0" applyNumberFormat="1" applyFont="1" applyBorder="1" applyAlignment="1">
      <alignment horizontal="center"/>
    </xf>
    <xf numFmtId="3" fontId="25" fillId="0" borderId="9" xfId="0" applyNumberFormat="1" applyFont="1" applyBorder="1" applyAlignment="1">
      <alignment horizontal="right"/>
    </xf>
    <xf numFmtId="3" fontId="25" fillId="0" borderId="11" xfId="0" applyNumberFormat="1" applyFont="1" applyBorder="1" applyAlignment="1">
      <alignment horizontal="right"/>
    </xf>
    <xf numFmtId="0" fontId="34" fillId="2" borderId="10" xfId="0" applyFont="1" applyFill="1" applyBorder="1" applyAlignment="1"/>
    <xf numFmtId="0" fontId="39" fillId="0" borderId="3" xfId="0" applyFont="1" applyBorder="1" applyAlignment="1"/>
    <xf numFmtId="0" fontId="31" fillId="0" borderId="2" xfId="0" applyFont="1" applyBorder="1" applyAlignment="1"/>
    <xf numFmtId="0" fontId="39" fillId="0" borderId="0" xfId="0" applyFont="1" applyBorder="1" applyAlignment="1"/>
    <xf numFmtId="0" fontId="34" fillId="2" borderId="0" xfId="0" applyFont="1" applyFill="1" applyBorder="1" applyAlignment="1"/>
    <xf numFmtId="0" fontId="39" fillId="0" borderId="5" xfId="0" applyFont="1" applyBorder="1" applyAlignment="1"/>
    <xf numFmtId="0" fontId="34" fillId="2" borderId="2" xfId="0" applyFont="1" applyFill="1" applyBorder="1" applyAlignment="1"/>
    <xf numFmtId="3" fontId="48" fillId="2" borderId="6" xfId="0" applyNumberFormat="1" applyFont="1" applyFill="1" applyBorder="1" applyAlignment="1">
      <alignment horizontal="right"/>
    </xf>
    <xf numFmtId="0" fontId="1" fillId="2" borderId="9" xfId="186" applyFont="1" applyFill="1" applyBorder="1"/>
    <xf numFmtId="3" fontId="29" fillId="0" borderId="12" xfId="159" applyNumberFormat="1" applyFont="1" applyBorder="1" applyAlignment="1">
      <alignment horizontal="right"/>
    </xf>
    <xf numFmtId="3" fontId="29" fillId="0" borderId="11" xfId="125" applyNumberFormat="1" applyFont="1" applyBorder="1" applyAlignment="1">
      <alignment horizontal="right"/>
    </xf>
    <xf numFmtId="3" fontId="63" fillId="2" borderId="2" xfId="0" applyNumberFormat="1" applyFont="1" applyFill="1" applyBorder="1" applyAlignment="1">
      <alignment horizontal="right"/>
    </xf>
    <xf numFmtId="3" fontId="63" fillId="2" borderId="0" xfId="0" applyNumberFormat="1" applyFont="1" applyFill="1" applyBorder="1" applyAlignment="1">
      <alignment horizontal="right"/>
    </xf>
    <xf numFmtId="0" fontId="27" fillId="2" borderId="0" xfId="0" applyFont="1" applyFill="1" applyBorder="1" applyAlignment="1">
      <alignment horizontal="center"/>
    </xf>
    <xf numFmtId="4" fontId="42" fillId="0" borderId="9" xfId="0" applyNumberFormat="1" applyFont="1" applyFill="1" applyBorder="1" applyAlignment="1">
      <alignment horizontal="right"/>
    </xf>
    <xf numFmtId="3" fontId="42" fillId="2" borderId="0" xfId="0" applyNumberFormat="1" applyFont="1" applyFill="1" applyBorder="1" applyAlignment="1">
      <alignment horizontal="right"/>
    </xf>
    <xf numFmtId="14" fontId="64" fillId="0" borderId="11" xfId="0" applyNumberFormat="1" applyFont="1" applyFill="1" applyBorder="1" applyAlignment="1">
      <alignment horizontal="right"/>
    </xf>
    <xf numFmtId="164" fontId="29" fillId="2" borderId="10" xfId="0" applyNumberFormat="1" applyFont="1" applyFill="1" applyBorder="1" applyAlignment="1">
      <alignment horizontal="right"/>
    </xf>
    <xf numFmtId="14" fontId="64" fillId="2" borderId="10" xfId="0" applyNumberFormat="1" applyFont="1" applyFill="1" applyBorder="1" applyAlignment="1">
      <alignment horizontal="right"/>
    </xf>
    <xf numFmtId="3" fontId="43" fillId="2" borderId="8" xfId="0" applyNumberFormat="1" applyFont="1" applyFill="1" applyBorder="1" applyAlignment="1">
      <alignment horizontal="right"/>
    </xf>
    <xf numFmtId="3" fontId="45" fillId="2" borderId="4" xfId="0" applyNumberFormat="1" applyFont="1" applyFill="1" applyBorder="1" applyAlignment="1">
      <alignment horizontal="right"/>
    </xf>
    <xf numFmtId="4" fontId="43" fillId="2" borderId="8" xfId="0" applyNumberFormat="1" applyFont="1" applyFill="1" applyBorder="1" applyAlignment="1">
      <alignment horizontal="right"/>
    </xf>
    <xf numFmtId="164" fontId="29" fillId="2" borderId="11" xfId="0" applyNumberFormat="1" applyFont="1" applyFill="1" applyBorder="1" applyAlignment="1">
      <alignment horizontal="right"/>
    </xf>
    <xf numFmtId="3" fontId="51" fillId="2" borderId="11" xfId="43" applyNumberFormat="1" applyFont="1" applyFill="1" applyBorder="1"/>
    <xf numFmtId="3" fontId="45" fillId="2" borderId="12" xfId="0" applyNumberFormat="1" applyFont="1" applyFill="1" applyBorder="1" applyAlignment="1">
      <alignment horizontal="right"/>
    </xf>
    <xf numFmtId="3" fontId="43" fillId="2" borderId="9" xfId="0" applyNumberFormat="1" applyFont="1" applyFill="1" applyBorder="1" applyAlignment="1">
      <alignment horizontal="right"/>
    </xf>
    <xf numFmtId="14" fontId="64" fillId="2" borderId="11" xfId="0" applyNumberFormat="1" applyFont="1" applyFill="1" applyBorder="1" applyAlignment="1">
      <alignment horizontal="right"/>
    </xf>
    <xf numFmtId="3" fontId="48" fillId="2" borderId="3" xfId="0" applyNumberFormat="1" applyFont="1" applyFill="1" applyBorder="1" applyAlignment="1"/>
    <xf numFmtId="3" fontId="69" fillId="36" borderId="7" xfId="0" applyNumberFormat="1" applyFont="1" applyFill="1" applyBorder="1" applyAlignment="1">
      <alignment horizontal="right"/>
    </xf>
    <xf numFmtId="3" fontId="29" fillId="2" borderId="14" xfId="0" applyNumberFormat="1" applyFont="1" applyFill="1" applyBorder="1" applyAlignment="1">
      <alignment horizontal="right"/>
    </xf>
    <xf numFmtId="169" fontId="42" fillId="0" borderId="13" xfId="0" applyNumberFormat="1" applyFont="1" applyFill="1" applyBorder="1" applyAlignment="1">
      <alignment horizontal="right"/>
    </xf>
    <xf numFmtId="164" fontId="29" fillId="2" borderId="15" xfId="0" applyNumberFormat="1" applyFont="1" applyFill="1" applyBorder="1" applyAlignment="1">
      <alignment horizontal="right"/>
    </xf>
    <xf numFmtId="0" fontId="65" fillId="0" borderId="14" xfId="0" applyFont="1" applyFill="1" applyBorder="1" applyAlignment="1">
      <alignment horizontal="center" vertical="center"/>
    </xf>
    <xf numFmtId="3" fontId="29" fillId="0" borderId="15" xfId="0" applyNumberFormat="1" applyFont="1" applyBorder="1" applyAlignment="1">
      <alignment horizontal="right"/>
    </xf>
    <xf numFmtId="4" fontId="41" fillId="2" borderId="13" xfId="0" applyNumberFormat="1" applyFont="1" applyFill="1" applyBorder="1"/>
    <xf numFmtId="3" fontId="45" fillId="0" borderId="15" xfId="0" applyNumberFormat="1" applyFont="1" applyBorder="1" applyAlignment="1">
      <alignment horizontal="right"/>
    </xf>
    <xf numFmtId="3" fontId="43" fillId="0" borderId="13" xfId="0" applyNumberFormat="1" applyFont="1" applyBorder="1" applyAlignment="1">
      <alignment horizontal="right"/>
    </xf>
    <xf numFmtId="4" fontId="43" fillId="0" borderId="13" xfId="0" applyNumberFormat="1" applyFont="1" applyBorder="1" applyAlignment="1">
      <alignment horizontal="right"/>
    </xf>
    <xf numFmtId="3" fontId="71" fillId="36" borderId="7" xfId="0" applyNumberFormat="1" applyFont="1" applyFill="1" applyBorder="1" applyAlignment="1">
      <alignment horizontal="right"/>
    </xf>
    <xf numFmtId="3" fontId="29" fillId="0" borderId="14" xfId="0" applyNumberFormat="1" applyFont="1" applyBorder="1" applyAlignment="1">
      <alignment horizontal="right"/>
    </xf>
    <xf numFmtId="3" fontId="71" fillId="36" borderId="7" xfId="11050" applyNumberFormat="1" applyFont="1" applyFill="1" applyBorder="1" applyAlignment="1">
      <alignment horizontal="right"/>
    </xf>
    <xf numFmtId="14" fontId="64" fillId="0" borderId="14" xfId="0" applyNumberFormat="1" applyFont="1" applyFill="1" applyBorder="1" applyAlignment="1">
      <alignment horizontal="right"/>
    </xf>
    <xf numFmtId="3" fontId="29" fillId="0" borderId="13" xfId="0" applyNumberFormat="1" applyFont="1" applyBorder="1" applyAlignment="1">
      <alignment horizontal="right"/>
    </xf>
    <xf numFmtId="3" fontId="29" fillId="0" borderId="7" xfId="0" applyNumberFormat="1" applyFont="1" applyBorder="1" applyAlignment="1">
      <alignment horizontal="right"/>
    </xf>
    <xf numFmtId="3" fontId="25" fillId="0" borderId="13" xfId="0" applyNumberFormat="1" applyFont="1" applyBorder="1" applyAlignment="1">
      <alignment horizontal="right"/>
    </xf>
    <xf numFmtId="3" fontId="25" fillId="0" borderId="14" xfId="0" applyNumberFormat="1" applyFont="1" applyBorder="1" applyAlignment="1">
      <alignment horizontal="right"/>
    </xf>
    <xf numFmtId="0" fontId="72" fillId="36" borderId="1" xfId="0" applyFont="1" applyFill="1" applyBorder="1" applyAlignment="1">
      <alignment horizontal="left"/>
    </xf>
    <xf numFmtId="3" fontId="45" fillId="0" borderId="0" xfId="0" applyNumberFormat="1" applyFont="1" applyFill="1" applyBorder="1" applyAlignment="1">
      <alignment horizontal="right"/>
    </xf>
    <xf numFmtId="3" fontId="48" fillId="2" borderId="5" xfId="0" applyNumberFormat="1" applyFont="1" applyFill="1" applyBorder="1" applyAlignment="1"/>
    <xf numFmtId="4" fontId="41" fillId="2" borderId="11" xfId="0" applyNumberFormat="1" applyFont="1" applyFill="1" applyBorder="1"/>
    <xf numFmtId="3" fontId="45" fillId="2" borderId="11" xfId="0" applyNumberFormat="1" applyFont="1" applyFill="1" applyBorder="1" applyAlignment="1">
      <alignment horizontal="right"/>
    </xf>
    <xf numFmtId="3" fontId="43" fillId="2" borderId="11" xfId="0" applyNumberFormat="1" applyFont="1" applyFill="1" applyBorder="1" applyAlignment="1">
      <alignment horizontal="right"/>
    </xf>
    <xf numFmtId="4" fontId="43" fillId="2" borderId="11" xfId="0" applyNumberFormat="1" applyFont="1" applyFill="1" applyBorder="1" applyAlignment="1">
      <alignment horizontal="right"/>
    </xf>
    <xf numFmtId="3" fontId="48" fillId="2" borderId="7" xfId="0" applyNumberFormat="1" applyFont="1" applyFill="1" applyBorder="1" applyAlignment="1"/>
    <xf numFmtId="4" fontId="41" fillId="2" borderId="0" xfId="0" applyNumberFormat="1" applyFont="1" applyFill="1" applyBorder="1"/>
    <xf numFmtId="3" fontId="43" fillId="2" borderId="0" xfId="0" applyNumberFormat="1" applyFont="1" applyFill="1" applyBorder="1" applyAlignment="1">
      <alignment horizontal="right"/>
    </xf>
    <xf numFmtId="4" fontId="43" fillId="2" borderId="0" xfId="0" applyNumberFormat="1" applyFont="1" applyFill="1" applyBorder="1" applyAlignment="1">
      <alignment horizontal="right"/>
    </xf>
    <xf numFmtId="3" fontId="45" fillId="2" borderId="0" xfId="0" applyNumberFormat="1" applyFont="1" applyFill="1" applyBorder="1" applyAlignment="1">
      <alignment horizontal="right"/>
    </xf>
    <xf numFmtId="0" fontId="27" fillId="0" borderId="7" xfId="0" applyFont="1" applyFill="1" applyBorder="1" applyAlignment="1">
      <alignment horizontal="center" vertical="center" wrapText="1"/>
    </xf>
    <xf numFmtId="0" fontId="25" fillId="2" borderId="32" xfId="0" applyFont="1" applyFill="1" applyBorder="1" applyAlignment="1">
      <alignment horizontal="center" vertical="center" wrapText="1"/>
    </xf>
    <xf numFmtId="0" fontId="25" fillId="2" borderId="25" xfId="0" applyFont="1" applyFill="1" applyBorder="1" applyAlignment="1">
      <alignment horizontal="center" vertical="center" wrapText="1"/>
    </xf>
    <xf numFmtId="0" fontId="25" fillId="2" borderId="31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17" fontId="27" fillId="0" borderId="33" xfId="0" quotePrefix="1" applyNumberFormat="1" applyFont="1" applyFill="1" applyBorder="1" applyAlignment="1">
      <alignment horizontal="center" vertical="center" wrapText="1"/>
    </xf>
    <xf numFmtId="17" fontId="27" fillId="0" borderId="28" xfId="0" quotePrefix="1" applyNumberFormat="1" applyFont="1" applyFill="1" applyBorder="1" applyAlignment="1">
      <alignment horizontal="center" vertical="center" wrapText="1"/>
    </xf>
    <xf numFmtId="17" fontId="27" fillId="0" borderId="29" xfId="0" quotePrefix="1" applyNumberFormat="1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wrapText="1"/>
    </xf>
    <xf numFmtId="0" fontId="25" fillId="2" borderId="14" xfId="0" applyFont="1" applyFill="1" applyBorder="1" applyAlignment="1">
      <alignment horizontal="center" wrapText="1"/>
    </xf>
    <xf numFmtId="0" fontId="25" fillId="2" borderId="15" xfId="0" applyFont="1" applyFill="1" applyBorder="1" applyAlignment="1">
      <alignment horizontal="center" wrapText="1"/>
    </xf>
    <xf numFmtId="16" fontId="27" fillId="0" borderId="27" xfId="0" quotePrefix="1" applyNumberFormat="1" applyFont="1" applyFill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left" vertical="center" wrapText="1"/>
    </xf>
    <xf numFmtId="0" fontId="35" fillId="2" borderId="12" xfId="0" applyFont="1" applyFill="1" applyBorder="1" applyAlignment="1">
      <alignment horizontal="left" vertical="center" wrapText="1"/>
    </xf>
    <xf numFmtId="0" fontId="34" fillId="2" borderId="4" xfId="0" applyFont="1" applyFill="1" applyBorder="1" applyAlignment="1">
      <alignment horizontal="left" wrapText="1"/>
    </xf>
    <xf numFmtId="0" fontId="34" fillId="2" borderId="12" xfId="0" applyFont="1" applyFill="1" applyBorder="1" applyAlignment="1">
      <alignment horizontal="left" wrapText="1"/>
    </xf>
    <xf numFmtId="3" fontId="38" fillId="2" borderId="2" xfId="0" applyNumberFormat="1" applyFont="1" applyFill="1" applyBorder="1" applyAlignment="1">
      <alignment horizontal="center" vertical="center" wrapText="1"/>
    </xf>
    <xf numFmtId="3" fontId="38" fillId="2" borderId="0" xfId="0" applyNumberFormat="1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left" wrapText="1"/>
    </xf>
    <xf numFmtId="0" fontId="35" fillId="2" borderId="12" xfId="0" applyFont="1" applyFill="1" applyBorder="1" applyAlignment="1">
      <alignment horizontal="left" wrapText="1"/>
    </xf>
    <xf numFmtId="0" fontId="34" fillId="2" borderId="4" xfId="0" applyFont="1" applyFill="1" applyBorder="1" applyAlignment="1">
      <alignment horizontal="left"/>
    </xf>
    <xf numFmtId="0" fontId="34" fillId="2" borderId="12" xfId="0" applyFont="1" applyFill="1" applyBorder="1" applyAlignment="1">
      <alignment horizontal="left"/>
    </xf>
    <xf numFmtId="17" fontId="27" fillId="2" borderId="8" xfId="0" applyNumberFormat="1" applyFont="1" applyFill="1" applyBorder="1" applyAlignment="1">
      <alignment horizontal="center" vertical="center" wrapText="1"/>
    </xf>
    <xf numFmtId="17" fontId="27" fillId="2" borderId="10" xfId="0" applyNumberFormat="1" applyFont="1" applyFill="1" applyBorder="1" applyAlignment="1">
      <alignment horizontal="center" vertical="center" wrapText="1"/>
    </xf>
    <xf numFmtId="17" fontId="27" fillId="2" borderId="4" xfId="0" applyNumberFormat="1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37" fillId="2" borderId="4" xfId="478" applyFont="1" applyFill="1" applyBorder="1" applyAlignment="1">
      <alignment horizontal="left" vertical="center" wrapText="1"/>
    </xf>
    <xf numFmtId="0" fontId="37" fillId="2" borderId="12" xfId="478" applyFont="1" applyFill="1" applyBorder="1" applyAlignment="1">
      <alignment horizontal="left" vertical="center" wrapText="1"/>
    </xf>
    <xf numFmtId="17" fontId="27" fillId="2" borderId="2" xfId="0" applyNumberFormat="1" applyFont="1" applyFill="1" applyBorder="1" applyAlignment="1">
      <alignment horizontal="center" vertical="center" wrapText="1"/>
    </xf>
    <xf numFmtId="17" fontId="27" fillId="2" borderId="0" xfId="0" applyNumberFormat="1" applyFont="1" applyFill="1" applyBorder="1" applyAlignment="1">
      <alignment horizontal="center" vertical="center" wrapText="1"/>
    </xf>
    <xf numFmtId="17" fontId="27" fillId="2" borderId="5" xfId="0" applyNumberFormat="1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left" wrapText="1"/>
    </xf>
    <xf numFmtId="1" fontId="38" fillId="2" borderId="13" xfId="0" applyNumberFormat="1" applyFont="1" applyFill="1" applyBorder="1" applyAlignment="1">
      <alignment horizontal="center" vertical="center" wrapText="1"/>
    </xf>
    <xf numFmtId="1" fontId="38" fillId="2" borderId="15" xfId="0" applyNumberFormat="1" applyFont="1" applyFill="1" applyBorder="1" applyAlignment="1">
      <alignment horizontal="center" vertical="center" wrapText="1"/>
    </xf>
    <xf numFmtId="1" fontId="28" fillId="0" borderId="8" xfId="0" applyNumberFormat="1" applyFont="1" applyBorder="1" applyAlignment="1">
      <alignment horizontal="center"/>
    </xf>
    <xf numFmtId="1" fontId="28" fillId="0" borderId="2" xfId="0" applyNumberFormat="1" applyFont="1" applyBorder="1" applyAlignment="1">
      <alignment horizontal="center"/>
    </xf>
    <xf numFmtId="1" fontId="28" fillId="0" borderId="9" xfId="0" applyNumberFormat="1" applyFont="1" applyBorder="1" applyAlignment="1">
      <alignment horizontal="center"/>
    </xf>
    <xf numFmtId="1" fontId="28" fillId="0" borderId="8" xfId="0" applyNumberFormat="1" applyFont="1" applyBorder="1" applyAlignment="1">
      <alignment horizontal="center" wrapText="1"/>
    </xf>
    <xf numFmtId="1" fontId="28" fillId="0" borderId="2" xfId="0" applyNumberFormat="1" applyFont="1" applyBorder="1" applyAlignment="1">
      <alignment horizontal="center" wrapText="1"/>
    </xf>
    <xf numFmtId="0" fontId="34" fillId="2" borderId="10" xfId="0" applyFont="1" applyFill="1" applyBorder="1" applyAlignment="1">
      <alignment horizontal="left" wrapText="1"/>
    </xf>
    <xf numFmtId="0" fontId="34" fillId="2" borderId="11" xfId="0" applyFont="1" applyFill="1" applyBorder="1" applyAlignment="1">
      <alignment horizontal="left" wrapText="1"/>
    </xf>
    <xf numFmtId="0" fontId="34" fillId="2" borderId="8" xfId="0" applyFont="1" applyFill="1" applyBorder="1" applyAlignment="1">
      <alignment horizontal="left" wrapText="1"/>
    </xf>
    <xf numFmtId="0" fontId="34" fillId="2" borderId="2" xfId="0" applyFont="1" applyFill="1" applyBorder="1" applyAlignment="1">
      <alignment horizontal="left" wrapText="1"/>
    </xf>
    <xf numFmtId="0" fontId="37" fillId="2" borderId="4" xfId="0" applyFont="1" applyFill="1" applyBorder="1" applyAlignment="1">
      <alignment horizontal="left" wrapText="1"/>
    </xf>
    <xf numFmtId="0" fontId="37" fillId="2" borderId="12" xfId="0" applyFont="1" applyFill="1" applyBorder="1" applyAlignment="1">
      <alignment horizontal="left" wrapText="1"/>
    </xf>
    <xf numFmtId="0" fontId="27" fillId="2" borderId="8" xfId="0" applyFont="1" applyFill="1" applyBorder="1" applyAlignment="1">
      <alignment horizontal="left" wrapText="1"/>
    </xf>
    <xf numFmtId="0" fontId="27" fillId="2" borderId="9" xfId="0" applyFont="1" applyFill="1" applyBorder="1" applyAlignment="1">
      <alignment horizontal="left" wrapText="1"/>
    </xf>
    <xf numFmtId="3" fontId="25" fillId="2" borderId="13" xfId="0" applyNumberFormat="1" applyFont="1" applyFill="1" applyBorder="1" applyAlignment="1">
      <alignment horizontal="center" wrapText="1"/>
    </xf>
    <xf numFmtId="3" fontId="25" fillId="2" borderId="14" xfId="0" applyNumberFormat="1" applyFont="1" applyFill="1" applyBorder="1" applyAlignment="1">
      <alignment horizontal="center" wrapText="1"/>
    </xf>
    <xf numFmtId="3" fontId="25" fillId="2" borderId="15" xfId="0" applyNumberFormat="1" applyFont="1" applyFill="1" applyBorder="1" applyAlignment="1">
      <alignment horizontal="center" wrapText="1"/>
    </xf>
    <xf numFmtId="3" fontId="25" fillId="0" borderId="13" xfId="0" applyNumberFormat="1" applyFont="1" applyBorder="1" applyAlignment="1">
      <alignment horizontal="center" wrapText="1"/>
    </xf>
    <xf numFmtId="3" fontId="25" fillId="0" borderId="15" xfId="0" applyNumberFormat="1" applyFont="1" applyBorder="1" applyAlignment="1">
      <alignment horizontal="center" wrapText="1"/>
    </xf>
    <xf numFmtId="0" fontId="35" fillId="2" borderId="0" xfId="0" applyFont="1" applyFill="1" applyBorder="1" applyAlignment="1">
      <alignment horizontal="left" wrapText="1"/>
    </xf>
    <xf numFmtId="0" fontId="34" fillId="2" borderId="0" xfId="0" applyFont="1" applyFill="1" applyBorder="1" applyAlignment="1">
      <alignment horizontal="left" wrapText="1"/>
    </xf>
    <xf numFmtId="0" fontId="34" fillId="2" borderId="5" xfId="0" applyFont="1" applyFill="1" applyBorder="1" applyAlignment="1">
      <alignment horizontal="left" wrapText="1"/>
    </xf>
    <xf numFmtId="0" fontId="25" fillId="2" borderId="4" xfId="0" applyFont="1" applyFill="1" applyBorder="1" applyAlignment="1">
      <alignment wrapText="1"/>
    </xf>
    <xf numFmtId="0" fontId="25" fillId="2" borderId="12" xfId="0" applyFont="1" applyFill="1" applyBorder="1" applyAlignment="1">
      <alignment wrapText="1"/>
    </xf>
    <xf numFmtId="0" fontId="34" fillId="2" borderId="1" xfId="0" applyFont="1" applyFill="1" applyBorder="1" applyAlignment="1">
      <alignment horizontal="left" wrapText="1"/>
    </xf>
    <xf numFmtId="0" fontId="34" fillId="2" borderId="6" xfId="0" applyFont="1" applyFill="1" applyBorder="1" applyAlignment="1">
      <alignment horizontal="left" wrapText="1"/>
    </xf>
  </cellXfs>
  <cellStyles count="11051">
    <cellStyle name="20% - Énfasis1" xfId="18" builtinId="30" customBuiltin="1"/>
    <cellStyle name="20% - Énfasis1 10" xfId="3538"/>
    <cellStyle name="20% - Énfasis1 10 2" xfId="9051"/>
    <cellStyle name="20% - Énfasis1 11" xfId="4861"/>
    <cellStyle name="20% - Énfasis1 11 2" xfId="10256"/>
    <cellStyle name="20% - Énfasis1 12" xfId="4905"/>
    <cellStyle name="20% - Énfasis1 12 2" xfId="10298"/>
    <cellStyle name="20% - Énfasis1 13" xfId="4849"/>
    <cellStyle name="20% - Énfasis1 13 2" xfId="10245"/>
    <cellStyle name="20% - Énfasis1 14" xfId="3988"/>
    <cellStyle name="20% - Énfasis1 14 2" xfId="9480"/>
    <cellStyle name="20% - Énfasis1 15" xfId="5711"/>
    <cellStyle name="20% - Énfasis1 2" xfId="187"/>
    <cellStyle name="20% - Énfasis1 2 10" xfId="3041"/>
    <cellStyle name="20% - Énfasis1 2 10 2" xfId="8594"/>
    <cellStyle name="20% - Énfasis1 2 11" xfId="5317"/>
    <cellStyle name="20% - Énfasis1 2 11 2" xfId="10685"/>
    <cellStyle name="20% - Énfasis1 2 12" xfId="5545"/>
    <cellStyle name="20% - Énfasis1 2 12 2" xfId="10899"/>
    <cellStyle name="20% - Énfasis1 2 13" xfId="5682"/>
    <cellStyle name="20% - Énfasis1 2 13 2" xfId="11027"/>
    <cellStyle name="20% - Énfasis1 2 14" xfId="5839"/>
    <cellStyle name="20% - Énfasis1 2 2" xfId="452"/>
    <cellStyle name="20% - Énfasis1 2 2 10" xfId="5008"/>
    <cellStyle name="20% - Énfasis1 2 2 10 2" xfId="10395"/>
    <cellStyle name="20% - Énfasis1 2 2 11" xfId="3606"/>
    <cellStyle name="20% - Énfasis1 2 2 11 2" xfId="9115"/>
    <cellStyle name="20% - Énfasis1 2 2 12" xfId="4183"/>
    <cellStyle name="20% - Énfasis1 2 2 12 2" xfId="9659"/>
    <cellStyle name="20% - Énfasis1 2 2 13" xfId="6094"/>
    <cellStyle name="20% - Énfasis1 2 2 2" xfId="934"/>
    <cellStyle name="20% - Énfasis1 2 2 2 2" xfId="6546"/>
    <cellStyle name="20% - Énfasis1 2 2 3" xfId="1339"/>
    <cellStyle name="20% - Énfasis1 2 2 3 2" xfId="6946"/>
    <cellStyle name="20% - Énfasis1 2 2 4" xfId="1746"/>
    <cellStyle name="20% - Énfasis1 2 2 4 2" xfId="7346"/>
    <cellStyle name="20% - Énfasis1 2 2 5" xfId="2149"/>
    <cellStyle name="20% - Énfasis1 2 2 5 2" xfId="7742"/>
    <cellStyle name="20% - Énfasis1 2 2 6" xfId="2555"/>
    <cellStyle name="20% - Énfasis1 2 2 6 2" xfId="8139"/>
    <cellStyle name="20% - Énfasis1 2 2 7" xfId="2953"/>
    <cellStyle name="20% - Énfasis1 2 2 7 2" xfId="8532"/>
    <cellStyle name="20% - Énfasis1 2 2 8" xfId="3220"/>
    <cellStyle name="20% - Énfasis1 2 2 8 2" xfId="8758"/>
    <cellStyle name="20% - Énfasis1 2 2 9" xfId="3815"/>
    <cellStyle name="20% - Énfasis1 2 2 9 2" xfId="9313"/>
    <cellStyle name="20% - Énfasis1 2 3" xfId="670"/>
    <cellStyle name="20% - Énfasis1 2 3 2" xfId="6283"/>
    <cellStyle name="20% - Énfasis1 2 4" xfId="1075"/>
    <cellStyle name="20% - Énfasis1 2 4 2" xfId="6683"/>
    <cellStyle name="20% - Énfasis1 2 5" xfId="1482"/>
    <cellStyle name="20% - Énfasis1 2 5 2" xfId="7083"/>
    <cellStyle name="20% - Énfasis1 2 6" xfId="1886"/>
    <cellStyle name="20% - Énfasis1 2 6 2" xfId="7481"/>
    <cellStyle name="20% - Énfasis1 2 7" xfId="2291"/>
    <cellStyle name="20% - Énfasis1 2 7 2" xfId="7877"/>
    <cellStyle name="20% - Énfasis1 2 8" xfId="2693"/>
    <cellStyle name="20% - Énfasis1 2 8 2" xfId="8273"/>
    <cellStyle name="20% - Énfasis1 2 9" xfId="4536"/>
    <cellStyle name="20% - Énfasis1 2 9 2" xfId="9989"/>
    <cellStyle name="20% - Énfasis1 3" xfId="319"/>
    <cellStyle name="20% - Énfasis1 3 10" xfId="4733"/>
    <cellStyle name="20% - Énfasis1 3 10 2" xfId="10131"/>
    <cellStyle name="20% - Énfasis1 3 11" xfId="4505"/>
    <cellStyle name="20% - Énfasis1 3 11 2" xfId="9960"/>
    <cellStyle name="20% - Énfasis1 3 12" xfId="3547"/>
    <cellStyle name="20% - Énfasis1 3 12 2" xfId="9059"/>
    <cellStyle name="20% - Énfasis1 3 13" xfId="5966"/>
    <cellStyle name="20% - Énfasis1 3 2" xfId="802"/>
    <cellStyle name="20% - Énfasis1 3 2 2" xfId="6414"/>
    <cellStyle name="20% - Énfasis1 3 3" xfId="1207"/>
    <cellStyle name="20% - Énfasis1 3 3 2" xfId="6814"/>
    <cellStyle name="20% - Énfasis1 3 4" xfId="1614"/>
    <cellStyle name="20% - Énfasis1 3 4 2" xfId="7214"/>
    <cellStyle name="20% - Énfasis1 3 5" xfId="2017"/>
    <cellStyle name="20% - Énfasis1 3 5 2" xfId="7610"/>
    <cellStyle name="20% - Énfasis1 3 6" xfId="2423"/>
    <cellStyle name="20% - Énfasis1 3 6 2" xfId="8008"/>
    <cellStyle name="20% - Énfasis1 3 7" xfId="2822"/>
    <cellStyle name="20% - Énfasis1 3 7 2" xfId="8401"/>
    <cellStyle name="20% - Énfasis1 3 8" xfId="3732"/>
    <cellStyle name="20% - Énfasis1 3 8 2" xfId="9235"/>
    <cellStyle name="20% - Énfasis1 3 9" xfId="4406"/>
    <cellStyle name="20% - Énfasis1 3 9 2" xfId="9868"/>
    <cellStyle name="20% - Énfasis1 4" xfId="501"/>
    <cellStyle name="20% - Énfasis1 4 2" xfId="3045"/>
    <cellStyle name="20% - Énfasis1 4 2 2" xfId="8598"/>
    <cellStyle name="20% - Énfasis1 4 3" xfId="4563"/>
    <cellStyle name="20% - Énfasis1 4 3 2" xfId="10014"/>
    <cellStyle name="20% - Énfasis1 4 4" xfId="3362"/>
    <cellStyle name="20% - Énfasis1 4 4 2" xfId="8891"/>
    <cellStyle name="20% - Énfasis1 4 5" xfId="5334"/>
    <cellStyle name="20% - Énfasis1 4 5 2" xfId="10701"/>
    <cellStyle name="20% - Énfasis1 4 6" xfId="5560"/>
    <cellStyle name="20% - Énfasis1 4 6 2" xfId="10913"/>
    <cellStyle name="20% - Énfasis1 4 7" xfId="5691"/>
    <cellStyle name="20% - Énfasis1 4 7 2" xfId="11036"/>
    <cellStyle name="20% - Énfasis1 4 8" xfId="6121"/>
    <cellStyle name="20% - Énfasis1 5" xfId="965"/>
    <cellStyle name="20% - Énfasis1 5 2" xfId="3393"/>
    <cellStyle name="20% - Énfasis1 5 2 2" xfId="8920"/>
    <cellStyle name="20% - Énfasis1 5 3" xfId="3054"/>
    <cellStyle name="20% - Énfasis1 5 3 2" xfId="8606"/>
    <cellStyle name="20% - Énfasis1 5 4" xfId="4177"/>
    <cellStyle name="20% - Énfasis1 5 4 2" xfId="9653"/>
    <cellStyle name="20% - Énfasis1 5 5" xfId="3320"/>
    <cellStyle name="20% - Énfasis1 5 5 2" xfId="8851"/>
    <cellStyle name="20% - Énfasis1 5 6" xfId="5173"/>
    <cellStyle name="20% - Énfasis1 5 6 2" xfId="10547"/>
    <cellStyle name="20% - Énfasis1 5 7" xfId="5441"/>
    <cellStyle name="20% - Énfasis1 5 7 2" xfId="10800"/>
    <cellStyle name="20% - Énfasis1 5 8" xfId="6575"/>
    <cellStyle name="20% - Énfasis1 6" xfId="1371"/>
    <cellStyle name="20% - Énfasis1 6 2" xfId="3702"/>
    <cellStyle name="20% - Énfasis1 6 2 2" xfId="9206"/>
    <cellStyle name="20% - Énfasis1 6 3" xfId="3244"/>
    <cellStyle name="20% - Énfasis1 6 3 2" xfId="8781"/>
    <cellStyle name="20% - Énfasis1 6 4" xfId="3225"/>
    <cellStyle name="20% - Énfasis1 6 4 2" xfId="8762"/>
    <cellStyle name="20% - Énfasis1 6 5" xfId="4117"/>
    <cellStyle name="20% - Énfasis1 6 5 2" xfId="9601"/>
    <cellStyle name="20% - Énfasis1 6 6" xfId="3717"/>
    <cellStyle name="20% - Énfasis1 6 6 2" xfId="9220"/>
    <cellStyle name="20% - Énfasis1 6 7" xfId="3869"/>
    <cellStyle name="20% - Énfasis1 6 7 2" xfId="9367"/>
    <cellStyle name="20% - Énfasis1 6 8" xfId="6976"/>
    <cellStyle name="20% - Énfasis1 7" xfId="1777"/>
    <cellStyle name="20% - Énfasis1 7 2" xfId="4009"/>
    <cellStyle name="20% - Énfasis1 7 2 2" xfId="9499"/>
    <cellStyle name="20% - Énfasis1 7 3" xfId="2978"/>
    <cellStyle name="20% - Énfasis1 7 3 2" xfId="8556"/>
    <cellStyle name="20% - Énfasis1 7 4" xfId="5087"/>
    <cellStyle name="20% - Énfasis1 7 4 2" xfId="10467"/>
    <cellStyle name="20% - Énfasis1 7 5" xfId="3377"/>
    <cellStyle name="20% - Énfasis1 7 5 2" xfId="8905"/>
    <cellStyle name="20% - Énfasis1 7 6" xfId="4585"/>
    <cellStyle name="20% - Énfasis1 7 6 2" xfId="10036"/>
    <cellStyle name="20% - Énfasis1 7 7" xfId="4289"/>
    <cellStyle name="20% - Énfasis1 7 7 2" xfId="9758"/>
    <cellStyle name="20% - Énfasis1 7 8" xfId="7374"/>
    <cellStyle name="20% - Énfasis1 8" xfId="1878"/>
    <cellStyle name="20% - Énfasis1 8 2" xfId="4088"/>
    <cellStyle name="20% - Énfasis1 8 2 2" xfId="9574"/>
    <cellStyle name="20% - Énfasis1 8 3" xfId="4584"/>
    <cellStyle name="20% - Énfasis1 8 3 2" xfId="10035"/>
    <cellStyle name="20% - Énfasis1 8 4" xfId="4029"/>
    <cellStyle name="20% - Énfasis1 8 4 2" xfId="9518"/>
    <cellStyle name="20% - Énfasis1 8 5" xfId="4159"/>
    <cellStyle name="20% - Énfasis1 8 5 2" xfId="9638"/>
    <cellStyle name="20% - Énfasis1 8 6" xfId="4705"/>
    <cellStyle name="20% - Énfasis1 8 6 2" xfId="10104"/>
    <cellStyle name="20% - Énfasis1 8 7" xfId="4493"/>
    <cellStyle name="20% - Énfasis1 8 7 2" xfId="9948"/>
    <cellStyle name="20% - Énfasis1 8 8" xfId="7473"/>
    <cellStyle name="20% - Énfasis1 9" xfId="2583"/>
    <cellStyle name="20% - Énfasis1 9 2" xfId="8165"/>
    <cellStyle name="20% - Énfasis2" xfId="22" builtinId="34" customBuiltin="1"/>
    <cellStyle name="20% - Énfasis2 10" xfId="3782"/>
    <cellStyle name="20% - Énfasis2 10 2" xfId="9283"/>
    <cellStyle name="20% - Énfasis2 11" xfId="3068"/>
    <cellStyle name="20% - Énfasis2 11 2" xfId="8617"/>
    <cellStyle name="20% - Énfasis2 12" xfId="5054"/>
    <cellStyle name="20% - Énfasis2 12 2" xfId="10439"/>
    <cellStyle name="20% - Énfasis2 13" xfId="3442"/>
    <cellStyle name="20% - Énfasis2 13 2" xfId="8963"/>
    <cellStyle name="20% - Énfasis2 14" xfId="3582"/>
    <cellStyle name="20% - Énfasis2 14 2" xfId="9093"/>
    <cellStyle name="20% - Énfasis2 15" xfId="5713"/>
    <cellStyle name="20% - Énfasis2 2" xfId="189"/>
    <cellStyle name="20% - Énfasis2 2 10" xfId="4292"/>
    <cellStyle name="20% - Énfasis2 2 10 2" xfId="9760"/>
    <cellStyle name="20% - Énfasis2 2 11" xfId="4358"/>
    <cellStyle name="20% - Énfasis2 2 11 2" xfId="9824"/>
    <cellStyle name="20% - Énfasis2 2 12" xfId="4792"/>
    <cellStyle name="20% - Énfasis2 2 12 2" xfId="10189"/>
    <cellStyle name="20% - Énfasis2 2 13" xfId="5388"/>
    <cellStyle name="20% - Énfasis2 2 13 2" xfId="10751"/>
    <cellStyle name="20% - Énfasis2 2 14" xfId="5841"/>
    <cellStyle name="20% - Énfasis2 2 2" xfId="454"/>
    <cellStyle name="20% - Énfasis2 2 2 10" xfId="3376"/>
    <cellStyle name="20% - Énfasis2 2 2 10 2" xfId="8904"/>
    <cellStyle name="20% - Énfasis2 2 2 11" xfId="4541"/>
    <cellStyle name="20% - Énfasis2 2 2 11 2" xfId="9993"/>
    <cellStyle name="20% - Énfasis2 2 2 12" xfId="4010"/>
    <cellStyle name="20% - Énfasis2 2 2 12 2" xfId="9500"/>
    <cellStyle name="20% - Énfasis2 2 2 13" xfId="6096"/>
    <cellStyle name="20% - Énfasis2 2 2 2" xfId="936"/>
    <cellStyle name="20% - Énfasis2 2 2 2 2" xfId="6548"/>
    <cellStyle name="20% - Énfasis2 2 2 3" xfId="1341"/>
    <cellStyle name="20% - Énfasis2 2 2 3 2" xfId="6948"/>
    <cellStyle name="20% - Énfasis2 2 2 4" xfId="1748"/>
    <cellStyle name="20% - Énfasis2 2 2 4 2" xfId="7348"/>
    <cellStyle name="20% - Énfasis2 2 2 5" xfId="2151"/>
    <cellStyle name="20% - Énfasis2 2 2 5 2" xfId="7744"/>
    <cellStyle name="20% - Énfasis2 2 2 6" xfId="2557"/>
    <cellStyle name="20% - Énfasis2 2 2 6 2" xfId="8141"/>
    <cellStyle name="20% - Énfasis2 2 2 7" xfId="2955"/>
    <cellStyle name="20% - Énfasis2 2 2 7 2" xfId="8534"/>
    <cellStyle name="20% - Énfasis2 2 2 8" xfId="3766"/>
    <cellStyle name="20% - Énfasis2 2 2 8 2" xfId="9268"/>
    <cellStyle name="20% - Énfasis2 2 2 9" xfId="4092"/>
    <cellStyle name="20% - Énfasis2 2 2 9 2" xfId="9578"/>
    <cellStyle name="20% - Énfasis2 2 3" xfId="672"/>
    <cellStyle name="20% - Énfasis2 2 3 2" xfId="6285"/>
    <cellStyle name="20% - Énfasis2 2 4" xfId="1077"/>
    <cellStyle name="20% - Énfasis2 2 4 2" xfId="6685"/>
    <cellStyle name="20% - Énfasis2 2 5" xfId="1484"/>
    <cellStyle name="20% - Énfasis2 2 5 2" xfId="7085"/>
    <cellStyle name="20% - Énfasis2 2 6" xfId="1888"/>
    <cellStyle name="20% - Énfasis2 2 6 2" xfId="7483"/>
    <cellStyle name="20% - Énfasis2 2 7" xfId="2293"/>
    <cellStyle name="20% - Énfasis2 2 7 2" xfId="7879"/>
    <cellStyle name="20% - Énfasis2 2 8" xfId="2695"/>
    <cellStyle name="20% - Énfasis2 2 8 2" xfId="8275"/>
    <cellStyle name="20% - Énfasis2 2 9" xfId="3943"/>
    <cellStyle name="20% - Énfasis2 2 9 2" xfId="9436"/>
    <cellStyle name="20% - Énfasis2 3" xfId="321"/>
    <cellStyle name="20% - Énfasis2 3 10" xfId="3658"/>
    <cellStyle name="20% - Énfasis2 3 10 2" xfId="9165"/>
    <cellStyle name="20% - Énfasis2 3 11" xfId="5210"/>
    <cellStyle name="20% - Énfasis2 3 11 2" xfId="10583"/>
    <cellStyle name="20% - Énfasis2 3 12" xfId="5467"/>
    <cellStyle name="20% - Énfasis2 3 12 2" xfId="10825"/>
    <cellStyle name="20% - Énfasis2 3 13" xfId="5968"/>
    <cellStyle name="20% - Énfasis2 3 2" xfId="804"/>
    <cellStyle name="20% - Énfasis2 3 2 2" xfId="6416"/>
    <cellStyle name="20% - Énfasis2 3 3" xfId="1209"/>
    <cellStyle name="20% - Énfasis2 3 3 2" xfId="6816"/>
    <cellStyle name="20% - Énfasis2 3 4" xfId="1616"/>
    <cellStyle name="20% - Énfasis2 3 4 2" xfId="7216"/>
    <cellStyle name="20% - Énfasis2 3 5" xfId="2019"/>
    <cellStyle name="20% - Énfasis2 3 5 2" xfId="7612"/>
    <cellStyle name="20% - Énfasis2 3 6" xfId="2425"/>
    <cellStyle name="20% - Énfasis2 3 6 2" xfId="8010"/>
    <cellStyle name="20% - Énfasis2 3 7" xfId="2824"/>
    <cellStyle name="20% - Énfasis2 3 7 2" xfId="8403"/>
    <cellStyle name="20% - Énfasis2 3 8" xfId="3120"/>
    <cellStyle name="20% - Énfasis2 3 8 2" xfId="8666"/>
    <cellStyle name="20% - Énfasis2 3 9" xfId="4746"/>
    <cellStyle name="20% - Énfasis2 3 9 2" xfId="10144"/>
    <cellStyle name="20% - Énfasis2 4" xfId="504"/>
    <cellStyle name="20% - Énfasis2 4 2" xfId="3047"/>
    <cellStyle name="20% - Énfasis2 4 2 2" xfId="8600"/>
    <cellStyle name="20% - Énfasis2 4 3" xfId="3657"/>
    <cellStyle name="20% - Énfasis2 4 3 2" xfId="9164"/>
    <cellStyle name="20% - Énfasis2 4 4" xfId="4928"/>
    <cellStyle name="20% - Énfasis2 4 4 2" xfId="10321"/>
    <cellStyle name="20% - Énfasis2 4 5" xfId="4023"/>
    <cellStyle name="20% - Énfasis2 4 5 2" xfId="9512"/>
    <cellStyle name="20% - Énfasis2 4 6" xfId="4076"/>
    <cellStyle name="20% - Énfasis2 4 6 2" xfId="9563"/>
    <cellStyle name="20% - Énfasis2 4 7" xfId="5215"/>
    <cellStyle name="20% - Énfasis2 4 7 2" xfId="10588"/>
    <cellStyle name="20% - Énfasis2 4 8" xfId="6124"/>
    <cellStyle name="20% - Énfasis2 5" xfId="662"/>
    <cellStyle name="20% - Énfasis2 5 2" xfId="3173"/>
    <cellStyle name="20% - Énfasis2 5 2 2" xfId="8718"/>
    <cellStyle name="20% - Énfasis2 5 3" xfId="3513"/>
    <cellStyle name="20% - Énfasis2 5 3 2" xfId="9027"/>
    <cellStyle name="20% - Énfasis2 5 4" xfId="3703"/>
    <cellStyle name="20% - Énfasis2 5 4 2" xfId="9207"/>
    <cellStyle name="20% - Énfasis2 5 5" xfId="3211"/>
    <cellStyle name="20% - Énfasis2 5 5 2" xfId="8750"/>
    <cellStyle name="20% - Énfasis2 5 6" xfId="5168"/>
    <cellStyle name="20% - Énfasis2 5 6 2" xfId="10543"/>
    <cellStyle name="20% - Énfasis2 5 7" xfId="5438"/>
    <cellStyle name="20% - Énfasis2 5 7 2" xfId="10797"/>
    <cellStyle name="20% - Énfasis2 5 8" xfId="6275"/>
    <cellStyle name="20% - Énfasis2 6" xfId="1067"/>
    <cellStyle name="20% - Énfasis2 6 2" xfId="3472"/>
    <cellStyle name="20% - Énfasis2 6 2 2" xfId="8990"/>
    <cellStyle name="20% - Énfasis2 6 3" xfId="4105"/>
    <cellStyle name="20% - Énfasis2 6 3 2" xfId="9589"/>
    <cellStyle name="20% - Énfasis2 6 4" xfId="4576"/>
    <cellStyle name="20% - Énfasis2 6 4 2" xfId="10027"/>
    <cellStyle name="20% - Énfasis2 6 5" xfId="2982"/>
    <cellStyle name="20% - Énfasis2 6 5 2" xfId="8560"/>
    <cellStyle name="20% - Énfasis2 6 6" xfId="5130"/>
    <cellStyle name="20% - Énfasis2 6 6 2" xfId="10506"/>
    <cellStyle name="20% - Énfasis2 6 7" xfId="5410"/>
    <cellStyle name="20% - Énfasis2 6 7 2" xfId="10770"/>
    <cellStyle name="20% - Énfasis2 6 8" xfId="6675"/>
    <cellStyle name="20% - Énfasis2 7" xfId="1474"/>
    <cellStyle name="20% - Énfasis2 7 2" xfId="3777"/>
    <cellStyle name="20% - Énfasis2 7 2 2" xfId="9278"/>
    <cellStyle name="20% - Énfasis2 7 3" xfId="3429"/>
    <cellStyle name="20% - Énfasis2 7 3 2" xfId="8953"/>
    <cellStyle name="20% - Énfasis2 7 4" xfId="4889"/>
    <cellStyle name="20% - Énfasis2 7 4 2" xfId="10283"/>
    <cellStyle name="20% - Énfasis2 7 5" xfId="4437"/>
    <cellStyle name="20% - Énfasis2 7 5 2" xfId="9898"/>
    <cellStyle name="20% - Énfasis2 7 6" xfId="5095"/>
    <cellStyle name="20% - Énfasis2 7 6 2" xfId="10474"/>
    <cellStyle name="20% - Énfasis2 7 7" xfId="3794"/>
    <cellStyle name="20% - Énfasis2 7 7 2" xfId="9295"/>
    <cellStyle name="20% - Énfasis2 7 8" xfId="7075"/>
    <cellStyle name="20% - Énfasis2 8" xfId="1816"/>
    <cellStyle name="20% - Énfasis2 8 2" xfId="4040"/>
    <cellStyle name="20% - Énfasis2 8 2 2" xfId="9528"/>
    <cellStyle name="20% - Énfasis2 8 3" xfId="2577"/>
    <cellStyle name="20% - Énfasis2 8 3 2" xfId="8159"/>
    <cellStyle name="20% - Énfasis2 8 4" xfId="5097"/>
    <cellStyle name="20% - Énfasis2 8 4 2" xfId="10476"/>
    <cellStyle name="20% - Énfasis2 8 5" xfId="4339"/>
    <cellStyle name="20% - Énfasis2 8 5 2" xfId="9806"/>
    <cellStyle name="20% - Énfasis2 8 6" xfId="4870"/>
    <cellStyle name="20% - Énfasis2 8 6 2" xfId="10264"/>
    <cellStyle name="20% - Énfasis2 8 7" xfId="4895"/>
    <cellStyle name="20% - Énfasis2 8 7 2" xfId="10289"/>
    <cellStyle name="20% - Énfasis2 8 8" xfId="7412"/>
    <cellStyle name="20% - Énfasis2 9" xfId="980"/>
    <cellStyle name="20% - Énfasis2 9 2" xfId="6590"/>
    <cellStyle name="20% - Énfasis3" xfId="26" builtinId="38" customBuiltin="1"/>
    <cellStyle name="20% - Énfasis3 10" xfId="4294"/>
    <cellStyle name="20% - Énfasis3 10 2" xfId="9762"/>
    <cellStyle name="20% - Énfasis3 11" xfId="3178"/>
    <cellStyle name="20% - Énfasis3 11 2" xfId="8722"/>
    <cellStyle name="20% - Énfasis3 12" xfId="5122"/>
    <cellStyle name="20% - Énfasis3 12 2" xfId="10498"/>
    <cellStyle name="20% - Énfasis3 13" xfId="5406"/>
    <cellStyle name="20% - Énfasis3 13 2" xfId="10766"/>
    <cellStyle name="20% - Énfasis3 14" xfId="5603"/>
    <cellStyle name="20% - Énfasis3 14 2" xfId="10951"/>
    <cellStyle name="20% - Énfasis3 15" xfId="5715"/>
    <cellStyle name="20% - Énfasis3 2" xfId="191"/>
    <cellStyle name="20% - Énfasis3 2 10" xfId="4389"/>
    <cellStyle name="20% - Énfasis3 2 10 2" xfId="9852"/>
    <cellStyle name="20% - Énfasis3 2 11" xfId="3783"/>
    <cellStyle name="20% - Énfasis3 2 11 2" xfId="9284"/>
    <cellStyle name="20% - Énfasis3 2 12" xfId="5120"/>
    <cellStyle name="20% - Énfasis3 2 12 2" xfId="10496"/>
    <cellStyle name="20% - Énfasis3 2 13" xfId="5405"/>
    <cellStyle name="20% - Énfasis3 2 13 2" xfId="10765"/>
    <cellStyle name="20% - Énfasis3 2 14" xfId="5843"/>
    <cellStyle name="20% - Énfasis3 2 2" xfId="456"/>
    <cellStyle name="20% - Énfasis3 2 2 10" xfId="4327"/>
    <cellStyle name="20% - Énfasis3 2 2 10 2" xfId="9794"/>
    <cellStyle name="20% - Énfasis3 2 2 11" xfId="3823"/>
    <cellStyle name="20% - Énfasis3 2 2 11 2" xfId="9321"/>
    <cellStyle name="20% - Énfasis3 2 2 12" xfId="3584"/>
    <cellStyle name="20% - Énfasis3 2 2 12 2" xfId="9095"/>
    <cellStyle name="20% - Énfasis3 2 2 13" xfId="6098"/>
    <cellStyle name="20% - Énfasis3 2 2 2" xfId="938"/>
    <cellStyle name="20% - Énfasis3 2 2 2 2" xfId="6550"/>
    <cellStyle name="20% - Énfasis3 2 2 3" xfId="1343"/>
    <cellStyle name="20% - Énfasis3 2 2 3 2" xfId="6950"/>
    <cellStyle name="20% - Énfasis3 2 2 4" xfId="1750"/>
    <cellStyle name="20% - Énfasis3 2 2 4 2" xfId="7350"/>
    <cellStyle name="20% - Énfasis3 2 2 5" xfId="2153"/>
    <cellStyle name="20% - Énfasis3 2 2 5 2" xfId="7746"/>
    <cellStyle name="20% - Énfasis3 2 2 6" xfId="2559"/>
    <cellStyle name="20% - Énfasis3 2 2 6 2" xfId="8143"/>
    <cellStyle name="20% - Énfasis3 2 2 7" xfId="2957"/>
    <cellStyle name="20% - Énfasis3 2 2 7 2" xfId="8536"/>
    <cellStyle name="20% - Énfasis3 2 2 8" xfId="3161"/>
    <cellStyle name="20% - Énfasis3 2 2 8 2" xfId="8706"/>
    <cellStyle name="20% - Énfasis3 2 2 9" xfId="4962"/>
    <cellStyle name="20% - Énfasis3 2 2 9 2" xfId="10351"/>
    <cellStyle name="20% - Énfasis3 2 3" xfId="674"/>
    <cellStyle name="20% - Énfasis3 2 3 2" xfId="6287"/>
    <cellStyle name="20% - Énfasis3 2 4" xfId="1079"/>
    <cellStyle name="20% - Énfasis3 2 4 2" xfId="6687"/>
    <cellStyle name="20% - Énfasis3 2 5" xfId="1486"/>
    <cellStyle name="20% - Énfasis3 2 5 2" xfId="7087"/>
    <cellStyle name="20% - Énfasis3 2 6" xfId="1890"/>
    <cellStyle name="20% - Énfasis3 2 6 2" xfId="7485"/>
    <cellStyle name="20% - Énfasis3 2 7" xfId="2295"/>
    <cellStyle name="20% - Énfasis3 2 7 2" xfId="7881"/>
    <cellStyle name="20% - Énfasis3 2 8" xfId="2697"/>
    <cellStyle name="20% - Énfasis3 2 8 2" xfId="8277"/>
    <cellStyle name="20% - Énfasis3 2 9" xfId="3333"/>
    <cellStyle name="20% - Énfasis3 2 9 2" xfId="8864"/>
    <cellStyle name="20% - Énfasis3 3" xfId="323"/>
    <cellStyle name="20% - Énfasis3 3 10" xfId="4865"/>
    <cellStyle name="20% - Énfasis3 3 10 2" xfId="10259"/>
    <cellStyle name="20% - Énfasis3 3 11" xfId="3711"/>
    <cellStyle name="20% - Énfasis3 3 11 2" xfId="9214"/>
    <cellStyle name="20% - Énfasis3 3 12" xfId="5078"/>
    <cellStyle name="20% - Énfasis3 3 12 2" xfId="10458"/>
    <cellStyle name="20% - Énfasis3 3 13" xfId="5970"/>
    <cellStyle name="20% - Énfasis3 3 2" xfId="806"/>
    <cellStyle name="20% - Énfasis3 3 2 2" xfId="6418"/>
    <cellStyle name="20% - Énfasis3 3 3" xfId="1211"/>
    <cellStyle name="20% - Énfasis3 3 3 2" xfId="6818"/>
    <cellStyle name="20% - Énfasis3 3 4" xfId="1618"/>
    <cellStyle name="20% - Énfasis3 3 4 2" xfId="7218"/>
    <cellStyle name="20% - Énfasis3 3 5" xfId="2021"/>
    <cellStyle name="20% - Énfasis3 3 5 2" xfId="7614"/>
    <cellStyle name="20% - Énfasis3 3 6" xfId="2427"/>
    <cellStyle name="20% - Énfasis3 3 6 2" xfId="8012"/>
    <cellStyle name="20% - Énfasis3 3 7" xfId="2826"/>
    <cellStyle name="20% - Énfasis3 3 7 2" xfId="8405"/>
    <cellStyle name="20% - Énfasis3 3 8" xfId="4255"/>
    <cellStyle name="20% - Énfasis3 3 8 2" xfId="9725"/>
    <cellStyle name="20% - Énfasis3 3 9" xfId="3759"/>
    <cellStyle name="20% - Énfasis3 3 9 2" xfId="9261"/>
    <cellStyle name="20% - Énfasis3 4" xfId="508"/>
    <cellStyle name="20% - Énfasis3 4 2" xfId="3051"/>
    <cellStyle name="20% - Énfasis3 4 2 2" xfId="8604"/>
    <cellStyle name="20% - Énfasis3 4 3" xfId="3862"/>
    <cellStyle name="20% - Énfasis3 4 3 2" xfId="9360"/>
    <cellStyle name="20% - Énfasis3 4 4" xfId="4143"/>
    <cellStyle name="20% - Énfasis3 4 4 2" xfId="9623"/>
    <cellStyle name="20% - Énfasis3 4 5" xfId="3035"/>
    <cellStyle name="20% - Énfasis3 4 5 2" xfId="8588"/>
    <cellStyle name="20% - Énfasis3 4 6" xfId="3576"/>
    <cellStyle name="20% - Énfasis3 4 6 2" xfId="9087"/>
    <cellStyle name="20% - Énfasis3 4 7" xfId="3826"/>
    <cellStyle name="20% - Énfasis3 4 7 2" xfId="9324"/>
    <cellStyle name="20% - Énfasis3 4 8" xfId="6128"/>
    <cellStyle name="20% - Énfasis3 5" xfId="599"/>
    <cellStyle name="20% - Énfasis3 5 2" xfId="3121"/>
    <cellStyle name="20% - Énfasis3 5 2 2" xfId="8667"/>
    <cellStyle name="20% - Énfasis3 5 3" xfId="4114"/>
    <cellStyle name="20% - Énfasis3 5 3 2" xfId="9598"/>
    <cellStyle name="20% - Énfasis3 5 4" xfId="4058"/>
    <cellStyle name="20% - Énfasis3 5 4 2" xfId="9546"/>
    <cellStyle name="20% - Énfasis3 5 5" xfId="4342"/>
    <cellStyle name="20% - Énfasis3 5 5 2" xfId="9809"/>
    <cellStyle name="20% - Énfasis3 5 6" xfId="3888"/>
    <cellStyle name="20% - Énfasis3 5 6 2" xfId="9384"/>
    <cellStyle name="20% - Énfasis3 5 7" xfId="4730"/>
    <cellStyle name="20% - Énfasis3 5 7 2" xfId="10128"/>
    <cellStyle name="20% - Énfasis3 5 8" xfId="6213"/>
    <cellStyle name="20% - Énfasis3 6" xfId="1004"/>
    <cellStyle name="20% - Énfasis3 6 2" xfId="3422"/>
    <cellStyle name="20% - Énfasis3 6 2 2" xfId="8946"/>
    <cellStyle name="20% - Énfasis3 6 3" xfId="3304"/>
    <cellStyle name="20% - Énfasis3 6 3 2" xfId="8836"/>
    <cellStyle name="20% - Énfasis3 6 4" xfId="3288"/>
    <cellStyle name="20% - Énfasis3 6 4 2" xfId="8823"/>
    <cellStyle name="20% - Énfasis3 6 5" xfId="3066"/>
    <cellStyle name="20% - Énfasis3 6 5 2" xfId="8616"/>
    <cellStyle name="20% - Énfasis3 6 6" xfId="3765"/>
    <cellStyle name="20% - Énfasis3 6 6 2" xfId="9267"/>
    <cellStyle name="20% - Énfasis3 6 7" xfId="5197"/>
    <cellStyle name="20% - Énfasis3 6 7 2" xfId="10571"/>
    <cellStyle name="20% - Énfasis3 6 8" xfId="6613"/>
    <cellStyle name="20% - Énfasis3 7" xfId="1411"/>
    <cellStyle name="20% - Énfasis3 7 2" xfId="3733"/>
    <cellStyle name="20% - Énfasis3 7 2 2" xfId="9236"/>
    <cellStyle name="20% - Énfasis3 7 3" xfId="3607"/>
    <cellStyle name="20% - Énfasis3 7 3 2" xfId="9116"/>
    <cellStyle name="20% - Énfasis3 7 4" xfId="3688"/>
    <cellStyle name="20% - Énfasis3 7 4 2" xfId="9192"/>
    <cellStyle name="20% - Énfasis3 7 5" xfId="5303"/>
    <cellStyle name="20% - Énfasis3 7 5 2" xfId="10671"/>
    <cellStyle name="20% - Énfasis3 7 6" xfId="5536"/>
    <cellStyle name="20% - Énfasis3 7 6 2" xfId="10890"/>
    <cellStyle name="20% - Énfasis3 7 7" xfId="5674"/>
    <cellStyle name="20% - Énfasis3 7 7 2" xfId="11019"/>
    <cellStyle name="20% - Énfasis3 7 8" xfId="7013"/>
    <cellStyle name="20% - Énfasis3 8" xfId="1950"/>
    <cellStyle name="20% - Énfasis3 8 2" xfId="4140"/>
    <cellStyle name="20% - Énfasis3 8 2 2" xfId="9620"/>
    <cellStyle name="20% - Énfasis3 8 3" xfId="3788"/>
    <cellStyle name="20% - Énfasis3 8 3 2" xfId="9289"/>
    <cellStyle name="20% - Énfasis3 8 4" xfId="3253"/>
    <cellStyle name="20% - Énfasis3 8 4 2" xfId="8790"/>
    <cellStyle name="20% - Énfasis3 8 5" xfId="5347"/>
    <cellStyle name="20% - Énfasis3 8 5 2" xfId="10714"/>
    <cellStyle name="20% - Énfasis3 8 6" xfId="5569"/>
    <cellStyle name="20% - Énfasis3 8 6 2" xfId="10922"/>
    <cellStyle name="20% - Énfasis3 8 7" xfId="5698"/>
    <cellStyle name="20% - Énfasis3 8 7 2" xfId="11043"/>
    <cellStyle name="20% - Énfasis3 8 8" xfId="7544"/>
    <cellStyle name="20% - Énfasis3 9" xfId="2488"/>
    <cellStyle name="20% - Énfasis3 9 2" xfId="8072"/>
    <cellStyle name="20% - Énfasis4" xfId="30" builtinId="42" customBuiltin="1"/>
    <cellStyle name="20% - Énfasis4 10" xfId="4479"/>
    <cellStyle name="20% - Énfasis4 10 2" xfId="9934"/>
    <cellStyle name="20% - Énfasis4 11" xfId="3868"/>
    <cellStyle name="20% - Énfasis4 11 2" xfId="9366"/>
    <cellStyle name="20% - Énfasis4 12" xfId="5272"/>
    <cellStyle name="20% - Énfasis4 12 2" xfId="10641"/>
    <cellStyle name="20% - Énfasis4 13" xfId="5512"/>
    <cellStyle name="20% - Énfasis4 13 2" xfId="10867"/>
    <cellStyle name="20% - Énfasis4 14" xfId="5663"/>
    <cellStyle name="20% - Énfasis4 14 2" xfId="11008"/>
    <cellStyle name="20% - Énfasis4 15" xfId="5717"/>
    <cellStyle name="20% - Énfasis4 2" xfId="193"/>
    <cellStyle name="20% - Énfasis4 2 10" xfId="4534"/>
    <cellStyle name="20% - Énfasis4 2 10 2" xfId="9987"/>
    <cellStyle name="20% - Énfasis4 2 11" xfId="5041"/>
    <cellStyle name="20% - Énfasis4 2 11 2" xfId="10426"/>
    <cellStyle name="20% - Énfasis4 2 12" xfId="4390"/>
    <cellStyle name="20% - Énfasis4 2 12 2" xfId="9853"/>
    <cellStyle name="20% - Énfasis4 2 13" xfId="4506"/>
    <cellStyle name="20% - Énfasis4 2 13 2" xfId="9961"/>
    <cellStyle name="20% - Énfasis4 2 14" xfId="5845"/>
    <cellStyle name="20% - Énfasis4 2 2" xfId="458"/>
    <cellStyle name="20% - Énfasis4 2 2 10" xfId="5288"/>
    <cellStyle name="20% - Énfasis4 2 2 10 2" xfId="10657"/>
    <cellStyle name="20% - Énfasis4 2 2 11" xfId="5524"/>
    <cellStyle name="20% - Énfasis4 2 2 11 2" xfId="10879"/>
    <cellStyle name="20% - Énfasis4 2 2 12" xfId="5668"/>
    <cellStyle name="20% - Énfasis4 2 2 12 2" xfId="11013"/>
    <cellStyle name="20% - Énfasis4 2 2 13" xfId="6100"/>
    <cellStyle name="20% - Énfasis4 2 2 2" xfId="940"/>
    <cellStyle name="20% - Énfasis4 2 2 2 2" xfId="6552"/>
    <cellStyle name="20% - Énfasis4 2 2 3" xfId="1345"/>
    <cellStyle name="20% - Énfasis4 2 2 3 2" xfId="6952"/>
    <cellStyle name="20% - Énfasis4 2 2 4" xfId="1752"/>
    <cellStyle name="20% - Énfasis4 2 2 4 2" xfId="7352"/>
    <cellStyle name="20% - Énfasis4 2 2 5" xfId="2155"/>
    <cellStyle name="20% - Énfasis4 2 2 5 2" xfId="7748"/>
    <cellStyle name="20% - Énfasis4 2 2 6" xfId="2561"/>
    <cellStyle name="20% - Énfasis4 2 2 6 2" xfId="8145"/>
    <cellStyle name="20% - Énfasis4 2 2 7" xfId="2959"/>
    <cellStyle name="20% - Énfasis4 2 2 7 2" xfId="8538"/>
    <cellStyle name="20% - Énfasis4 2 2 8" xfId="4499"/>
    <cellStyle name="20% - Énfasis4 2 2 8 2" xfId="9954"/>
    <cellStyle name="20% - Énfasis4 2 2 9" xfId="4373"/>
    <cellStyle name="20% - Énfasis4 2 2 9 2" xfId="9838"/>
    <cellStyle name="20% - Énfasis4 2 3" xfId="676"/>
    <cellStyle name="20% - Énfasis4 2 3 2" xfId="6289"/>
    <cellStyle name="20% - Énfasis4 2 4" xfId="1081"/>
    <cellStyle name="20% - Énfasis4 2 4 2" xfId="6689"/>
    <cellStyle name="20% - Énfasis4 2 5" xfId="1488"/>
    <cellStyle name="20% - Énfasis4 2 5 2" xfId="7089"/>
    <cellStyle name="20% - Énfasis4 2 6" xfId="1892"/>
    <cellStyle name="20% - Énfasis4 2 6 2" xfId="7487"/>
    <cellStyle name="20% - Énfasis4 2 7" xfId="2297"/>
    <cellStyle name="20% - Énfasis4 2 7 2" xfId="7883"/>
    <cellStyle name="20% - Énfasis4 2 8" xfId="2699"/>
    <cellStyle name="20% - Énfasis4 2 8 2" xfId="8279"/>
    <cellStyle name="20% - Énfasis4 2 9" xfId="4153"/>
    <cellStyle name="20% - Énfasis4 2 9 2" xfId="9632"/>
    <cellStyle name="20% - Énfasis4 3" xfId="325"/>
    <cellStyle name="20% - Énfasis4 3 10" xfId="4521"/>
    <cellStyle name="20% - Énfasis4 3 10 2" xfId="9974"/>
    <cellStyle name="20% - Énfasis4 3 11" xfId="2676"/>
    <cellStyle name="20% - Énfasis4 3 11 2" xfId="8256"/>
    <cellStyle name="20% - Énfasis4 3 12" xfId="4168"/>
    <cellStyle name="20% - Énfasis4 3 12 2" xfId="9646"/>
    <cellStyle name="20% - Énfasis4 3 13" xfId="5972"/>
    <cellStyle name="20% - Énfasis4 3 2" xfId="808"/>
    <cellStyle name="20% - Énfasis4 3 2 2" xfId="6420"/>
    <cellStyle name="20% - Énfasis4 3 3" xfId="1213"/>
    <cellStyle name="20% - Énfasis4 3 3 2" xfId="6820"/>
    <cellStyle name="20% - Énfasis4 3 4" xfId="1620"/>
    <cellStyle name="20% - Énfasis4 3 4 2" xfId="7220"/>
    <cellStyle name="20% - Énfasis4 3 5" xfId="2023"/>
    <cellStyle name="20% - Énfasis4 3 5 2" xfId="7616"/>
    <cellStyle name="20% - Énfasis4 3 6" xfId="2429"/>
    <cellStyle name="20% - Énfasis4 3 6 2" xfId="8014"/>
    <cellStyle name="20% - Énfasis4 3 7" xfId="2828"/>
    <cellStyle name="20% - Énfasis4 3 7 2" xfId="8407"/>
    <cellStyle name="20% - Énfasis4 3 8" xfId="3637"/>
    <cellStyle name="20% - Énfasis4 3 8 2" xfId="9145"/>
    <cellStyle name="20% - Énfasis4 3 9" xfId="4908"/>
    <cellStyle name="20% - Énfasis4 3 9 2" xfId="10301"/>
    <cellStyle name="20% - Énfasis4 4" xfId="512"/>
    <cellStyle name="20% - Énfasis4 4 2" xfId="3055"/>
    <cellStyle name="20% - Énfasis4 4 2 2" xfId="8607"/>
    <cellStyle name="20% - Énfasis4 4 3" xfId="4061"/>
    <cellStyle name="20% - Énfasis4 4 3 2" xfId="9549"/>
    <cellStyle name="20% - Énfasis4 4 4" xfId="3314"/>
    <cellStyle name="20% - Énfasis4 4 4 2" xfId="8845"/>
    <cellStyle name="20% - Énfasis4 4 5" xfId="4502"/>
    <cellStyle name="20% - Énfasis4 4 5 2" xfId="9957"/>
    <cellStyle name="20% - Énfasis4 4 6" xfId="5038"/>
    <cellStyle name="20% - Énfasis4 4 6 2" xfId="10423"/>
    <cellStyle name="20% - Énfasis4 4 7" xfId="3851"/>
    <cellStyle name="20% - Énfasis4 4 7 2" xfId="9349"/>
    <cellStyle name="20% - Énfasis4 4 8" xfId="6132"/>
    <cellStyle name="20% - Énfasis4 5" xfId="735"/>
    <cellStyle name="20% - Énfasis4 5 2" xfId="3228"/>
    <cellStyle name="20% - Énfasis4 5 2 2" xfId="8765"/>
    <cellStyle name="20% - Énfasis4 5 3" xfId="3852"/>
    <cellStyle name="20% - Énfasis4 5 3 2" xfId="9350"/>
    <cellStyle name="20% - Énfasis4 5 4" xfId="3189"/>
    <cellStyle name="20% - Énfasis4 5 4 2" xfId="8729"/>
    <cellStyle name="20% - Énfasis4 5 5" xfId="4299"/>
    <cellStyle name="20% - Énfasis4 5 5 2" xfId="9766"/>
    <cellStyle name="20% - Énfasis4 5 6" xfId="3336"/>
    <cellStyle name="20% - Énfasis4 5 6 2" xfId="8866"/>
    <cellStyle name="20% - Énfasis4 5 7" xfId="4752"/>
    <cellStyle name="20% - Énfasis4 5 7 2" xfId="10150"/>
    <cellStyle name="20% - Énfasis4 5 8" xfId="6348"/>
    <cellStyle name="20% - Énfasis4 6" xfId="1140"/>
    <cellStyle name="20% - Énfasis4 6 2" xfId="3530"/>
    <cellStyle name="20% - Énfasis4 6 2 2" xfId="9043"/>
    <cellStyle name="20% - Énfasis4 6 3" xfId="3951"/>
    <cellStyle name="20% - Énfasis4 6 3 2" xfId="9444"/>
    <cellStyle name="20% - Énfasis4 6 4" xfId="4377"/>
    <cellStyle name="20% - Énfasis4 6 4 2" xfId="9842"/>
    <cellStyle name="20% - Énfasis4 6 5" xfId="5074"/>
    <cellStyle name="20% - Énfasis4 6 5 2" xfId="10454"/>
    <cellStyle name="20% - Énfasis4 6 6" xfId="5364"/>
    <cellStyle name="20% - Énfasis4 6 6 2" xfId="10729"/>
    <cellStyle name="20% - Énfasis4 6 7" xfId="5579"/>
    <cellStyle name="20% - Énfasis4 6 7 2" xfId="10931"/>
    <cellStyle name="20% - Énfasis4 6 8" xfId="6748"/>
    <cellStyle name="20% - Énfasis4 7" xfId="1547"/>
    <cellStyle name="20% - Énfasis4 7 2" xfId="3829"/>
    <cellStyle name="20% - Énfasis4 7 2 2" xfId="9327"/>
    <cellStyle name="20% - Énfasis4 7 3" xfId="4030"/>
    <cellStyle name="20% - Énfasis4 7 3 2" xfId="9519"/>
    <cellStyle name="20% - Énfasis4 7 4" xfId="3824"/>
    <cellStyle name="20% - Énfasis4 7 4 2" xfId="9322"/>
    <cellStyle name="20% - Énfasis4 7 5" xfId="4222"/>
    <cellStyle name="20% - Énfasis4 7 5 2" xfId="9694"/>
    <cellStyle name="20% - Énfasis4 7 6" xfId="4932"/>
    <cellStyle name="20% - Énfasis4 7 6 2" xfId="10325"/>
    <cellStyle name="20% - Énfasis4 7 7" xfId="3752"/>
    <cellStyle name="20% - Énfasis4 7 7 2" xfId="9254"/>
    <cellStyle name="20% - Énfasis4 7 8" xfId="7148"/>
    <cellStyle name="20% - Énfasis4 8" xfId="2133"/>
    <cellStyle name="20% - Énfasis4 8 2" xfId="4282"/>
    <cellStyle name="20% - Énfasis4 8 2 2" xfId="9751"/>
    <cellStyle name="20% - Énfasis4 8 3" xfId="4775"/>
    <cellStyle name="20% - Énfasis4 8 3 2" xfId="10172"/>
    <cellStyle name="20% - Énfasis4 8 4" xfId="5113"/>
    <cellStyle name="20% - Énfasis4 8 4 2" xfId="10490"/>
    <cellStyle name="20% - Énfasis4 8 5" xfId="5399"/>
    <cellStyle name="20% - Énfasis4 8 5 2" xfId="10760"/>
    <cellStyle name="20% - Énfasis4 8 6" xfId="5598"/>
    <cellStyle name="20% - Énfasis4 8 6 2" xfId="10947"/>
    <cellStyle name="20% - Énfasis4 8 7" xfId="5703"/>
    <cellStyle name="20% - Énfasis4 8 7 2" xfId="11045"/>
    <cellStyle name="20% - Énfasis4 8 8" xfId="7726"/>
    <cellStyle name="20% - Énfasis4 9" xfId="2575"/>
    <cellStyle name="20% - Énfasis4 9 2" xfId="8157"/>
    <cellStyle name="20% - Énfasis5" xfId="34" builtinId="46" customBuiltin="1"/>
    <cellStyle name="20% - Énfasis5 10" xfId="3279"/>
    <cellStyle name="20% - Énfasis5 10 2" xfId="8814"/>
    <cellStyle name="20% - Énfasis5 11" xfId="3482"/>
    <cellStyle name="20% - Énfasis5 11 2" xfId="8998"/>
    <cellStyle name="20% - Énfasis5 12" xfId="4216"/>
    <cellStyle name="20% - Énfasis5 12 2" xfId="9688"/>
    <cellStyle name="20% - Énfasis5 13" xfId="3092"/>
    <cellStyle name="20% - Énfasis5 13 2" xfId="8639"/>
    <cellStyle name="20% - Énfasis5 14" xfId="5162"/>
    <cellStyle name="20% - Énfasis5 14 2" xfId="10537"/>
    <cellStyle name="20% - Énfasis5 15" xfId="5719"/>
    <cellStyle name="20% - Énfasis5 2" xfId="196"/>
    <cellStyle name="20% - Énfasis5 2 10" xfId="4260"/>
    <cellStyle name="20% - Énfasis5 2 10 2" xfId="9730"/>
    <cellStyle name="20% - Énfasis5 2 11" xfId="4412"/>
    <cellStyle name="20% - Énfasis5 2 11 2" xfId="9874"/>
    <cellStyle name="20% - Énfasis5 2 12" xfId="5248"/>
    <cellStyle name="20% - Énfasis5 2 12 2" xfId="10620"/>
    <cellStyle name="20% - Énfasis5 2 13" xfId="5491"/>
    <cellStyle name="20% - Énfasis5 2 13 2" xfId="10849"/>
    <cellStyle name="20% - Énfasis5 2 14" xfId="5847"/>
    <cellStyle name="20% - Énfasis5 2 2" xfId="461"/>
    <cellStyle name="20% - Énfasis5 2 2 10" xfId="3192"/>
    <cellStyle name="20% - Énfasis5 2 2 10 2" xfId="8732"/>
    <cellStyle name="20% - Énfasis5 2 2 11" xfId="5224"/>
    <cellStyle name="20% - Énfasis5 2 2 11 2" xfId="10597"/>
    <cellStyle name="20% - Énfasis5 2 2 12" xfId="5475"/>
    <cellStyle name="20% - Énfasis5 2 2 12 2" xfId="10833"/>
    <cellStyle name="20% - Énfasis5 2 2 13" xfId="6102"/>
    <cellStyle name="20% - Énfasis5 2 2 2" xfId="943"/>
    <cellStyle name="20% - Énfasis5 2 2 2 2" xfId="6555"/>
    <cellStyle name="20% - Énfasis5 2 2 3" xfId="1348"/>
    <cellStyle name="20% - Énfasis5 2 2 3 2" xfId="6955"/>
    <cellStyle name="20% - Énfasis5 2 2 4" xfId="1755"/>
    <cellStyle name="20% - Énfasis5 2 2 4 2" xfId="7355"/>
    <cellStyle name="20% - Énfasis5 2 2 5" xfId="2157"/>
    <cellStyle name="20% - Énfasis5 2 2 5 2" xfId="7750"/>
    <cellStyle name="20% - Énfasis5 2 2 6" xfId="2564"/>
    <cellStyle name="20% - Énfasis5 2 2 6 2" xfId="8147"/>
    <cellStyle name="20% - Énfasis5 2 2 7" xfId="2962"/>
    <cellStyle name="20% - Énfasis5 2 2 7 2" xfId="8541"/>
    <cellStyle name="20% - Énfasis5 2 2 8" xfId="3600"/>
    <cellStyle name="20% - Énfasis5 2 2 8 2" xfId="9109"/>
    <cellStyle name="20% - Énfasis5 2 2 9" xfId="4877"/>
    <cellStyle name="20% - Énfasis5 2 2 9 2" xfId="10271"/>
    <cellStyle name="20% - Énfasis5 2 3" xfId="679"/>
    <cellStyle name="20% - Énfasis5 2 3 2" xfId="6292"/>
    <cellStyle name="20% - Énfasis5 2 4" xfId="1084"/>
    <cellStyle name="20% - Énfasis5 2 4 2" xfId="6692"/>
    <cellStyle name="20% - Énfasis5 2 5" xfId="1491"/>
    <cellStyle name="20% - Énfasis5 2 5 2" xfId="7092"/>
    <cellStyle name="20% - Énfasis5 2 6" xfId="1894"/>
    <cellStyle name="20% - Énfasis5 2 6 2" xfId="7489"/>
    <cellStyle name="20% - Énfasis5 2 7" xfId="2300"/>
    <cellStyle name="20% - Énfasis5 2 7 2" xfId="7886"/>
    <cellStyle name="20% - Énfasis5 2 8" xfId="2702"/>
    <cellStyle name="20% - Énfasis5 2 8 2" xfId="8282"/>
    <cellStyle name="20% - Énfasis5 2 9" xfId="3237"/>
    <cellStyle name="20% - Énfasis5 2 9 2" xfId="8774"/>
    <cellStyle name="20% - Énfasis5 3" xfId="327"/>
    <cellStyle name="20% - Énfasis5 3 10" xfId="5242"/>
    <cellStyle name="20% - Énfasis5 3 10 2" xfId="10615"/>
    <cellStyle name="20% - Énfasis5 3 11" xfId="5488"/>
    <cellStyle name="20% - Énfasis5 3 11 2" xfId="10846"/>
    <cellStyle name="20% - Énfasis5 3 12" xfId="5648"/>
    <cellStyle name="20% - Énfasis5 3 12 2" xfId="10995"/>
    <cellStyle name="20% - Énfasis5 3 13" xfId="5974"/>
    <cellStyle name="20% - Énfasis5 3 2" xfId="810"/>
    <cellStyle name="20% - Énfasis5 3 2 2" xfId="6422"/>
    <cellStyle name="20% - Énfasis5 3 3" xfId="1215"/>
    <cellStyle name="20% - Énfasis5 3 3 2" xfId="6822"/>
    <cellStyle name="20% - Énfasis5 3 4" xfId="1622"/>
    <cellStyle name="20% - Énfasis5 3 4 2" xfId="7222"/>
    <cellStyle name="20% - Énfasis5 3 5" xfId="2025"/>
    <cellStyle name="20% - Énfasis5 3 5 2" xfId="7618"/>
    <cellStyle name="20% - Énfasis5 3 6" xfId="2431"/>
    <cellStyle name="20% - Énfasis5 3 6 2" xfId="8016"/>
    <cellStyle name="20% - Énfasis5 3 7" xfId="2830"/>
    <cellStyle name="20% - Énfasis5 3 7 2" xfId="8409"/>
    <cellStyle name="20% - Énfasis5 3 8" xfId="4443"/>
    <cellStyle name="20% - Énfasis5 3 8 2" xfId="9903"/>
    <cellStyle name="20% - Énfasis5 3 9" xfId="3129"/>
    <cellStyle name="20% - Énfasis5 3 9 2" xfId="8675"/>
    <cellStyle name="20% - Énfasis5 4" xfId="516"/>
    <cellStyle name="20% - Énfasis5 4 2" xfId="3058"/>
    <cellStyle name="20% - Énfasis5 4 2 2" xfId="8610"/>
    <cellStyle name="20% - Énfasis5 4 3" xfId="3146"/>
    <cellStyle name="20% - Énfasis5 4 3 2" xfId="8692"/>
    <cellStyle name="20% - Énfasis5 4 4" xfId="4766"/>
    <cellStyle name="20% - Énfasis5 4 4 2" xfId="10163"/>
    <cellStyle name="20% - Énfasis5 4 5" xfId="3649"/>
    <cellStyle name="20% - Énfasis5 4 5 2" xfId="9156"/>
    <cellStyle name="20% - Énfasis5 4 6" xfId="4959"/>
    <cellStyle name="20% - Énfasis5 4 6 2" xfId="10348"/>
    <cellStyle name="20% - Énfasis5 4 7" xfId="3898"/>
    <cellStyle name="20% - Énfasis5 4 7 2" xfId="9393"/>
    <cellStyle name="20% - Énfasis5 4 8" xfId="6136"/>
    <cellStyle name="20% - Énfasis5 5" xfId="918"/>
    <cellStyle name="20% - Énfasis5 5 2" xfId="3358"/>
    <cellStyle name="20% - Énfasis5 5 2 2" xfId="8887"/>
    <cellStyle name="20% - Énfasis5 5 3" xfId="3256"/>
    <cellStyle name="20% - Énfasis5 5 3 2" xfId="8793"/>
    <cellStyle name="20% - Énfasis5 5 4" xfId="4487"/>
    <cellStyle name="20% - Énfasis5 5 4 2" xfId="9942"/>
    <cellStyle name="20% - Énfasis5 5 5" xfId="4739"/>
    <cellStyle name="20% - Énfasis5 5 5 2" xfId="10137"/>
    <cellStyle name="20% - Énfasis5 5 6" xfId="4411"/>
    <cellStyle name="20% - Énfasis5 5 6 2" xfId="9873"/>
    <cellStyle name="20% - Énfasis5 5 7" xfId="4914"/>
    <cellStyle name="20% - Énfasis5 5 7 2" xfId="10307"/>
    <cellStyle name="20% - Énfasis5 5 8" xfId="6530"/>
    <cellStyle name="20% - Énfasis5 6" xfId="1323"/>
    <cellStyle name="20% - Énfasis5 6 2" xfId="3662"/>
    <cellStyle name="20% - Énfasis5 6 2 2" xfId="9168"/>
    <cellStyle name="20% - Énfasis5 6 3" xfId="3344"/>
    <cellStyle name="20% - Énfasis5 6 3 2" xfId="8874"/>
    <cellStyle name="20% - Énfasis5 6 4" xfId="4097"/>
    <cellStyle name="20% - Énfasis5 6 4 2" xfId="9582"/>
    <cellStyle name="20% - Énfasis5 6 5" xfId="4552"/>
    <cellStyle name="20% - Énfasis5 6 5 2" xfId="10003"/>
    <cellStyle name="20% - Énfasis5 6 6" xfId="5083"/>
    <cellStyle name="20% - Énfasis5 6 6 2" xfId="10463"/>
    <cellStyle name="20% - Énfasis5 6 7" xfId="5369"/>
    <cellStyle name="20% - Énfasis5 6 7 2" xfId="10733"/>
    <cellStyle name="20% - Énfasis5 6 8" xfId="6930"/>
    <cellStyle name="20% - Énfasis5 7" xfId="1730"/>
    <cellStyle name="20% - Énfasis5 7 2" xfId="3976"/>
    <cellStyle name="20% - Énfasis5 7 2 2" xfId="9468"/>
    <cellStyle name="20% - Énfasis5 7 3" xfId="4068"/>
    <cellStyle name="20% - Énfasis5 7 3 2" xfId="9555"/>
    <cellStyle name="20% - Énfasis5 7 4" xfId="5045"/>
    <cellStyle name="20% - Énfasis5 7 4 2" xfId="10430"/>
    <cellStyle name="20% - Énfasis5 7 5" xfId="3821"/>
    <cellStyle name="20% - Énfasis5 7 5 2" xfId="9319"/>
    <cellStyle name="20% - Énfasis5 7 6" xfId="5176"/>
    <cellStyle name="20% - Énfasis5 7 6 2" xfId="10550"/>
    <cellStyle name="20% - Énfasis5 7 7" xfId="5444"/>
    <cellStyle name="20% - Énfasis5 7 7 2" xfId="10803"/>
    <cellStyle name="20% - Énfasis5 7 8" xfId="7330"/>
    <cellStyle name="20% - Énfasis5 8" xfId="1921"/>
    <cellStyle name="20% - Énfasis5 8 2" xfId="4119"/>
    <cellStyle name="20% - Énfasis5 8 2 2" xfId="9602"/>
    <cellStyle name="20% - Énfasis5 8 3" xfId="3487"/>
    <cellStyle name="20% - Énfasis5 8 3 2" xfId="9003"/>
    <cellStyle name="20% - Énfasis5 8 4" xfId="3776"/>
    <cellStyle name="20% - Énfasis5 8 4 2" xfId="9277"/>
    <cellStyle name="20% - Énfasis5 8 5" xfId="3196"/>
    <cellStyle name="20% - Énfasis5 8 5 2" xfId="8736"/>
    <cellStyle name="20% - Énfasis5 8 6" xfId="4893"/>
    <cellStyle name="20% - Énfasis5 8 6 2" xfId="10287"/>
    <cellStyle name="20% - Énfasis5 8 7" xfId="3881"/>
    <cellStyle name="20% - Énfasis5 8 7 2" xfId="9378"/>
    <cellStyle name="20% - Énfasis5 8 8" xfId="7515"/>
    <cellStyle name="20% - Énfasis5 9" xfId="2459"/>
    <cellStyle name="20% - Énfasis5 9 2" xfId="8043"/>
    <cellStyle name="20% - Énfasis6" xfId="38" builtinId="50" customBuiltin="1"/>
    <cellStyle name="20% - Énfasis6 10" xfId="3470"/>
    <cellStyle name="20% - Énfasis6 10 2" xfId="8988"/>
    <cellStyle name="20% - Énfasis6 11" xfId="5031"/>
    <cellStyle name="20% - Énfasis6 11 2" xfId="10416"/>
    <cellStyle name="20% - Énfasis6 12" xfId="3580"/>
    <cellStyle name="20% - Énfasis6 12 2" xfId="9091"/>
    <cellStyle name="20% - Énfasis6 13" xfId="3737"/>
    <cellStyle name="20% - Énfasis6 13 2" xfId="9240"/>
    <cellStyle name="20% - Énfasis6 14" xfId="5305"/>
    <cellStyle name="20% - Énfasis6 14 2" xfId="10673"/>
    <cellStyle name="20% - Énfasis6 15" xfId="5721"/>
    <cellStyle name="20% - Énfasis6 2" xfId="198"/>
    <cellStyle name="20% - Énfasis6 2 10" xfId="3430"/>
    <cellStyle name="20% - Énfasis6 2 10 2" xfId="8954"/>
    <cellStyle name="20% - Énfasis6 2 11" xfId="4269"/>
    <cellStyle name="20% - Énfasis6 2 11 2" xfId="9739"/>
    <cellStyle name="20% - Énfasis6 2 12" xfId="4577"/>
    <cellStyle name="20% - Énfasis6 2 12 2" xfId="10028"/>
    <cellStyle name="20% - Énfasis6 2 13" xfId="3153"/>
    <cellStyle name="20% - Énfasis6 2 13 2" xfId="8699"/>
    <cellStyle name="20% - Énfasis6 2 14" xfId="5849"/>
    <cellStyle name="20% - Énfasis6 2 2" xfId="463"/>
    <cellStyle name="20% - Énfasis6 2 2 10" xfId="5209"/>
    <cellStyle name="20% - Énfasis6 2 2 10 2" xfId="10582"/>
    <cellStyle name="20% - Énfasis6 2 2 11" xfId="5466"/>
    <cellStyle name="20% - Énfasis6 2 2 11 2" xfId="10824"/>
    <cellStyle name="20% - Énfasis6 2 2 12" xfId="5634"/>
    <cellStyle name="20% - Énfasis6 2 2 12 2" xfId="10981"/>
    <cellStyle name="20% - Énfasis6 2 2 13" xfId="6104"/>
    <cellStyle name="20% - Énfasis6 2 2 2" xfId="945"/>
    <cellStyle name="20% - Énfasis6 2 2 2 2" xfId="6557"/>
    <cellStyle name="20% - Énfasis6 2 2 3" xfId="1350"/>
    <cellStyle name="20% - Énfasis6 2 2 3 2" xfId="6957"/>
    <cellStyle name="20% - Énfasis6 2 2 4" xfId="1757"/>
    <cellStyle name="20% - Énfasis6 2 2 4 2" xfId="7357"/>
    <cellStyle name="20% - Énfasis6 2 2 5" xfId="2159"/>
    <cellStyle name="20% - Énfasis6 2 2 5 2" xfId="7752"/>
    <cellStyle name="20% - Énfasis6 2 2 6" xfId="2566"/>
    <cellStyle name="20% - Énfasis6 2 2 6 2" xfId="8149"/>
    <cellStyle name="20% - Énfasis6 2 2 7" xfId="2964"/>
    <cellStyle name="20% - Énfasis6 2 2 7 2" xfId="8543"/>
    <cellStyle name="20% - Énfasis6 2 2 8" xfId="4405"/>
    <cellStyle name="20% - Énfasis6 2 2 8 2" xfId="9867"/>
    <cellStyle name="20% - Énfasis6 2 2 9" xfId="3971"/>
    <cellStyle name="20% - Énfasis6 2 2 9 2" xfId="9463"/>
    <cellStyle name="20% - Énfasis6 2 3" xfId="681"/>
    <cellStyle name="20% - Énfasis6 2 3 2" xfId="6294"/>
    <cellStyle name="20% - Énfasis6 2 4" xfId="1086"/>
    <cellStyle name="20% - Énfasis6 2 4 2" xfId="6694"/>
    <cellStyle name="20% - Énfasis6 2 5" xfId="1493"/>
    <cellStyle name="20% - Énfasis6 2 5 2" xfId="7094"/>
    <cellStyle name="20% - Énfasis6 2 6" xfId="1896"/>
    <cellStyle name="20% - Énfasis6 2 6 2" xfId="7491"/>
    <cellStyle name="20% - Énfasis6 2 7" xfId="2302"/>
    <cellStyle name="20% - Énfasis6 2 7 2" xfId="7888"/>
    <cellStyle name="20% - Énfasis6 2 8" xfId="2704"/>
    <cellStyle name="20% - Énfasis6 2 8 2" xfId="8284"/>
    <cellStyle name="20% - Énfasis6 2 9" xfId="3780"/>
    <cellStyle name="20% - Énfasis6 2 9 2" xfId="9281"/>
    <cellStyle name="20% - Énfasis6 3" xfId="329"/>
    <cellStyle name="20% - Énfasis6 3 10" xfId="3451"/>
    <cellStyle name="20% - Énfasis6 3 10 2" xfId="8971"/>
    <cellStyle name="20% - Énfasis6 3 11" xfId="4388"/>
    <cellStyle name="20% - Énfasis6 3 11 2" xfId="9851"/>
    <cellStyle name="20% - Énfasis6 3 12" xfId="3205"/>
    <cellStyle name="20% - Énfasis6 3 12 2" xfId="8745"/>
    <cellStyle name="20% - Énfasis6 3 13" xfId="5976"/>
    <cellStyle name="20% - Énfasis6 3 2" xfId="812"/>
    <cellStyle name="20% - Énfasis6 3 2 2" xfId="6424"/>
    <cellStyle name="20% - Énfasis6 3 3" xfId="1217"/>
    <cellStyle name="20% - Énfasis6 3 3 2" xfId="6824"/>
    <cellStyle name="20% - Énfasis6 3 4" xfId="1624"/>
    <cellStyle name="20% - Énfasis6 3 4 2" xfId="7224"/>
    <cellStyle name="20% - Énfasis6 3 5" xfId="2027"/>
    <cellStyle name="20% - Énfasis6 3 5 2" xfId="7620"/>
    <cellStyle name="20% - Énfasis6 3 6" xfId="2433"/>
    <cellStyle name="20% - Énfasis6 3 6 2" xfId="8018"/>
    <cellStyle name="20% - Énfasis6 3 7" xfId="2832"/>
    <cellStyle name="20% - Énfasis6 3 7 2" xfId="8411"/>
    <cellStyle name="20% - Énfasis6 3 8" xfId="3841"/>
    <cellStyle name="20% - Énfasis6 3 8 2" xfId="9339"/>
    <cellStyle name="20% - Énfasis6 3 9" xfId="4161"/>
    <cellStyle name="20% - Énfasis6 3 9 2" xfId="9640"/>
    <cellStyle name="20% - Énfasis6 4" xfId="520"/>
    <cellStyle name="20% - Énfasis6 4 2" xfId="3062"/>
    <cellStyle name="20% - Énfasis6 4 2 2" xfId="8613"/>
    <cellStyle name="20% - Énfasis6 4 3" xfId="3653"/>
    <cellStyle name="20% - Énfasis6 4 3 2" xfId="9160"/>
    <cellStyle name="20% - Énfasis6 4 4" xfId="4923"/>
    <cellStyle name="20% - Énfasis6 4 4 2" xfId="10316"/>
    <cellStyle name="20% - Énfasis6 4 5" xfId="3722"/>
    <cellStyle name="20% - Énfasis6 4 5 2" xfId="9225"/>
    <cellStyle name="20% - Énfasis6 4 6" xfId="4048"/>
    <cellStyle name="20% - Énfasis6 4 6 2" xfId="9536"/>
    <cellStyle name="20% - Énfasis6 4 7" xfId="3874"/>
    <cellStyle name="20% - Énfasis6 4 7 2" xfId="9372"/>
    <cellStyle name="20% - Énfasis6 4 8" xfId="6140"/>
    <cellStyle name="20% - Énfasis6 5" xfId="706"/>
    <cellStyle name="20% - Énfasis6 5 2" xfId="3203"/>
    <cellStyle name="20% - Énfasis6 5 2 2" xfId="8743"/>
    <cellStyle name="20% - Énfasis6 5 3" xfId="3568"/>
    <cellStyle name="20% - Énfasis6 5 3 2" xfId="9079"/>
    <cellStyle name="20% - Énfasis6 5 4" xfId="4841"/>
    <cellStyle name="20% - Énfasis6 5 4 2" xfId="10237"/>
    <cellStyle name="20% - Énfasis6 5 5" xfId="3715"/>
    <cellStyle name="20% - Énfasis6 5 5 2" xfId="9218"/>
    <cellStyle name="20% - Énfasis6 5 6" xfId="3292"/>
    <cellStyle name="20% - Énfasis6 5 6 2" xfId="8827"/>
    <cellStyle name="20% - Énfasis6 5 7" xfId="3483"/>
    <cellStyle name="20% - Énfasis6 5 7 2" xfId="8999"/>
    <cellStyle name="20% - Énfasis6 5 8" xfId="6319"/>
    <cellStyle name="20% - Énfasis6 6" xfId="1111"/>
    <cellStyle name="20% - Énfasis6 6 2" xfId="3508"/>
    <cellStyle name="20% - Énfasis6 6 2 2" xfId="9022"/>
    <cellStyle name="20% - Énfasis6 6 3" xfId="4459"/>
    <cellStyle name="20% - Énfasis6 6 3 2" xfId="9916"/>
    <cellStyle name="20% - Énfasis6 6 4" xfId="2886"/>
    <cellStyle name="20% - Énfasis6 6 4 2" xfId="8465"/>
    <cellStyle name="20% - Énfasis6 6 5" xfId="5256"/>
    <cellStyle name="20% - Énfasis6 6 5 2" xfId="10627"/>
    <cellStyle name="20% - Énfasis6 6 6" xfId="5497"/>
    <cellStyle name="20% - Énfasis6 6 6 2" xfId="10854"/>
    <cellStyle name="20% - Énfasis6 6 7" xfId="5653"/>
    <cellStyle name="20% - Énfasis6 6 7 2" xfId="10999"/>
    <cellStyle name="20% - Énfasis6 6 8" xfId="6719"/>
    <cellStyle name="20% - Énfasis6 7" xfId="1518"/>
    <cellStyle name="20% - Énfasis6 7 2" xfId="3805"/>
    <cellStyle name="20% - Énfasis6 7 2 2" xfId="9304"/>
    <cellStyle name="20% - Énfasis6 7 3" xfId="3469"/>
    <cellStyle name="20% - Énfasis6 7 3 2" xfId="8987"/>
    <cellStyle name="20% - Énfasis6 7 4" xfId="4935"/>
    <cellStyle name="20% - Énfasis6 7 4 2" xfId="10328"/>
    <cellStyle name="20% - Énfasis6 7 5" xfId="4248"/>
    <cellStyle name="20% - Énfasis6 7 5 2" xfId="9718"/>
    <cellStyle name="20% - Énfasis6 7 6" xfId="4788"/>
    <cellStyle name="20% - Énfasis6 7 6 2" xfId="10185"/>
    <cellStyle name="20% - Énfasis6 7 7" xfId="4489"/>
    <cellStyle name="20% - Énfasis6 7 7 2" xfId="9944"/>
    <cellStyle name="20% - Énfasis6 7 8" xfId="7119"/>
    <cellStyle name="20% - Énfasis6 8" xfId="2174"/>
    <cellStyle name="20% - Énfasis6 8 2" xfId="4314"/>
    <cellStyle name="20% - Énfasis6 8 2 2" xfId="9781"/>
    <cellStyle name="20% - Énfasis6 8 3" xfId="4800"/>
    <cellStyle name="20% - Énfasis6 8 3 2" xfId="10197"/>
    <cellStyle name="20% - Énfasis6 8 4" xfId="5138"/>
    <cellStyle name="20% - Énfasis6 8 4 2" xfId="10514"/>
    <cellStyle name="20% - Énfasis6 8 5" xfId="5417"/>
    <cellStyle name="20% - Énfasis6 8 5 2" xfId="10777"/>
    <cellStyle name="20% - Énfasis6 8 6" xfId="5608"/>
    <cellStyle name="20% - Énfasis6 8 6 2" xfId="10956"/>
    <cellStyle name="20% - Énfasis6 8 7" xfId="5707"/>
    <cellStyle name="20% - Énfasis6 8 7 2" xfId="11049"/>
    <cellStyle name="20% - Énfasis6 8 8" xfId="7766"/>
    <cellStyle name="20% - Énfasis6 9" xfId="2582"/>
    <cellStyle name="20% - Énfasis6 9 2" xfId="8164"/>
    <cellStyle name="40% - Énfasis1" xfId="19" builtinId="31" customBuiltin="1"/>
    <cellStyle name="40% - Énfasis1 10" xfId="3239"/>
    <cellStyle name="40% - Énfasis1 10 2" xfId="8776"/>
    <cellStyle name="40% - Énfasis1 11" xfId="4483"/>
    <cellStyle name="40% - Énfasis1 11 2" xfId="9938"/>
    <cellStyle name="40% - Énfasis1 12" xfId="3992"/>
    <cellStyle name="40% - Énfasis1 12 2" xfId="9484"/>
    <cellStyle name="40% - Énfasis1 13" xfId="4006"/>
    <cellStyle name="40% - Énfasis1 13 2" xfId="9497"/>
    <cellStyle name="40% - Énfasis1 14" xfId="3136"/>
    <cellStyle name="40% - Énfasis1 14 2" xfId="8682"/>
    <cellStyle name="40% - Énfasis1 15" xfId="5712"/>
    <cellStyle name="40% - Énfasis1 2" xfId="188"/>
    <cellStyle name="40% - Énfasis1 2 10" xfId="4067"/>
    <cellStyle name="40% - Énfasis1 2 10 2" xfId="9554"/>
    <cellStyle name="40% - Énfasis1 2 11" xfId="4228"/>
    <cellStyle name="40% - Énfasis1 2 11 2" xfId="9700"/>
    <cellStyle name="40% - Énfasis1 2 12" xfId="3318"/>
    <cellStyle name="40% - Énfasis1 2 12 2" xfId="8849"/>
    <cellStyle name="40% - Énfasis1 2 13" xfId="4716"/>
    <cellStyle name="40% - Énfasis1 2 13 2" xfId="10115"/>
    <cellStyle name="40% - Énfasis1 2 14" xfId="5840"/>
    <cellStyle name="40% - Énfasis1 2 2" xfId="453"/>
    <cellStyle name="40% - Énfasis1 2 2 10" xfId="3947"/>
    <cellStyle name="40% - Énfasis1 2 2 10 2" xfId="9440"/>
    <cellStyle name="40% - Énfasis1 2 2 11" xfId="3291"/>
    <cellStyle name="40% - Énfasis1 2 2 11 2" xfId="8826"/>
    <cellStyle name="40% - Énfasis1 2 2 12" xfId="3984"/>
    <cellStyle name="40% - Énfasis1 2 2 12 2" xfId="9476"/>
    <cellStyle name="40% - Énfasis1 2 2 13" xfId="6095"/>
    <cellStyle name="40% - Énfasis1 2 2 2" xfId="935"/>
    <cellStyle name="40% - Énfasis1 2 2 2 2" xfId="6547"/>
    <cellStyle name="40% - Énfasis1 2 2 3" xfId="1340"/>
    <cellStyle name="40% - Énfasis1 2 2 3 2" xfId="6947"/>
    <cellStyle name="40% - Énfasis1 2 2 4" xfId="1747"/>
    <cellStyle name="40% - Énfasis1 2 2 4 2" xfId="7347"/>
    <cellStyle name="40% - Énfasis1 2 2 5" xfId="2150"/>
    <cellStyle name="40% - Énfasis1 2 2 5 2" xfId="7743"/>
    <cellStyle name="40% - Énfasis1 2 2 6" xfId="2556"/>
    <cellStyle name="40% - Énfasis1 2 2 6 2" xfId="8140"/>
    <cellStyle name="40% - Énfasis1 2 2 7" xfId="2954"/>
    <cellStyle name="40% - Énfasis1 2 2 7 2" xfId="8533"/>
    <cellStyle name="40% - Énfasis1 2 2 8" xfId="3789"/>
    <cellStyle name="40% - Énfasis1 2 2 8 2" xfId="9290"/>
    <cellStyle name="40% - Énfasis1 2 2 9" xfId="4121"/>
    <cellStyle name="40% - Énfasis1 2 2 9 2" xfId="9604"/>
    <cellStyle name="40% - Énfasis1 2 3" xfId="671"/>
    <cellStyle name="40% - Énfasis1 2 3 2" xfId="6284"/>
    <cellStyle name="40% - Énfasis1 2 4" xfId="1076"/>
    <cellStyle name="40% - Énfasis1 2 4 2" xfId="6684"/>
    <cellStyle name="40% - Énfasis1 2 5" xfId="1483"/>
    <cellStyle name="40% - Énfasis1 2 5 2" xfId="7084"/>
    <cellStyle name="40% - Énfasis1 2 6" xfId="1887"/>
    <cellStyle name="40% - Énfasis1 2 6 2" xfId="7482"/>
    <cellStyle name="40% - Énfasis1 2 7" xfId="2292"/>
    <cellStyle name="40% - Énfasis1 2 7 2" xfId="7878"/>
    <cellStyle name="40% - Énfasis1 2 8" xfId="2694"/>
    <cellStyle name="40% - Énfasis1 2 8 2" xfId="8274"/>
    <cellStyle name="40% - Énfasis1 2 9" xfId="4254"/>
    <cellStyle name="40% - Énfasis1 2 9 2" xfId="9724"/>
    <cellStyle name="40% - Énfasis1 3" xfId="320"/>
    <cellStyle name="40% - Énfasis1 3 10" xfId="4882"/>
    <cellStyle name="40% - Énfasis1 3 10 2" xfId="10276"/>
    <cellStyle name="40% - Énfasis1 3 11" xfId="3558"/>
    <cellStyle name="40% - Énfasis1 3 11 2" xfId="9070"/>
    <cellStyle name="40% - Énfasis1 3 12" xfId="3710"/>
    <cellStyle name="40% - Énfasis1 3 12 2" xfId="9213"/>
    <cellStyle name="40% - Énfasis1 3 13" xfId="5967"/>
    <cellStyle name="40% - Énfasis1 3 2" xfId="803"/>
    <cellStyle name="40% - Énfasis1 3 2 2" xfId="6415"/>
    <cellStyle name="40% - Énfasis1 3 3" xfId="1208"/>
    <cellStyle name="40% - Énfasis1 3 3 2" xfId="6815"/>
    <cellStyle name="40% - Énfasis1 3 4" xfId="1615"/>
    <cellStyle name="40% - Énfasis1 3 4 2" xfId="7215"/>
    <cellStyle name="40% - Énfasis1 3 5" xfId="2018"/>
    <cellStyle name="40% - Énfasis1 3 5 2" xfId="7611"/>
    <cellStyle name="40% - Énfasis1 3 6" xfId="2424"/>
    <cellStyle name="40% - Énfasis1 3 6 2" xfId="8009"/>
    <cellStyle name="40% - Énfasis1 3 7" xfId="2823"/>
    <cellStyle name="40% - Énfasis1 3 7 2" xfId="8402"/>
    <cellStyle name="40% - Énfasis1 3 8" xfId="3421"/>
    <cellStyle name="40% - Énfasis1 3 8 2" xfId="8945"/>
    <cellStyle name="40% - Énfasis1 3 9" xfId="4997"/>
    <cellStyle name="40% - Énfasis1 3 9 2" xfId="10384"/>
    <cellStyle name="40% - Énfasis1 4" xfId="502"/>
    <cellStyle name="40% - Énfasis1 4 2" xfId="3046"/>
    <cellStyle name="40% - Énfasis1 4 2 2" xfId="8599"/>
    <cellStyle name="40% - Énfasis1 4 3" xfId="4278"/>
    <cellStyle name="40% - Énfasis1 4 3 2" xfId="9747"/>
    <cellStyle name="40% - Énfasis1 4 4" xfId="3746"/>
    <cellStyle name="40% - Énfasis1 4 4 2" xfId="9249"/>
    <cellStyle name="40% - Énfasis1 4 5" xfId="5108"/>
    <cellStyle name="40% - Énfasis1 4 5 2" xfId="10486"/>
    <cellStyle name="40% - Énfasis1 4 6" xfId="5396"/>
    <cellStyle name="40% - Énfasis1 4 6 2" xfId="10757"/>
    <cellStyle name="40% - Énfasis1 4 7" xfId="5596"/>
    <cellStyle name="40% - Énfasis1 4 7 2" xfId="10945"/>
    <cellStyle name="40% - Énfasis1 4 8" xfId="6122"/>
    <cellStyle name="40% - Énfasis1 5" xfId="964"/>
    <cellStyle name="40% - Énfasis1 5 2" xfId="3392"/>
    <cellStyle name="40% - Énfasis1 5 2 2" xfId="8919"/>
    <cellStyle name="40% - Énfasis1 5 3" xfId="3384"/>
    <cellStyle name="40% - Énfasis1 5 3 2" xfId="8911"/>
    <cellStyle name="40% - Énfasis1 5 4" xfId="3133"/>
    <cellStyle name="40% - Énfasis1 5 4 2" xfId="8679"/>
    <cellStyle name="40% - Énfasis1 5 5" xfId="3509"/>
    <cellStyle name="40% - Énfasis1 5 5 2" xfId="9023"/>
    <cellStyle name="40% - Énfasis1 5 6" xfId="5314"/>
    <cellStyle name="40% - Énfasis1 5 6 2" xfId="10682"/>
    <cellStyle name="40% - Énfasis1 5 7" xfId="5542"/>
    <cellStyle name="40% - Énfasis1 5 7 2" xfId="10896"/>
    <cellStyle name="40% - Énfasis1 5 8" xfId="6574"/>
    <cellStyle name="40% - Énfasis1 6" xfId="1370"/>
    <cellStyle name="40% - Énfasis1 6 2" xfId="3701"/>
    <cellStyle name="40% - Énfasis1 6 2 2" xfId="9205"/>
    <cellStyle name="40% - Énfasis1 6 3" xfId="3542"/>
    <cellStyle name="40% - Énfasis1 6 3 2" xfId="9055"/>
    <cellStyle name="40% - Énfasis1 6 4" xfId="4322"/>
    <cellStyle name="40% - Énfasis1 6 4 2" xfId="9789"/>
    <cellStyle name="40% - Énfasis1 6 5" xfId="3501"/>
    <cellStyle name="40% - Énfasis1 6 5 2" xfId="9016"/>
    <cellStyle name="40% - Énfasis1 6 6" xfId="3277"/>
    <cellStyle name="40% - Énfasis1 6 6 2" xfId="8813"/>
    <cellStyle name="40% - Énfasis1 6 7" xfId="5086"/>
    <cellStyle name="40% - Énfasis1 6 7 2" xfId="10466"/>
    <cellStyle name="40% - Énfasis1 6 8" xfId="6975"/>
    <cellStyle name="40% - Énfasis1 7" xfId="1776"/>
    <cellStyle name="40% - Énfasis1 7 2" xfId="4008"/>
    <cellStyle name="40% - Énfasis1 7 2 2" xfId="9498"/>
    <cellStyle name="40% - Énfasis1 7 3" xfId="2979"/>
    <cellStyle name="40% - Énfasis1 7 3 2" xfId="8557"/>
    <cellStyle name="40% - Énfasis1 7 4" xfId="5057"/>
    <cellStyle name="40% - Énfasis1 7 4 2" xfId="10442"/>
    <cellStyle name="40% - Énfasis1 7 5" xfId="3622"/>
    <cellStyle name="40% - Énfasis1 7 5 2" xfId="9130"/>
    <cellStyle name="40% - Énfasis1 7 6" xfId="4471"/>
    <cellStyle name="40% - Énfasis1 7 6 2" xfId="9927"/>
    <cellStyle name="40% - Énfasis1 7 7" xfId="5202"/>
    <cellStyle name="40% - Énfasis1 7 7 2" xfId="10576"/>
    <cellStyle name="40% - Énfasis1 7 8" xfId="7373"/>
    <cellStyle name="40% - Énfasis1 8" xfId="1868"/>
    <cellStyle name="40% - Énfasis1 8 2" xfId="4079"/>
    <cellStyle name="40% - Énfasis1 8 2 2" xfId="9566"/>
    <cellStyle name="40% - Énfasis1 8 3" xfId="4484"/>
    <cellStyle name="40% - Énfasis1 8 3 2" xfId="9939"/>
    <cellStyle name="40% - Énfasis1 8 4" xfId="3927"/>
    <cellStyle name="40% - Énfasis1 8 4 2" xfId="9420"/>
    <cellStyle name="40% - Énfasis1 8 5" xfId="3050"/>
    <cellStyle name="40% - Énfasis1 8 5 2" xfId="8603"/>
    <cellStyle name="40% - Énfasis1 8 6" xfId="5091"/>
    <cellStyle name="40% - Énfasis1 8 6 2" xfId="10470"/>
    <cellStyle name="40% - Énfasis1 8 7" xfId="5360"/>
    <cellStyle name="40% - Énfasis1 8 7 2" xfId="10726"/>
    <cellStyle name="40% - Énfasis1 8 8" xfId="7463"/>
    <cellStyle name="40% - Énfasis1 9" xfId="2283"/>
    <cellStyle name="40% - Énfasis1 9 2" xfId="7869"/>
    <cellStyle name="40% - Énfasis2" xfId="23" builtinId="35" customBuiltin="1"/>
    <cellStyle name="40% - Énfasis2 10" xfId="3476"/>
    <cellStyle name="40% - Énfasis2 10 2" xfId="8994"/>
    <cellStyle name="40% - Énfasis2 11" xfId="5034"/>
    <cellStyle name="40% - Énfasis2 11 2" xfId="10419"/>
    <cellStyle name="40% - Énfasis2 12" xfId="3490"/>
    <cellStyle name="40% - Énfasis2 12 2" xfId="9006"/>
    <cellStyle name="40% - Énfasis2 13" xfId="3995"/>
    <cellStyle name="40% - Énfasis2 13 2" xfId="9486"/>
    <cellStyle name="40% - Énfasis2 14" xfId="3818"/>
    <cellStyle name="40% - Énfasis2 14 2" xfId="9316"/>
    <cellStyle name="40% - Énfasis2 15" xfId="5714"/>
    <cellStyle name="40% - Énfasis2 2" xfId="190"/>
    <cellStyle name="40% - Énfasis2 2 10" xfId="4907"/>
    <cellStyle name="40% - Énfasis2 2 10 2" xfId="10300"/>
    <cellStyle name="40% - Énfasis2 2 11" xfId="3700"/>
    <cellStyle name="40% - Énfasis2 2 11 2" xfId="9204"/>
    <cellStyle name="40% - Énfasis2 2 12" xfId="5020"/>
    <cellStyle name="40% - Énfasis2 2 12 2" xfId="10405"/>
    <cellStyle name="40% - Énfasis2 2 13" xfId="4968"/>
    <cellStyle name="40% - Énfasis2 2 13 2" xfId="10357"/>
    <cellStyle name="40% - Énfasis2 2 14" xfId="5842"/>
    <cellStyle name="40% - Énfasis2 2 2" xfId="455"/>
    <cellStyle name="40% - Énfasis2 2 2 10" xfId="3553"/>
    <cellStyle name="40% - Énfasis2 2 2 10 2" xfId="9065"/>
    <cellStyle name="40% - Énfasis2 2 2 11" xfId="4580"/>
    <cellStyle name="40% - Énfasis2 2 2 11 2" xfId="10031"/>
    <cellStyle name="40% - Énfasis2 2 2 12" xfId="4859"/>
    <cellStyle name="40% - Énfasis2 2 2 12 2" xfId="10254"/>
    <cellStyle name="40% - Énfasis2 2 2 13" xfId="6097"/>
    <cellStyle name="40% - Énfasis2 2 2 2" xfId="937"/>
    <cellStyle name="40% - Énfasis2 2 2 2 2" xfId="6549"/>
    <cellStyle name="40% - Énfasis2 2 2 3" xfId="1342"/>
    <cellStyle name="40% - Énfasis2 2 2 3 2" xfId="6949"/>
    <cellStyle name="40% - Énfasis2 2 2 4" xfId="1749"/>
    <cellStyle name="40% - Énfasis2 2 2 4 2" xfId="7349"/>
    <cellStyle name="40% - Énfasis2 2 2 5" xfId="2152"/>
    <cellStyle name="40% - Énfasis2 2 2 5 2" xfId="7745"/>
    <cellStyle name="40% - Énfasis2 2 2 6" xfId="2558"/>
    <cellStyle name="40% - Énfasis2 2 2 6 2" xfId="8142"/>
    <cellStyle name="40% - Énfasis2 2 2 7" xfId="2956"/>
    <cellStyle name="40% - Énfasis2 2 2 7 2" xfId="8535"/>
    <cellStyle name="40% - Énfasis2 2 2 8" xfId="3459"/>
    <cellStyle name="40% - Énfasis2 2 2 8 2" xfId="8977"/>
    <cellStyle name="40% - Énfasis2 2 2 9" xfId="4456"/>
    <cellStyle name="40% - Énfasis2 2 2 9 2" xfId="9913"/>
    <cellStyle name="40% - Énfasis2 2 3" xfId="673"/>
    <cellStyle name="40% - Énfasis2 2 3 2" xfId="6286"/>
    <cellStyle name="40% - Énfasis2 2 4" xfId="1078"/>
    <cellStyle name="40% - Énfasis2 2 4 2" xfId="6686"/>
    <cellStyle name="40% - Énfasis2 2 5" xfId="1485"/>
    <cellStyle name="40% - Énfasis2 2 5 2" xfId="7086"/>
    <cellStyle name="40% - Énfasis2 2 6" xfId="1889"/>
    <cellStyle name="40% - Énfasis2 2 6 2" xfId="7484"/>
    <cellStyle name="40% - Énfasis2 2 7" xfId="2294"/>
    <cellStyle name="40% - Énfasis2 2 7 2" xfId="7880"/>
    <cellStyle name="40% - Énfasis2 2 8" xfId="2696"/>
    <cellStyle name="40% - Énfasis2 2 8 2" xfId="8276"/>
    <cellStyle name="40% - Énfasis2 2 9" xfId="3636"/>
    <cellStyle name="40% - Énfasis2 2 9 2" xfId="9144"/>
    <cellStyle name="40% - Énfasis2 3" xfId="322"/>
    <cellStyle name="40% - Énfasis2 3 10" xfId="5318"/>
    <cellStyle name="40% - Énfasis2 3 10 2" xfId="10686"/>
    <cellStyle name="40% - Énfasis2 3 11" xfId="5546"/>
    <cellStyle name="40% - Énfasis2 3 11 2" xfId="10900"/>
    <cellStyle name="40% - Énfasis2 3 12" xfId="5683"/>
    <cellStyle name="40% - Énfasis2 3 12 2" xfId="11028"/>
    <cellStyle name="40% - Énfasis2 3 13" xfId="5969"/>
    <cellStyle name="40% - Énfasis2 3 2" xfId="805"/>
    <cellStyle name="40% - Énfasis2 3 2 2" xfId="6417"/>
    <cellStyle name="40% - Énfasis2 3 3" xfId="1210"/>
    <cellStyle name="40% - Énfasis2 3 3 2" xfId="6817"/>
    <cellStyle name="40% - Énfasis2 3 4" xfId="1617"/>
    <cellStyle name="40% - Énfasis2 3 4 2" xfId="7217"/>
    <cellStyle name="40% - Énfasis2 3 5" xfId="2020"/>
    <cellStyle name="40% - Énfasis2 3 5 2" xfId="7613"/>
    <cellStyle name="40% - Énfasis2 3 6" xfId="2426"/>
    <cellStyle name="40% - Énfasis2 3 6 2" xfId="8011"/>
    <cellStyle name="40% - Énfasis2 3 7" xfId="2825"/>
    <cellStyle name="40% - Énfasis2 3 7 2" xfId="8404"/>
    <cellStyle name="40% - Énfasis2 3 8" xfId="4537"/>
    <cellStyle name="40% - Énfasis2 3 8 2" xfId="9990"/>
    <cellStyle name="40% - Énfasis2 3 9" xfId="4590"/>
    <cellStyle name="40% - Énfasis2 3 9 2" xfId="10041"/>
    <cellStyle name="40% - Énfasis2 4" xfId="505"/>
    <cellStyle name="40% - Énfasis2 4 2" xfId="3048"/>
    <cellStyle name="40% - Énfasis2 4 2 2" xfId="8601"/>
    <cellStyle name="40% - Énfasis2 4 3" xfId="3353"/>
    <cellStyle name="40% - Énfasis2 4 3 2" xfId="8882"/>
    <cellStyle name="40% - Énfasis2 4 4" xfId="4095"/>
    <cellStyle name="40% - Énfasis2 4 4 2" xfId="9581"/>
    <cellStyle name="40% - Énfasis2 4 5" xfId="4362"/>
    <cellStyle name="40% - Énfasis2 4 5 2" xfId="9828"/>
    <cellStyle name="40% - Énfasis2 4 6" xfId="5060"/>
    <cellStyle name="40% - Énfasis2 4 6 2" xfId="10444"/>
    <cellStyle name="40% - Énfasis2 4 7" xfId="4004"/>
    <cellStyle name="40% - Énfasis2 4 7 2" xfId="9495"/>
    <cellStyle name="40% - Énfasis2 4 8" xfId="6125"/>
    <cellStyle name="40% - Énfasis2 5" xfId="652"/>
    <cellStyle name="40% - Énfasis2 5 2" xfId="3165"/>
    <cellStyle name="40% - Énfasis2 5 2 2" xfId="8710"/>
    <cellStyle name="40% - Énfasis2 5 3" xfId="3057"/>
    <cellStyle name="40% - Énfasis2 5 3 2" xfId="8609"/>
    <cellStyle name="40% - Énfasis2 5 4" xfId="4970"/>
    <cellStyle name="40% - Énfasis2 5 4 2" xfId="10359"/>
    <cellStyle name="40% - Énfasis2 5 5" xfId="5013"/>
    <cellStyle name="40% - Énfasis2 5 5 2" xfId="10399"/>
    <cellStyle name="40% - Énfasis2 5 6" xfId="4102"/>
    <cellStyle name="40% - Énfasis2 5 6 2" xfId="9587"/>
    <cellStyle name="40% - Énfasis2 5 7" xfId="3215"/>
    <cellStyle name="40% - Énfasis2 5 7 2" xfId="8754"/>
    <cellStyle name="40% - Énfasis2 5 8" xfId="6265"/>
    <cellStyle name="40% - Énfasis2 6" xfId="1057"/>
    <cellStyle name="40% - Énfasis2 6 2" xfId="3463"/>
    <cellStyle name="40% - Énfasis2 6 2 2" xfId="8981"/>
    <cellStyle name="40% - Énfasis2 6 3" xfId="3889"/>
    <cellStyle name="40% - Énfasis2 6 3 2" xfId="9385"/>
    <cellStyle name="40% - Énfasis2 6 4" xfId="4022"/>
    <cellStyle name="40% - Énfasis2 6 4 2" xfId="9511"/>
    <cellStyle name="40% - Énfasis2 6 5" xfId="3154"/>
    <cellStyle name="40% - Énfasis2 6 5 2" xfId="8700"/>
    <cellStyle name="40% - Énfasis2 6 6" xfId="4374"/>
    <cellStyle name="40% - Énfasis2 6 6 2" xfId="9839"/>
    <cellStyle name="40% - Énfasis2 6 7" xfId="5195"/>
    <cellStyle name="40% - Énfasis2 6 7 2" xfId="10569"/>
    <cellStyle name="40% - Énfasis2 6 8" xfId="6665"/>
    <cellStyle name="40% - Énfasis2 7" xfId="1464"/>
    <cellStyle name="40% - Énfasis2 7 2" xfId="3770"/>
    <cellStyle name="40% - Énfasis2 7 2 2" xfId="9272"/>
    <cellStyle name="40% - Énfasis2 7 3" xfId="2686"/>
    <cellStyle name="40% - Énfasis2 7 3 2" xfId="8266"/>
    <cellStyle name="40% - Énfasis2 7 4" xfId="4805"/>
    <cellStyle name="40% - Énfasis2 7 4 2" xfId="10202"/>
    <cellStyle name="40% - Énfasis2 7 5" xfId="4395"/>
    <cellStyle name="40% - Énfasis2 7 5 2" xfId="9858"/>
    <cellStyle name="40% - Énfasis2 7 6" xfId="4798"/>
    <cellStyle name="40% - Énfasis2 7 6 2" xfId="10195"/>
    <cellStyle name="40% - Énfasis2 7 7" xfId="3999"/>
    <cellStyle name="40% - Énfasis2 7 7 2" xfId="9490"/>
    <cellStyle name="40% - Énfasis2 7 8" xfId="7065"/>
    <cellStyle name="40% - Énfasis2 8" xfId="1461"/>
    <cellStyle name="40% - Énfasis2 8 2" xfId="3767"/>
    <cellStyle name="40% - Énfasis2 8 2 2" xfId="9269"/>
    <cellStyle name="40% - Énfasis2 8 3" xfId="3519"/>
    <cellStyle name="40% - Énfasis2 8 3 2" xfId="9032"/>
    <cellStyle name="40% - Énfasis2 8 4" xfId="3638"/>
    <cellStyle name="40% - Énfasis2 8 4 2" xfId="9146"/>
    <cellStyle name="40% - Énfasis2 8 5" xfId="5229"/>
    <cellStyle name="40% - Énfasis2 8 5 2" xfId="10602"/>
    <cellStyle name="40% - Énfasis2 8 6" xfId="5478"/>
    <cellStyle name="40% - Énfasis2 8 6 2" xfId="10836"/>
    <cellStyle name="40% - Énfasis2 8 7" xfId="5641"/>
    <cellStyle name="40% - Énfasis2 8 7 2" xfId="10988"/>
    <cellStyle name="40% - Énfasis2 8 8" xfId="7062"/>
    <cellStyle name="40% - Énfasis2 9" xfId="2221"/>
    <cellStyle name="40% - Énfasis2 9 2" xfId="7811"/>
    <cellStyle name="40% - Énfasis3" xfId="27" builtinId="39" customBuiltin="1"/>
    <cellStyle name="40% - Énfasis3 10" xfId="3985"/>
    <cellStyle name="40% - Énfasis3 10 2" xfId="9477"/>
    <cellStyle name="40% - Énfasis3 11" xfId="3548"/>
    <cellStyle name="40% - Énfasis3 11 2" xfId="9060"/>
    <cellStyle name="40% - Énfasis3 12" xfId="5056"/>
    <cellStyle name="40% - Énfasis3 12 2" xfId="10441"/>
    <cellStyle name="40% - Énfasis3 13" xfId="5371"/>
    <cellStyle name="40% - Énfasis3 13 2" xfId="10734"/>
    <cellStyle name="40% - Énfasis3 14" xfId="5582"/>
    <cellStyle name="40% - Énfasis3 14 2" xfId="10932"/>
    <cellStyle name="40% - Énfasis3 15" xfId="5716"/>
    <cellStyle name="40% - Énfasis3 2" xfId="192"/>
    <cellStyle name="40% - Énfasis3 2 10" xfId="3231"/>
    <cellStyle name="40% - Énfasis3 2 10 2" xfId="8768"/>
    <cellStyle name="40% - Énfasis3 2 11" xfId="5241"/>
    <cellStyle name="40% - Énfasis3 2 11 2" xfId="10614"/>
    <cellStyle name="40% - Énfasis3 2 12" xfId="5487"/>
    <cellStyle name="40% - Énfasis3 2 12 2" xfId="10845"/>
    <cellStyle name="40% - Énfasis3 2 13" xfId="5647"/>
    <cellStyle name="40% - Énfasis3 2 13 2" xfId="10994"/>
    <cellStyle name="40% - Énfasis3 2 14" xfId="5844"/>
    <cellStyle name="40% - Énfasis3 2 2" xfId="457"/>
    <cellStyle name="40% - Énfasis3 2 2 10" xfId="4000"/>
    <cellStyle name="40% - Énfasis3 2 2 10 2" xfId="9491"/>
    <cellStyle name="40% - Énfasis3 2 2 11" xfId="5255"/>
    <cellStyle name="40% - Énfasis3 2 2 11 2" xfId="10626"/>
    <cellStyle name="40% - Énfasis3 2 2 12" xfId="5496"/>
    <cellStyle name="40% - Énfasis3 2 2 12 2" xfId="10853"/>
    <cellStyle name="40% - Énfasis3 2 2 13" xfId="6099"/>
    <cellStyle name="40% - Énfasis3 2 2 2" xfId="939"/>
    <cellStyle name="40% - Énfasis3 2 2 2 2" xfId="6551"/>
    <cellStyle name="40% - Énfasis3 2 2 3" xfId="1344"/>
    <cellStyle name="40% - Énfasis3 2 2 3 2" xfId="6951"/>
    <cellStyle name="40% - Énfasis3 2 2 4" xfId="1751"/>
    <cellStyle name="40% - Énfasis3 2 2 4 2" xfId="7351"/>
    <cellStyle name="40% - Énfasis3 2 2 5" xfId="2154"/>
    <cellStyle name="40% - Énfasis3 2 2 5 2" xfId="7747"/>
    <cellStyle name="40% - Énfasis3 2 2 6" xfId="2560"/>
    <cellStyle name="40% - Énfasis3 2 2 6 2" xfId="8144"/>
    <cellStyle name="40% - Énfasis3 2 2 7" xfId="2958"/>
    <cellStyle name="40% - Énfasis3 2 2 7 2" xfId="8537"/>
    <cellStyle name="40% - Énfasis3 2 2 8" xfId="3077"/>
    <cellStyle name="40% - Énfasis3 2 2 8 2" xfId="8626"/>
    <cellStyle name="40% - Énfasis3 2 2 9" xfId="4713"/>
    <cellStyle name="40% - Énfasis3 2 2 9 2" xfId="10112"/>
    <cellStyle name="40% - Énfasis3 2 3" xfId="675"/>
    <cellStyle name="40% - Énfasis3 2 3 2" xfId="6288"/>
    <cellStyle name="40% - Énfasis3 2 4" xfId="1080"/>
    <cellStyle name="40% - Énfasis3 2 4 2" xfId="6688"/>
    <cellStyle name="40% - Énfasis3 2 5" xfId="1487"/>
    <cellStyle name="40% - Énfasis3 2 5 2" xfId="7088"/>
    <cellStyle name="40% - Énfasis3 2 6" xfId="1891"/>
    <cellStyle name="40% - Énfasis3 2 6 2" xfId="7486"/>
    <cellStyle name="40% - Énfasis3 2 7" xfId="2296"/>
    <cellStyle name="40% - Énfasis3 2 7 2" xfId="7882"/>
    <cellStyle name="40% - Énfasis3 2 8" xfId="2698"/>
    <cellStyle name="40% - Énfasis3 2 8 2" xfId="8278"/>
    <cellStyle name="40% - Énfasis3 2 9" xfId="4442"/>
    <cellStyle name="40% - Énfasis3 2 9 2" xfId="9902"/>
    <cellStyle name="40% - Énfasis3 3" xfId="324"/>
    <cellStyle name="40% - Énfasis3 3 10" xfId="4243"/>
    <cellStyle name="40% - Énfasis3 3 10 2" xfId="9713"/>
    <cellStyle name="40% - Énfasis3 3 11" xfId="3720"/>
    <cellStyle name="40% - Énfasis3 3 11 2" xfId="9223"/>
    <cellStyle name="40% - Énfasis3 3 12" xfId="5252"/>
    <cellStyle name="40% - Énfasis3 3 12 2" xfId="10623"/>
    <cellStyle name="40% - Énfasis3 3 13" xfId="5971"/>
    <cellStyle name="40% - Énfasis3 3 2" xfId="807"/>
    <cellStyle name="40% - Énfasis3 3 2 2" xfId="6419"/>
    <cellStyle name="40% - Énfasis3 3 3" xfId="1212"/>
    <cellStyle name="40% - Énfasis3 3 3 2" xfId="6819"/>
    <cellStyle name="40% - Énfasis3 3 4" xfId="1619"/>
    <cellStyle name="40% - Énfasis3 3 4 2" xfId="7219"/>
    <cellStyle name="40% - Énfasis3 3 5" xfId="2022"/>
    <cellStyle name="40% - Énfasis3 3 5 2" xfId="7615"/>
    <cellStyle name="40% - Énfasis3 3 6" xfId="2428"/>
    <cellStyle name="40% - Énfasis3 3 6 2" xfId="8013"/>
    <cellStyle name="40% - Énfasis3 3 7" xfId="2827"/>
    <cellStyle name="40% - Énfasis3 3 7 2" xfId="8406"/>
    <cellStyle name="40% - Énfasis3 3 8" xfId="3944"/>
    <cellStyle name="40% - Énfasis3 3 8 2" xfId="9437"/>
    <cellStyle name="40% - Énfasis3 3 9" xfId="3983"/>
    <cellStyle name="40% - Énfasis3 3 9 2" xfId="9475"/>
    <cellStyle name="40% - Énfasis3 4" xfId="509"/>
    <cellStyle name="40% - Énfasis3 4 2" xfId="3052"/>
    <cellStyle name="40% - Énfasis3 4 2 2" xfId="8605"/>
    <cellStyle name="40% - Énfasis3 4 3" xfId="3560"/>
    <cellStyle name="40% - Énfasis3 4 3 2" xfId="9072"/>
    <cellStyle name="40% - Énfasis3 4 4" xfId="4842"/>
    <cellStyle name="40% - Énfasis3 4 4 2" xfId="10238"/>
    <cellStyle name="40% - Énfasis3 4 5" xfId="3313"/>
    <cellStyle name="40% - Énfasis3 4 5 2" xfId="8844"/>
    <cellStyle name="40% - Énfasis3 4 6" xfId="2985"/>
    <cellStyle name="40% - Énfasis3 4 6 2" xfId="8562"/>
    <cellStyle name="40% - Énfasis3 4 7" xfId="5128"/>
    <cellStyle name="40% - Énfasis3 4 7 2" xfId="10504"/>
    <cellStyle name="40% - Énfasis3 4 8" xfId="6129"/>
    <cellStyle name="40% - Énfasis3 5" xfId="534"/>
    <cellStyle name="40% - Énfasis3 5 2" xfId="3074"/>
    <cellStyle name="40% - Énfasis3 5 2 2" xfId="8623"/>
    <cellStyle name="40% - Énfasis3 5 3" xfId="3961"/>
    <cellStyle name="40% - Énfasis3 5 3 2" xfId="9453"/>
    <cellStyle name="40% - Énfasis3 5 4" xfId="4188"/>
    <cellStyle name="40% - Énfasis3 5 4 2" xfId="9663"/>
    <cellStyle name="40% - Énfasis3 5 5" xfId="3194"/>
    <cellStyle name="40% - Énfasis3 5 5 2" xfId="8734"/>
    <cellStyle name="40% - Énfasis3 5 6" xfId="3918"/>
    <cellStyle name="40% - Énfasis3 5 6 2" xfId="9411"/>
    <cellStyle name="40% - Énfasis3 5 7" xfId="4424"/>
    <cellStyle name="40% - Énfasis3 5 7 2" xfId="9885"/>
    <cellStyle name="40% - Énfasis3 5 8" xfId="6153"/>
    <cellStyle name="40% - Énfasis3 6" xfId="649"/>
    <cellStyle name="40% - Énfasis3 6 2" xfId="3162"/>
    <cellStyle name="40% - Énfasis3 6 2 2" xfId="8707"/>
    <cellStyle name="40% - Énfasis3 6 3" xfId="4315"/>
    <cellStyle name="40% - Énfasis3 6 3 2" xfId="9782"/>
    <cellStyle name="40% - Énfasis3 6 4" xfId="3712"/>
    <cellStyle name="40% - Énfasis3 6 4 2" xfId="9215"/>
    <cellStyle name="40% - Énfasis3 6 5" xfId="5139"/>
    <cellStyle name="40% - Énfasis3 6 5 2" xfId="10515"/>
    <cellStyle name="40% - Énfasis3 6 6" xfId="5418"/>
    <cellStyle name="40% - Énfasis3 6 6 2" xfId="10778"/>
    <cellStyle name="40% - Énfasis3 6 7" xfId="5609"/>
    <cellStyle name="40% - Énfasis3 6 7 2" xfId="10957"/>
    <cellStyle name="40% - Énfasis3 6 8" xfId="6262"/>
    <cellStyle name="40% - Énfasis3 7" xfId="1054"/>
    <cellStyle name="40% - Énfasis3 7 2" xfId="3460"/>
    <cellStyle name="40% - Énfasis3 7 2 2" xfId="8978"/>
    <cellStyle name="40% - Énfasis3 7 3" xfId="3808"/>
    <cellStyle name="40% - Énfasis3 7 3 2" xfId="9307"/>
    <cellStyle name="40% - Énfasis3 7 4" xfId="4060"/>
    <cellStyle name="40% - Énfasis3 7 4 2" xfId="9548"/>
    <cellStyle name="40% - Énfasis3 7 5" xfId="3910"/>
    <cellStyle name="40% - Énfasis3 7 5 2" xfId="9405"/>
    <cellStyle name="40% - Énfasis3 7 6" xfId="4866"/>
    <cellStyle name="40% - Énfasis3 7 6 2" xfId="10260"/>
    <cellStyle name="40% - Énfasis3 7 7" xfId="3117"/>
    <cellStyle name="40% - Énfasis3 7 7 2" xfId="8663"/>
    <cellStyle name="40% - Énfasis3 7 8" xfId="6662"/>
    <cellStyle name="40% - Énfasis3 8" xfId="1870"/>
    <cellStyle name="40% - Énfasis3 8 2" xfId="4081"/>
    <cellStyle name="40% - Énfasis3 8 2 2" xfId="9568"/>
    <cellStyle name="40% - Énfasis3 8 3" xfId="3885"/>
    <cellStyle name="40% - Énfasis3 8 3 2" xfId="9382"/>
    <cellStyle name="40% - Énfasis3 8 4" xfId="4762"/>
    <cellStyle name="40% - Énfasis3 8 4 2" xfId="10160"/>
    <cellStyle name="40% - Énfasis3 8 5" xfId="4491"/>
    <cellStyle name="40% - Énfasis3 8 5 2" xfId="9946"/>
    <cellStyle name="40% - Énfasis3 8 6" xfId="3647"/>
    <cellStyle name="40% - Énfasis3 8 6 2" xfId="9154"/>
    <cellStyle name="40% - Énfasis3 8 7" xfId="5350"/>
    <cellStyle name="40% - Énfasis3 8 7 2" xfId="10717"/>
    <cellStyle name="40% - Énfasis3 8 8" xfId="7465"/>
    <cellStyle name="40% - Énfasis3 9" xfId="2356"/>
    <cellStyle name="40% - Énfasis3 9 2" xfId="7942"/>
    <cellStyle name="40% - Énfasis4" xfId="31" builtinId="43" customBuiltin="1"/>
    <cellStyle name="40% - Énfasis4 10" xfId="4195"/>
    <cellStyle name="40% - Énfasis4 10 2" xfId="9668"/>
    <cellStyle name="40% - Énfasis4 11" xfId="3802"/>
    <cellStyle name="40% - Énfasis4 11 2" xfId="9301"/>
    <cellStyle name="40% - Énfasis4 12" xfId="4354"/>
    <cellStyle name="40% - Énfasis4 12 2" xfId="9821"/>
    <cellStyle name="40% - Énfasis4 13" xfId="5275"/>
    <cellStyle name="40% - Énfasis4 13 2" xfId="10644"/>
    <cellStyle name="40% - Énfasis4 14" xfId="5515"/>
    <cellStyle name="40% - Énfasis4 14 2" xfId="10870"/>
    <cellStyle name="40% - Énfasis4 15" xfId="5718"/>
    <cellStyle name="40% - Énfasis4 2" xfId="194"/>
    <cellStyle name="40% - Énfasis4 2 10" xfId="4448"/>
    <cellStyle name="40% - Énfasis4 2 10 2" xfId="9907"/>
    <cellStyle name="40% - Énfasis4 2 11" xfId="4307"/>
    <cellStyle name="40% - Énfasis4 2 11 2" xfId="9774"/>
    <cellStyle name="40% - Énfasis4 2 12" xfId="5319"/>
    <cellStyle name="40% - Énfasis4 2 12 2" xfId="10687"/>
    <cellStyle name="40% - Énfasis4 2 13" xfId="5547"/>
    <cellStyle name="40% - Énfasis4 2 13 2" xfId="10901"/>
    <cellStyle name="40% - Énfasis4 2 14" xfId="5846"/>
    <cellStyle name="40% - Énfasis4 2 2" xfId="459"/>
    <cellStyle name="40% - Énfasis4 2 2 10" xfId="4160"/>
    <cellStyle name="40% - Énfasis4 2 2 10 2" xfId="9639"/>
    <cellStyle name="40% - Énfasis4 2 2 11" xfId="4063"/>
    <cellStyle name="40% - Énfasis4 2 2 11 2" xfId="9551"/>
    <cellStyle name="40% - Énfasis4 2 2 12" xfId="5356"/>
    <cellStyle name="40% - Énfasis4 2 2 12 2" xfId="10723"/>
    <cellStyle name="40% - Énfasis4 2 2 13" xfId="6101"/>
    <cellStyle name="40% - Énfasis4 2 2 2" xfId="941"/>
    <cellStyle name="40% - Énfasis4 2 2 2 2" xfId="6553"/>
    <cellStyle name="40% - Énfasis4 2 2 3" xfId="1346"/>
    <cellStyle name="40% - Énfasis4 2 2 3 2" xfId="6953"/>
    <cellStyle name="40% - Énfasis4 2 2 4" xfId="1753"/>
    <cellStyle name="40% - Énfasis4 2 2 4 2" xfId="7353"/>
    <cellStyle name="40% - Énfasis4 2 2 5" xfId="2156"/>
    <cellStyle name="40% - Énfasis4 2 2 5 2" xfId="7749"/>
    <cellStyle name="40% - Énfasis4 2 2 6" xfId="2562"/>
    <cellStyle name="40% - Énfasis4 2 2 6 2" xfId="8146"/>
    <cellStyle name="40% - Énfasis4 2 2 7" xfId="2960"/>
    <cellStyle name="40% - Énfasis4 2 2 7 2" xfId="8539"/>
    <cellStyle name="40% - Énfasis4 2 2 8" xfId="4215"/>
    <cellStyle name="40% - Énfasis4 2 2 8 2" xfId="9687"/>
    <cellStyle name="40% - Énfasis4 2 2 9" xfId="4420"/>
    <cellStyle name="40% - Énfasis4 2 2 9 2" xfId="9882"/>
    <cellStyle name="40% - Énfasis4 2 3" xfId="677"/>
    <cellStyle name="40% - Énfasis4 2 3 2" xfId="6290"/>
    <cellStyle name="40% - Énfasis4 2 4" xfId="1082"/>
    <cellStyle name="40% - Énfasis4 2 4 2" xfId="6690"/>
    <cellStyle name="40% - Énfasis4 2 5" xfId="1489"/>
    <cellStyle name="40% - Énfasis4 2 5 2" xfId="7090"/>
    <cellStyle name="40% - Énfasis4 2 6" xfId="1893"/>
    <cellStyle name="40% - Énfasis4 2 6 2" xfId="7488"/>
    <cellStyle name="40% - Énfasis4 2 7" xfId="2298"/>
    <cellStyle name="40% - Énfasis4 2 7 2" xfId="7884"/>
    <cellStyle name="40% - Énfasis4 2 8" xfId="2700"/>
    <cellStyle name="40% - Énfasis4 2 8 2" xfId="8280"/>
    <cellStyle name="40% - Énfasis4 2 9" xfId="3840"/>
    <cellStyle name="40% - Énfasis4 2 9 2" xfId="9338"/>
    <cellStyle name="40% - Énfasis4 3" xfId="326"/>
    <cellStyle name="40% - Énfasis4 3 10" xfId="4166"/>
    <cellStyle name="40% - Énfasis4 3 10 2" xfId="9644"/>
    <cellStyle name="40% - Énfasis4 3 11" xfId="5075"/>
    <cellStyle name="40% - Énfasis4 3 11 2" xfId="10455"/>
    <cellStyle name="40% - Énfasis4 3 12" xfId="5391"/>
    <cellStyle name="40% - Énfasis4 3 12 2" xfId="10753"/>
    <cellStyle name="40% - Énfasis4 3 13" xfId="5973"/>
    <cellStyle name="40% - Énfasis4 3 2" xfId="809"/>
    <cellStyle name="40% - Énfasis4 3 2 2" xfId="6421"/>
    <cellStyle name="40% - Énfasis4 3 3" xfId="1214"/>
    <cellStyle name="40% - Énfasis4 3 3 2" xfId="6821"/>
    <cellStyle name="40% - Énfasis4 3 4" xfId="1621"/>
    <cellStyle name="40% - Énfasis4 3 4 2" xfId="7221"/>
    <cellStyle name="40% - Énfasis4 3 5" xfId="2024"/>
    <cellStyle name="40% - Énfasis4 3 5 2" xfId="7617"/>
    <cellStyle name="40% - Énfasis4 3 6" xfId="2430"/>
    <cellStyle name="40% - Énfasis4 3 6 2" xfId="8015"/>
    <cellStyle name="40% - Énfasis4 3 7" xfId="2829"/>
    <cellStyle name="40% - Énfasis4 3 7 2" xfId="8408"/>
    <cellStyle name="40% - Énfasis4 3 8" xfId="3334"/>
    <cellStyle name="40% - Énfasis4 3 8 2" xfId="8865"/>
    <cellStyle name="40% - Énfasis4 3 9" xfId="4098"/>
    <cellStyle name="40% - Énfasis4 3 9 2" xfId="9583"/>
    <cellStyle name="40% - Énfasis4 4" xfId="513"/>
    <cellStyle name="40% - Énfasis4 4 2" xfId="3056"/>
    <cellStyle name="40% - Énfasis4 4 2 2" xfId="8608"/>
    <cellStyle name="40% - Énfasis4 4 3" xfId="3754"/>
    <cellStyle name="40% - Énfasis4 4 3 2" xfId="9256"/>
    <cellStyle name="40% - Énfasis4 4 4" xfId="3825"/>
    <cellStyle name="40% - Énfasis4 4 4 2" xfId="9323"/>
    <cellStyle name="40% - Énfasis4 4 5" xfId="3807"/>
    <cellStyle name="40% - Énfasis4 4 5 2" xfId="9306"/>
    <cellStyle name="40% - Énfasis4 4 6" xfId="4703"/>
    <cellStyle name="40% - Énfasis4 4 6 2" xfId="10102"/>
    <cellStyle name="40% - Énfasis4 4 7" xfId="4482"/>
    <cellStyle name="40% - Énfasis4 4 7 2" xfId="9937"/>
    <cellStyle name="40% - Énfasis4 4 8" xfId="6133"/>
    <cellStyle name="40% - Énfasis4 5" xfId="654"/>
    <cellStyle name="40% - Énfasis4 5 2" xfId="3167"/>
    <cellStyle name="40% - Énfasis4 5 2 2" xfId="8712"/>
    <cellStyle name="40% - Énfasis4 5 3" xfId="4513"/>
    <cellStyle name="40% - Énfasis4 5 3 2" xfId="9966"/>
    <cellStyle name="40% - Énfasis4 5 4" xfId="4311"/>
    <cellStyle name="40% - Énfasis4 5 4 2" xfId="9778"/>
    <cellStyle name="40% - Énfasis4 5 5" xfId="5297"/>
    <cellStyle name="40% - Énfasis4 5 5 2" xfId="10665"/>
    <cellStyle name="40% - Énfasis4 5 6" xfId="5531"/>
    <cellStyle name="40% - Énfasis4 5 6 2" xfId="10885"/>
    <cellStyle name="40% - Énfasis4 5 7" xfId="5671"/>
    <cellStyle name="40% - Énfasis4 5 7 2" xfId="11016"/>
    <cellStyle name="40% - Énfasis4 5 8" xfId="6267"/>
    <cellStyle name="40% - Énfasis4 6" xfId="1059"/>
    <cellStyle name="40% - Énfasis4 6 2" xfId="3464"/>
    <cellStyle name="40% - Énfasis4 6 2 2" xfId="8982"/>
    <cellStyle name="40% - Énfasis4 6 3" xfId="3290"/>
    <cellStyle name="40% - Énfasis4 6 3 2" xfId="8825"/>
    <cellStyle name="40% - Énfasis4 6 4" xfId="4953"/>
    <cellStyle name="40% - Énfasis4 6 4 2" xfId="10342"/>
    <cellStyle name="40% - Énfasis4 6 5" xfId="3100"/>
    <cellStyle name="40% - Énfasis4 6 5 2" xfId="8647"/>
    <cellStyle name="40% - Énfasis4 6 6" xfId="4550"/>
    <cellStyle name="40% - Énfasis4 6 6 2" xfId="10001"/>
    <cellStyle name="40% - Énfasis4 6 7" xfId="5373"/>
    <cellStyle name="40% - Énfasis4 6 7 2" xfId="10736"/>
    <cellStyle name="40% - Énfasis4 6 8" xfId="6667"/>
    <cellStyle name="40% - Énfasis4 7" xfId="1466"/>
    <cellStyle name="40% - Énfasis4 7 2" xfId="3771"/>
    <cellStyle name="40% - Énfasis4 7 2 2" xfId="9273"/>
    <cellStyle name="40% - Énfasis4 7 3" xfId="2665"/>
    <cellStyle name="40% - Énfasis4 7 3 2" xfId="8246"/>
    <cellStyle name="40% - Énfasis4 7 4" xfId="4530"/>
    <cellStyle name="40% - Énfasis4 7 4 2" xfId="9983"/>
    <cellStyle name="40% - Énfasis4 7 5" xfId="5142"/>
    <cellStyle name="40% - Énfasis4 7 5 2" xfId="10518"/>
    <cellStyle name="40% - Énfasis4 7 6" xfId="5420"/>
    <cellStyle name="40% - Énfasis4 7 6 2" xfId="10780"/>
    <cellStyle name="40% - Énfasis4 7 7" xfId="5611"/>
    <cellStyle name="40% - Énfasis4 7 7 2" xfId="10959"/>
    <cellStyle name="40% - Énfasis4 7 8" xfId="7067"/>
    <cellStyle name="40% - Énfasis4 8" xfId="2170"/>
    <cellStyle name="40% - Énfasis4 8 2" xfId="4310"/>
    <cellStyle name="40% - Énfasis4 8 2 2" xfId="9777"/>
    <cellStyle name="40% - Énfasis4 8 3" xfId="4797"/>
    <cellStyle name="40% - Énfasis4 8 3 2" xfId="10194"/>
    <cellStyle name="40% - Énfasis4 8 4" xfId="5135"/>
    <cellStyle name="40% - Énfasis4 8 4 2" xfId="10511"/>
    <cellStyle name="40% - Énfasis4 8 5" xfId="5414"/>
    <cellStyle name="40% - Énfasis4 8 5 2" xfId="10774"/>
    <cellStyle name="40% - Énfasis4 8 6" xfId="5605"/>
    <cellStyle name="40% - Énfasis4 8 6 2" xfId="10953"/>
    <cellStyle name="40% - Énfasis4 8 7" xfId="5705"/>
    <cellStyle name="40% - Énfasis4 8 7 2" xfId="11047"/>
    <cellStyle name="40% - Énfasis4 8 8" xfId="7762"/>
    <cellStyle name="40% - Énfasis4 9" xfId="2539"/>
    <cellStyle name="40% - Énfasis4 9 2" xfId="8123"/>
    <cellStyle name="40% - Énfasis5" xfId="35" builtinId="47" customBuiltin="1"/>
    <cellStyle name="40% - Énfasis5 10" xfId="4380"/>
    <cellStyle name="40% - Énfasis5 10 2" xfId="9845"/>
    <cellStyle name="40% - Énfasis5 11" xfId="4044"/>
    <cellStyle name="40% - Énfasis5 11 2" xfId="9532"/>
    <cellStyle name="40% - Énfasis5 12" xfId="5189"/>
    <cellStyle name="40% - Énfasis5 12 2" xfId="10563"/>
    <cellStyle name="40% - Énfasis5 13" xfId="5453"/>
    <cellStyle name="40% - Énfasis5 13 2" xfId="10812"/>
    <cellStyle name="40% - Énfasis5 14" xfId="5628"/>
    <cellStyle name="40% - Énfasis5 14 2" xfId="10976"/>
    <cellStyle name="40% - Énfasis5 15" xfId="5720"/>
    <cellStyle name="40% - Énfasis5 2" xfId="197"/>
    <cellStyle name="40% - Énfasis5 2 10" xfId="3187"/>
    <cellStyle name="40% - Énfasis5 2 10 2" xfId="8728"/>
    <cellStyle name="40% - Énfasis5 2 11" xfId="5136"/>
    <cellStyle name="40% - Énfasis5 2 11 2" xfId="10512"/>
    <cellStyle name="40% - Énfasis5 2 12" xfId="5415"/>
    <cellStyle name="40% - Énfasis5 2 12 2" xfId="10775"/>
    <cellStyle name="40% - Énfasis5 2 13" xfId="5606"/>
    <cellStyle name="40% - Énfasis5 2 13 2" xfId="10954"/>
    <cellStyle name="40% - Énfasis5 2 14" xfId="5848"/>
    <cellStyle name="40% - Énfasis5 2 2" xfId="462"/>
    <cellStyle name="40% - Énfasis5 2 2 10" xfId="3628"/>
    <cellStyle name="40% - Énfasis5 2 2 10 2" xfId="9136"/>
    <cellStyle name="40% - Énfasis5 2 2 11" xfId="5144"/>
    <cellStyle name="40% - Énfasis5 2 2 11 2" xfId="10520"/>
    <cellStyle name="40% - Énfasis5 2 2 12" xfId="5421"/>
    <cellStyle name="40% - Énfasis5 2 2 12 2" xfId="10781"/>
    <cellStyle name="40% - Énfasis5 2 2 13" xfId="6103"/>
    <cellStyle name="40% - Énfasis5 2 2 2" xfId="944"/>
    <cellStyle name="40% - Énfasis5 2 2 2 2" xfId="6556"/>
    <cellStyle name="40% - Énfasis5 2 2 3" xfId="1349"/>
    <cellStyle name="40% - Énfasis5 2 2 3 2" xfId="6956"/>
    <cellStyle name="40% - Énfasis5 2 2 4" xfId="1756"/>
    <cellStyle name="40% - Énfasis5 2 2 4 2" xfId="7356"/>
    <cellStyle name="40% - Énfasis5 2 2 5" xfId="2158"/>
    <cellStyle name="40% - Énfasis5 2 2 5 2" xfId="7751"/>
    <cellStyle name="40% - Énfasis5 2 2 6" xfId="2565"/>
    <cellStyle name="40% - Énfasis5 2 2 6 2" xfId="8148"/>
    <cellStyle name="40% - Énfasis5 2 2 7" xfId="2963"/>
    <cellStyle name="40% - Énfasis5 2 2 7 2" xfId="8542"/>
    <cellStyle name="40% - Énfasis5 2 2 8" xfId="3299"/>
    <cellStyle name="40% - Énfasis5 2 2 8 2" xfId="8832"/>
    <cellStyle name="40% - Énfasis5 2 2 9" xfId="3676"/>
    <cellStyle name="40% - Énfasis5 2 2 9 2" xfId="9181"/>
    <cellStyle name="40% - Énfasis5 2 3" xfId="680"/>
    <cellStyle name="40% - Énfasis5 2 3 2" xfId="6293"/>
    <cellStyle name="40% - Énfasis5 2 4" xfId="1085"/>
    <cellStyle name="40% - Énfasis5 2 4 2" xfId="6693"/>
    <cellStyle name="40% - Énfasis5 2 5" xfId="1492"/>
    <cellStyle name="40% - Énfasis5 2 5 2" xfId="7093"/>
    <cellStyle name="40% - Énfasis5 2 6" xfId="1895"/>
    <cellStyle name="40% - Énfasis5 2 6 2" xfId="7490"/>
    <cellStyle name="40% - Énfasis5 2 7" xfId="2301"/>
    <cellStyle name="40% - Énfasis5 2 7 2" xfId="7887"/>
    <cellStyle name="40% - Énfasis5 2 8" xfId="2703"/>
    <cellStyle name="40% - Énfasis5 2 8 2" xfId="8283"/>
    <cellStyle name="40% - Énfasis5 2 9" xfId="4312"/>
    <cellStyle name="40% - Énfasis5 2 9 2" xfId="9779"/>
    <cellStyle name="40% - Énfasis5 3" xfId="328"/>
    <cellStyle name="40% - Énfasis5 3 10" xfId="4789"/>
    <cellStyle name="40% - Énfasis5 3 10 2" xfId="10186"/>
    <cellStyle name="40% - Énfasis5 3 11" xfId="4016"/>
    <cellStyle name="40% - Énfasis5 3 11 2" xfId="9506"/>
    <cellStyle name="40% - Énfasis5 3 12" xfId="4256"/>
    <cellStyle name="40% - Énfasis5 3 12 2" xfId="9726"/>
    <cellStyle name="40% - Énfasis5 3 13" xfId="5975"/>
    <cellStyle name="40% - Énfasis5 3 2" xfId="811"/>
    <cellStyle name="40% - Énfasis5 3 2 2" xfId="6423"/>
    <cellStyle name="40% - Énfasis5 3 3" xfId="1216"/>
    <cellStyle name="40% - Énfasis5 3 3 2" xfId="6823"/>
    <cellStyle name="40% - Énfasis5 3 4" xfId="1623"/>
    <cellStyle name="40% - Énfasis5 3 4 2" xfId="7223"/>
    <cellStyle name="40% - Énfasis5 3 5" xfId="2026"/>
    <cellStyle name="40% - Énfasis5 3 5 2" xfId="7619"/>
    <cellStyle name="40% - Énfasis5 3 6" xfId="2432"/>
    <cellStyle name="40% - Énfasis5 3 6 2" xfId="8017"/>
    <cellStyle name="40% - Énfasis5 3 7" xfId="2831"/>
    <cellStyle name="40% - Énfasis5 3 7 2" xfId="8410"/>
    <cellStyle name="40% - Énfasis5 3 8" xfId="4154"/>
    <cellStyle name="40% - Énfasis5 3 8 2" xfId="9633"/>
    <cellStyle name="40% - Énfasis5 3 9" xfId="4252"/>
    <cellStyle name="40% - Énfasis5 3 9 2" xfId="9722"/>
    <cellStyle name="40% - Énfasis5 4" xfId="517"/>
    <cellStyle name="40% - Énfasis5 4 2" xfId="3059"/>
    <cellStyle name="40% - Énfasis5 4 2 2" xfId="8611"/>
    <cellStyle name="40% - Énfasis5 4 3" xfId="4558"/>
    <cellStyle name="40% - Énfasis5 4 3 2" xfId="10009"/>
    <cellStyle name="40% - Énfasis5 4 4" xfId="3168"/>
    <cellStyle name="40% - Énfasis5 4 4 2" xfId="8713"/>
    <cellStyle name="40% - Énfasis5 4 5" xfId="5330"/>
    <cellStyle name="40% - Énfasis5 4 5 2" xfId="10697"/>
    <cellStyle name="40% - Énfasis5 4 6" xfId="5556"/>
    <cellStyle name="40% - Énfasis5 4 6 2" xfId="10909"/>
    <cellStyle name="40% - Énfasis5 4 7" xfId="5687"/>
    <cellStyle name="40% - Énfasis5 4 7 2" xfId="11032"/>
    <cellStyle name="40% - Énfasis5 4 8" xfId="6137"/>
    <cellStyle name="40% - Énfasis5 5" xfId="956"/>
    <cellStyle name="40% - Énfasis5 5 2" xfId="3386"/>
    <cellStyle name="40% - Énfasis5 5 2 2" xfId="8913"/>
    <cellStyle name="40% - Énfasis5 5 3" xfId="3938"/>
    <cellStyle name="40% - Énfasis5 5 3 2" xfId="9431"/>
    <cellStyle name="40% - Énfasis5 5 4" xfId="4089"/>
    <cellStyle name="40% - Énfasis5 5 4 2" xfId="9575"/>
    <cellStyle name="40% - Énfasis5 5 5" xfId="5050"/>
    <cellStyle name="40% - Énfasis5 5 5 2" xfId="10435"/>
    <cellStyle name="40% - Énfasis5 5 6" xfId="3787"/>
    <cellStyle name="40% - Énfasis5 5 6 2" xfId="9288"/>
    <cellStyle name="40% - Énfasis5 5 7" xfId="3936"/>
    <cellStyle name="40% - Énfasis5 5 7 2" xfId="9429"/>
    <cellStyle name="40% - Énfasis5 5 8" xfId="6567"/>
    <cellStyle name="40% - Énfasis5 6" xfId="1361"/>
    <cellStyle name="40% - Énfasis5 6 2" xfId="3694"/>
    <cellStyle name="40% - Énfasis5 6 2 2" xfId="9198"/>
    <cellStyle name="40% - Énfasis5 6 3" xfId="4544"/>
    <cellStyle name="40% - Énfasis5 6 3 2" xfId="9996"/>
    <cellStyle name="40% - Énfasis5 6 4" xfId="5063"/>
    <cellStyle name="40% - Énfasis5 6 4 2" xfId="10447"/>
    <cellStyle name="40% - Énfasis5 6 5" xfId="5018"/>
    <cellStyle name="40% - Énfasis5 6 5 2" xfId="10403"/>
    <cellStyle name="40% - Énfasis5 6 6" xfId="4320"/>
    <cellStyle name="40% - Énfasis5 6 6 2" xfId="9787"/>
    <cellStyle name="40% - Énfasis5 6 7" xfId="4205"/>
    <cellStyle name="40% - Énfasis5 6 7 2" xfId="9678"/>
    <cellStyle name="40% - Énfasis5 6 8" xfId="6967"/>
    <cellStyle name="40% - Énfasis5 7" xfId="1768"/>
    <cellStyle name="40% - Énfasis5 7 2" xfId="4003"/>
    <cellStyle name="40% - Énfasis5 7 2 2" xfId="9494"/>
    <cellStyle name="40% - Énfasis5 7 3" xfId="3343"/>
    <cellStyle name="40% - Énfasis5 7 3 2" xfId="8873"/>
    <cellStyle name="40% - Énfasis5 7 4" xfId="4818"/>
    <cellStyle name="40% - Énfasis5 7 4 2" xfId="10215"/>
    <cellStyle name="40% - Énfasis5 7 5" xfId="5376"/>
    <cellStyle name="40% - Énfasis5 7 5 2" xfId="10739"/>
    <cellStyle name="40% - Énfasis5 7 6" xfId="5584"/>
    <cellStyle name="40% - Énfasis5 7 6 2" xfId="10934"/>
    <cellStyle name="40% - Énfasis5 7 7" xfId="5702"/>
    <cellStyle name="40% - Énfasis5 7 7 2" xfId="11044"/>
    <cellStyle name="40% - Énfasis5 7 8" xfId="7366"/>
    <cellStyle name="40% - Énfasis5 8" xfId="2164"/>
    <cellStyle name="40% - Énfasis5 8 2" xfId="4306"/>
    <cellStyle name="40% - Énfasis5 8 2 2" xfId="9773"/>
    <cellStyle name="40% - Énfasis5 8 3" xfId="4794"/>
    <cellStyle name="40% - Énfasis5 8 3 2" xfId="10191"/>
    <cellStyle name="40% - Énfasis5 8 4" xfId="5131"/>
    <cellStyle name="40% - Énfasis5 8 4 2" xfId="10507"/>
    <cellStyle name="40% - Énfasis5 8 5" xfId="5411"/>
    <cellStyle name="40% - Énfasis5 8 5 2" xfId="10771"/>
    <cellStyle name="40% - Énfasis5 8 6" xfId="5604"/>
    <cellStyle name="40% - Énfasis5 8 6 2" xfId="10952"/>
    <cellStyle name="40% - Énfasis5 8 7" xfId="5704"/>
    <cellStyle name="40% - Énfasis5 8 7 2" xfId="11046"/>
    <cellStyle name="40% - Énfasis5 8 8" xfId="7756"/>
    <cellStyle name="40% - Énfasis5 9" xfId="2327"/>
    <cellStyle name="40% - Énfasis5 9 2" xfId="7913"/>
    <cellStyle name="40% - Énfasis6" xfId="39" builtinId="51" customBuiltin="1"/>
    <cellStyle name="40% - Énfasis6 10" xfId="3171"/>
    <cellStyle name="40% - Énfasis6 10 2" xfId="8716"/>
    <cellStyle name="40% - Énfasis6 11" xfId="4780"/>
    <cellStyle name="40% - Énfasis6 11 2" xfId="10177"/>
    <cellStyle name="40% - Énfasis6 12" xfId="4357"/>
    <cellStyle name="40% - Énfasis6 12 2" xfId="9823"/>
    <cellStyle name="40% - Énfasis6 13" xfId="3843"/>
    <cellStyle name="40% - Énfasis6 13 2" xfId="9341"/>
    <cellStyle name="40% - Énfasis6 14" xfId="4359"/>
    <cellStyle name="40% - Énfasis6 14 2" xfId="9825"/>
    <cellStyle name="40% - Énfasis6 15" xfId="5722"/>
    <cellStyle name="40% - Énfasis6 2" xfId="199"/>
    <cellStyle name="40% - Énfasis6 2 10" xfId="3650"/>
    <cellStyle name="40% - Énfasis6 2 10 2" xfId="9157"/>
    <cellStyle name="40% - Énfasis6 2 11" xfId="3991"/>
    <cellStyle name="40% - Énfasis6 2 11 2" xfId="9483"/>
    <cellStyle name="40% - Énfasis6 2 12" xfId="4910"/>
    <cellStyle name="40% - Énfasis6 2 12 2" xfId="10303"/>
    <cellStyle name="40% - Énfasis6 2 13" xfId="3137"/>
    <cellStyle name="40% - Énfasis6 2 13 2" xfId="8683"/>
    <cellStyle name="40% - Énfasis6 2 14" xfId="5850"/>
    <cellStyle name="40% - Énfasis6 2 2" xfId="464"/>
    <cellStyle name="40% - Énfasis6 2 2 10" xfId="3258"/>
    <cellStyle name="40% - Énfasis6 2 2 10 2" xfId="8795"/>
    <cellStyle name="40% - Énfasis6 2 2 11" xfId="3906"/>
    <cellStyle name="40% - Énfasis6 2 2 11 2" xfId="9401"/>
    <cellStyle name="40% - Énfasis6 2 2 12" xfId="4148"/>
    <cellStyle name="40% - Énfasis6 2 2 12 2" xfId="9628"/>
    <cellStyle name="40% - Énfasis6 2 2 13" xfId="6105"/>
    <cellStyle name="40% - Énfasis6 2 2 2" xfId="946"/>
    <cellStyle name="40% - Énfasis6 2 2 2 2" xfId="6558"/>
    <cellStyle name="40% - Énfasis6 2 2 3" xfId="1351"/>
    <cellStyle name="40% - Énfasis6 2 2 3 2" xfId="6958"/>
    <cellStyle name="40% - Énfasis6 2 2 4" xfId="1758"/>
    <cellStyle name="40% - Énfasis6 2 2 4 2" xfId="7358"/>
    <cellStyle name="40% - Énfasis6 2 2 5" xfId="2160"/>
    <cellStyle name="40% - Énfasis6 2 2 5 2" xfId="7753"/>
    <cellStyle name="40% - Énfasis6 2 2 6" xfId="2567"/>
    <cellStyle name="40% - Énfasis6 2 2 6 2" xfId="8150"/>
    <cellStyle name="40% - Énfasis6 2 2 7" xfId="2965"/>
    <cellStyle name="40% - Énfasis6 2 2 7 2" xfId="8544"/>
    <cellStyle name="40% - Énfasis6 2 2 8" xfId="4113"/>
    <cellStyle name="40% - Énfasis6 2 2 8 2" xfId="9597"/>
    <cellStyle name="40% - Énfasis6 2 2 9" xfId="4361"/>
    <cellStyle name="40% - Énfasis6 2 2 9 2" xfId="9827"/>
    <cellStyle name="40% - Énfasis6 2 3" xfId="682"/>
    <cellStyle name="40% - Énfasis6 2 3 2" xfId="6295"/>
    <cellStyle name="40% - Énfasis6 2 4" xfId="1087"/>
    <cellStyle name="40% - Énfasis6 2 4 2" xfId="6695"/>
    <cellStyle name="40% - Énfasis6 2 5" xfId="1494"/>
    <cellStyle name="40% - Énfasis6 2 5 2" xfId="7095"/>
    <cellStyle name="40% - Énfasis6 2 6" xfId="1897"/>
    <cellStyle name="40% - Énfasis6 2 6 2" xfId="7492"/>
    <cellStyle name="40% - Énfasis6 2 7" xfId="2303"/>
    <cellStyle name="40% - Énfasis6 2 7 2" xfId="7889"/>
    <cellStyle name="40% - Énfasis6 2 8" xfId="2705"/>
    <cellStyle name="40% - Énfasis6 2 8 2" xfId="8285"/>
    <cellStyle name="40% - Énfasis6 2 9" xfId="3474"/>
    <cellStyle name="40% - Énfasis6 2 9 2" xfId="8992"/>
    <cellStyle name="40% - Énfasis6 3" xfId="330"/>
    <cellStyle name="40% - Énfasis6 3 10" xfId="3562"/>
    <cellStyle name="40% - Énfasis6 3 10 2" xfId="9074"/>
    <cellStyle name="40% - Énfasis6 3 11" xfId="4700"/>
    <cellStyle name="40% - Énfasis6 3 11 2" xfId="10099"/>
    <cellStyle name="40% - Énfasis6 3 12" xfId="4754"/>
    <cellStyle name="40% - Énfasis6 3 12 2" xfId="10152"/>
    <cellStyle name="40% - Énfasis6 3 13" xfId="5977"/>
    <cellStyle name="40% - Énfasis6 3 2" xfId="813"/>
    <cellStyle name="40% - Énfasis6 3 2 2" xfId="6425"/>
    <cellStyle name="40% - Énfasis6 3 3" xfId="1218"/>
    <cellStyle name="40% - Énfasis6 3 3 2" xfId="6825"/>
    <cellStyle name="40% - Énfasis6 3 4" xfId="1625"/>
    <cellStyle name="40% - Énfasis6 3 4 2" xfId="7225"/>
    <cellStyle name="40% - Énfasis6 3 5" xfId="2028"/>
    <cellStyle name="40% - Énfasis6 3 5 2" xfId="7621"/>
    <cellStyle name="40% - Énfasis6 3 6" xfId="2434"/>
    <cellStyle name="40% - Énfasis6 3 6 2" xfId="8019"/>
    <cellStyle name="40% - Énfasis6 3 7" xfId="2833"/>
    <cellStyle name="40% - Énfasis6 3 7 2" xfId="8412"/>
    <cellStyle name="40% - Énfasis6 3 8" xfId="3537"/>
    <cellStyle name="40% - Énfasis6 3 8 2" xfId="9050"/>
    <cellStyle name="40% - Énfasis6 3 9" xfId="4803"/>
    <cellStyle name="40% - Énfasis6 3 9 2" xfId="10200"/>
    <cellStyle name="40% - Énfasis6 4" xfId="521"/>
    <cellStyle name="40% - Énfasis6 4 2" xfId="3063"/>
    <cellStyle name="40% - Énfasis6 4 2 2" xfId="8614"/>
    <cellStyle name="40% - Énfasis6 4 3" xfId="3349"/>
    <cellStyle name="40% - Énfasis6 4 3 2" xfId="8879"/>
    <cellStyle name="40% - Énfasis6 4 4" xfId="4197"/>
    <cellStyle name="40% - Énfasis6 4 4 2" xfId="9670"/>
    <cellStyle name="40% - Énfasis6 4 5" xfId="4430"/>
    <cellStyle name="40% - Énfasis6 4 5 2" xfId="9891"/>
    <cellStyle name="40% - Énfasis6 4 6" xfId="4727"/>
    <cellStyle name="40% - Énfasis6 4 6 2" xfId="10125"/>
    <cellStyle name="40% - Énfasis6 4 7" xfId="4715"/>
    <cellStyle name="40% - Énfasis6 4 7 2" xfId="10114"/>
    <cellStyle name="40% - Énfasis6 4 8" xfId="6141"/>
    <cellStyle name="40% - Énfasis6 5" xfId="950"/>
    <cellStyle name="40% - Énfasis6 5 2" xfId="3380"/>
    <cellStyle name="40% - Énfasis6 5 2 2" xfId="8907"/>
    <cellStyle name="40% - Énfasis6 5 3" xfId="4033"/>
    <cellStyle name="40% - Énfasis6 5 3 2" xfId="9522"/>
    <cellStyle name="40% - Énfasis6 5 4" xfId="3308"/>
    <cellStyle name="40% - Énfasis6 5 4 2" xfId="8839"/>
    <cellStyle name="40% - Énfasis6 5 5" xfId="3726"/>
    <cellStyle name="40% - Énfasis6 5 5 2" xfId="9229"/>
    <cellStyle name="40% - Énfasis6 5 6" xfId="1778"/>
    <cellStyle name="40% - Énfasis6 5 6 2" xfId="7375"/>
    <cellStyle name="40% - Énfasis6 5 7" xfId="5361"/>
    <cellStyle name="40% - Énfasis6 5 7 2" xfId="10727"/>
    <cellStyle name="40% - Énfasis6 5 8" xfId="6561"/>
    <cellStyle name="40% - Énfasis6 6" xfId="1355"/>
    <cellStyle name="40% - Énfasis6 6 2" xfId="3690"/>
    <cellStyle name="40% - Énfasis6 6 2 2" xfId="9194"/>
    <cellStyle name="40% - Énfasis6 6 3" xfId="4350"/>
    <cellStyle name="40% - Énfasis6 6 3 2" xfId="9817"/>
    <cellStyle name="40% - Énfasis6 6 4" xfId="3109"/>
    <cellStyle name="40% - Énfasis6 6 4 2" xfId="8655"/>
    <cellStyle name="40% - Énfasis6 6 5" xfId="4845"/>
    <cellStyle name="40% - Énfasis6 6 5 2" xfId="10241"/>
    <cellStyle name="40% - Énfasis6 6 6" xfId="4940"/>
    <cellStyle name="40% - Énfasis6 6 6 2" xfId="10333"/>
    <cellStyle name="40% - Énfasis6 6 7" xfId="5092"/>
    <cellStyle name="40% - Énfasis6 6 7 2" xfId="10471"/>
    <cellStyle name="40% - Énfasis6 6 8" xfId="6961"/>
    <cellStyle name="40% - Énfasis6 7" xfId="1762"/>
    <cellStyle name="40% - Énfasis6 7 2" xfId="3998"/>
    <cellStyle name="40% - Énfasis6 7 2 2" xfId="9489"/>
    <cellStyle name="40% - Énfasis6 7 3" xfId="3437"/>
    <cellStyle name="40% - Énfasis6 7 3 2" xfId="8959"/>
    <cellStyle name="40% - Énfasis6 7 4" xfId="4819"/>
    <cellStyle name="40% - Énfasis6 7 4 2" xfId="10216"/>
    <cellStyle name="40% - Énfasis6 7 5" xfId="3183"/>
    <cellStyle name="40% - Énfasis6 7 5 2" xfId="8726"/>
    <cellStyle name="40% - Énfasis6 7 6" xfId="4213"/>
    <cellStyle name="40% - Énfasis6 7 6 2" xfId="9685"/>
    <cellStyle name="40% - Énfasis6 7 7" xfId="5218"/>
    <cellStyle name="40% - Énfasis6 7 7 2" xfId="10591"/>
    <cellStyle name="40% - Énfasis6 7 8" xfId="7361"/>
    <cellStyle name="40% - Énfasis6 8" xfId="2173"/>
    <cellStyle name="40% - Énfasis6 8 2" xfId="4313"/>
    <cellStyle name="40% - Énfasis6 8 2 2" xfId="9780"/>
    <cellStyle name="40% - Énfasis6 8 3" xfId="4799"/>
    <cellStyle name="40% - Énfasis6 8 3 2" xfId="10196"/>
    <cellStyle name="40% - Énfasis6 8 4" xfId="5137"/>
    <cellStyle name="40% - Énfasis6 8 4 2" xfId="10513"/>
    <cellStyle name="40% - Énfasis6 8 5" xfId="5416"/>
    <cellStyle name="40% - Énfasis6 8 5 2" xfId="10776"/>
    <cellStyle name="40% - Énfasis6 8 6" xfId="5607"/>
    <cellStyle name="40% - Énfasis6 8 6 2" xfId="10955"/>
    <cellStyle name="40% - Énfasis6 8 7" xfId="5706"/>
    <cellStyle name="40% - Énfasis6 8 7 2" xfId="11048"/>
    <cellStyle name="40% - Énfasis6 8 8" xfId="7765"/>
    <cellStyle name="40% - Énfasis6 9" xfId="2581"/>
    <cellStyle name="40% - Énfasis6 9 2" xfId="8163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 2" xfId="332"/>
    <cellStyle name="Normal 10 3" xfId="2230"/>
    <cellStyle name="Normal 10 4" xfId="3672"/>
    <cellStyle name="Normal 10 5" xfId="4941"/>
    <cellStyle name="Normal 10 6" xfId="5089"/>
    <cellStyle name="Normal 10 7" xfId="4546"/>
    <cellStyle name="Normal 10 8" xfId="3306"/>
    <cellStyle name="Normal 11 2" xfId="2263"/>
    <cellStyle name="Normal 11 3" xfId="3365"/>
    <cellStyle name="Normal 11 4" xfId="4696"/>
    <cellStyle name="Normal 11 5" xfId="3480"/>
    <cellStyle name="Normal 11 6" xfId="4693"/>
    <cellStyle name="Normal 11 7" xfId="4104"/>
    <cellStyle name="Normal 12 2" xfId="3026"/>
    <cellStyle name="Normal 12 3" xfId="3188"/>
    <cellStyle name="Normal 12 4" xfId="3993"/>
    <cellStyle name="Normal 12 5" xfId="4439"/>
    <cellStyle name="Normal 12 6" xfId="4949"/>
    <cellStyle name="Normal 12 7" xfId="3639"/>
    <cellStyle name="Normal 13 2" xfId="3005"/>
    <cellStyle name="Normal 13 3" xfId="3915"/>
    <cellStyle name="Normal 13 4" xfId="4007"/>
    <cellStyle name="Normal 13 5" xfId="3590"/>
    <cellStyle name="Normal 13 6" xfId="5326"/>
    <cellStyle name="Normal 13 7" xfId="5552"/>
    <cellStyle name="Normal 14 2" xfId="4632"/>
    <cellStyle name="Normal 14 3" xfId="5065"/>
    <cellStyle name="Normal 14 4" xfId="5367"/>
    <cellStyle name="Normal 14 5" xfId="5580"/>
    <cellStyle name="Normal 14 6" xfId="5700"/>
    <cellStyle name="Normal 14 7" xfId="5709"/>
    <cellStyle name="Normal 15" xfId="476"/>
    <cellStyle name="Normal 16 2" xfId="4639"/>
    <cellStyle name="Normal 16 3" xfId="5071"/>
    <cellStyle name="Normal 16 4" xfId="5370"/>
    <cellStyle name="Normal 16 5" xfId="5581"/>
    <cellStyle name="Normal 16 6" xfId="5701"/>
    <cellStyle name="Normal 16 7" xfId="5710"/>
    <cellStyle name="Normal 18" xfId="118"/>
    <cellStyle name="Normal 18 2" xfId="165"/>
    <cellStyle name="Normal 18 3" xfId="175"/>
    <cellStyle name="Normal 18 4" xfId="182"/>
    <cellStyle name="Normal 19 2" xfId="166"/>
    <cellStyle name="Normal 19 3" xfId="176"/>
    <cellStyle name="Normal 19 4" xfId="183"/>
    <cellStyle name="Normal 2" xfId="41"/>
    <cellStyle name="Normal 2 10" xfId="134"/>
    <cellStyle name="Normal 2 11" xfId="141"/>
    <cellStyle name="Normal 2 12" xfId="159"/>
    <cellStyle name="Normal 2 13" xfId="125"/>
    <cellStyle name="Normal 2 14" xfId="200"/>
    <cellStyle name="Normal 2 15" xfId="331"/>
    <cellStyle name="Normal 2 15 2" xfId="467"/>
    <cellStyle name="Normal 2 15 2 10" xfId="5025"/>
    <cellStyle name="Normal 2 15 2 10 2" xfId="10410"/>
    <cellStyle name="Normal 2 15 2 11" xfId="4496"/>
    <cellStyle name="Normal 2 15 2 11 2" xfId="9951"/>
    <cellStyle name="Normal 2 15 2 12" xfId="5217"/>
    <cellStyle name="Normal 2 15 2 12 2" xfId="10590"/>
    <cellStyle name="Normal 2 15 2 13" xfId="6107"/>
    <cellStyle name="Normal 2 15 2 2" xfId="949"/>
    <cellStyle name="Normal 2 15 2 2 2" xfId="6560"/>
    <cellStyle name="Normal 2 15 2 3" xfId="1354"/>
    <cellStyle name="Normal 2 15 2 3 2" xfId="6960"/>
    <cellStyle name="Normal 2 15 2 4" xfId="1761"/>
    <cellStyle name="Normal 2 15 2 4 2" xfId="7360"/>
    <cellStyle name="Normal 2 15 2 5" xfId="2163"/>
    <cellStyle name="Normal 2 15 2 5 2" xfId="7755"/>
    <cellStyle name="Normal 2 15 2 6" xfId="2570"/>
    <cellStyle name="Normal 2 15 2 6 2" xfId="8152"/>
    <cellStyle name="Normal 2 15 2 7" xfId="2968"/>
    <cellStyle name="Normal 2 15 2 7 2" xfId="8546"/>
    <cellStyle name="Normal 2 15 2 8" xfId="3195"/>
    <cellStyle name="Normal 2 15 2 8 2" xfId="8735"/>
    <cellStyle name="Normal 2 15 2 9" xfId="2977"/>
    <cellStyle name="Normal 2 15 2 9 2" xfId="8555"/>
    <cellStyle name="Normal 2 16" xfId="477"/>
    <cellStyle name="Normal 2 17" xfId="478"/>
    <cellStyle name="Normal 2 18" xfId="479"/>
    <cellStyle name="Normal 2 19" xfId="480"/>
    <cellStyle name="Normal 2 2" xfId="69"/>
    <cellStyle name="Normal 2 2 10" xfId="135"/>
    <cellStyle name="Normal 2 2 10 10" xfId="3572"/>
    <cellStyle name="Normal 2 2 10 10 2" xfId="9083"/>
    <cellStyle name="Normal 2 2 10 11" xfId="4846"/>
    <cellStyle name="Normal 2 2 10 11 2" xfId="10242"/>
    <cellStyle name="Normal 2 2 10 12" xfId="3520"/>
    <cellStyle name="Normal 2 2 10 12 2" xfId="9033"/>
    <cellStyle name="Normal 2 2 10 13" xfId="3956"/>
    <cellStyle name="Normal 2 2 10 13 2" xfId="9448"/>
    <cellStyle name="Normal 2 2 10 14" xfId="5278"/>
    <cellStyle name="Normal 2 2 10 14 2" xfId="10647"/>
    <cellStyle name="Normal 2 2 10 15" xfId="5800"/>
    <cellStyle name="Normal 2 2 10 2" xfId="280"/>
    <cellStyle name="Normal 2 2 10 2 10" xfId="3979"/>
    <cellStyle name="Normal 2 2 10 2 10 2" xfId="9471"/>
    <cellStyle name="Normal 2 2 10 2 11" xfId="5080"/>
    <cellStyle name="Normal 2 2 10 2 11 2" xfId="10460"/>
    <cellStyle name="Normal 2 2 10 2 12" xfId="5082"/>
    <cellStyle name="Normal 2 2 10 2 12 2" xfId="10462"/>
    <cellStyle name="Normal 2 2 10 2 13" xfId="5928"/>
    <cellStyle name="Normal 2 2 10 2 2" xfId="763"/>
    <cellStyle name="Normal 2 2 10 2 2 2" xfId="6376"/>
    <cellStyle name="Normal 2 2 10 2 3" xfId="1168"/>
    <cellStyle name="Normal 2 2 10 2 3 2" xfId="6776"/>
    <cellStyle name="Normal 2 2 10 2 4" xfId="1575"/>
    <cellStyle name="Normal 2 2 10 2 4 2" xfId="7176"/>
    <cellStyle name="Normal 2 2 10 2 5" xfId="1978"/>
    <cellStyle name="Normal 2 2 10 2 5 2" xfId="7572"/>
    <cellStyle name="Normal 2 2 10 2 6" xfId="2384"/>
    <cellStyle name="Normal 2 2 10 2 6 2" xfId="7970"/>
    <cellStyle name="Normal 2 2 10 2 7" xfId="2783"/>
    <cellStyle name="Normal 2 2 10 2 7 2" xfId="8363"/>
    <cellStyle name="Normal 2 2 10 2 8" xfId="3660"/>
    <cellStyle name="Normal 2 2 10 2 8 2" xfId="9167"/>
    <cellStyle name="Normal 2 2 10 2 9" xfId="4933"/>
    <cellStyle name="Normal 2 2 10 2 9 2" xfId="10326"/>
    <cellStyle name="Normal 2 2 10 3" xfId="412"/>
    <cellStyle name="Normal 2 2 10 3 10" xfId="5313"/>
    <cellStyle name="Normal 2 2 10 3 10 2" xfId="10681"/>
    <cellStyle name="Normal 2 2 10 3 11" xfId="5541"/>
    <cellStyle name="Normal 2 2 10 3 11 2" xfId="10895"/>
    <cellStyle name="Normal 2 2 10 3 12" xfId="5679"/>
    <cellStyle name="Normal 2 2 10 3 12 2" xfId="11024"/>
    <cellStyle name="Normal 2 2 10 3 13" xfId="6055"/>
    <cellStyle name="Normal 2 2 10 3 2" xfId="895"/>
    <cellStyle name="Normal 2 2 10 3 2 2" xfId="6507"/>
    <cellStyle name="Normal 2 2 10 3 3" xfId="1300"/>
    <cellStyle name="Normal 2 2 10 3 3 2" xfId="6907"/>
    <cellStyle name="Normal 2 2 10 3 4" xfId="1707"/>
    <cellStyle name="Normal 2 2 10 3 4 2" xfId="7307"/>
    <cellStyle name="Normal 2 2 10 3 5" xfId="2110"/>
    <cellStyle name="Normal 2 2 10 3 5 2" xfId="7703"/>
    <cellStyle name="Normal 2 2 10 3 6" xfId="2516"/>
    <cellStyle name="Normal 2 2 10 3 6 2" xfId="8100"/>
    <cellStyle name="Normal 2 2 10 3 7" xfId="2914"/>
    <cellStyle name="Normal 2 2 10 3 7 2" xfId="8493"/>
    <cellStyle name="Normal 2 2 10 3 8" xfId="4531"/>
    <cellStyle name="Normal 2 2 10 3 8 2" xfId="9984"/>
    <cellStyle name="Normal 2 2 10 3 9" xfId="3806"/>
    <cellStyle name="Normal 2 2 10 3 9 2" xfId="9305"/>
    <cellStyle name="Normal 2 2 10 4" xfId="618"/>
    <cellStyle name="Normal 2 2 10 4 2" xfId="6232"/>
    <cellStyle name="Normal 2 2 10 5" xfId="1023"/>
    <cellStyle name="Normal 2 2 10 5 2" xfId="6632"/>
    <cellStyle name="Normal 2 2 10 6" xfId="1430"/>
    <cellStyle name="Normal 2 2 10 6 2" xfId="7032"/>
    <cellStyle name="Normal 2 2 10 7" xfId="1834"/>
    <cellStyle name="Normal 2 2 10 7 2" xfId="7430"/>
    <cellStyle name="Normal 2 2 10 8" xfId="2240"/>
    <cellStyle name="Normal 2 2 10 8 2" xfId="7829"/>
    <cellStyle name="Normal 2 2 10 9" xfId="2647"/>
    <cellStyle name="Normal 2 2 10 9 2" xfId="8228"/>
    <cellStyle name="Normal 2 2 11" xfId="142"/>
    <cellStyle name="Normal 2 2 11 10" xfId="4562"/>
    <cellStyle name="Normal 2 2 11 10 2" xfId="10013"/>
    <cellStyle name="Normal 2 2 11 11" xfId="3669"/>
    <cellStyle name="Normal 2 2 11 11 2" xfId="9175"/>
    <cellStyle name="Normal 2 2 11 12" xfId="5333"/>
    <cellStyle name="Normal 2 2 11 12 2" xfId="10700"/>
    <cellStyle name="Normal 2 2 11 13" xfId="5559"/>
    <cellStyle name="Normal 2 2 11 13 2" xfId="10912"/>
    <cellStyle name="Normal 2 2 11 14" xfId="5690"/>
    <cellStyle name="Normal 2 2 11 14 2" xfId="11035"/>
    <cellStyle name="Normal 2 2 11 15" xfId="5806"/>
    <cellStyle name="Normal 2 2 11 2" xfId="286"/>
    <cellStyle name="Normal 2 2 11 2 10" xfId="3217"/>
    <cellStyle name="Normal 2 2 11 2 10 2" xfId="8756"/>
    <cellStyle name="Normal 2 2 11 2 11" xfId="4795"/>
    <cellStyle name="Normal 2 2 11 2 11 2" xfId="10192"/>
    <cellStyle name="Normal 2 2 11 2 12" xfId="5354"/>
    <cellStyle name="Normal 2 2 11 2 12 2" xfId="10721"/>
    <cellStyle name="Normal 2 2 11 2 13" xfId="5934"/>
    <cellStyle name="Normal 2 2 11 2 2" xfId="769"/>
    <cellStyle name="Normal 2 2 11 2 2 2" xfId="6382"/>
    <cellStyle name="Normal 2 2 11 2 3" xfId="1174"/>
    <cellStyle name="Normal 2 2 11 2 3 2" xfId="6782"/>
    <cellStyle name="Normal 2 2 11 2 4" xfId="1581"/>
    <cellStyle name="Normal 2 2 11 2 4 2" xfId="7182"/>
    <cellStyle name="Normal 2 2 11 2 5" xfId="1984"/>
    <cellStyle name="Normal 2 2 11 2 5 2" xfId="7578"/>
    <cellStyle name="Normal 2 2 11 2 6" xfId="2390"/>
    <cellStyle name="Normal 2 2 11 2 6 2" xfId="7976"/>
    <cellStyle name="Normal 2 2 11 2 7" xfId="2789"/>
    <cellStyle name="Normal 2 2 11 2 7 2" xfId="8369"/>
    <cellStyle name="Normal 2 2 11 2 8" xfId="3264"/>
    <cellStyle name="Normal 2 2 11 2 8 2" xfId="8801"/>
    <cellStyle name="Normal 2 2 11 2 9" xfId="4301"/>
    <cellStyle name="Normal 2 2 11 2 9 2" xfId="9768"/>
    <cellStyle name="Normal 2 2 11 3" xfId="418"/>
    <cellStyle name="Normal 2 2 11 3 10" xfId="3518"/>
    <cellStyle name="Normal 2 2 11 3 10 2" xfId="9031"/>
    <cellStyle name="Normal 2 2 11 3 11" xfId="4986"/>
    <cellStyle name="Normal 2 2 11 3 11 2" xfId="10374"/>
    <cellStyle name="Normal 2 2 11 3 12" xfId="3398"/>
    <cellStyle name="Normal 2 2 11 3 12 2" xfId="8924"/>
    <cellStyle name="Normal 2 2 11 3 13" xfId="6061"/>
    <cellStyle name="Normal 2 2 11 3 2" xfId="901"/>
    <cellStyle name="Normal 2 2 11 3 2 2" xfId="6513"/>
    <cellStyle name="Normal 2 2 11 3 3" xfId="1306"/>
    <cellStyle name="Normal 2 2 11 3 3 2" xfId="6913"/>
    <cellStyle name="Normal 2 2 11 3 4" xfId="1713"/>
    <cellStyle name="Normal 2 2 11 3 4 2" xfId="7313"/>
    <cellStyle name="Normal 2 2 11 3 5" xfId="2116"/>
    <cellStyle name="Normal 2 2 11 3 5 2" xfId="7709"/>
    <cellStyle name="Normal 2 2 11 3 6" xfId="2522"/>
    <cellStyle name="Normal 2 2 11 3 6 2" xfId="8106"/>
    <cellStyle name="Normal 2 2 11 3 7" xfId="2920"/>
    <cellStyle name="Normal 2 2 11 3 7 2" xfId="8499"/>
    <cellStyle name="Normal 2 2 11 3 8" xfId="4147"/>
    <cellStyle name="Normal 2 2 11 3 8 2" xfId="9627"/>
    <cellStyle name="Normal 2 2 11 3 9" xfId="3245"/>
    <cellStyle name="Normal 2 2 11 3 9 2" xfId="8782"/>
    <cellStyle name="Normal 2 2 11 4" xfId="625"/>
    <cellStyle name="Normal 2 2 11 4 2" xfId="6239"/>
    <cellStyle name="Normal 2 2 11 5" xfId="1030"/>
    <cellStyle name="Normal 2 2 11 5 2" xfId="6639"/>
    <cellStyle name="Normal 2 2 11 6" xfId="1437"/>
    <cellStyle name="Normal 2 2 11 6 2" xfId="7039"/>
    <cellStyle name="Normal 2 2 11 7" xfId="1841"/>
    <cellStyle name="Normal 2 2 11 7 2" xfId="7437"/>
    <cellStyle name="Normal 2 2 11 8" xfId="2247"/>
    <cellStyle name="Normal 2 2 11 8 2" xfId="7835"/>
    <cellStyle name="Normal 2 2 11 9" xfId="2654"/>
    <cellStyle name="Normal 2 2 11 9 2" xfId="8235"/>
    <cellStyle name="Normal 2 2 12" xfId="157"/>
    <cellStyle name="Normal 2 2 12 10" xfId="4559"/>
    <cellStyle name="Normal 2 2 12 10 2" xfId="10010"/>
    <cellStyle name="Normal 2 2 12 11" xfId="4574"/>
    <cellStyle name="Normal 2 2 12 11 2" xfId="10025"/>
    <cellStyle name="Normal 2 2 12 12" xfId="5331"/>
    <cellStyle name="Normal 2 2 12 12 2" xfId="10698"/>
    <cellStyle name="Normal 2 2 12 13" xfId="5557"/>
    <cellStyle name="Normal 2 2 12 13 2" xfId="10910"/>
    <cellStyle name="Normal 2 2 12 14" xfId="5688"/>
    <cellStyle name="Normal 2 2 12 14 2" xfId="11033"/>
    <cellStyle name="Normal 2 2 12 15" xfId="5820"/>
    <cellStyle name="Normal 2 2 12 2" xfId="300"/>
    <cellStyle name="Normal 2 2 12 2 10" xfId="4961"/>
    <cellStyle name="Normal 2 2 12 2 10 2" xfId="10350"/>
    <cellStyle name="Normal 2 2 12 2 11" xfId="3685"/>
    <cellStyle name="Normal 2 2 12 2 11 2" xfId="9190"/>
    <cellStyle name="Normal 2 2 12 2 12" xfId="3742"/>
    <cellStyle name="Normal 2 2 12 2 12 2" xfId="9245"/>
    <cellStyle name="Normal 2 2 12 2 13" xfId="5948"/>
    <cellStyle name="Normal 2 2 12 2 2" xfId="783"/>
    <cellStyle name="Normal 2 2 12 2 2 2" xfId="6396"/>
    <cellStyle name="Normal 2 2 12 2 3" xfId="1188"/>
    <cellStyle name="Normal 2 2 12 2 3 2" xfId="6796"/>
    <cellStyle name="Normal 2 2 12 2 4" xfId="1595"/>
    <cellStyle name="Normal 2 2 12 2 4 2" xfId="7196"/>
    <cellStyle name="Normal 2 2 12 2 5" xfId="1998"/>
    <cellStyle name="Normal 2 2 12 2 5 2" xfId="7592"/>
    <cellStyle name="Normal 2 2 12 2 6" xfId="2404"/>
    <cellStyle name="Normal 2 2 12 2 6 2" xfId="7990"/>
    <cellStyle name="Normal 2 2 12 2 7" xfId="2803"/>
    <cellStyle name="Normal 2 2 12 2 7 2" xfId="8383"/>
    <cellStyle name="Normal 2 2 12 2 8" xfId="3557"/>
    <cellStyle name="Normal 2 2 12 2 8 2" xfId="9069"/>
    <cellStyle name="Normal 2 2 12 2 9" xfId="4825"/>
    <cellStyle name="Normal 2 2 12 2 9 2" xfId="10221"/>
    <cellStyle name="Normal 2 2 12 3" xfId="432"/>
    <cellStyle name="Normal 2 2 12 3 10" xfId="5240"/>
    <cellStyle name="Normal 2 2 12 3 10 2" xfId="10613"/>
    <cellStyle name="Normal 2 2 12 3 11" xfId="5486"/>
    <cellStyle name="Normal 2 2 12 3 11 2" xfId="10844"/>
    <cellStyle name="Normal 2 2 12 3 12" xfId="5646"/>
    <cellStyle name="Normal 2 2 12 3 12 2" xfId="10993"/>
    <cellStyle name="Normal 2 2 12 3 13" xfId="6075"/>
    <cellStyle name="Normal 2 2 12 3 2" xfId="915"/>
    <cellStyle name="Normal 2 2 12 3 2 2" xfId="6527"/>
    <cellStyle name="Normal 2 2 12 3 3" xfId="1320"/>
    <cellStyle name="Normal 2 2 12 3 3 2" xfId="6927"/>
    <cellStyle name="Normal 2 2 12 3 4" xfId="1727"/>
    <cellStyle name="Normal 2 2 12 3 4 2" xfId="7327"/>
    <cellStyle name="Normal 2 2 12 3 5" xfId="2130"/>
    <cellStyle name="Normal 2 2 12 3 5 2" xfId="7723"/>
    <cellStyle name="Normal 2 2 12 3 6" xfId="2536"/>
    <cellStyle name="Normal 2 2 12 3 6 2" xfId="8120"/>
    <cellStyle name="Normal 2 2 12 3 7" xfId="2934"/>
    <cellStyle name="Normal 2 2 12 3 7 2" xfId="8513"/>
    <cellStyle name="Normal 2 2 12 3 8" xfId="4441"/>
    <cellStyle name="Normal 2 2 12 3 8 2" xfId="9901"/>
    <cellStyle name="Normal 2 2 12 3 9" xfId="3531"/>
    <cellStyle name="Normal 2 2 12 3 9 2" xfId="9044"/>
    <cellStyle name="Normal 2 2 12 4" xfId="640"/>
    <cellStyle name="Normal 2 2 12 4 2" xfId="6254"/>
    <cellStyle name="Normal 2 2 12 5" xfId="1045"/>
    <cellStyle name="Normal 2 2 12 5 2" xfId="6654"/>
    <cellStyle name="Normal 2 2 12 6" xfId="1452"/>
    <cellStyle name="Normal 2 2 12 6 2" xfId="7054"/>
    <cellStyle name="Normal 2 2 12 7" xfId="1856"/>
    <cellStyle name="Normal 2 2 12 7 2" xfId="7452"/>
    <cellStyle name="Normal 2 2 12 8" xfId="2261"/>
    <cellStyle name="Normal 2 2 12 8 2" xfId="7849"/>
    <cellStyle name="Normal 2 2 12 9" xfId="2669"/>
    <cellStyle name="Normal 2 2 12 9 2" xfId="8250"/>
    <cellStyle name="Normal 2 2 13" xfId="172"/>
    <cellStyle name="Normal 2 2 13 10" xfId="4503"/>
    <cellStyle name="Normal 2 2 13 10 2" xfId="9958"/>
    <cellStyle name="Normal 2 2 13 11" xfId="4569"/>
    <cellStyle name="Normal 2 2 13 11 2" xfId="10020"/>
    <cellStyle name="Normal 2 2 13 12" xfId="5292"/>
    <cellStyle name="Normal 2 2 13 12 2" xfId="10661"/>
    <cellStyle name="Normal 2 2 13 13" xfId="5527"/>
    <cellStyle name="Normal 2 2 13 13 2" xfId="10882"/>
    <cellStyle name="Normal 2 2 13 14" xfId="5669"/>
    <cellStyle name="Normal 2 2 13 14 2" xfId="11014"/>
    <cellStyle name="Normal 2 2 13 15" xfId="5829"/>
    <cellStyle name="Normal 2 2 13 2" xfId="310"/>
    <cellStyle name="Normal 2 2 13 2 10" xfId="3230"/>
    <cellStyle name="Normal 2 2 13 2 10 2" xfId="8767"/>
    <cellStyle name="Normal 2 2 13 2 11" xfId="3791"/>
    <cellStyle name="Normal 2 2 13 2 11 2" xfId="9292"/>
    <cellStyle name="Normal 2 2 13 2 12" xfId="3790"/>
    <cellStyle name="Normal 2 2 13 2 12 2" xfId="9291"/>
    <cellStyle name="Normal 2 2 13 2 13" xfId="5957"/>
    <cellStyle name="Normal 2 2 13 2 2" xfId="793"/>
    <cellStyle name="Normal 2 2 13 2 2 2" xfId="6405"/>
    <cellStyle name="Normal 2 2 13 2 3" xfId="1198"/>
    <cellStyle name="Normal 2 2 13 2 3 2" xfId="6805"/>
    <cellStyle name="Normal 2 2 13 2 4" xfId="1605"/>
    <cellStyle name="Normal 2 2 13 2 4 2" xfId="7205"/>
    <cellStyle name="Normal 2 2 13 2 5" xfId="2008"/>
    <cellStyle name="Normal 2 2 13 2 5 2" xfId="7601"/>
    <cellStyle name="Normal 2 2 13 2 6" xfId="2414"/>
    <cellStyle name="Normal 2 2 13 2 6 2" xfId="7999"/>
    <cellStyle name="Normal 2 2 13 2 7" xfId="2813"/>
    <cellStyle name="Normal 2 2 13 2 7 2" xfId="8392"/>
    <cellStyle name="Normal 2 2 13 2 8" xfId="3634"/>
    <cellStyle name="Normal 2 2 13 2 8 2" xfId="9142"/>
    <cellStyle name="Normal 2 2 13 2 9" xfId="4904"/>
    <cellStyle name="Normal 2 2 13 2 9 2" xfId="10297"/>
    <cellStyle name="Normal 2 2 13 3" xfId="442"/>
    <cellStyle name="Normal 2 2 13 3 10" xfId="5304"/>
    <cellStyle name="Normal 2 2 13 3 10 2" xfId="10672"/>
    <cellStyle name="Normal 2 2 13 3 11" xfId="5537"/>
    <cellStyle name="Normal 2 2 13 3 11 2" xfId="10891"/>
    <cellStyle name="Normal 2 2 13 3 12" xfId="5675"/>
    <cellStyle name="Normal 2 2 13 3 12 2" xfId="11020"/>
    <cellStyle name="Normal 2 2 13 3 13" xfId="6084"/>
    <cellStyle name="Normal 2 2 13 3 2" xfId="925"/>
    <cellStyle name="Normal 2 2 13 3 2 2" xfId="6537"/>
    <cellStyle name="Normal 2 2 13 3 3" xfId="1330"/>
    <cellStyle name="Normal 2 2 13 3 3 2" xfId="6937"/>
    <cellStyle name="Normal 2 2 13 3 4" xfId="1737"/>
    <cellStyle name="Normal 2 2 13 3 4 2" xfId="7337"/>
    <cellStyle name="Normal 2 2 13 3 5" xfId="2140"/>
    <cellStyle name="Normal 2 2 13 3 5 2" xfId="7733"/>
    <cellStyle name="Normal 2 2 13 3 6" xfId="2546"/>
    <cellStyle name="Normal 2 2 13 3 6 2" xfId="8130"/>
    <cellStyle name="Normal 2 2 13 3 7" xfId="2944"/>
    <cellStyle name="Normal 2 2 13 3 7 2" xfId="8523"/>
    <cellStyle name="Normal 2 2 13 3 8" xfId="4523"/>
    <cellStyle name="Normal 2 2 13 3 8 2" xfId="9976"/>
    <cellStyle name="Normal 2 2 13 3 9" xfId="4333"/>
    <cellStyle name="Normal 2 2 13 3 9 2" xfId="9800"/>
    <cellStyle name="Normal 2 2 13 4" xfId="655"/>
    <cellStyle name="Normal 2 2 13 4 2" xfId="6268"/>
    <cellStyle name="Normal 2 2 13 5" xfId="1060"/>
    <cellStyle name="Normal 2 2 13 5 2" xfId="6668"/>
    <cellStyle name="Normal 2 2 13 6" xfId="1467"/>
    <cellStyle name="Normal 2 2 13 6 2" xfId="7068"/>
    <cellStyle name="Normal 2 2 13 7" xfId="1871"/>
    <cellStyle name="Normal 2 2 13 7 2" xfId="7466"/>
    <cellStyle name="Normal 2 2 13 8" xfId="2276"/>
    <cellStyle name="Normal 2 2 13 8 2" xfId="7862"/>
    <cellStyle name="Normal 2 2 13 9" xfId="2680"/>
    <cellStyle name="Normal 2 2 13 9 2" xfId="8260"/>
    <cellStyle name="Normal 2 2 14" xfId="201"/>
    <cellStyle name="Normal 2 2 14 10" xfId="4920"/>
    <cellStyle name="Normal 2 2 14 10 2" xfId="10313"/>
    <cellStyle name="Normal 2 2 14 11" xfId="3651"/>
    <cellStyle name="Normal 2 2 14 11 2" xfId="9158"/>
    <cellStyle name="Normal 2 2 14 12" xfId="4785"/>
    <cellStyle name="Normal 2 2 14 12 2" xfId="10182"/>
    <cellStyle name="Normal 2 2 14 13" xfId="5851"/>
    <cellStyle name="Normal 2 2 14 2" xfId="684"/>
    <cellStyle name="Normal 2 2 14 2 2" xfId="6297"/>
    <cellStyle name="Normal 2 2 14 3" xfId="1089"/>
    <cellStyle name="Normal 2 2 14 3 2" xfId="6697"/>
    <cellStyle name="Normal 2 2 14 4" xfId="1496"/>
    <cellStyle name="Normal 2 2 14 4 2" xfId="7097"/>
    <cellStyle name="Normal 2 2 14 5" xfId="1899"/>
    <cellStyle name="Normal 2 2 14 5 2" xfId="7493"/>
    <cellStyle name="Normal 2 2 14 6" xfId="2305"/>
    <cellStyle name="Normal 2 2 14 6 2" xfId="7891"/>
    <cellStyle name="Normal 2 2 14 7" xfId="2706"/>
    <cellStyle name="Normal 2 2 14 7 2" xfId="8286"/>
    <cellStyle name="Normal 2 2 14 8" xfId="3075"/>
    <cellStyle name="Normal 2 2 14 8 2" xfId="8624"/>
    <cellStyle name="Normal 2 2 14 9" xfId="4712"/>
    <cellStyle name="Normal 2 2 14 9 2" xfId="10111"/>
    <cellStyle name="Normal 2 2 15" xfId="333"/>
    <cellStyle name="Normal 2 2 15 10" xfId="3083"/>
    <cellStyle name="Normal 2 2 15 10 2" xfId="8632"/>
    <cellStyle name="Normal 2 2 15 11" xfId="5048"/>
    <cellStyle name="Normal 2 2 15 11 2" xfId="10433"/>
    <cellStyle name="Normal 2 2 15 12" xfId="5382"/>
    <cellStyle name="Normal 2 2 15 12 2" xfId="10745"/>
    <cellStyle name="Normal 2 2 15 13" xfId="5588"/>
    <cellStyle name="Normal 2 2 15 13 2" xfId="10938"/>
    <cellStyle name="Normal 2 2 15 14" xfId="5978"/>
    <cellStyle name="Normal 2 2 15 2" xfId="468"/>
    <cellStyle name="Normal 2 2 15 3" xfId="816"/>
    <cellStyle name="Normal 2 2 15 3 2" xfId="6428"/>
    <cellStyle name="Normal 2 2 15 4" xfId="1221"/>
    <cellStyle name="Normal 2 2 15 4 2" xfId="6828"/>
    <cellStyle name="Normal 2 2 15 5" xfId="1628"/>
    <cellStyle name="Normal 2 2 15 5 2" xfId="7228"/>
    <cellStyle name="Normal 2 2 15 6" xfId="2031"/>
    <cellStyle name="Normal 2 2 15 6 2" xfId="7624"/>
    <cellStyle name="Normal 2 2 15 7" xfId="2437"/>
    <cellStyle name="Normal 2 2 15 7 2" xfId="8021"/>
    <cellStyle name="Normal 2 2 15 8" xfId="2835"/>
    <cellStyle name="Normal 2 2 15 8 2" xfId="8414"/>
    <cellStyle name="Normal 2 2 15 9" xfId="4011"/>
    <cellStyle name="Normal 2 2 15 9 2" xfId="9501"/>
    <cellStyle name="Normal 2 2 16" xfId="524"/>
    <cellStyle name="Normal 2 2 16 10" xfId="3492"/>
    <cellStyle name="Normal 2 2 16 11" xfId="4187"/>
    <cellStyle name="Normal 2 2 16 12" xfId="4421"/>
    <cellStyle name="Normal 2 2 16 13" xfId="6143"/>
    <cellStyle name="Normal 2 2 16 2" xfId="2988"/>
    <cellStyle name="Normal 2 2 16 2 2" xfId="3065"/>
    <cellStyle name="Normal 2 2 16 2 2 2" xfId="8615"/>
    <cellStyle name="Normal 2 2 16 2 3" xfId="3857"/>
    <cellStyle name="Normal 2 2 16 2 3 2" xfId="9355"/>
    <cellStyle name="Normal 2 2 16 2 4" xfId="4247"/>
    <cellStyle name="Normal 2 2 16 2 4 2" xfId="9717"/>
    <cellStyle name="Normal 2 2 16 2 5" xfId="3151"/>
    <cellStyle name="Normal 2 2 16 2 5 2" xfId="8697"/>
    <cellStyle name="Normal 2 2 16 2 6" xfId="3527"/>
    <cellStyle name="Normal 2 2 16 2 6 2" xfId="9040"/>
    <cellStyle name="Normal 2 2 16 2 7" xfId="4433"/>
    <cellStyle name="Normal 2 2 16 2 7 2" xfId="9894"/>
    <cellStyle name="Normal 2 2 16 3" xfId="4596"/>
    <cellStyle name="Normal 2 2 16 3 2" xfId="10045"/>
    <cellStyle name="Normal 2 2 16 4" xfId="4681"/>
    <cellStyle name="Normal 2 2 16 4 2" xfId="10088"/>
    <cellStyle name="Normal 2 2 16 5" xfId="4659"/>
    <cellStyle name="Normal 2 2 16 5 2" xfId="10078"/>
    <cellStyle name="Normal 2 2 16 6" xfId="4680"/>
    <cellStyle name="Normal 2 2 16 6 2" xfId="10087"/>
    <cellStyle name="Normal 2 2 16 7" xfId="4630"/>
    <cellStyle name="Normal 2 2 16 7 2" xfId="10063"/>
    <cellStyle name="Normal 2 2 16 8" xfId="4234"/>
    <cellStyle name="Normal 2 2 16 9" xfId="4207"/>
    <cellStyle name="Normal 2 2 17" xfId="960"/>
    <cellStyle name="Normal 2 2 17 2" xfId="6571"/>
    <cellStyle name="Normal 2 2 18" xfId="1365"/>
    <cellStyle name="Normal 2 2 18 2" xfId="6971"/>
    <cellStyle name="Normal 2 2 19" xfId="1772"/>
    <cellStyle name="Normal 2 2 19 2" xfId="7370"/>
    <cellStyle name="Normal 2 2 2" xfId="70"/>
    <cellStyle name="Normal 2 2 2 10" xfId="223"/>
    <cellStyle name="Normal 2 2 2 11" xfId="355"/>
    <cellStyle name="Normal 2 2 2 11 2" xfId="469"/>
    <cellStyle name="Normal 2 2 2 11 2 10" xfId="3341"/>
    <cellStyle name="Normal 2 2 2 11 2 10 2" xfId="8871"/>
    <cellStyle name="Normal 2 2 2 11 2 11" xfId="5055"/>
    <cellStyle name="Normal 2 2 2 11 2 11 2" xfId="10440"/>
    <cellStyle name="Normal 2 2 2 11 2 12" xfId="5154"/>
    <cellStyle name="Normal 2 2 2 11 2 12 2" xfId="10530"/>
    <cellStyle name="Normal 2 2 2 11 2 13" xfId="6108"/>
    <cellStyle name="Normal 2 2 2 11 2 2" xfId="951"/>
    <cellStyle name="Normal 2 2 2 11 2 2 2" xfId="6562"/>
    <cellStyle name="Normal 2 2 2 11 2 3" xfId="1356"/>
    <cellStyle name="Normal 2 2 2 11 2 3 2" xfId="6962"/>
    <cellStyle name="Normal 2 2 2 11 2 4" xfId="1763"/>
    <cellStyle name="Normal 2 2 2 11 2 4 2" xfId="7362"/>
    <cellStyle name="Normal 2 2 2 11 2 5" xfId="2165"/>
    <cellStyle name="Normal 2 2 2 11 2 5 2" xfId="7757"/>
    <cellStyle name="Normal 2 2 2 11 2 6" xfId="2572"/>
    <cellStyle name="Normal 2 2 2 11 2 6 2" xfId="8154"/>
    <cellStyle name="Normal 2 2 2 11 2 7" xfId="2970"/>
    <cellStyle name="Normal 2 2 2 11 2 7 2" xfId="8548"/>
    <cellStyle name="Normal 2 2 2 11 2 8" xfId="4024"/>
    <cellStyle name="Normal 2 2 2 11 2 8 2" xfId="9513"/>
    <cellStyle name="Normal 2 2 2 11 2 9" xfId="4235"/>
    <cellStyle name="Normal 2 2 2 11 2 9 2" xfId="9705"/>
    <cellStyle name="Normal 2 2 2 12" xfId="552"/>
    <cellStyle name="Normal 2 2 2 12 10" xfId="3615"/>
    <cellStyle name="Normal 2 2 2 12 10 2" xfId="9123"/>
    <cellStyle name="Normal 2 2 2 12 11" xfId="5183"/>
    <cellStyle name="Normal 2 2 2 12 11 2" xfId="10557"/>
    <cellStyle name="Normal 2 2 2 12 12" xfId="5450"/>
    <cellStyle name="Normal 2 2 2 12 12 2" xfId="10809"/>
    <cellStyle name="Normal 2 2 2 12 2" xfId="2989"/>
    <cellStyle name="Normal 2 2 2 12 2 2" xfId="3085"/>
    <cellStyle name="Normal 2 2 2 12 2 3" xfId="4449"/>
    <cellStyle name="Normal 2 2 2 12 2 4" xfId="4118"/>
    <cellStyle name="Normal 2 2 2 12 2 5" xfId="5249"/>
    <cellStyle name="Normal 2 2 2 12 2 6" xfId="5492"/>
    <cellStyle name="Normal 2 2 2 12 2 7" xfId="5651"/>
    <cellStyle name="Normal 2 2 2 12 2 8" xfId="8564"/>
    <cellStyle name="Normal 2 2 2 12 3" xfId="4599"/>
    <cellStyle name="Normal 2 2 2 12 4" xfId="4606"/>
    <cellStyle name="Normal 2 2 2 12 5" xfId="4621"/>
    <cellStyle name="Normal 2 2 2 12 6" xfId="3024"/>
    <cellStyle name="Normal 2 2 2 12 7" xfId="4669"/>
    <cellStyle name="Normal 2 2 2 12 8" xfId="3920"/>
    <cellStyle name="Normal 2 2 2 12 8 2" xfId="9413"/>
    <cellStyle name="Normal 2 2 2 12 9" xfId="4415"/>
    <cellStyle name="Normal 2 2 2 12 9 2" xfId="9877"/>
    <cellStyle name="Normal 2 2 2 13" xfId="497"/>
    <cellStyle name="Normal 2 2 2 14" xfId="551"/>
    <cellStyle name="Normal 2 2 2 15" xfId="496"/>
    <cellStyle name="Normal 2 2 2 16" xfId="1764"/>
    <cellStyle name="Normal 2 2 2 17" xfId="575"/>
    <cellStyle name="Normal 2 2 2 17 2" xfId="2996"/>
    <cellStyle name="Normal 2 2 2 17 2 2" xfId="8567"/>
    <cellStyle name="Normal 2 2 2 17 3" xfId="3216"/>
    <cellStyle name="Normal 2 2 2 17 3 2" xfId="8755"/>
    <cellStyle name="Normal 2 2 2 17 4" xfId="4801"/>
    <cellStyle name="Normal 2 2 2 17 4 2" xfId="10198"/>
    <cellStyle name="Normal 2 2 2 17 5" xfId="4202"/>
    <cellStyle name="Normal 2 2 2 17 5 2" xfId="9675"/>
    <cellStyle name="Normal 2 2 2 17 6" xfId="3309"/>
    <cellStyle name="Normal 2 2 2 17 6 2" xfId="8840"/>
    <cellStyle name="Normal 2 2 2 17 7" xfId="5311"/>
    <cellStyle name="Normal 2 2 2 17 7 2" xfId="10679"/>
    <cellStyle name="Normal 2 2 2 18" xfId="4684"/>
    <cellStyle name="Normal 2 2 2 18 2" xfId="10090"/>
    <cellStyle name="Normal 2 2 2 19" xfId="4646"/>
    <cellStyle name="Normal 2 2 2 19 2" xfId="10071"/>
    <cellStyle name="Normal 2 2 2 2" xfId="101"/>
    <cellStyle name="Normal 2 2 2 2 10" xfId="224"/>
    <cellStyle name="Normal 2 2 2 2 10 10" xfId="5024"/>
    <cellStyle name="Normal 2 2 2 2 10 10 2" xfId="10409"/>
    <cellStyle name="Normal 2 2 2 2 10 11" xfId="4302"/>
    <cellStyle name="Normal 2 2 2 2 10 11 2" xfId="9769"/>
    <cellStyle name="Normal 2 2 2 2 10 12" xfId="4303"/>
    <cellStyle name="Normal 2 2 2 2 10 12 2" xfId="9770"/>
    <cellStyle name="Normal 2 2 2 2 10 13" xfId="5873"/>
    <cellStyle name="Normal 2 2 2 2 10 2" xfId="707"/>
    <cellStyle name="Normal 2 2 2 2 10 2 2" xfId="6320"/>
    <cellStyle name="Normal 2 2 2 2 10 3" xfId="1112"/>
    <cellStyle name="Normal 2 2 2 2 10 3 2" xfId="6720"/>
    <cellStyle name="Normal 2 2 2 2 10 4" xfId="1519"/>
    <cellStyle name="Normal 2 2 2 2 10 4 2" xfId="7120"/>
    <cellStyle name="Normal 2 2 2 2 10 5" xfId="1922"/>
    <cellStyle name="Normal 2 2 2 2 10 5 2" xfId="7516"/>
    <cellStyle name="Normal 2 2 2 2 10 6" xfId="2328"/>
    <cellStyle name="Normal 2 2 2 2 10 6 2" xfId="7914"/>
    <cellStyle name="Normal 2 2 2 2 10 7" xfId="2728"/>
    <cellStyle name="Normal 2 2 2 2 10 7 2" xfId="8308"/>
    <cellStyle name="Normal 2 2 2 2 10 8" xfId="3803"/>
    <cellStyle name="Normal 2 2 2 2 10 8 2" xfId="9302"/>
    <cellStyle name="Normal 2 2 2 2 10 9" xfId="3665"/>
    <cellStyle name="Normal 2 2 2 2 10 9 2" xfId="9171"/>
    <cellStyle name="Normal 2 2 2 2 11" xfId="356"/>
    <cellStyle name="Normal 2 2 2 2 11 10" xfId="4486"/>
    <cellStyle name="Normal 2 2 2 2 11 10 2" xfId="9941"/>
    <cellStyle name="Normal 2 2 2 2 11 11" xfId="4273"/>
    <cellStyle name="Normal 2 2 2 2 11 11 2" xfId="9743"/>
    <cellStyle name="Normal 2 2 2 2 11 12" xfId="3902"/>
    <cellStyle name="Normal 2 2 2 2 11 12 2" xfId="9397"/>
    <cellStyle name="Normal 2 2 2 2 11 13" xfId="3103"/>
    <cellStyle name="Normal 2 2 2 2 11 13 2" xfId="8650"/>
    <cellStyle name="Normal 2 2 2 2 11 14" xfId="6000"/>
    <cellStyle name="Normal 2 2 2 2 11 2" xfId="470"/>
    <cellStyle name="Normal 2 2 2 2 11 3" xfId="839"/>
    <cellStyle name="Normal 2 2 2 2 11 3 2" xfId="6451"/>
    <cellStyle name="Normal 2 2 2 2 11 4" xfId="1244"/>
    <cellStyle name="Normal 2 2 2 2 11 4 2" xfId="6851"/>
    <cellStyle name="Normal 2 2 2 2 11 5" xfId="1651"/>
    <cellStyle name="Normal 2 2 2 2 11 5 2" xfId="7251"/>
    <cellStyle name="Normal 2 2 2 2 11 6" xfId="2054"/>
    <cellStyle name="Normal 2 2 2 2 11 6 2" xfId="7647"/>
    <cellStyle name="Normal 2 2 2 2 11 7" xfId="2460"/>
    <cellStyle name="Normal 2 2 2 2 11 7 2" xfId="8044"/>
    <cellStyle name="Normal 2 2 2 2 11 8" xfId="2858"/>
    <cellStyle name="Normal 2 2 2 2 11 8 2" xfId="8437"/>
    <cellStyle name="Normal 2 2 2 2 11 9" xfId="3310"/>
    <cellStyle name="Normal 2 2 2 2 11 9 2" xfId="8841"/>
    <cellStyle name="Normal 2 2 2 2 12" xfId="553"/>
    <cellStyle name="Normal 2 2 2 2 12 10" xfId="4384"/>
    <cellStyle name="Normal 2 2 2 2 12 11" xfId="4944"/>
    <cellStyle name="Normal 2 2 2 2 12 12" xfId="4863"/>
    <cellStyle name="Normal 2 2 2 2 12 13" xfId="6170"/>
    <cellStyle name="Normal 2 2 2 2 12 2" xfId="2993"/>
    <cellStyle name="Normal 2 2 2 2 12 2 2" xfId="3086"/>
    <cellStyle name="Normal 2 2 2 2 12 2 2 2" xfId="8634"/>
    <cellStyle name="Normal 2 2 2 2 12 2 3" xfId="4162"/>
    <cellStyle name="Normal 2 2 2 2 12 2 3 2" xfId="9641"/>
    <cellStyle name="Normal 2 2 2 2 12 2 4" xfId="3724"/>
    <cellStyle name="Normal 2 2 2 2 12 2 4 2" xfId="9227"/>
    <cellStyle name="Normal 2 2 2 2 12 2 5" xfId="3457"/>
    <cellStyle name="Normal 2 2 2 2 12 2 5 2" xfId="8976"/>
    <cellStyle name="Normal 2 2 2 2 12 2 6" xfId="5198"/>
    <cellStyle name="Normal 2 2 2 2 12 2 6 2" xfId="10572"/>
    <cellStyle name="Normal 2 2 2 2 12 2 7" xfId="5460"/>
    <cellStyle name="Normal 2 2 2 2 12 2 7 2" xfId="10819"/>
    <cellStyle name="Normal 2 2 2 2 12 3" xfId="4600"/>
    <cellStyle name="Normal 2 2 2 2 12 3 2" xfId="10047"/>
    <cellStyle name="Normal 2 2 2 2 12 4" xfId="4597"/>
    <cellStyle name="Normal 2 2 2 2 12 4 2" xfId="10046"/>
    <cellStyle name="Normal 2 2 2 2 12 5" xfId="4671"/>
    <cellStyle name="Normal 2 2 2 2 12 5 2" xfId="10084"/>
    <cellStyle name="Normal 2 2 2 2 12 6" xfId="4665"/>
    <cellStyle name="Normal 2 2 2 2 12 6 2" xfId="10082"/>
    <cellStyle name="Normal 2 2 2 2 12 7" xfId="4619"/>
    <cellStyle name="Normal 2 2 2 2 12 7 2" xfId="10057"/>
    <cellStyle name="Normal 2 2 2 2 12 8" xfId="4130"/>
    <cellStyle name="Normal 2 2 2 2 12 9" xfId="4165"/>
    <cellStyle name="Normal 2 2 2 2 13" xfId="495"/>
    <cellStyle name="Normal 2 2 2 2 13 2" xfId="6118"/>
    <cellStyle name="Normal 2 2 2 2 14" xfId="543"/>
    <cellStyle name="Normal 2 2 2 2 14 2" xfId="6162"/>
    <cellStyle name="Normal 2 2 2 2 15" xfId="493"/>
    <cellStyle name="Normal 2 2 2 2 15 2" xfId="6116"/>
    <cellStyle name="Normal 2 2 2 2 16" xfId="1417"/>
    <cellStyle name="Normal 2 2 2 2 16 2" xfId="7019"/>
    <cellStyle name="Normal 2 2 2 2 17" xfId="1852"/>
    <cellStyle name="Normal 2 2 2 2 17 2" xfId="3022"/>
    <cellStyle name="Normal 2 2 2 2 17 3" xfId="4399"/>
    <cellStyle name="Normal 2 2 2 2 17 4" xfId="4368"/>
    <cellStyle name="Normal 2 2 2 2 17 5" xfId="5206"/>
    <cellStyle name="Normal 2 2 2 2 17 6" xfId="5463"/>
    <cellStyle name="Normal 2 2 2 2 17 7" xfId="5631"/>
    <cellStyle name="Normal 2 2 2 2 17 8" xfId="7448"/>
    <cellStyle name="Normal 2 2 2 2 18" xfId="4676"/>
    <cellStyle name="Normal 2 2 2 2 19" xfId="4687"/>
    <cellStyle name="Normal 2 2 2 2 2" xfId="102"/>
    <cellStyle name="Normal 2 2 2 2 2 10" xfId="1801"/>
    <cellStyle name="Normal 2 2 2 2 2 11" xfId="2206"/>
    <cellStyle name="Normal 2 2 2 2 2 12" xfId="2617"/>
    <cellStyle name="Normal 2 2 2 2 2 12 2" xfId="3010"/>
    <cellStyle name="Normal 2 2 2 2 2 12 2 2" xfId="8576"/>
    <cellStyle name="Normal 2 2 2 2 2 12 3" xfId="3810"/>
    <cellStyle name="Normal 2 2 2 2 2 12 3 2" xfId="9308"/>
    <cellStyle name="Normal 2 2 2 2 2 12 4" xfId="3145"/>
    <cellStyle name="Normal 2 2 2 2 2 12 4 2" xfId="8691"/>
    <cellStyle name="Normal 2 2 2 2 2 12 5" xfId="4485"/>
    <cellStyle name="Normal 2 2 2 2 2 12 5 2" xfId="9940"/>
    <cellStyle name="Normal 2 2 2 2 2 12 6" xfId="4413"/>
    <cellStyle name="Normal 2 2 2 2 2 12 6 2" xfId="9875"/>
    <cellStyle name="Normal 2 2 2 2 2 12 7" xfId="5312"/>
    <cellStyle name="Normal 2 2 2 2 2 12 7 2" xfId="10680"/>
    <cellStyle name="Normal 2 2 2 2 2 13" xfId="4658"/>
    <cellStyle name="Normal 2 2 2 2 2 13 2" xfId="10077"/>
    <cellStyle name="Normal 2 2 2 2 2 14" xfId="4653"/>
    <cellStyle name="Normal 2 2 2 2 2 14 2" xfId="10075"/>
    <cellStyle name="Normal 2 2 2 2 2 15" xfId="2304"/>
    <cellStyle name="Normal 2 2 2 2 2 15 2" xfId="7890"/>
    <cellStyle name="Normal 2 2 2 2 2 16" xfId="4617"/>
    <cellStyle name="Normal 2 2 2 2 2 16 2" xfId="10056"/>
    <cellStyle name="Normal 2 2 2 2 2 17" xfId="4192"/>
    <cellStyle name="Normal 2 2 2 2 2 18" xfId="3301"/>
    <cellStyle name="Normal 2 2 2 2 2 19" xfId="3433"/>
    <cellStyle name="Normal 2 2 2 2 2 2" xfId="161"/>
    <cellStyle name="Normal 2 2 2 2 2 2 10" xfId="1802"/>
    <cellStyle name="Normal 2 2 2 2 2 2 10 2" xfId="7398"/>
    <cellStyle name="Normal 2 2 2 2 2 2 11" xfId="2207"/>
    <cellStyle name="Normal 2 2 2 2 2 2 11 2" xfId="7797"/>
    <cellStyle name="Normal 2 2 2 2 2 2 12" xfId="2618"/>
    <cellStyle name="Normal 2 2 2 2 2 2 12 2" xfId="3012"/>
    <cellStyle name="Normal 2 2 2 2 2 2 12 3" xfId="3209"/>
    <cellStyle name="Normal 2 2 2 2 2 2 12 4" xfId="4511"/>
    <cellStyle name="Normal 2 2 2 2 2 2 12 5" xfId="4765"/>
    <cellStyle name="Normal 2 2 2 2 2 2 12 6" xfId="3432"/>
    <cellStyle name="Normal 2 2 2 2 2 2 12 7" xfId="4084"/>
    <cellStyle name="Normal 2 2 2 2 2 2 12 8" xfId="8199"/>
    <cellStyle name="Normal 2 2 2 2 2 2 13" xfId="4622"/>
    <cellStyle name="Normal 2 2 2 2 2 2 14" xfId="2991"/>
    <cellStyle name="Normal 2 2 2 2 2 2 15" xfId="4667"/>
    <cellStyle name="Normal 2 2 2 2 2 2 16" xfId="3013"/>
    <cellStyle name="Normal 2 2 2 2 2 2 17" xfId="3876"/>
    <cellStyle name="Normal 2 2 2 2 2 2 17 2" xfId="9374"/>
    <cellStyle name="Normal 2 2 2 2 2 2 18" xfId="3232"/>
    <cellStyle name="Normal 2 2 2 2 2 2 18 2" xfId="8769"/>
    <cellStyle name="Normal 2 2 2 2 2 2 19" xfId="4267"/>
    <cellStyle name="Normal 2 2 2 2 2 2 19 2" xfId="9737"/>
    <cellStyle name="Normal 2 2 2 2 2 2 2" xfId="162"/>
    <cellStyle name="Normal 2 2 2 2 2 2 2 10" xfId="3028"/>
    <cellStyle name="Normal 2 2 2 2 2 2 2 10 2" xfId="8584"/>
    <cellStyle name="Normal 2 2 2 2 2 2 2 11" xfId="4626"/>
    <cellStyle name="Normal 2 2 2 2 2 2 2 11 2" xfId="10061"/>
    <cellStyle name="Normal 2 2 2 2 2 2 2 12" xfId="4603"/>
    <cellStyle name="Normal 2 2 2 2 2 2 2 12 2" xfId="10049"/>
    <cellStyle name="Normal 2 2 2 2 2 2 2 13" xfId="4660"/>
    <cellStyle name="Normal 2 2 2 2 2 2 2 13 2" xfId="10079"/>
    <cellStyle name="Normal 2 2 2 2 2 2 2 14" xfId="3350"/>
    <cellStyle name="Normal 2 2 2 2 2 2 2 15" xfId="3880"/>
    <cellStyle name="Normal 2 2 2 2 2 2 2 16" xfId="5012"/>
    <cellStyle name="Normal 2 2 2 2 2 2 2 17" xfId="3913"/>
    <cellStyle name="Normal 2 2 2 2 2 2 2 18" xfId="3294"/>
    <cellStyle name="Normal 2 2 2 2 2 2 2 19" xfId="5823"/>
    <cellStyle name="Normal 2 2 2 2 2 2 2 2" xfId="303"/>
    <cellStyle name="Normal 2 2 2 2 2 2 2 2 10" xfId="4650"/>
    <cellStyle name="Normal 2 2 2 2 2 2 2 2 11" xfId="4610"/>
    <cellStyle name="Normal 2 2 2 2 2 2 2 2 12" xfId="4598"/>
    <cellStyle name="Normal 2 2 2 2 2 2 2 2 13" xfId="4654"/>
    <cellStyle name="Normal 2 2 2 2 2 2 2 2 14" xfId="4460"/>
    <cellStyle name="Normal 2 2 2 2 2 2 2 2 14 2" xfId="9917"/>
    <cellStyle name="Normal 2 2 2 2 2 2 2 2 15" xfId="3721"/>
    <cellStyle name="Normal 2 2 2 2 2 2 2 2 15 2" xfId="9224"/>
    <cellStyle name="Normal 2 2 2 2 2 2 2 2 16" xfId="5257"/>
    <cellStyle name="Normal 2 2 2 2 2 2 2 2 16 2" xfId="10628"/>
    <cellStyle name="Normal 2 2 2 2 2 2 2 2 17" xfId="5498"/>
    <cellStyle name="Normal 2 2 2 2 2 2 2 2 17 2" xfId="10855"/>
    <cellStyle name="Normal 2 2 2 2 2 2 2 2 18" xfId="5654"/>
    <cellStyle name="Normal 2 2 2 2 2 2 2 2 18 2" xfId="11000"/>
    <cellStyle name="Normal 2 2 2 2 2 2 2 2 2" xfId="304"/>
    <cellStyle name="Normal 2 2 2 2 2 2 2 2 2 10" xfId="4636"/>
    <cellStyle name="Normal 2 2 2 2 2 2 2 2 2 10 2" xfId="10066"/>
    <cellStyle name="Normal 2 2 2 2 2 2 2 2 2 11" xfId="4616"/>
    <cellStyle name="Normal 2 2 2 2 2 2 2 2 2 11 2" xfId="10055"/>
    <cellStyle name="Normal 2 2 2 2 2 2 2 2 2 12" xfId="4608"/>
    <cellStyle name="Normal 2 2 2 2 2 2 2 2 2 12 2" xfId="10052"/>
    <cellStyle name="Normal 2 2 2 2 2 2 2 2 2 13" xfId="4620"/>
    <cellStyle name="Normal 2 2 2 2 2 2 2 2 2 13 2" xfId="10058"/>
    <cellStyle name="Normal 2 2 2 2 2 2 2 2 2 14" xfId="4034"/>
    <cellStyle name="Normal 2 2 2 2 2 2 2 2 2 15" xfId="3061"/>
    <cellStyle name="Normal 2 2 2 2 2 2 2 2 2 16" xfId="3612"/>
    <cellStyle name="Normal 2 2 2 2 2 2 2 2 2 17" xfId="4295"/>
    <cellStyle name="Normal 2 2 2 2 2 2 2 2 2 18" xfId="5389"/>
    <cellStyle name="Normal 2 2 2 2 2 2 2 2 2 19" xfId="5951"/>
    <cellStyle name="Normal 2 2 2 2 2 2 2 2 2 2" xfId="465"/>
    <cellStyle name="Normal 2 2 2 2 2 2 2 2 2 2 10" xfId="2987"/>
    <cellStyle name="Normal 2 2 2 2 2 2 2 2 2 2 11" xfId="4618"/>
    <cellStyle name="Normal 2 2 2 2 2 2 2 2 2 2 12" xfId="4615"/>
    <cellStyle name="Normal 2 2 2 2 2 2 2 2 2 2 13" xfId="3727"/>
    <cellStyle name="Normal 2 2 2 2 2 2 2 2 2 2 13 2" xfId="9230"/>
    <cellStyle name="Normal 2 2 2 2 2 2 2 2 2 2 14" xfId="4500"/>
    <cellStyle name="Normal 2 2 2 2 2 2 2 2 2 2 14 2" xfId="9955"/>
    <cellStyle name="Normal 2 2 2 2 2 2 2 2 2 2 15" xfId="2689"/>
    <cellStyle name="Normal 2 2 2 2 2 2 2 2 2 2 15 2" xfId="8269"/>
    <cellStyle name="Normal 2 2 2 2 2 2 2 2 2 2 16" xfId="3792"/>
    <cellStyle name="Normal 2 2 2 2 2 2 2 2 2 2 16 2" xfId="9293"/>
    <cellStyle name="Normal 2 2 2 2 2 2 2 2 2 2 17" xfId="2573"/>
    <cellStyle name="Normal 2 2 2 2 2 2 2 2 2 2 17 2" xfId="8155"/>
    <cellStyle name="Normal 2 2 2 2 2 2 2 2 2 2 2" xfId="466"/>
    <cellStyle name="Normal 2 2 2 2 2 2 2 2 2 2 2 10" xfId="4643"/>
    <cellStyle name="Normal 2 2 2 2 2 2 2 2 2 2 2 10 2" xfId="10069"/>
    <cellStyle name="Normal 2 2 2 2 2 2 2 2 2 2 2 11" xfId="4627"/>
    <cellStyle name="Normal 2 2 2 2 2 2 2 2 2 2 2 11 2" xfId="10062"/>
    <cellStyle name="Normal 2 2 2 2 2 2 2 2 2 2 2 12" xfId="3799"/>
    <cellStyle name="Normal 2 2 2 2 2 2 2 2 2 2 2 13" xfId="3458"/>
    <cellStyle name="Normal 2 2 2 2 2 2 2 2 2 2 2 14" xfId="4853"/>
    <cellStyle name="Normal 2 2 2 2 2 2 2 2 2 2 2 15" xfId="3953"/>
    <cellStyle name="Normal 2 2 2 2 2 2 2 2 2 2 2 16" xfId="3800"/>
    <cellStyle name="Normal 2 2 2 2 2 2 2 2 2 2 2 17" xfId="6106"/>
    <cellStyle name="Normal 2 2 2 2 2 2 2 2 2 2 2 2" xfId="947"/>
    <cellStyle name="Normal 2 2 2 2 2 2 2 2 2 2 2 2 10" xfId="4689"/>
    <cellStyle name="Normal 2 2 2 2 2 2 2 2 2 2 2 2 11" xfId="4690"/>
    <cellStyle name="Normal 2 2 2 2 2 2 2 2 2 2 2 2 12" xfId="3499"/>
    <cellStyle name="Normal 2 2 2 2 2 2 2 2 2 2 2 2 12 2" xfId="9014"/>
    <cellStyle name="Normal 2 2 2 2 2 2 2 2 2 2 2 2 13" xfId="4815"/>
    <cellStyle name="Normal 2 2 2 2 2 2 2 2 2 2 2 2 13 2" xfId="10212"/>
    <cellStyle name="Normal 2 2 2 2 2 2 2 2 2 2 2 2 14" xfId="4239"/>
    <cellStyle name="Normal 2 2 2 2 2 2 2 2 2 2 2 2 14 2" xfId="9709"/>
    <cellStyle name="Normal 2 2 2 2 2 2 2 2 2 2 2 2 15" xfId="5172"/>
    <cellStyle name="Normal 2 2 2 2 2 2 2 2 2 2 2 2 15 2" xfId="10546"/>
    <cellStyle name="Normal 2 2 2 2 2 2 2 2 2 2 2 2 16" xfId="5440"/>
    <cellStyle name="Normal 2 2 2 2 2 2 2 2 2 2 2 2 16 2" xfId="10799"/>
    <cellStyle name="Normal 2 2 2 2 2 2 2 2 2 2 2 2 2" xfId="948"/>
    <cellStyle name="Normal 2 2 2 2 2 2 2 2 2 2 2 2 2 10" xfId="3219"/>
    <cellStyle name="Normal 2 2 2 2 2 2 2 2 2 2 2 2 2 11" xfId="5155"/>
    <cellStyle name="Normal 2 2 2 2 2 2 2 2 2 2 2 2 2 12" xfId="5428"/>
    <cellStyle name="Normal 2 2 2 2 2 2 2 2 2 2 2 2 2 13" xfId="6559"/>
    <cellStyle name="Normal 2 2 2 2 2 2 2 2 2 2 2 2 2 2" xfId="3378"/>
    <cellStyle name="Normal 2 2 2 2 2 2 2 2 2 2 2 2 2 2 2" xfId="3379"/>
    <cellStyle name="Normal 2 2 2 2 2 2 2 2 2 2 2 2 2 2 2 2" xfId="8906"/>
    <cellStyle name="Normal 2 2 2 2 2 2 2 2 2 2 2 2 2 2 3" xfId="3246"/>
    <cellStyle name="Normal 2 2 2 2 2 2 2 2 2 2 2 2 2 2 3 2" xfId="8783"/>
    <cellStyle name="Normal 2 2 2 2 2 2 2 2 2 2 2 2 2 2 4" xfId="2299"/>
    <cellStyle name="Normal 2 2 2 2 2 2 2 2 2 2 2 2 2 2 4 2" xfId="7885"/>
    <cellStyle name="Normal 2 2 2 2 2 2 2 2 2 2 2 2 2 2 5" xfId="4592"/>
    <cellStyle name="Normal 2 2 2 2 2 2 2 2 2 2 2 2 2 2 5 2" xfId="10043"/>
    <cellStyle name="Normal 2 2 2 2 2 2 2 2 2 2 2 2 2 2 6" xfId="5282"/>
    <cellStyle name="Normal 2 2 2 2 2 2 2 2 2 2 2 2 2 2 6 2" xfId="10651"/>
    <cellStyle name="Normal 2 2 2 2 2 2 2 2 2 2 2 2 2 2 7" xfId="5518"/>
    <cellStyle name="Normal 2 2 2 2 2 2 2 2 2 2 2 2 2 2 7 2" xfId="10873"/>
    <cellStyle name="Normal 2 2 2 2 2 2 2 2 2 2 2 2 2 3" xfId="4624"/>
    <cellStyle name="Normal 2 2 2 2 2 2 2 2 2 2 2 2 2 3 2" xfId="10059"/>
    <cellStyle name="Normal 2 2 2 2 2 2 2 2 2 2 2 2 2 4" xfId="4661"/>
    <cellStyle name="Normal 2 2 2 2 2 2 2 2 2 2 2 2 2 4 2" xfId="10080"/>
    <cellStyle name="Normal 2 2 2 2 2 2 2 2 2 2 2 2 2 5" xfId="4656"/>
    <cellStyle name="Normal 2 2 2 2 2 2 2 2 2 2 2 2 2 5 2" xfId="10076"/>
    <cellStyle name="Normal 2 2 2 2 2 2 2 2 2 2 2 2 2 6" xfId="4609"/>
    <cellStyle name="Normal 2 2 2 2 2 2 2 2 2 2 2 2 2 6 2" xfId="10053"/>
    <cellStyle name="Normal 2 2 2 2 2 2 2 2 2 2 2 2 2 7" xfId="4638"/>
    <cellStyle name="Normal 2 2 2 2 2 2 2 2 2 2 2 2 2 7 2" xfId="10068"/>
    <cellStyle name="Normal 2 2 2 2 2 2 2 2 2 2 2 2 2 8" xfId="3543"/>
    <cellStyle name="Normal 2 2 2 2 2 2 2 2 2 2 2 2 2 9" xfId="4824"/>
    <cellStyle name="Normal 2 2 2 2 2 2 2 2 2 2 2 2 3" xfId="1353"/>
    <cellStyle name="Normal 2 2 2 2 2 2 2 2 2 2 2 2 3 2" xfId="6959"/>
    <cellStyle name="Normal 2 2 2 2 2 2 2 2 2 2 2 2 4" xfId="1760"/>
    <cellStyle name="Normal 2 2 2 2 2 2 2 2 2 2 2 2 4 2" xfId="7359"/>
    <cellStyle name="Normal 2 2 2 2 2 2 2 2 2 2 2 2 5" xfId="2162"/>
    <cellStyle name="Normal 2 2 2 2 2 2 2 2 2 2 2 2 5 2" xfId="7754"/>
    <cellStyle name="Normal 2 2 2 2 2 2 2 2 2 2 2 2 6" xfId="2569"/>
    <cellStyle name="Normal 2 2 2 2 2 2 2 2 2 2 2 2 6 2" xfId="8151"/>
    <cellStyle name="Normal 2 2 2 2 2 2 2 2 2 2 2 2 7" xfId="2967"/>
    <cellStyle name="Normal 2 2 2 2 2 2 2 2 2 2 2 2 7 2" xfId="4623"/>
    <cellStyle name="Normal 2 2 2 2 2 2 2 2 2 2 2 2 7 3" xfId="5058"/>
    <cellStyle name="Normal 2 2 2 2 2 2 2 2 2 2 2 2 7 4" xfId="5362"/>
    <cellStyle name="Normal 2 2 2 2 2 2 2 2 2 2 2 2 7 5" xfId="5578"/>
    <cellStyle name="Normal 2 2 2 2 2 2 2 2 2 2 2 2 7 6" xfId="5699"/>
    <cellStyle name="Normal 2 2 2 2 2 2 2 2 2 2 2 2 7 7" xfId="5708"/>
    <cellStyle name="Normal 2 2 2 2 2 2 2 2 2 2 2 2 7 8" xfId="8545"/>
    <cellStyle name="Normal 2 2 2 2 2 2 2 2 2 2 2 2 8" xfId="4677"/>
    <cellStyle name="Normal 2 2 2 2 2 2 2 2 2 2 2 2 9" xfId="3027"/>
    <cellStyle name="Normal 2 2 2 2 2 2 2 2 2 2 2 3" xfId="1352"/>
    <cellStyle name="Normal 2 2 2 2 2 2 2 2 2 2 2 3 10" xfId="3325"/>
    <cellStyle name="Normal 2 2 2 2 2 2 2 2 2 2 2 3 10 2" xfId="8856"/>
    <cellStyle name="Normal 2 2 2 2 2 2 2 2 2 2 2 3 11" xfId="5145"/>
    <cellStyle name="Normal 2 2 2 2 2 2 2 2 2 2 2 3 11 2" xfId="10521"/>
    <cellStyle name="Normal 2 2 2 2 2 2 2 2 2 2 2 3 12" xfId="5422"/>
    <cellStyle name="Normal 2 2 2 2 2 2 2 2 2 2 2 3 12 2" xfId="10782"/>
    <cellStyle name="Normal 2 2 2 2 2 2 2 2 2 2 2 3 2" xfId="3031"/>
    <cellStyle name="Normal 2 2 2 2 2 2 2 2 2 2 2 3 2 2" xfId="3687"/>
    <cellStyle name="Normal 2 2 2 2 2 2 2 2 2 2 2 3 2 3" xfId="2984"/>
    <cellStyle name="Normal 2 2 2 2 2 2 2 2 2 2 2 3 2 4" xfId="5066"/>
    <cellStyle name="Normal 2 2 2 2 2 2 2 2 2 2 2 3 2 5" xfId="3809"/>
    <cellStyle name="Normal 2 2 2 2 2 2 2 2 2 2 2 3 2 6" xfId="4512"/>
    <cellStyle name="Normal 2 2 2 2 2 2 2 2 2 2 2 3 2 7" xfId="3507"/>
    <cellStyle name="Normal 2 2 2 2 2 2 2 2 2 2 2 3 2 8" xfId="8585"/>
    <cellStyle name="Normal 2 2 2 2 2 2 2 2 2 2 2 3 3" xfId="4640"/>
    <cellStyle name="Normal 2 2 2 2 2 2 2 2 2 2 2 3 4" xfId="4657"/>
    <cellStyle name="Normal 2 2 2 2 2 2 2 2 2 2 2 3 5" xfId="4685"/>
    <cellStyle name="Normal 2 2 2 2 2 2 2 2 2 2 2 3 6" xfId="4614"/>
    <cellStyle name="Normal 2 2 2 2 2 2 2 2 2 2 2 3 7" xfId="4672"/>
    <cellStyle name="Normal 2 2 2 2 2 2 2 2 2 2 2 3 8" xfId="3149"/>
    <cellStyle name="Normal 2 2 2 2 2 2 2 2 2 2 2 3 8 2" xfId="8695"/>
    <cellStyle name="Normal 2 2 2 2 2 2 2 2 2 2 2 3 9" xfId="4769"/>
    <cellStyle name="Normal 2 2 2 2 2 2 2 2 2 2 2 3 9 2" xfId="10166"/>
    <cellStyle name="Normal 2 2 2 2 2 2 2 2 2 2 2 4" xfId="1759"/>
    <cellStyle name="Normal 2 2 2 2 2 2 2 2 2 2 2 5" xfId="2161"/>
    <cellStyle name="Normal 2 2 2 2 2 2 2 2 2 2 2 6" xfId="2568"/>
    <cellStyle name="Normal 2 2 2 2 2 2 2 2 2 2 2 7" xfId="2966"/>
    <cellStyle name="Normal 2 2 2 2 2 2 2 2 2 2 2 7 2" xfId="3016"/>
    <cellStyle name="Normal 2 2 2 2 2 2 2 2 2 2 2 7 2 2" xfId="8578"/>
    <cellStyle name="Normal 2 2 2 2 2 2 2 2 2 2 2 7 3" xfId="3069"/>
    <cellStyle name="Normal 2 2 2 2 2 2 2 2 2 2 2 7 3 2" xfId="8618"/>
    <cellStyle name="Normal 2 2 2 2 2 2 2 2 2 2 2 7 4" xfId="4708"/>
    <cellStyle name="Normal 2 2 2 2 2 2 2 2 2 2 2 7 4 2" xfId="10107"/>
    <cellStyle name="Normal 2 2 2 2 2 2 2 2 2 2 2 7 5" xfId="4525"/>
    <cellStyle name="Normal 2 2 2 2 2 2 2 2 2 2 2 7 5 2" xfId="9978"/>
    <cellStyle name="Normal 2 2 2 2 2 2 2 2 2 2 2 7 6" xfId="4589"/>
    <cellStyle name="Normal 2 2 2 2 2 2 2 2 2 2 2 7 6 2" xfId="10040"/>
    <cellStyle name="Normal 2 2 2 2 2 2 2 2 2 2 2 7 7" xfId="3890"/>
    <cellStyle name="Normal 2 2 2 2 2 2 2 2 2 2 2 7 7 2" xfId="9386"/>
    <cellStyle name="Normal 2 2 2 2 2 2 2 2 2 2 2 8" xfId="4637"/>
    <cellStyle name="Normal 2 2 2 2 2 2 2 2 2 2 2 8 2" xfId="10067"/>
    <cellStyle name="Normal 2 2 2 2 2 2 2 2 2 2 2 9" xfId="3023"/>
    <cellStyle name="Normal 2 2 2 2 2 2 2 2 2 2 2 9 2" xfId="8582"/>
    <cellStyle name="Normal 2 2 2 2 2 2 2 2 2 2 3" xfId="787"/>
    <cellStyle name="Normal 2 2 2 2 2 2 2 2 2 2 3 10" xfId="4171"/>
    <cellStyle name="Normal 2 2 2 2 2 2 2 2 2 2 3 11" xfId="3438"/>
    <cellStyle name="Normal 2 2 2 2 2 2 2 2 2 2 3 12" xfId="5109"/>
    <cellStyle name="Normal 2 2 2 2 2 2 2 2 2 2 3 13" xfId="6399"/>
    <cellStyle name="Normal 2 2 2 2 2 2 2 2 2 2 3 2" xfId="3030"/>
    <cellStyle name="Normal 2 2 2 2 2 2 2 2 2 2 3 2 2" xfId="3267"/>
    <cellStyle name="Normal 2 2 2 2 2 2 2 2 2 2 3 2 2 2" xfId="8803"/>
    <cellStyle name="Normal 2 2 2 2 2 2 2 2 2 2 3 2 3" xfId="3112"/>
    <cellStyle name="Normal 2 2 2 2 2 2 2 2 2 2 3 2 3 2" xfId="8658"/>
    <cellStyle name="Normal 2 2 2 2 2 2 2 2 2 2 3 2 4" xfId="4740"/>
    <cellStyle name="Normal 2 2 2 2 2 2 2 2 2 2 3 2 4 2" xfId="10138"/>
    <cellStyle name="Normal 2 2 2 2 2 2 2 2 2 2 3 2 5" xfId="3500"/>
    <cellStyle name="Normal 2 2 2 2 2 2 2 2 2 2 3 2 5 2" xfId="9015"/>
    <cellStyle name="Normal 2 2 2 2 2 2 2 2 2 2 3 2 6" xfId="3512"/>
    <cellStyle name="Normal 2 2 2 2 2 2 2 2 2 2 3 2 6 2" xfId="9026"/>
    <cellStyle name="Normal 2 2 2 2 2 2 2 2 2 2 3 2 7" xfId="5093"/>
    <cellStyle name="Normal 2 2 2 2 2 2 2 2 2 2 3 2 7 2" xfId="10472"/>
    <cellStyle name="Normal 2 2 2 2 2 2 2 2 2 2 3 3" xfId="4612"/>
    <cellStyle name="Normal 2 2 2 2 2 2 2 2 2 2 3 3 2" xfId="10054"/>
    <cellStyle name="Normal 2 2 2 2 2 2 2 2 2 2 3 4" xfId="4625"/>
    <cellStyle name="Normal 2 2 2 2 2 2 2 2 2 2 3 4 2" xfId="10060"/>
    <cellStyle name="Normal 2 2 2 2 2 2 2 2 2 2 3 5" xfId="4664"/>
    <cellStyle name="Normal 2 2 2 2 2 2 2 2 2 2 3 5 2" xfId="10081"/>
    <cellStyle name="Normal 2 2 2 2 2 2 2 2 2 2 3 6" xfId="3003"/>
    <cellStyle name="Normal 2 2 2 2 2 2 2 2 2 2 3 6 2" xfId="8571"/>
    <cellStyle name="Normal 2 2 2 2 2 2 2 2 2 2 3 7" xfId="4648"/>
    <cellStyle name="Normal 2 2 2 2 2 2 2 2 2 2 3 7 2" xfId="10073"/>
    <cellStyle name="Normal 2 2 2 2 2 2 2 2 2 2 3 8" xfId="3447"/>
    <cellStyle name="Normal 2 2 2 2 2 2 2 2 2 2 3 9" xfId="5016"/>
    <cellStyle name="Normal 2 2 2 2 2 2 2 2 2 2 4" xfId="1192"/>
    <cellStyle name="Normal 2 2 2 2 2 2 2 2 2 2 4 2" xfId="6799"/>
    <cellStyle name="Normal 2 2 2 2 2 2 2 2 2 2 5" xfId="1599"/>
    <cellStyle name="Normal 2 2 2 2 2 2 2 2 2 2 5 2" xfId="7199"/>
    <cellStyle name="Normal 2 2 2 2 2 2 2 2 2 2 6" xfId="2002"/>
    <cellStyle name="Normal 2 2 2 2 2 2 2 2 2 2 6 2" xfId="7595"/>
    <cellStyle name="Normal 2 2 2 2 2 2 2 2 2 2 7" xfId="2408"/>
    <cellStyle name="Normal 2 2 2 2 2 2 2 2 2 2 7 2" xfId="7993"/>
    <cellStyle name="Normal 2 2 2 2 2 2 2 2 2 2 8" xfId="2807"/>
    <cellStyle name="Normal 2 2 2 2 2 2 2 2 2 2 8 2" xfId="2246"/>
    <cellStyle name="Normal 2 2 2 2 2 2 2 2 2 2 8 3" xfId="4476"/>
    <cellStyle name="Normal 2 2 2 2 2 2 2 2 2 2 8 4" xfId="3661"/>
    <cellStyle name="Normal 2 2 2 2 2 2 2 2 2 2 8 5" xfId="5269"/>
    <cellStyle name="Normal 2 2 2 2 2 2 2 2 2 2 8 6" xfId="5509"/>
    <cellStyle name="Normal 2 2 2 2 2 2 2 2 2 2 8 7" xfId="5661"/>
    <cellStyle name="Normal 2 2 2 2 2 2 2 2 2 2 8 8" xfId="8386"/>
    <cellStyle name="Normal 2 2 2 2 2 2 2 2 2 2 9" xfId="4651"/>
    <cellStyle name="Normal 2 2 2 2 2 2 2 2 2 3" xfId="475"/>
    <cellStyle name="Normal 2 2 2 2 2 2 2 2 2 3 10" xfId="3130"/>
    <cellStyle name="Normal 2 2 2 2 2 2 2 2 2 3 10 2" xfId="8676"/>
    <cellStyle name="Normal 2 2 2 2 2 2 2 2 2 3 11" xfId="5134"/>
    <cellStyle name="Normal 2 2 2 2 2 2 2 2 2 3 11 2" xfId="10510"/>
    <cellStyle name="Normal 2 2 2 2 2 2 2 2 2 3 12" xfId="5413"/>
    <cellStyle name="Normal 2 2 2 2 2 2 2 2 2 3 12 2" xfId="10773"/>
    <cellStyle name="Normal 2 2 2 2 2 2 2 2 2 3 13" xfId="6111"/>
    <cellStyle name="Normal 2 2 2 2 2 2 2 2 2 3 2" xfId="957"/>
    <cellStyle name="Normal 2 2 2 2 2 2 2 2 2 3 2 2" xfId="6568"/>
    <cellStyle name="Normal 2 2 2 2 2 2 2 2 2 3 3" xfId="1362"/>
    <cellStyle name="Normal 2 2 2 2 2 2 2 2 2 3 3 2" xfId="6968"/>
    <cellStyle name="Normal 2 2 2 2 2 2 2 2 2 3 4" xfId="1769"/>
    <cellStyle name="Normal 2 2 2 2 2 2 2 2 2 3 4 2" xfId="7367"/>
    <cellStyle name="Normal 2 2 2 2 2 2 2 2 2 3 5" xfId="2171"/>
    <cellStyle name="Normal 2 2 2 2 2 2 2 2 2 3 5 2" xfId="7763"/>
    <cellStyle name="Normal 2 2 2 2 2 2 2 2 2 3 6" xfId="2578"/>
    <cellStyle name="Normal 2 2 2 2 2 2 2 2 2 3 6 2" xfId="8160"/>
    <cellStyle name="Normal 2 2 2 2 2 2 2 2 2 3 7" xfId="2976"/>
    <cellStyle name="Normal 2 2 2 2 2 2 2 2 2 3 7 2" xfId="8554"/>
    <cellStyle name="Normal 2 2 2 2 2 2 2 2 2 3 8" xfId="3928"/>
    <cellStyle name="Normal 2 2 2 2 2 2 2 2 2 3 8 2" xfId="9421"/>
    <cellStyle name="Normal 2 2 2 2 2 2 2 2 2 3 9" xfId="4209"/>
    <cellStyle name="Normal 2 2 2 2 2 2 2 2 2 3 9 2" xfId="9681"/>
    <cellStyle name="Normal 2 2 2 2 2 2 2 2 2 4" xfId="786"/>
    <cellStyle name="Normal 2 2 2 2 2 2 2 2 2 4 10" xfId="3485"/>
    <cellStyle name="Normal 2 2 2 2 2 2 2 2 2 4 10 2" xfId="9001"/>
    <cellStyle name="Normal 2 2 2 2 2 2 2 2 2 4 11" xfId="3994"/>
    <cellStyle name="Normal 2 2 2 2 2 2 2 2 2 4 11 2" xfId="9485"/>
    <cellStyle name="Normal 2 2 2 2 2 2 2 2 2 4 12" xfId="2980"/>
    <cellStyle name="Normal 2 2 2 2 2 2 2 2 2 4 12 2" xfId="8558"/>
    <cellStyle name="Normal 2 2 2 2 2 2 2 2 2 4 2" xfId="3015"/>
    <cellStyle name="Normal 2 2 2 2 2 2 2 2 2 4 2 2" xfId="3266"/>
    <cellStyle name="Normal 2 2 2 2 2 2 2 2 2 4 2 3" xfId="3413"/>
    <cellStyle name="Normal 2 2 2 2 2 2 2 2 2 4 2 4" xfId="4989"/>
    <cellStyle name="Normal 2 2 2 2 2 2 2 2 2 4 2 5" xfId="3087"/>
    <cellStyle name="Normal 2 2 2 2 2 2 2 2 2 4 2 6" xfId="4019"/>
    <cellStyle name="Normal 2 2 2 2 2 2 2 2 2 4 2 7" xfId="5169"/>
    <cellStyle name="Normal 2 2 2 2 2 2 2 2 2 4 2 8" xfId="8577"/>
    <cellStyle name="Normal 2 2 2 2 2 2 2 2 2 4 3" xfId="4611"/>
    <cellStyle name="Normal 2 2 2 2 2 2 2 2 2 4 4" xfId="4642"/>
    <cellStyle name="Normal 2 2 2 2 2 2 2 2 2 4 5" xfId="4662"/>
    <cellStyle name="Normal 2 2 2 2 2 2 2 2 2 4 6" xfId="4629"/>
    <cellStyle name="Normal 2 2 2 2 2 2 2 2 2 4 7" xfId="4666"/>
    <cellStyle name="Normal 2 2 2 2 2 2 2 2 2 4 8" xfId="3156"/>
    <cellStyle name="Normal 2 2 2 2 2 2 2 2 2 4 8 2" xfId="8702"/>
    <cellStyle name="Normal 2 2 2 2 2 2 2 2 2 4 9" xfId="4956"/>
    <cellStyle name="Normal 2 2 2 2 2 2 2 2 2 4 9 2" xfId="10345"/>
    <cellStyle name="Normal 2 2 2 2 2 2 2 2 2 5" xfId="1191"/>
    <cellStyle name="Normal 2 2 2 2 2 2 2 2 2 6" xfId="1598"/>
    <cellStyle name="Normal 2 2 2 2 2 2 2 2 2 7" xfId="2001"/>
    <cellStyle name="Normal 2 2 2 2 2 2 2 2 2 8" xfId="2407"/>
    <cellStyle name="Normal 2 2 2 2 2 2 2 2 2 9" xfId="2806"/>
    <cellStyle name="Normal 2 2 2 2 2 2 2 2 2 9 2" xfId="3009"/>
    <cellStyle name="Normal 2 2 2 2 2 2 2 2 2 9 2 2" xfId="8575"/>
    <cellStyle name="Normal 2 2 2 2 2 2 2 2 2 9 3" xfId="4123"/>
    <cellStyle name="Normal 2 2 2 2 2 2 2 2 2 9 3 2" xfId="9606"/>
    <cellStyle name="Normal 2 2 2 2 2 2 2 2 2 9 4" xfId="4053"/>
    <cellStyle name="Normal 2 2 2 2 2 2 2 2 2 9 4 2" xfId="9541"/>
    <cellStyle name="Normal 2 2 2 2 2 2 2 2 2 9 5" xfId="2585"/>
    <cellStyle name="Normal 2 2 2 2 2 2 2 2 2 9 5 2" xfId="8167"/>
    <cellStyle name="Normal 2 2 2 2 2 2 2 2 2 9 6" xfId="4090"/>
    <cellStyle name="Normal 2 2 2 2 2 2 2 2 2 9 6 2" xfId="9576"/>
    <cellStyle name="Normal 2 2 2 2 2 2 2 2 2 9 7" xfId="4329"/>
    <cellStyle name="Normal 2 2 2 2 2 2 2 2 2 9 7 2" xfId="9796"/>
    <cellStyle name="Normal 2 2 2 2 2 2 2 2 3" xfId="436"/>
    <cellStyle name="Normal 2 2 2 2 2 2 2 2 3 10" xfId="2683"/>
    <cellStyle name="Normal 2 2 2 2 2 2 2 2 3 10 2" xfId="8263"/>
    <cellStyle name="Normal 2 2 2 2 2 2 2 2 3 11" xfId="4198"/>
    <cellStyle name="Normal 2 2 2 2 2 2 2 2 3 11 2" xfId="9671"/>
    <cellStyle name="Normal 2 2 2 2 2 2 2 2 3 12" xfId="3089"/>
    <cellStyle name="Normal 2 2 2 2 2 2 2 2 3 12 2" xfId="8636"/>
    <cellStyle name="Normal 2 2 2 2 2 2 2 2 3 13" xfId="3689"/>
    <cellStyle name="Normal 2 2 2 2 2 2 2 2 3 13 2" xfId="9193"/>
    <cellStyle name="Normal 2 2 2 2 2 2 2 2 3 14" xfId="6078"/>
    <cellStyle name="Normal 2 2 2 2 2 2 2 2 3 2" xfId="474"/>
    <cellStyle name="Normal 2 2 2 2 2 2 2 2 3 3" xfId="919"/>
    <cellStyle name="Normal 2 2 2 2 2 2 2 2 3 3 2" xfId="6531"/>
    <cellStyle name="Normal 2 2 2 2 2 2 2 2 3 4" xfId="1324"/>
    <cellStyle name="Normal 2 2 2 2 2 2 2 2 3 4 2" xfId="6931"/>
    <cellStyle name="Normal 2 2 2 2 2 2 2 2 3 5" xfId="1731"/>
    <cellStyle name="Normal 2 2 2 2 2 2 2 2 3 5 2" xfId="7331"/>
    <cellStyle name="Normal 2 2 2 2 2 2 2 2 3 6" xfId="2134"/>
    <cellStyle name="Normal 2 2 2 2 2 2 2 2 3 6 2" xfId="7727"/>
    <cellStyle name="Normal 2 2 2 2 2 2 2 2 3 7" xfId="2540"/>
    <cellStyle name="Normal 2 2 2 2 2 2 2 2 3 7 2" xfId="8124"/>
    <cellStyle name="Normal 2 2 2 2 2 2 2 2 3 8" xfId="2938"/>
    <cellStyle name="Normal 2 2 2 2 2 2 2 2 3 8 2" xfId="8517"/>
    <cellStyle name="Normal 2 2 2 2 2 2 2 2 3 9" xfId="3236"/>
    <cellStyle name="Normal 2 2 2 2 2 2 2 2 3 9 2" xfId="8773"/>
    <cellStyle name="Normal 2 2 2 2 2 2 2 2 4" xfId="645"/>
    <cellStyle name="Normal 2 2 2 2 2 2 2 2 4 10" xfId="3566"/>
    <cellStyle name="Normal 2 2 2 2 2 2 2 2 4 11" xfId="5296"/>
    <cellStyle name="Normal 2 2 2 2 2 2 2 2 4 12" xfId="5530"/>
    <cellStyle name="Normal 2 2 2 2 2 2 2 2 4 13" xfId="6258"/>
    <cellStyle name="Normal 2 2 2 2 2 2 2 2 4 2" xfId="3014"/>
    <cellStyle name="Normal 2 2 2 2 2 2 2 2 4 2 2" xfId="3158"/>
    <cellStyle name="Normal 2 2 2 2 2 2 2 2 4 2 2 2" xfId="8703"/>
    <cellStyle name="Normal 2 2 2 2 2 2 2 2 4 2 3" xfId="3816"/>
    <cellStyle name="Normal 2 2 2 2 2 2 2 2 4 2 3 2" xfId="9314"/>
    <cellStyle name="Normal 2 2 2 2 2 2 2 2 4 2 4" xfId="3555"/>
    <cellStyle name="Normal 2 2 2 2 2 2 2 2 4 2 4 2" xfId="9067"/>
    <cellStyle name="Normal 2 2 2 2 2 2 2 2 4 2 5" xfId="4929"/>
    <cellStyle name="Normal 2 2 2 2 2 2 2 2 4 2 5 2" xfId="10322"/>
    <cellStyle name="Normal 2 2 2 2 2 2 2 2 4 2 6" xfId="5005"/>
    <cellStyle name="Normal 2 2 2 2 2 2 2 2 4 2 6 2" xfId="10392"/>
    <cellStyle name="Normal 2 2 2 2 2 2 2 2 4 2 7" xfId="4806"/>
    <cellStyle name="Normal 2 2 2 2 2 2 2 2 4 2 7 2" xfId="10203"/>
    <cellStyle name="Normal 2 2 2 2 2 2 2 2 4 3" xfId="4605"/>
    <cellStyle name="Normal 2 2 2 2 2 2 2 2 4 3 2" xfId="10050"/>
    <cellStyle name="Normal 2 2 2 2 2 2 2 2 4 4" xfId="4675"/>
    <cellStyle name="Normal 2 2 2 2 2 2 2 2 4 4 2" xfId="10085"/>
    <cellStyle name="Normal 2 2 2 2 2 2 2 2 4 5" xfId="2995"/>
    <cellStyle name="Normal 2 2 2 2 2 2 2 2 4 5 2" xfId="8566"/>
    <cellStyle name="Normal 2 2 2 2 2 2 2 2 4 6" xfId="4644"/>
    <cellStyle name="Normal 2 2 2 2 2 2 2 2 4 6 2" xfId="10070"/>
    <cellStyle name="Normal 2 2 2 2 2 2 2 2 4 7" xfId="4686"/>
    <cellStyle name="Normal 2 2 2 2 2 2 2 2 4 7 2" xfId="10091"/>
    <cellStyle name="Normal 2 2 2 2 2 2 2 2 4 8" xfId="3454"/>
    <cellStyle name="Normal 2 2 2 2 2 2 2 2 4 9" xfId="3750"/>
    <cellStyle name="Normal 2 2 2 2 2 2 2 2 5" xfId="1050"/>
    <cellStyle name="Normal 2 2 2 2 2 2 2 2 5 2" xfId="6658"/>
    <cellStyle name="Normal 2 2 2 2 2 2 2 2 6" xfId="1457"/>
    <cellStyle name="Normal 2 2 2 2 2 2 2 2 6 2" xfId="7058"/>
    <cellStyle name="Normal 2 2 2 2 2 2 2 2 7" xfId="1861"/>
    <cellStyle name="Normal 2 2 2 2 2 2 2 2 7 2" xfId="7456"/>
    <cellStyle name="Normal 2 2 2 2 2 2 2 2 8" xfId="2266"/>
    <cellStyle name="Normal 2 2 2 2 2 2 2 2 8 2" xfId="7852"/>
    <cellStyle name="Normal 2 2 2 2 2 2 2 2 9" xfId="2673"/>
    <cellStyle name="Normal 2 2 2 2 2 2 2 2 9 2" xfId="3021"/>
    <cellStyle name="Normal 2 2 2 2 2 2 2 2 9 3" xfId="3293"/>
    <cellStyle name="Normal 2 2 2 2 2 2 2 2 9 4" xfId="4096"/>
    <cellStyle name="Normal 2 2 2 2 2 2 2 2 9 5" xfId="4896"/>
    <cellStyle name="Normal 2 2 2 2 2 2 2 2 9 6" xfId="3886"/>
    <cellStyle name="Normal 2 2 2 2 2 2 2 2 9 7" xfId="4193"/>
    <cellStyle name="Normal 2 2 2 2 2 2 2 2 9 8" xfId="8253"/>
    <cellStyle name="Normal 2 2 2 2 2 2 2 3" xfId="435"/>
    <cellStyle name="Normal 2 2 2 2 2 2 2 3 2" xfId="473"/>
    <cellStyle name="Normal 2 2 2 2 2 2 2 3 2 10" xfId="5307"/>
    <cellStyle name="Normal 2 2 2 2 2 2 2 3 2 10 2" xfId="10675"/>
    <cellStyle name="Normal 2 2 2 2 2 2 2 3 2 11" xfId="5538"/>
    <cellStyle name="Normal 2 2 2 2 2 2 2 3 2 11 2" xfId="10892"/>
    <cellStyle name="Normal 2 2 2 2 2 2 2 3 2 12" xfId="5676"/>
    <cellStyle name="Normal 2 2 2 2 2 2 2 3 2 12 2" xfId="11021"/>
    <cellStyle name="Normal 2 2 2 2 2 2 2 3 2 13" xfId="6110"/>
    <cellStyle name="Normal 2 2 2 2 2 2 2 3 2 2" xfId="955"/>
    <cellStyle name="Normal 2 2 2 2 2 2 2 3 2 2 2" xfId="6566"/>
    <cellStyle name="Normal 2 2 2 2 2 2 2 3 2 3" xfId="1360"/>
    <cellStyle name="Normal 2 2 2 2 2 2 2 3 2 3 2" xfId="6966"/>
    <cellStyle name="Normal 2 2 2 2 2 2 2 3 2 4" xfId="1767"/>
    <cellStyle name="Normal 2 2 2 2 2 2 2 3 2 4 2" xfId="7365"/>
    <cellStyle name="Normal 2 2 2 2 2 2 2 3 2 5" xfId="2169"/>
    <cellStyle name="Normal 2 2 2 2 2 2 2 3 2 5 2" xfId="7761"/>
    <cellStyle name="Normal 2 2 2 2 2 2 2 3 2 6" xfId="2576"/>
    <cellStyle name="Normal 2 2 2 2 2 2 2 3 2 6 2" xfId="8158"/>
    <cellStyle name="Normal 2 2 2 2 2 2 2 3 2 7" xfId="2974"/>
    <cellStyle name="Normal 2 2 2 2 2 2 2 3 2 7 2" xfId="8552"/>
    <cellStyle name="Normal 2 2 2 2 2 2 2 3 2 8" xfId="4526"/>
    <cellStyle name="Normal 2 2 2 2 2 2 2 3 2 8 2" xfId="9979"/>
    <cellStyle name="Normal 2 2 2 2 2 2 2 3 2 9" xfId="3080"/>
    <cellStyle name="Normal 2 2 2 2 2 2 2 3 2 9 2" xfId="8629"/>
    <cellStyle name="Normal 2 2 2 2 2 2 2 4" xfId="644"/>
    <cellStyle name="Normal 2 2 2 2 2 2 2 4 10" xfId="3328"/>
    <cellStyle name="Normal 2 2 2 2 2 2 2 4 10 2" xfId="8859"/>
    <cellStyle name="Normal 2 2 2 2 2 2 2 4 11" xfId="5102"/>
    <cellStyle name="Normal 2 2 2 2 2 2 2 4 11 2" xfId="10481"/>
    <cellStyle name="Normal 2 2 2 2 2 2 2 4 12" xfId="5153"/>
    <cellStyle name="Normal 2 2 2 2 2 2 2 4 12 2" xfId="10529"/>
    <cellStyle name="Normal 2 2 2 2 2 2 2 4 2" xfId="3002"/>
    <cellStyle name="Normal 2 2 2 2 2 2 2 4 2 2" xfId="3157"/>
    <cellStyle name="Normal 2 2 2 2 2 2 2 4 2 3" xfId="4129"/>
    <cellStyle name="Normal 2 2 2 2 2 2 2 4 2 4" xfId="4453"/>
    <cellStyle name="Normal 2 2 2 2 2 2 2 4 2 5" xfId="3176"/>
    <cellStyle name="Normal 2 2 2 2 2 2 2 4 2 6" xfId="3705"/>
    <cellStyle name="Normal 2 2 2 2 2 2 2 4 2 7" xfId="3897"/>
    <cellStyle name="Normal 2 2 2 2 2 2 2 4 2 8" xfId="8570"/>
    <cellStyle name="Normal 2 2 2 2 2 2 2 4 3" xfId="4604"/>
    <cellStyle name="Normal 2 2 2 2 2 2 2 4 4" xfId="4688"/>
    <cellStyle name="Normal 2 2 2 2 2 2 2 4 5" xfId="4634"/>
    <cellStyle name="Normal 2 2 2 2 2 2 2 4 6" xfId="4674"/>
    <cellStyle name="Normal 2 2 2 2 2 2 2 4 7" xfId="2992"/>
    <cellStyle name="Normal 2 2 2 2 2 2 2 4 8" xfId="3090"/>
    <cellStyle name="Normal 2 2 2 2 2 2 2 4 8 2" xfId="8637"/>
    <cellStyle name="Normal 2 2 2 2 2 2 2 4 9" xfId="4725"/>
    <cellStyle name="Normal 2 2 2 2 2 2 2 4 9 2" xfId="10123"/>
    <cellStyle name="Normal 2 2 2 2 2 2 2 5" xfId="1049"/>
    <cellStyle name="Normal 2 2 2 2 2 2 2 6" xfId="1456"/>
    <cellStyle name="Normal 2 2 2 2 2 2 2 7" xfId="1860"/>
    <cellStyle name="Normal 2 2 2 2 2 2 2 8" xfId="2265"/>
    <cellStyle name="Normal 2 2 2 2 2 2 2 9" xfId="2672"/>
    <cellStyle name="Normal 2 2 2 2 2 2 2 9 2" xfId="2999"/>
    <cellStyle name="Normal 2 2 2 2 2 2 2 9 2 2" xfId="8568"/>
    <cellStyle name="Normal 2 2 2 2 2 2 2 9 3" xfId="3034"/>
    <cellStyle name="Normal 2 2 2 2 2 2 2 9 3 2" xfId="8587"/>
    <cellStyle name="Normal 2 2 2 2 2 2 2 9 4" xfId="3261"/>
    <cellStyle name="Normal 2 2 2 2 2 2 2 9 4 2" xfId="8798"/>
    <cellStyle name="Normal 2 2 2 2 2 2 2 9 5" xfId="4926"/>
    <cellStyle name="Normal 2 2 2 2 2 2 2 9 5 2" xfId="10319"/>
    <cellStyle name="Normal 2 2 2 2 2 2 2 9 6" xfId="3516"/>
    <cellStyle name="Normal 2 2 2 2 2 2 2 9 6 2" xfId="9029"/>
    <cellStyle name="Normal 2 2 2 2 2 2 2 9 7" xfId="5167"/>
    <cellStyle name="Normal 2 2 2 2 2 2 2 9 7 2" xfId="10542"/>
    <cellStyle name="Normal 2 2 2 2 2 2 20" xfId="5349"/>
    <cellStyle name="Normal 2 2 2 2 2 2 20 2" xfId="10716"/>
    <cellStyle name="Normal 2 2 2 2 2 2 21" xfId="5571"/>
    <cellStyle name="Normal 2 2 2 2 2 2 21 2" xfId="10924"/>
    <cellStyle name="Normal 2 2 2 2 2 2 3" xfId="133"/>
    <cellStyle name="Normal 2 2 2 2 2 2 3 10" xfId="4189"/>
    <cellStyle name="Normal 2 2 2 2 2 2 3 10 2" xfId="9664"/>
    <cellStyle name="Normal 2 2 2 2 2 2 3 11" xfId="4217"/>
    <cellStyle name="Normal 2 2 2 2 2 2 3 11 2" xfId="9689"/>
    <cellStyle name="Normal 2 2 2 2 2 2 3 12" xfId="4787"/>
    <cellStyle name="Normal 2 2 2 2 2 2 3 12 2" xfId="10184"/>
    <cellStyle name="Normal 2 2 2 2 2 2 3 13" xfId="3268"/>
    <cellStyle name="Normal 2 2 2 2 2 2 3 13 2" xfId="8804"/>
    <cellStyle name="Normal 2 2 2 2 2 2 3 14" xfId="5205"/>
    <cellStyle name="Normal 2 2 2 2 2 2 3 14 2" xfId="10579"/>
    <cellStyle name="Normal 2 2 2 2 2 2 3 15" xfId="5799"/>
    <cellStyle name="Normal 2 2 2 2 2 2 3 2" xfId="279"/>
    <cellStyle name="Normal 2 2 2 2 2 2 3 2 10" xfId="4366"/>
    <cellStyle name="Normal 2 2 2 2 2 2 3 2 10 2" xfId="9832"/>
    <cellStyle name="Normal 2 2 2 2 2 2 3 2 11" xfId="5378"/>
    <cellStyle name="Normal 2 2 2 2 2 2 3 2 11 2" xfId="10741"/>
    <cellStyle name="Normal 2 2 2 2 2 2 3 2 12" xfId="5586"/>
    <cellStyle name="Normal 2 2 2 2 2 2 3 2 12 2" xfId="10936"/>
    <cellStyle name="Normal 2 2 2 2 2 2 3 2 13" xfId="5927"/>
    <cellStyle name="Normal 2 2 2 2 2 2 3 2 2" xfId="762"/>
    <cellStyle name="Normal 2 2 2 2 2 2 3 2 2 2" xfId="6375"/>
    <cellStyle name="Normal 2 2 2 2 2 2 3 2 3" xfId="1167"/>
    <cellStyle name="Normal 2 2 2 2 2 2 3 2 3 2" xfId="6775"/>
    <cellStyle name="Normal 2 2 2 2 2 2 3 2 4" xfId="1574"/>
    <cellStyle name="Normal 2 2 2 2 2 2 3 2 4 2" xfId="7175"/>
    <cellStyle name="Normal 2 2 2 2 2 2 3 2 5" xfId="1977"/>
    <cellStyle name="Normal 2 2 2 2 2 2 3 2 5 2" xfId="7571"/>
    <cellStyle name="Normal 2 2 2 2 2 2 3 2 6" xfId="2383"/>
    <cellStyle name="Normal 2 2 2 2 2 2 3 2 6 2" xfId="7969"/>
    <cellStyle name="Normal 2 2 2 2 2 2 3 2 7" xfId="2782"/>
    <cellStyle name="Normal 2 2 2 2 2 2 3 2 7 2" xfId="8362"/>
    <cellStyle name="Normal 2 2 2 2 2 2 3 2 8" xfId="3974"/>
    <cellStyle name="Normal 2 2 2 2 2 2 3 2 8 2" xfId="9466"/>
    <cellStyle name="Normal 2 2 2 2 2 2 3 2 9" xfId="3856"/>
    <cellStyle name="Normal 2 2 2 2 2 2 3 2 9 2" xfId="9354"/>
    <cellStyle name="Normal 2 2 2 2 2 2 3 3" xfId="411"/>
    <cellStyle name="Normal 2 2 2 2 2 2 3 3 10" xfId="4963"/>
    <cellStyle name="Normal 2 2 2 2 2 2 3 3 10 2" xfId="10352"/>
    <cellStyle name="Normal 2 2 2 2 2 2 3 3 11" xfId="4811"/>
    <cellStyle name="Normal 2 2 2 2 2 2 3 3 11 2" xfId="10208"/>
    <cellStyle name="Normal 2 2 2 2 2 2 3 3 12" xfId="4231"/>
    <cellStyle name="Normal 2 2 2 2 2 2 3 3 12 2" xfId="9702"/>
    <cellStyle name="Normal 2 2 2 2 2 2 3 3 13" xfId="6054"/>
    <cellStyle name="Normal 2 2 2 2 2 2 3 3 2" xfId="894"/>
    <cellStyle name="Normal 2 2 2 2 2 2 3 3 2 2" xfId="6506"/>
    <cellStyle name="Normal 2 2 2 2 2 2 3 3 3" xfId="1299"/>
    <cellStyle name="Normal 2 2 2 2 2 2 3 3 3 2" xfId="6906"/>
    <cellStyle name="Normal 2 2 2 2 2 2 3 3 4" xfId="1706"/>
    <cellStyle name="Normal 2 2 2 2 2 2 3 3 4 2" xfId="7306"/>
    <cellStyle name="Normal 2 2 2 2 2 2 3 3 5" xfId="2109"/>
    <cellStyle name="Normal 2 2 2 2 2 2 3 3 5 2" xfId="7702"/>
    <cellStyle name="Normal 2 2 2 2 2 2 3 3 6" xfId="2515"/>
    <cellStyle name="Normal 2 2 2 2 2 2 3 3 6 2" xfId="8099"/>
    <cellStyle name="Normal 2 2 2 2 2 2 3 3 7" xfId="2913"/>
    <cellStyle name="Normal 2 2 2 2 2 2 3 3 7 2" xfId="8492"/>
    <cellStyle name="Normal 2 2 2 2 2 2 3 3 8" xfId="3113"/>
    <cellStyle name="Normal 2 2 2 2 2 2 3 3 8 2" xfId="8659"/>
    <cellStyle name="Normal 2 2 2 2 2 2 3 3 9" xfId="4741"/>
    <cellStyle name="Normal 2 2 2 2 2 2 3 3 9 2" xfId="10139"/>
    <cellStyle name="Normal 2 2 2 2 2 2 3 4" xfId="616"/>
    <cellStyle name="Normal 2 2 2 2 2 2 3 4 2" xfId="6230"/>
    <cellStyle name="Normal 2 2 2 2 2 2 3 5" xfId="1021"/>
    <cellStyle name="Normal 2 2 2 2 2 2 3 5 2" xfId="6630"/>
    <cellStyle name="Normal 2 2 2 2 2 2 3 6" xfId="1428"/>
    <cellStyle name="Normal 2 2 2 2 2 2 3 6 2" xfId="7030"/>
    <cellStyle name="Normal 2 2 2 2 2 2 3 7" xfId="1832"/>
    <cellStyle name="Normal 2 2 2 2 2 2 3 7 2" xfId="7428"/>
    <cellStyle name="Normal 2 2 2 2 2 2 3 8" xfId="2238"/>
    <cellStyle name="Normal 2 2 2 2 2 2 3 8 2" xfId="7827"/>
    <cellStyle name="Normal 2 2 2 2 2 2 3 9" xfId="2646"/>
    <cellStyle name="Normal 2 2 2 2 2 2 3 9 2" xfId="8227"/>
    <cellStyle name="Normal 2 2 2 2 2 2 4" xfId="160"/>
    <cellStyle name="Normal 2 2 2 2 2 2 4 10" xfId="3654"/>
    <cellStyle name="Normal 2 2 2 2 2 2 4 10 2" xfId="9161"/>
    <cellStyle name="Normal 2 2 2 2 2 2 4 11" xfId="4924"/>
    <cellStyle name="Normal 2 2 2 2 2 2 4 11 2" xfId="10317"/>
    <cellStyle name="Normal 2 2 2 2 2 2 4 12" xfId="4837"/>
    <cellStyle name="Normal 2 2 2 2 2 2 4 12 2" xfId="10233"/>
    <cellStyle name="Normal 2 2 2 2 2 2 4 13" xfId="3434"/>
    <cellStyle name="Normal 2 2 2 2 2 2 4 13 2" xfId="8956"/>
    <cellStyle name="Normal 2 2 2 2 2 2 4 14" xfId="4830"/>
    <cellStyle name="Normal 2 2 2 2 2 2 4 14 2" xfId="10226"/>
    <cellStyle name="Normal 2 2 2 2 2 2 4 15" xfId="5822"/>
    <cellStyle name="Normal 2 2 2 2 2 2 4 2" xfId="302"/>
    <cellStyle name="Normal 2 2 2 2 2 2 4 2 10" xfId="5157"/>
    <cellStyle name="Normal 2 2 2 2 2 2 4 2 10 2" xfId="10532"/>
    <cellStyle name="Normal 2 2 2 2 2 2 4 2 11" xfId="5430"/>
    <cellStyle name="Normal 2 2 2 2 2 2 4 2 11 2" xfId="10789"/>
    <cellStyle name="Normal 2 2 2 2 2 2 4 2 12" xfId="5616"/>
    <cellStyle name="Normal 2 2 2 2 2 2 4 2 12 2" xfId="10964"/>
    <cellStyle name="Normal 2 2 2 2 2 2 4 2 13" xfId="5950"/>
    <cellStyle name="Normal 2 2 2 2 2 2 4 2 2" xfId="785"/>
    <cellStyle name="Normal 2 2 2 2 2 2 4 2 2 2" xfId="6398"/>
    <cellStyle name="Normal 2 2 2 2 2 2 4 2 3" xfId="1190"/>
    <cellStyle name="Normal 2 2 2 2 2 2 4 2 3 2" xfId="6798"/>
    <cellStyle name="Normal 2 2 2 2 2 2 4 2 4" xfId="1597"/>
    <cellStyle name="Normal 2 2 2 2 2 2 4 2 4 2" xfId="7198"/>
    <cellStyle name="Normal 2 2 2 2 2 2 4 2 5" xfId="2000"/>
    <cellStyle name="Normal 2 2 2 2 2 2 4 2 5 2" xfId="7594"/>
    <cellStyle name="Normal 2 2 2 2 2 2 4 2 6" xfId="2406"/>
    <cellStyle name="Normal 2 2 2 2 2 2 4 2 6 2" xfId="7992"/>
    <cellStyle name="Normal 2 2 2 2 2 2 4 2 7" xfId="2805"/>
    <cellStyle name="Normal 2 2 2 2 2 2 4 2 7 2" xfId="8385"/>
    <cellStyle name="Normal 2 2 2 2 2 2 4 2 8" xfId="4338"/>
    <cellStyle name="Normal 2 2 2 2 2 2 4 2 8 2" xfId="9805"/>
    <cellStyle name="Normal 2 2 2 2 2 2 4 2 9" xfId="3391"/>
    <cellStyle name="Normal 2 2 2 2 2 2 4 2 9 2" xfId="8918"/>
    <cellStyle name="Normal 2 2 2 2 2 2 4 3" xfId="434"/>
    <cellStyle name="Normal 2 2 2 2 2 2 4 3 10" xfId="4747"/>
    <cellStyle name="Normal 2 2 2 2 2 2 4 3 10 2" xfId="10145"/>
    <cellStyle name="Normal 2 2 2 2 2 2 4 3 11" xfId="3160"/>
    <cellStyle name="Normal 2 2 2 2 2 2 4 3 11 2" xfId="8705"/>
    <cellStyle name="Normal 2 2 2 2 2 2 4 3 12" xfId="3182"/>
    <cellStyle name="Normal 2 2 2 2 2 2 4 3 12 2" xfId="8725"/>
    <cellStyle name="Normal 2 2 2 2 2 2 4 3 13" xfId="6077"/>
    <cellStyle name="Normal 2 2 2 2 2 2 4 3 2" xfId="917"/>
    <cellStyle name="Normal 2 2 2 2 2 2 4 3 2 2" xfId="6529"/>
    <cellStyle name="Normal 2 2 2 2 2 2 4 3 3" xfId="1322"/>
    <cellStyle name="Normal 2 2 2 2 2 2 4 3 3 2" xfId="6929"/>
    <cellStyle name="Normal 2 2 2 2 2 2 4 3 4" xfId="1729"/>
    <cellStyle name="Normal 2 2 2 2 2 2 4 3 4 2" xfId="7329"/>
    <cellStyle name="Normal 2 2 2 2 2 2 4 3 5" xfId="2132"/>
    <cellStyle name="Normal 2 2 2 2 2 2 4 3 5 2" xfId="7725"/>
    <cellStyle name="Normal 2 2 2 2 2 2 4 3 6" xfId="2538"/>
    <cellStyle name="Normal 2 2 2 2 2 2 4 3 6 2" xfId="8122"/>
    <cellStyle name="Normal 2 2 2 2 2 2 4 3 7" xfId="2936"/>
    <cellStyle name="Normal 2 2 2 2 2 2 4 3 7 2" xfId="8515"/>
    <cellStyle name="Normal 2 2 2 2 2 2 4 3 8" xfId="3839"/>
    <cellStyle name="Normal 2 2 2 2 2 2 4 3 8 2" xfId="9337"/>
    <cellStyle name="Normal 2 2 2 2 2 2 4 3 9" xfId="3340"/>
    <cellStyle name="Normal 2 2 2 2 2 2 4 3 9 2" xfId="8870"/>
    <cellStyle name="Normal 2 2 2 2 2 2 4 4" xfId="643"/>
    <cellStyle name="Normal 2 2 2 2 2 2 4 4 2" xfId="6257"/>
    <cellStyle name="Normal 2 2 2 2 2 2 4 5" xfId="1048"/>
    <cellStyle name="Normal 2 2 2 2 2 2 4 5 2" xfId="6657"/>
    <cellStyle name="Normal 2 2 2 2 2 2 4 6" xfId="1455"/>
    <cellStyle name="Normal 2 2 2 2 2 2 4 6 2" xfId="7057"/>
    <cellStyle name="Normal 2 2 2 2 2 2 4 7" xfId="1859"/>
    <cellStyle name="Normal 2 2 2 2 2 2 4 7 2" xfId="7455"/>
    <cellStyle name="Normal 2 2 2 2 2 2 4 8" xfId="2264"/>
    <cellStyle name="Normal 2 2 2 2 2 2 4 8 2" xfId="7851"/>
    <cellStyle name="Normal 2 2 2 2 2 2 4 9" xfId="2671"/>
    <cellStyle name="Normal 2 2 2 2 2 2 4 9 2" xfId="8252"/>
    <cellStyle name="Normal 2 2 2 2 2 2 5" xfId="253"/>
    <cellStyle name="Normal 2 2 2 2 2 2 5 10" xfId="3966"/>
    <cellStyle name="Normal 2 2 2 2 2 2 5 10 2" xfId="9458"/>
    <cellStyle name="Normal 2 2 2 2 2 2 5 11" xfId="4960"/>
    <cellStyle name="Normal 2 2 2 2 2 2 5 11 2" xfId="10349"/>
    <cellStyle name="Normal 2 2 2 2 2 2 5 12" xfId="4055"/>
    <cellStyle name="Normal 2 2 2 2 2 2 5 12 2" xfId="9543"/>
    <cellStyle name="Normal 2 2 2 2 2 2 5 13" xfId="5901"/>
    <cellStyle name="Normal 2 2 2 2 2 2 5 2" xfId="736"/>
    <cellStyle name="Normal 2 2 2 2 2 2 5 2 2" xfId="6349"/>
    <cellStyle name="Normal 2 2 2 2 2 2 5 3" xfId="1141"/>
    <cellStyle name="Normal 2 2 2 2 2 2 5 3 2" xfId="6749"/>
    <cellStyle name="Normal 2 2 2 2 2 2 5 4" xfId="1548"/>
    <cellStyle name="Normal 2 2 2 2 2 2 5 4 2" xfId="7149"/>
    <cellStyle name="Normal 2 2 2 2 2 2 5 5" xfId="1951"/>
    <cellStyle name="Normal 2 2 2 2 2 2 5 5 2" xfId="7545"/>
    <cellStyle name="Normal 2 2 2 2 2 2 5 6" xfId="2357"/>
    <cellStyle name="Normal 2 2 2 2 2 2 5 6 2" xfId="7943"/>
    <cellStyle name="Normal 2 2 2 2 2 2 5 7" xfId="2756"/>
    <cellStyle name="Normal 2 2 2 2 2 2 5 7 2" xfId="8336"/>
    <cellStyle name="Normal 2 2 2 2 2 2 5 8" xfId="4108"/>
    <cellStyle name="Normal 2 2 2 2 2 2 5 8 2" xfId="9592"/>
    <cellStyle name="Normal 2 2 2 2 2 2 5 9" xfId="4475"/>
    <cellStyle name="Normal 2 2 2 2 2 2 5 9 2" xfId="9931"/>
    <cellStyle name="Normal 2 2 2 2 2 2 6" xfId="385"/>
    <cellStyle name="Normal 2 2 2 2 2 2 6 10" xfId="4874"/>
    <cellStyle name="Normal 2 2 2 2 2 2 6 10 2" xfId="10268"/>
    <cellStyle name="Normal 2 2 2 2 2 2 6 11" xfId="3697"/>
    <cellStyle name="Normal 2 2 2 2 2 2 6 11 2" xfId="9201"/>
    <cellStyle name="Normal 2 2 2 2 2 2 6 12" xfId="4868"/>
    <cellStyle name="Normal 2 2 2 2 2 2 6 12 2" xfId="10262"/>
    <cellStyle name="Normal 2 2 2 2 2 2 6 13" xfId="4332"/>
    <cellStyle name="Normal 2 2 2 2 2 2 6 13 2" xfId="9799"/>
    <cellStyle name="Normal 2 2 2 2 2 2 6 14" xfId="6028"/>
    <cellStyle name="Normal 2 2 2 2 2 2 6 2" xfId="472"/>
    <cellStyle name="Normal 2 2 2 2 2 2 6 3" xfId="868"/>
    <cellStyle name="Normal 2 2 2 2 2 2 6 3 2" xfId="6480"/>
    <cellStyle name="Normal 2 2 2 2 2 2 6 4" xfId="1273"/>
    <cellStyle name="Normal 2 2 2 2 2 2 6 4 2" xfId="6880"/>
    <cellStyle name="Normal 2 2 2 2 2 2 6 5" xfId="1680"/>
    <cellStyle name="Normal 2 2 2 2 2 2 6 5 2" xfId="7280"/>
    <cellStyle name="Normal 2 2 2 2 2 2 6 6" xfId="2083"/>
    <cellStyle name="Normal 2 2 2 2 2 2 6 6 2" xfId="7676"/>
    <cellStyle name="Normal 2 2 2 2 2 2 6 7" xfId="2489"/>
    <cellStyle name="Normal 2 2 2 2 2 2 6 7 2" xfId="8073"/>
    <cellStyle name="Normal 2 2 2 2 2 2 6 8" xfId="2887"/>
    <cellStyle name="Normal 2 2 2 2 2 2 6 8 2" xfId="8466"/>
    <cellStyle name="Normal 2 2 2 2 2 2 6 9" xfId="3596"/>
    <cellStyle name="Normal 2 2 2 2 2 2 6 9 2" xfId="9105"/>
    <cellStyle name="Normal 2 2 2 2 2 2 7" xfId="585"/>
    <cellStyle name="Normal 2 2 2 2 2 2 7 10" xfId="3184"/>
    <cellStyle name="Normal 2 2 2 2 2 2 7 11" xfId="4446"/>
    <cellStyle name="Normal 2 2 2 2 2 2 7 12" xfId="4950"/>
    <cellStyle name="Normal 2 2 2 2 2 2 7 13" xfId="6199"/>
    <cellStyle name="Normal 2 2 2 2 2 2 7 2" xfId="3001"/>
    <cellStyle name="Normal 2 2 2 2 2 2 7 2 2" xfId="3108"/>
    <cellStyle name="Normal 2 2 2 2 2 2 7 2 2 2" xfId="8654"/>
    <cellStyle name="Normal 2 2 2 2 2 2 7 2 3" xfId="3838"/>
    <cellStyle name="Normal 2 2 2 2 2 2 7 2 3 2" xfId="9336"/>
    <cellStyle name="Normal 2 2 2 2 2 2 7 2 4" xfId="3644"/>
    <cellStyle name="Normal 2 2 2 2 2 2 7 2 4 2" xfId="9151"/>
    <cellStyle name="Normal 2 2 2 2 2 2 7 2 5" xfId="4998"/>
    <cellStyle name="Normal 2 2 2 2 2 2 7 2 5 2" xfId="10385"/>
    <cellStyle name="Normal 2 2 2 2 2 2 7 2 6" xfId="3561"/>
    <cellStyle name="Normal 2 2 2 2 2 2 7 2 6 2" xfId="9073"/>
    <cellStyle name="Normal 2 2 2 2 2 2 7 2 7" xfId="5213"/>
    <cellStyle name="Normal 2 2 2 2 2 2 7 2 7 2" xfId="10586"/>
    <cellStyle name="Normal 2 2 2 2 2 2 7 3" xfId="4602"/>
    <cellStyle name="Normal 2 2 2 2 2 2 7 3 2" xfId="10048"/>
    <cellStyle name="Normal 2 2 2 2 2 2 7 4" xfId="3018"/>
    <cellStyle name="Normal 2 2 2 2 2 2 7 4 2" xfId="8579"/>
    <cellStyle name="Normal 2 2 2 2 2 2 7 5" xfId="4631"/>
    <cellStyle name="Normal 2 2 2 2 2 2 7 5 2" xfId="10064"/>
    <cellStyle name="Normal 2 2 2 2 2 2 7 6" xfId="3000"/>
    <cellStyle name="Normal 2 2 2 2 2 2 7 6 2" xfId="8569"/>
    <cellStyle name="Normal 2 2 2 2 2 2 7 7" xfId="4647"/>
    <cellStyle name="Normal 2 2 2 2 2 2 7 7 2" xfId="10072"/>
    <cellStyle name="Normal 2 2 2 2 2 2 7 8" xfId="3053"/>
    <cellStyle name="Normal 2 2 2 2 2 2 7 9" xfId="4971"/>
    <cellStyle name="Normal 2 2 2 2 2 2 8" xfId="990"/>
    <cellStyle name="Normal 2 2 2 2 2 2 8 2" xfId="6599"/>
    <cellStyle name="Normal 2 2 2 2 2 2 9" xfId="1397"/>
    <cellStyle name="Normal 2 2 2 2 2 2 9 2" xfId="6999"/>
    <cellStyle name="Normal 2 2 2 2 2 20" xfId="5069"/>
    <cellStyle name="Normal 2 2 2 2 2 21" xfId="5357"/>
    <cellStyle name="Normal 2 2 2 2 2 22" xfId="5773"/>
    <cellStyle name="Normal 2 2 2 2 2 3" xfId="122"/>
    <cellStyle name="Normal 2 2 2 2 2 4" xfId="171"/>
    <cellStyle name="Normal 2 2 2 2 2 5" xfId="252"/>
    <cellStyle name="Normal 2 2 2 2 2 6" xfId="384"/>
    <cellStyle name="Normal 2 2 2 2 2 6 2" xfId="471"/>
    <cellStyle name="Normal 2 2 2 2 2 6 2 10" xfId="3892"/>
    <cellStyle name="Normal 2 2 2 2 2 6 2 10 2" xfId="9388"/>
    <cellStyle name="Normal 2 2 2 2 2 6 2 11" xfId="5040"/>
    <cellStyle name="Normal 2 2 2 2 2 6 2 11 2" xfId="10425"/>
    <cellStyle name="Normal 2 2 2 2 2 6 2 12" xfId="4182"/>
    <cellStyle name="Normal 2 2 2 2 2 6 2 12 2" xfId="9658"/>
    <cellStyle name="Normal 2 2 2 2 2 6 2 13" xfId="6109"/>
    <cellStyle name="Normal 2 2 2 2 2 6 2 2" xfId="953"/>
    <cellStyle name="Normal 2 2 2 2 2 6 2 2 2" xfId="6564"/>
    <cellStyle name="Normal 2 2 2 2 2 6 2 3" xfId="1358"/>
    <cellStyle name="Normal 2 2 2 2 2 6 2 3 2" xfId="6964"/>
    <cellStyle name="Normal 2 2 2 2 2 6 2 4" xfId="1765"/>
    <cellStyle name="Normal 2 2 2 2 2 6 2 4 2" xfId="7363"/>
    <cellStyle name="Normal 2 2 2 2 2 6 2 5" xfId="2167"/>
    <cellStyle name="Normal 2 2 2 2 2 6 2 5 2" xfId="7759"/>
    <cellStyle name="Normal 2 2 2 2 2 6 2 6" xfId="2574"/>
    <cellStyle name="Normal 2 2 2 2 2 6 2 6 2" xfId="8156"/>
    <cellStyle name="Normal 2 2 2 2 2 6 2 7" xfId="2972"/>
    <cellStyle name="Normal 2 2 2 2 2 6 2 7 2" xfId="8550"/>
    <cellStyle name="Normal 2 2 2 2 2 6 2 8" xfId="3408"/>
    <cellStyle name="Normal 2 2 2 2 2 6 2 8 2" xfId="8934"/>
    <cellStyle name="Normal 2 2 2 2 2 6 2 9" xfId="4983"/>
    <cellStyle name="Normal 2 2 2 2 2 6 2 9 2" xfId="10371"/>
    <cellStyle name="Normal 2 2 2 2 2 7" xfId="584"/>
    <cellStyle name="Normal 2 2 2 2 2 7 10" xfId="3784"/>
    <cellStyle name="Normal 2 2 2 2 2 7 10 2" xfId="9285"/>
    <cellStyle name="Normal 2 2 2 2 2 7 11" xfId="4922"/>
    <cellStyle name="Normal 2 2 2 2 2 7 11 2" xfId="10315"/>
    <cellStyle name="Normal 2 2 2 2 2 7 12" xfId="3383"/>
    <cellStyle name="Normal 2 2 2 2 2 7 12 2" xfId="8910"/>
    <cellStyle name="Normal 2 2 2 2 2 7 2" xfId="2994"/>
    <cellStyle name="Normal 2 2 2 2 2 7 2 2" xfId="3107"/>
    <cellStyle name="Normal 2 2 2 2 2 7 2 3" xfId="4151"/>
    <cellStyle name="Normal 2 2 2 2 2 7 2 4" xfId="3417"/>
    <cellStyle name="Normal 2 2 2 2 2 7 2 5" xfId="3278"/>
    <cellStyle name="Normal 2 2 2 2 2 7 2 6" xfId="4137"/>
    <cellStyle name="Normal 2 2 2 2 2 7 2 7" xfId="4066"/>
    <cellStyle name="Normal 2 2 2 2 2 7 2 8" xfId="8565"/>
    <cellStyle name="Normal 2 2 2 2 2 7 3" xfId="4601"/>
    <cellStyle name="Normal 2 2 2 2 2 7 4" xfId="2997"/>
    <cellStyle name="Normal 2 2 2 2 2 7 5" xfId="4652"/>
    <cellStyle name="Normal 2 2 2 2 2 7 6" xfId="4678"/>
    <cellStyle name="Normal 2 2 2 2 2 7 7" xfId="4641"/>
    <cellStyle name="Normal 2 2 2 2 2 7 8" xfId="3817"/>
    <cellStyle name="Normal 2 2 2 2 2 7 8 2" xfId="9315"/>
    <cellStyle name="Normal 2 2 2 2 2 7 9" xfId="3257"/>
    <cellStyle name="Normal 2 2 2 2 2 7 9 2" xfId="8794"/>
    <cellStyle name="Normal 2 2 2 2 2 8" xfId="989"/>
    <cellStyle name="Normal 2 2 2 2 2 9" xfId="1396"/>
    <cellStyle name="Normal 2 2 2 2 20" xfId="4663"/>
    <cellStyle name="Normal 2 2 2 2 21" xfId="4645"/>
    <cellStyle name="Normal 2 2 2 2 22" xfId="4444"/>
    <cellStyle name="Normal 2 2 2 2 22 2" xfId="9904"/>
    <cellStyle name="Normal 2 2 2 2 23" xfId="3044"/>
    <cellStyle name="Normal 2 2 2 2 23 2" xfId="8597"/>
    <cellStyle name="Normal 2 2 2 2 24" xfId="5244"/>
    <cellStyle name="Normal 2 2 2 2 24 2" xfId="10616"/>
    <cellStyle name="Normal 2 2 2 2 25" xfId="5489"/>
    <cellStyle name="Normal 2 2 2 2 25 2" xfId="10847"/>
    <cellStyle name="Normal 2 2 2 2 26" xfId="5649"/>
    <cellStyle name="Normal 2 2 2 2 26 2" xfId="10996"/>
    <cellStyle name="Normal 2 2 2 2 3" xfId="66"/>
    <cellStyle name="Normal 2 2 2 2 3 10" xfId="4258"/>
    <cellStyle name="Normal 2 2 2 2 3 10 2" xfId="9728"/>
    <cellStyle name="Normal 2 2 2 2 3 11" xfId="4565"/>
    <cellStyle name="Normal 2 2 2 2 3 11 2" xfId="10016"/>
    <cellStyle name="Normal 2 2 2 2 3 12" xfId="4293"/>
    <cellStyle name="Normal 2 2 2 2 3 12 2" xfId="9761"/>
    <cellStyle name="Normal 2 2 2 2 3 13" xfId="4286"/>
    <cellStyle name="Normal 2 2 2 2 3 13 2" xfId="9755"/>
    <cellStyle name="Normal 2 2 2 2 3 14" xfId="3633"/>
    <cellStyle name="Normal 2 2 2 2 3 14 2" xfId="9141"/>
    <cellStyle name="Normal 2 2 2 2 3 15" xfId="5744"/>
    <cellStyle name="Normal 2 2 2 2 3 2" xfId="222"/>
    <cellStyle name="Normal 2 2 2 2 3 2 10" xfId="5212"/>
    <cellStyle name="Normal 2 2 2 2 3 2 10 2" xfId="10585"/>
    <cellStyle name="Normal 2 2 2 2 3 2 11" xfId="5469"/>
    <cellStyle name="Normal 2 2 2 2 3 2 11 2" xfId="10827"/>
    <cellStyle name="Normal 2 2 2 2 3 2 12" xfId="5636"/>
    <cellStyle name="Normal 2 2 2 2 3 2 12 2" xfId="10983"/>
    <cellStyle name="Normal 2 2 2 2 3 2 13" xfId="5872"/>
    <cellStyle name="Normal 2 2 2 2 3 2 2" xfId="705"/>
    <cellStyle name="Normal 2 2 2 2 3 2 2 2" xfId="6318"/>
    <cellStyle name="Normal 2 2 2 2 3 2 3" xfId="1110"/>
    <cellStyle name="Normal 2 2 2 2 3 2 3 2" xfId="6718"/>
    <cellStyle name="Normal 2 2 2 2 3 2 4" xfId="1517"/>
    <cellStyle name="Normal 2 2 2 2 3 2 4 2" xfId="7118"/>
    <cellStyle name="Normal 2 2 2 2 3 2 5" xfId="1920"/>
    <cellStyle name="Normal 2 2 2 2 3 2 5 2" xfId="7514"/>
    <cellStyle name="Normal 2 2 2 2 3 2 6" xfId="2326"/>
    <cellStyle name="Normal 2 2 2 2 3 2 6 2" xfId="7912"/>
    <cellStyle name="Normal 2 2 2 2 3 2 7" xfId="2727"/>
    <cellStyle name="Normal 2 2 2 2 3 2 7 2" xfId="8307"/>
    <cellStyle name="Normal 2 2 2 2 3 2 8" xfId="4408"/>
    <cellStyle name="Normal 2 2 2 2 3 2 8 2" xfId="9870"/>
    <cellStyle name="Normal 2 2 2 2 3 2 9" xfId="3863"/>
    <cellStyle name="Normal 2 2 2 2 3 2 9 2" xfId="9361"/>
    <cellStyle name="Normal 2 2 2 2 3 3" xfId="354"/>
    <cellStyle name="Normal 2 2 2 2 3 3 10" xfId="4360"/>
    <cellStyle name="Normal 2 2 2 2 3 3 10 2" xfId="9826"/>
    <cellStyle name="Normal 2 2 2 2 3 3 11" xfId="3198"/>
    <cellStyle name="Normal 2 2 2 2 3 3 11 2" xfId="8738"/>
    <cellStyle name="Normal 2 2 2 2 3 3 12" xfId="4517"/>
    <cellStyle name="Normal 2 2 2 2 3 3 12 2" xfId="9970"/>
    <cellStyle name="Normal 2 2 2 2 3 3 13" xfId="5999"/>
    <cellStyle name="Normal 2 2 2 2 3 3 2" xfId="837"/>
    <cellStyle name="Normal 2 2 2 2 3 3 2 2" xfId="6449"/>
    <cellStyle name="Normal 2 2 2 2 3 3 3" xfId="1242"/>
    <cellStyle name="Normal 2 2 2 2 3 3 3 2" xfId="6849"/>
    <cellStyle name="Normal 2 2 2 2 3 3 4" xfId="1649"/>
    <cellStyle name="Normal 2 2 2 2 3 3 4 2" xfId="7249"/>
    <cellStyle name="Normal 2 2 2 2 3 3 5" xfId="2052"/>
    <cellStyle name="Normal 2 2 2 2 3 3 5 2" xfId="7645"/>
    <cellStyle name="Normal 2 2 2 2 3 3 6" xfId="2458"/>
    <cellStyle name="Normal 2 2 2 2 3 3 6 2" xfId="8042"/>
    <cellStyle name="Normal 2 2 2 2 3 3 7" xfId="2856"/>
    <cellStyle name="Normal 2 2 2 2 3 3 7 2" xfId="8435"/>
    <cellStyle name="Normal 2 2 2 2 3 3 8" xfId="3916"/>
    <cellStyle name="Normal 2 2 2 2 3 3 8 2" xfId="9409"/>
    <cellStyle name="Normal 2 2 2 2 3 3 9" xfId="3692"/>
    <cellStyle name="Normal 2 2 2 2 3 3 9 2" xfId="9196"/>
    <cellStyle name="Normal 2 2 2 2 3 4" xfId="549"/>
    <cellStyle name="Normal 2 2 2 2 3 4 2" xfId="6168"/>
    <cellStyle name="Normal 2 2 2 2 3 5" xfId="500"/>
    <cellStyle name="Normal 2 2 2 2 3 5 2" xfId="6120"/>
    <cellStyle name="Normal 2 2 2 2 3 6" xfId="966"/>
    <cellStyle name="Normal 2 2 2 2 3 6 2" xfId="6576"/>
    <cellStyle name="Normal 2 2 2 2 3 7" xfId="1372"/>
    <cellStyle name="Normal 2 2 2 2 3 7 2" xfId="6977"/>
    <cellStyle name="Normal 2 2 2 2 3 8" xfId="609"/>
    <cellStyle name="Normal 2 2 2 2 3 8 2" xfId="6223"/>
    <cellStyle name="Normal 2 2 2 2 3 9" xfId="2176"/>
    <cellStyle name="Normal 2 2 2 2 3 9 2" xfId="7768"/>
    <cellStyle name="Normal 2 2 2 2 4" xfId="105"/>
    <cellStyle name="Normal 2 2 2 2 4 10" xfId="4376"/>
    <cellStyle name="Normal 2 2 2 2 4 10 2" xfId="9841"/>
    <cellStyle name="Normal 2 2 2 2 4 11" xfId="4045"/>
    <cellStyle name="Normal 2 2 2 2 4 11 2" xfId="9533"/>
    <cellStyle name="Normal 2 2 2 2 4 12" xfId="5186"/>
    <cellStyle name="Normal 2 2 2 2 4 12 2" xfId="10560"/>
    <cellStyle name="Normal 2 2 2 2 4 13" xfId="5452"/>
    <cellStyle name="Normal 2 2 2 2 4 13 2" xfId="10811"/>
    <cellStyle name="Normal 2 2 2 2 4 14" xfId="5627"/>
    <cellStyle name="Normal 2 2 2 2 4 14 2" xfId="10975"/>
    <cellStyle name="Normal 2 2 2 2 4 15" xfId="5776"/>
    <cellStyle name="Normal 2 2 2 2 4 2" xfId="256"/>
    <cellStyle name="Normal 2 2 2 2 4 2 10" xfId="4854"/>
    <cellStyle name="Normal 2 2 2 2 4 2 10 2" xfId="10249"/>
    <cellStyle name="Normal 2 2 2 2 4 2 11" xfId="4144"/>
    <cellStyle name="Normal 2 2 2 2 4 2 11 2" xfId="9624"/>
    <cellStyle name="Normal 2 2 2 2 4 2 12" xfId="5238"/>
    <cellStyle name="Normal 2 2 2 2 4 2 12 2" xfId="10611"/>
    <cellStyle name="Normal 2 2 2 2 4 2 13" xfId="5904"/>
    <cellStyle name="Normal 2 2 2 2 4 2 2" xfId="739"/>
    <cellStyle name="Normal 2 2 2 2 4 2 2 2" xfId="6352"/>
    <cellStyle name="Normal 2 2 2 2 4 2 3" xfId="1144"/>
    <cellStyle name="Normal 2 2 2 2 4 2 3 2" xfId="6752"/>
    <cellStyle name="Normal 2 2 2 2 4 2 4" xfId="1551"/>
    <cellStyle name="Normal 2 2 2 2 4 2 4 2" xfId="7152"/>
    <cellStyle name="Normal 2 2 2 2 4 2 5" xfId="1954"/>
    <cellStyle name="Normal 2 2 2 2 4 2 5 2" xfId="7548"/>
    <cellStyle name="Normal 2 2 2 2 4 2 6" xfId="2360"/>
    <cellStyle name="Normal 2 2 2 2 4 2 6 2" xfId="7946"/>
    <cellStyle name="Normal 2 2 2 2 4 2 7" xfId="2759"/>
    <cellStyle name="Normal 2 2 2 2 4 2 7 2" xfId="8339"/>
    <cellStyle name="Normal 2 2 2 2 4 2 8" xfId="3190"/>
    <cellStyle name="Normal 2 2 2 2 4 2 8 2" xfId="8730"/>
    <cellStyle name="Normal 2 2 2 2 4 2 9" xfId="4204"/>
    <cellStyle name="Normal 2 2 2 2 4 2 9 2" xfId="9677"/>
    <cellStyle name="Normal 2 2 2 2 4 3" xfId="388"/>
    <cellStyle name="Normal 2 2 2 2 4 3 10" xfId="3150"/>
    <cellStyle name="Normal 2 2 2 2 4 3 10 2" xfId="8696"/>
    <cellStyle name="Normal 2 2 2 2 4 3 11" xfId="5030"/>
    <cellStyle name="Normal 2 2 2 2 4 3 11 2" xfId="10415"/>
    <cellStyle name="Normal 2 2 2 2 4 3 12" xfId="4372"/>
    <cellStyle name="Normal 2 2 2 2 4 3 12 2" xfId="9837"/>
    <cellStyle name="Normal 2 2 2 2 4 3 13" xfId="6031"/>
    <cellStyle name="Normal 2 2 2 2 4 3 2" xfId="871"/>
    <cellStyle name="Normal 2 2 2 2 4 3 2 2" xfId="6483"/>
    <cellStyle name="Normal 2 2 2 2 4 3 3" xfId="1276"/>
    <cellStyle name="Normal 2 2 2 2 4 3 3 2" xfId="6883"/>
    <cellStyle name="Normal 2 2 2 2 4 3 4" xfId="1683"/>
    <cellStyle name="Normal 2 2 2 2 4 3 4 2" xfId="7283"/>
    <cellStyle name="Normal 2 2 2 2 4 3 5" xfId="2086"/>
    <cellStyle name="Normal 2 2 2 2 4 3 5 2" xfId="7679"/>
    <cellStyle name="Normal 2 2 2 2 4 3 6" xfId="2492"/>
    <cellStyle name="Normal 2 2 2 2 4 3 6 2" xfId="8076"/>
    <cellStyle name="Normal 2 2 2 2 4 3 7" xfId="2890"/>
    <cellStyle name="Normal 2 2 2 2 4 3 7 2" xfId="8469"/>
    <cellStyle name="Normal 2 2 2 2 4 3 8" xfId="4109"/>
    <cellStyle name="Normal 2 2 2 2 4 3 8 2" xfId="9593"/>
    <cellStyle name="Normal 2 2 2 2 4 3 9" xfId="4190"/>
    <cellStyle name="Normal 2 2 2 2 4 3 9 2" xfId="9665"/>
    <cellStyle name="Normal 2 2 2 2 4 4" xfId="588"/>
    <cellStyle name="Normal 2 2 2 2 4 4 2" xfId="6202"/>
    <cellStyle name="Normal 2 2 2 2 4 5" xfId="993"/>
    <cellStyle name="Normal 2 2 2 2 4 5 2" xfId="6602"/>
    <cellStyle name="Normal 2 2 2 2 4 6" xfId="1400"/>
    <cellStyle name="Normal 2 2 2 2 4 6 2" xfId="7002"/>
    <cellStyle name="Normal 2 2 2 2 4 7" xfId="1805"/>
    <cellStyle name="Normal 2 2 2 2 4 7 2" xfId="7401"/>
    <cellStyle name="Normal 2 2 2 2 4 8" xfId="2210"/>
    <cellStyle name="Normal 2 2 2 2 4 8 2" xfId="7800"/>
    <cellStyle name="Normal 2 2 2 2 4 9" xfId="2621"/>
    <cellStyle name="Normal 2 2 2 2 4 9 2" xfId="8202"/>
    <cellStyle name="Normal 2 2 2 2 5" xfId="117"/>
    <cellStyle name="Normal 2 2 2 2 5 10" xfId="3872"/>
    <cellStyle name="Normal 2 2 2 2 5 10 2" xfId="9370"/>
    <cellStyle name="Normal 2 2 2 2 5 11" xfId="3631"/>
    <cellStyle name="Normal 2 2 2 2 5 11 2" xfId="9139"/>
    <cellStyle name="Normal 2 2 2 2 5 12" xfId="5096"/>
    <cellStyle name="Normal 2 2 2 2 5 12 2" xfId="10475"/>
    <cellStyle name="Normal 2 2 2 2 5 13" xfId="4587"/>
    <cellStyle name="Normal 2 2 2 2 5 13 2" xfId="10038"/>
    <cellStyle name="Normal 2 2 2 2 5 14" xfId="3255"/>
    <cellStyle name="Normal 2 2 2 2 5 14 2" xfId="8792"/>
    <cellStyle name="Normal 2 2 2 2 5 15" xfId="5787"/>
    <cellStyle name="Normal 2 2 2 2 5 2" xfId="267"/>
    <cellStyle name="Normal 2 2 2 2 5 2 10" xfId="5245"/>
    <cellStyle name="Normal 2 2 2 2 5 2 10 2" xfId="10617"/>
    <cellStyle name="Normal 2 2 2 2 5 2 11" xfId="5490"/>
    <cellStyle name="Normal 2 2 2 2 5 2 11 2" xfId="10848"/>
    <cellStyle name="Normal 2 2 2 2 5 2 12" xfId="5650"/>
    <cellStyle name="Normal 2 2 2 2 5 2 12 2" xfId="10997"/>
    <cellStyle name="Normal 2 2 2 2 5 2 13" xfId="5915"/>
    <cellStyle name="Normal 2 2 2 2 5 2 2" xfId="750"/>
    <cellStyle name="Normal 2 2 2 2 5 2 2 2" xfId="6363"/>
    <cellStyle name="Normal 2 2 2 2 5 2 3" xfId="1155"/>
    <cellStyle name="Normal 2 2 2 2 5 2 3 2" xfId="6763"/>
    <cellStyle name="Normal 2 2 2 2 5 2 4" xfId="1562"/>
    <cellStyle name="Normal 2 2 2 2 5 2 4 2" xfId="7163"/>
    <cellStyle name="Normal 2 2 2 2 5 2 5" xfId="1965"/>
    <cellStyle name="Normal 2 2 2 2 5 2 5 2" xfId="7559"/>
    <cellStyle name="Normal 2 2 2 2 5 2 6" xfId="2371"/>
    <cellStyle name="Normal 2 2 2 2 5 2 6 2" xfId="7957"/>
    <cellStyle name="Normal 2 2 2 2 5 2 7" xfId="2770"/>
    <cellStyle name="Normal 2 2 2 2 5 2 7 2" xfId="8350"/>
    <cellStyle name="Normal 2 2 2 2 5 2 8" xfId="4445"/>
    <cellStyle name="Normal 2 2 2 2 5 2 8 2" xfId="9905"/>
    <cellStyle name="Normal 2 2 2 2 5 2 9" xfId="4508"/>
    <cellStyle name="Normal 2 2 2 2 5 2 9 2" xfId="9963"/>
    <cellStyle name="Normal 2 2 2 2 5 3" xfId="399"/>
    <cellStyle name="Normal 2 2 2 2 5 3 10" xfId="4451"/>
    <cellStyle name="Normal 2 2 2 2 5 3 10 2" xfId="9909"/>
    <cellStyle name="Normal 2 2 2 2 5 3 11" xfId="5351"/>
    <cellStyle name="Normal 2 2 2 2 5 3 11 2" xfId="10718"/>
    <cellStyle name="Normal 2 2 2 2 5 3 12" xfId="5572"/>
    <cellStyle name="Normal 2 2 2 2 5 3 12 2" xfId="10925"/>
    <cellStyle name="Normal 2 2 2 2 5 3 13" xfId="6042"/>
    <cellStyle name="Normal 2 2 2 2 5 3 2" xfId="882"/>
    <cellStyle name="Normal 2 2 2 2 5 3 2 2" xfId="6494"/>
    <cellStyle name="Normal 2 2 2 2 5 3 3" xfId="1287"/>
    <cellStyle name="Normal 2 2 2 2 5 3 3 2" xfId="6894"/>
    <cellStyle name="Normal 2 2 2 2 5 3 4" xfId="1694"/>
    <cellStyle name="Normal 2 2 2 2 5 3 4 2" xfId="7294"/>
    <cellStyle name="Normal 2 2 2 2 5 3 5" xfId="2097"/>
    <cellStyle name="Normal 2 2 2 2 5 3 5 2" xfId="7690"/>
    <cellStyle name="Normal 2 2 2 2 5 3 6" xfId="2503"/>
    <cellStyle name="Normal 2 2 2 2 5 3 6 2" xfId="8087"/>
    <cellStyle name="Normal 2 2 2 2 5 3 7" xfId="2901"/>
    <cellStyle name="Normal 2 2 2 2 5 3 7 2" xfId="8480"/>
    <cellStyle name="Normal 2 2 2 2 5 3 8" xfId="3955"/>
    <cellStyle name="Normal 2 2 2 2 5 3 8 2" xfId="9447"/>
    <cellStyle name="Normal 2 2 2 2 5 3 9" xfId="3166"/>
    <cellStyle name="Normal 2 2 2 2 5 3 9 2" xfId="8711"/>
    <cellStyle name="Normal 2 2 2 2 5 4" xfId="600"/>
    <cellStyle name="Normal 2 2 2 2 5 4 2" xfId="6214"/>
    <cellStyle name="Normal 2 2 2 2 5 5" xfId="1005"/>
    <cellStyle name="Normal 2 2 2 2 5 5 2" xfId="6614"/>
    <cellStyle name="Normal 2 2 2 2 5 6" xfId="1412"/>
    <cellStyle name="Normal 2 2 2 2 5 6 2" xfId="7014"/>
    <cellStyle name="Normal 2 2 2 2 5 7" xfId="1817"/>
    <cellStyle name="Normal 2 2 2 2 5 7 2" xfId="7413"/>
    <cellStyle name="Normal 2 2 2 2 5 8" xfId="2222"/>
    <cellStyle name="Normal 2 2 2 2 5 8 2" xfId="7812"/>
    <cellStyle name="Normal 2 2 2 2 5 9" xfId="2632"/>
    <cellStyle name="Normal 2 2 2 2 5 9 2" xfId="8213"/>
    <cellStyle name="Normal 2 2 2 2 6" xfId="50"/>
    <cellStyle name="Normal 2 2 2 2 6 10" xfId="4571"/>
    <cellStyle name="Normal 2 2 2 2 6 10 2" xfId="10022"/>
    <cellStyle name="Normal 2 2 2 2 6 11" xfId="4566"/>
    <cellStyle name="Normal 2 2 2 2 6 11 2" xfId="10017"/>
    <cellStyle name="Normal 2 2 2 2 6 12" xfId="5336"/>
    <cellStyle name="Normal 2 2 2 2 6 12 2" xfId="10703"/>
    <cellStyle name="Normal 2 2 2 2 6 13" xfId="5562"/>
    <cellStyle name="Normal 2 2 2 2 6 13 2" xfId="10915"/>
    <cellStyle name="Normal 2 2 2 2 6 14" xfId="5693"/>
    <cellStyle name="Normal 2 2 2 2 6 14 2" xfId="11038"/>
    <cellStyle name="Normal 2 2 2 2 6 15" xfId="5732"/>
    <cellStyle name="Normal 2 2 2 2 6 2" xfId="210"/>
    <cellStyle name="Normal 2 2 2 2 6 2 10" xfId="4840"/>
    <cellStyle name="Normal 2 2 2 2 6 2 10 2" xfId="10236"/>
    <cellStyle name="Normal 2 2 2 2 6 2 11" xfId="3400"/>
    <cellStyle name="Normal 2 2 2 2 6 2 11 2" xfId="8926"/>
    <cellStyle name="Normal 2 2 2 2 6 2 12" xfId="3554"/>
    <cellStyle name="Normal 2 2 2 2 6 2 12 2" xfId="9066"/>
    <cellStyle name="Normal 2 2 2 2 6 2 13" xfId="5860"/>
    <cellStyle name="Normal 2 2 2 2 6 2 2" xfId="693"/>
    <cellStyle name="Normal 2 2 2 2 6 2 2 2" xfId="6306"/>
    <cellStyle name="Normal 2 2 2 2 6 2 3" xfId="1098"/>
    <cellStyle name="Normal 2 2 2 2 6 2 3 2" xfId="6706"/>
    <cellStyle name="Normal 2 2 2 2 6 2 4" xfId="1505"/>
    <cellStyle name="Normal 2 2 2 2 6 2 4 2" xfId="7106"/>
    <cellStyle name="Normal 2 2 2 2 6 2 5" xfId="1908"/>
    <cellStyle name="Normal 2 2 2 2 6 2 5 2" xfId="7502"/>
    <cellStyle name="Normal 2 2 2 2 6 2 6" xfId="2314"/>
    <cellStyle name="Normal 2 2 2 2 6 2 6 2" xfId="7900"/>
    <cellStyle name="Normal 2 2 2 2 6 2 7" xfId="2715"/>
    <cellStyle name="Normal 2 2 2 2 6 2 7 2" xfId="8295"/>
    <cellStyle name="Normal 2 2 2 2 6 2 8" xfId="3498"/>
    <cellStyle name="Normal 2 2 2 2 6 2 8 2" xfId="9013"/>
    <cellStyle name="Normal 2 2 2 2 6 2 9" xfId="4221"/>
    <cellStyle name="Normal 2 2 2 2 6 2 9 2" xfId="9693"/>
    <cellStyle name="Normal 2 2 2 2 6 3" xfId="342"/>
    <cellStyle name="Normal 2 2 2 2 6 3 10" xfId="5222"/>
    <cellStyle name="Normal 2 2 2 2 6 3 10 2" xfId="10595"/>
    <cellStyle name="Normal 2 2 2 2 6 3 11" xfId="5474"/>
    <cellStyle name="Normal 2 2 2 2 6 3 11 2" xfId="10832"/>
    <cellStyle name="Normal 2 2 2 2 6 3 12" xfId="5639"/>
    <cellStyle name="Normal 2 2 2 2 6 3 12 2" xfId="10986"/>
    <cellStyle name="Normal 2 2 2 2 6 3 13" xfId="5987"/>
    <cellStyle name="Normal 2 2 2 2 6 3 2" xfId="825"/>
    <cellStyle name="Normal 2 2 2 2 6 3 2 2" xfId="6437"/>
    <cellStyle name="Normal 2 2 2 2 6 3 3" xfId="1230"/>
    <cellStyle name="Normal 2 2 2 2 6 3 3 2" xfId="6837"/>
    <cellStyle name="Normal 2 2 2 2 6 3 4" xfId="1637"/>
    <cellStyle name="Normal 2 2 2 2 6 3 4 2" xfId="7237"/>
    <cellStyle name="Normal 2 2 2 2 6 3 5" xfId="2040"/>
    <cellStyle name="Normal 2 2 2 2 6 3 5 2" xfId="7633"/>
    <cellStyle name="Normal 2 2 2 2 6 3 6" xfId="2446"/>
    <cellStyle name="Normal 2 2 2 2 6 3 6 2" xfId="8030"/>
    <cellStyle name="Normal 2 2 2 2 6 3 7" xfId="2844"/>
    <cellStyle name="Normal 2 2 2 2 6 3 7 2" xfId="8423"/>
    <cellStyle name="Normal 2 2 2 2 6 3 8" xfId="4419"/>
    <cellStyle name="Normal 2 2 2 2 6 3 8 2" xfId="9881"/>
    <cellStyle name="Normal 2 2 2 2 6 3 9" xfId="4110"/>
    <cellStyle name="Normal 2 2 2 2 6 3 9 2" xfId="9594"/>
    <cellStyle name="Normal 2 2 2 2 6 4" xfId="533"/>
    <cellStyle name="Normal 2 2 2 2 6 4 2" xfId="6152"/>
    <cellStyle name="Normal 2 2 2 2 6 5" xfId="659"/>
    <cellStyle name="Normal 2 2 2 2 6 5 2" xfId="6272"/>
    <cellStyle name="Normal 2 2 2 2 6 6" xfId="1064"/>
    <cellStyle name="Normal 2 2 2 2 6 6 2" xfId="6672"/>
    <cellStyle name="Normal 2 2 2 2 6 7" xfId="1471"/>
    <cellStyle name="Normal 2 2 2 2 6 7 2" xfId="7072"/>
    <cellStyle name="Normal 2 2 2 2 6 8" xfId="1864"/>
    <cellStyle name="Normal 2 2 2 2 6 8 2" xfId="7459"/>
    <cellStyle name="Normal 2 2 2 2 6 9" xfId="2436"/>
    <cellStyle name="Normal 2 2 2 2 6 9 2" xfId="8020"/>
    <cellStyle name="Normal 2 2 2 2 7" xfId="154"/>
    <cellStyle name="Normal 2 2 2 2 7 10" xfId="3755"/>
    <cellStyle name="Normal 2 2 2 2 7 10 2" xfId="9257"/>
    <cellStyle name="Normal 2 2 2 2 7 11" xfId="3526"/>
    <cellStyle name="Normal 2 2 2 2 7 11 2" xfId="9039"/>
    <cellStyle name="Normal 2 2 2 2 7 12" xfId="3382"/>
    <cellStyle name="Normal 2 2 2 2 7 12 2" xfId="8909"/>
    <cellStyle name="Normal 2 2 2 2 7 13" xfId="4573"/>
    <cellStyle name="Normal 2 2 2 2 7 13 2" xfId="10024"/>
    <cellStyle name="Normal 2 2 2 2 7 14" xfId="4261"/>
    <cellStyle name="Normal 2 2 2 2 7 14 2" xfId="9731"/>
    <cellStyle name="Normal 2 2 2 2 7 15" xfId="5817"/>
    <cellStyle name="Normal 2 2 2 2 7 2" xfId="297"/>
    <cellStyle name="Normal 2 2 2 2 7 2 10" xfId="5258"/>
    <cellStyle name="Normal 2 2 2 2 7 2 10 2" xfId="10629"/>
    <cellStyle name="Normal 2 2 2 2 7 2 11" xfId="5499"/>
    <cellStyle name="Normal 2 2 2 2 7 2 11 2" xfId="10856"/>
    <cellStyle name="Normal 2 2 2 2 7 2 12" xfId="5655"/>
    <cellStyle name="Normal 2 2 2 2 7 2 12 2" xfId="11001"/>
    <cellStyle name="Normal 2 2 2 2 7 2 13" xfId="5945"/>
    <cellStyle name="Normal 2 2 2 2 7 2 2" xfId="780"/>
    <cellStyle name="Normal 2 2 2 2 7 2 2 2" xfId="6393"/>
    <cellStyle name="Normal 2 2 2 2 7 2 3" xfId="1185"/>
    <cellStyle name="Normal 2 2 2 2 7 2 3 2" xfId="6793"/>
    <cellStyle name="Normal 2 2 2 2 7 2 4" xfId="1592"/>
    <cellStyle name="Normal 2 2 2 2 7 2 4 2" xfId="7193"/>
    <cellStyle name="Normal 2 2 2 2 7 2 5" xfId="1995"/>
    <cellStyle name="Normal 2 2 2 2 7 2 5 2" xfId="7589"/>
    <cellStyle name="Normal 2 2 2 2 7 2 6" xfId="2401"/>
    <cellStyle name="Normal 2 2 2 2 7 2 6 2" xfId="7987"/>
    <cellStyle name="Normal 2 2 2 2 7 2 7" xfId="2800"/>
    <cellStyle name="Normal 2 2 2 2 7 2 7 2" xfId="8380"/>
    <cellStyle name="Normal 2 2 2 2 7 2 8" xfId="4461"/>
    <cellStyle name="Normal 2 2 2 2 7 2 8 2" xfId="9918"/>
    <cellStyle name="Normal 2 2 2 2 7 2 9" xfId="3411"/>
    <cellStyle name="Normal 2 2 2 2 7 2 9 2" xfId="8937"/>
    <cellStyle name="Normal 2 2 2 2 7 3" xfId="429"/>
    <cellStyle name="Normal 2 2 2 2 7 3 10" xfId="4452"/>
    <cellStyle name="Normal 2 2 2 2 7 3 10 2" xfId="9910"/>
    <cellStyle name="Normal 2 2 2 2 7 3 11" xfId="5114"/>
    <cellStyle name="Normal 2 2 2 2 7 3 11 2" xfId="10491"/>
    <cellStyle name="Normal 2 2 2 2 7 3 12" xfId="5400"/>
    <cellStyle name="Normal 2 2 2 2 7 3 12 2" xfId="10761"/>
    <cellStyle name="Normal 2 2 2 2 7 3 13" xfId="6072"/>
    <cellStyle name="Normal 2 2 2 2 7 3 2" xfId="912"/>
    <cellStyle name="Normal 2 2 2 2 7 3 2 2" xfId="6524"/>
    <cellStyle name="Normal 2 2 2 2 7 3 3" xfId="1317"/>
    <cellStyle name="Normal 2 2 2 2 7 3 3 2" xfId="6924"/>
    <cellStyle name="Normal 2 2 2 2 7 3 4" xfId="1724"/>
    <cellStyle name="Normal 2 2 2 2 7 3 4 2" xfId="7324"/>
    <cellStyle name="Normal 2 2 2 2 7 3 5" xfId="2127"/>
    <cellStyle name="Normal 2 2 2 2 7 3 5 2" xfId="7720"/>
    <cellStyle name="Normal 2 2 2 2 7 3 6" xfId="2533"/>
    <cellStyle name="Normal 2 2 2 2 7 3 6 2" xfId="8117"/>
    <cellStyle name="Normal 2 2 2 2 7 3 7" xfId="2931"/>
    <cellStyle name="Normal 2 2 2 2 7 3 7 2" xfId="8510"/>
    <cellStyle name="Normal 2 2 2 2 7 3 8" xfId="3942"/>
    <cellStyle name="Normal 2 2 2 2 7 3 8 2" xfId="9435"/>
    <cellStyle name="Normal 2 2 2 2 7 3 9" xfId="4579"/>
    <cellStyle name="Normal 2 2 2 2 7 3 9 2" xfId="10030"/>
    <cellStyle name="Normal 2 2 2 2 7 4" xfId="637"/>
    <cellStyle name="Normal 2 2 2 2 7 4 2" xfId="6251"/>
    <cellStyle name="Normal 2 2 2 2 7 5" xfId="1042"/>
    <cellStyle name="Normal 2 2 2 2 7 5 2" xfId="6651"/>
    <cellStyle name="Normal 2 2 2 2 7 6" xfId="1449"/>
    <cellStyle name="Normal 2 2 2 2 7 6 2" xfId="7051"/>
    <cellStyle name="Normal 2 2 2 2 7 7" xfId="1853"/>
    <cellStyle name="Normal 2 2 2 2 7 7 2" xfId="7449"/>
    <cellStyle name="Normal 2 2 2 2 7 8" xfId="2258"/>
    <cellStyle name="Normal 2 2 2 2 7 8 2" xfId="7846"/>
    <cellStyle name="Normal 2 2 2 2 7 9" xfId="2666"/>
    <cellStyle name="Normal 2 2 2 2 7 9 2" xfId="8247"/>
    <cellStyle name="Normal 2 2 2 2 8" xfId="163"/>
    <cellStyle name="Normal 2 2 2 2 8 10" xfId="4173"/>
    <cellStyle name="Normal 2 2 2 2 8 10 2" xfId="9649"/>
    <cellStyle name="Normal 2 2 2 2 8 11" xfId="3468"/>
    <cellStyle name="Normal 2 2 2 2 8 11 2" xfId="8986"/>
    <cellStyle name="Normal 2 2 2 2 8 12" xfId="4074"/>
    <cellStyle name="Normal 2 2 2 2 8 12 2" xfId="9561"/>
    <cellStyle name="Normal 2 2 2 2 8 13" xfId="5196"/>
    <cellStyle name="Normal 2 2 2 2 8 13 2" xfId="10570"/>
    <cellStyle name="Normal 2 2 2 2 8 14" xfId="5459"/>
    <cellStyle name="Normal 2 2 2 2 8 14 2" xfId="10818"/>
    <cellStyle name="Normal 2 2 2 2 8 15" xfId="5824"/>
    <cellStyle name="Normal 2 2 2 2 8 2" xfId="305"/>
    <cellStyle name="Normal 2 2 2 2 8 2 10" xfId="4966"/>
    <cellStyle name="Normal 2 2 2 2 8 2 10 2" xfId="10355"/>
    <cellStyle name="Normal 2 2 2 2 8 2 11" xfId="3753"/>
    <cellStyle name="Normal 2 2 2 2 8 2 11 2" xfId="9255"/>
    <cellStyle name="Normal 2 2 2 2 8 2 12" xfId="4106"/>
    <cellStyle name="Normal 2 2 2 2 8 2 12 2" xfId="9590"/>
    <cellStyle name="Normal 2 2 2 2 8 2 13" xfId="5952"/>
    <cellStyle name="Normal 2 2 2 2 8 2 2" xfId="788"/>
    <cellStyle name="Normal 2 2 2 2 8 2 2 2" xfId="6400"/>
    <cellStyle name="Normal 2 2 2 2 8 2 3" xfId="1193"/>
    <cellStyle name="Normal 2 2 2 2 8 2 3 2" xfId="6800"/>
    <cellStyle name="Normal 2 2 2 2 8 2 4" xfId="1600"/>
    <cellStyle name="Normal 2 2 2 2 8 2 4 2" xfId="7200"/>
    <cellStyle name="Normal 2 2 2 2 8 2 5" xfId="2003"/>
    <cellStyle name="Normal 2 2 2 2 8 2 5 2" xfId="7596"/>
    <cellStyle name="Normal 2 2 2 2 8 2 6" xfId="2409"/>
    <cellStyle name="Normal 2 2 2 2 8 2 6 2" xfId="7994"/>
    <cellStyle name="Normal 2 2 2 2 8 2 7" xfId="2808"/>
    <cellStyle name="Normal 2 2 2 2 8 2 7 2" xfId="8387"/>
    <cellStyle name="Normal 2 2 2 2 8 2 8" xfId="3416"/>
    <cellStyle name="Normal 2 2 2 2 8 2 8 2" xfId="8941"/>
    <cellStyle name="Normal 2 2 2 2 8 2 9" xfId="4992"/>
    <cellStyle name="Normal 2 2 2 2 8 2 9 2" xfId="10379"/>
    <cellStyle name="Normal 2 2 2 2 8 3" xfId="437"/>
    <cellStyle name="Normal 2 2 2 2 8 3 10" xfId="5148"/>
    <cellStyle name="Normal 2 2 2 2 8 3 10 2" xfId="10524"/>
    <cellStyle name="Normal 2 2 2 2 8 3 11" xfId="5425"/>
    <cellStyle name="Normal 2 2 2 2 8 3 11 2" xfId="10785"/>
    <cellStyle name="Normal 2 2 2 2 8 3 12" xfId="5612"/>
    <cellStyle name="Normal 2 2 2 2 8 3 12 2" xfId="10960"/>
    <cellStyle name="Normal 2 2 2 2 8 3 13" xfId="6079"/>
    <cellStyle name="Normal 2 2 2 2 8 3 2" xfId="920"/>
    <cellStyle name="Normal 2 2 2 2 8 3 2 2" xfId="6532"/>
    <cellStyle name="Normal 2 2 2 2 8 3 3" xfId="1325"/>
    <cellStyle name="Normal 2 2 2 2 8 3 3 2" xfId="6932"/>
    <cellStyle name="Normal 2 2 2 2 8 3 4" xfId="1732"/>
    <cellStyle name="Normal 2 2 2 2 8 3 4 2" xfId="7332"/>
    <cellStyle name="Normal 2 2 2 2 8 3 5" xfId="2135"/>
    <cellStyle name="Normal 2 2 2 2 8 3 5 2" xfId="7728"/>
    <cellStyle name="Normal 2 2 2 2 8 3 6" xfId="2541"/>
    <cellStyle name="Normal 2 2 2 2 8 3 6 2" xfId="8125"/>
    <cellStyle name="Normal 2 2 2 2 8 3 7" xfId="2939"/>
    <cellStyle name="Normal 2 2 2 2 8 3 7 2" xfId="8518"/>
    <cellStyle name="Normal 2 2 2 2 8 3 8" xfId="4325"/>
    <cellStyle name="Normal 2 2 2 2 8 3 8 2" xfId="9792"/>
    <cellStyle name="Normal 2 2 2 2 8 3 9" xfId="3229"/>
    <cellStyle name="Normal 2 2 2 2 8 3 9 2" xfId="8766"/>
    <cellStyle name="Normal 2 2 2 2 8 4" xfId="646"/>
    <cellStyle name="Normal 2 2 2 2 8 4 2" xfId="6259"/>
    <cellStyle name="Normal 2 2 2 2 8 5" xfId="1051"/>
    <cellStyle name="Normal 2 2 2 2 8 5 2" xfId="6659"/>
    <cellStyle name="Normal 2 2 2 2 8 6" xfId="1458"/>
    <cellStyle name="Normal 2 2 2 2 8 6 2" xfId="7059"/>
    <cellStyle name="Normal 2 2 2 2 8 7" xfId="1862"/>
    <cellStyle name="Normal 2 2 2 2 8 7 2" xfId="7457"/>
    <cellStyle name="Normal 2 2 2 2 8 8" xfId="2267"/>
    <cellStyle name="Normal 2 2 2 2 8 8 2" xfId="7853"/>
    <cellStyle name="Normal 2 2 2 2 8 9" xfId="2674"/>
    <cellStyle name="Normal 2 2 2 2 8 9 2" xfId="8254"/>
    <cellStyle name="Normal 2 2 2 2 9" xfId="124"/>
    <cellStyle name="Normal 2 2 2 2 9 10" xfId="3772"/>
    <cellStyle name="Normal 2 2 2 2 9 10 2" xfId="9274"/>
    <cellStyle name="Normal 2 2 2 2 9 11" xfId="3914"/>
    <cellStyle name="Normal 2 2 2 2 9 11 2" xfId="9408"/>
    <cellStyle name="Normal 2 2 2 2 9 12" xfId="3602"/>
    <cellStyle name="Normal 2 2 2 2 9 12 2" xfId="9111"/>
    <cellStyle name="Normal 2 2 2 2 9 13" xfId="3922"/>
    <cellStyle name="Normal 2 2 2 2 9 13 2" xfId="9415"/>
    <cellStyle name="Normal 2 2 2 2 9 14" xfId="3970"/>
    <cellStyle name="Normal 2 2 2 2 9 14 2" xfId="9462"/>
    <cellStyle name="Normal 2 2 2 2 9 15" xfId="5792"/>
    <cellStyle name="Normal 2 2 2 2 9 2" xfId="272"/>
    <cellStyle name="Normal 2 2 2 2 9 2 10" xfId="5182"/>
    <cellStyle name="Normal 2 2 2 2 9 2 10 2" xfId="10556"/>
    <cellStyle name="Normal 2 2 2 2 9 2 11" xfId="5449"/>
    <cellStyle name="Normal 2 2 2 2 9 2 11 2" xfId="10808"/>
    <cellStyle name="Normal 2 2 2 2 9 2 12" xfId="5625"/>
    <cellStyle name="Normal 2 2 2 2 9 2 12 2" xfId="10973"/>
    <cellStyle name="Normal 2 2 2 2 9 2 13" xfId="5920"/>
    <cellStyle name="Normal 2 2 2 2 9 2 2" xfId="755"/>
    <cellStyle name="Normal 2 2 2 2 9 2 2 2" xfId="6368"/>
    <cellStyle name="Normal 2 2 2 2 9 2 3" xfId="1160"/>
    <cellStyle name="Normal 2 2 2 2 9 2 3 2" xfId="6768"/>
    <cellStyle name="Normal 2 2 2 2 9 2 4" xfId="1567"/>
    <cellStyle name="Normal 2 2 2 2 9 2 4 2" xfId="7168"/>
    <cellStyle name="Normal 2 2 2 2 9 2 5" xfId="1970"/>
    <cellStyle name="Normal 2 2 2 2 9 2 5 2" xfId="7564"/>
    <cellStyle name="Normal 2 2 2 2 9 2 6" xfId="2376"/>
    <cellStyle name="Normal 2 2 2 2 9 2 6 2" xfId="7962"/>
    <cellStyle name="Normal 2 2 2 2 9 2 7" xfId="2775"/>
    <cellStyle name="Normal 2 2 2 2 9 2 7 2" xfId="8355"/>
    <cellStyle name="Normal 2 2 2 2 9 2 8" xfId="4370"/>
    <cellStyle name="Normal 2 2 2 2 9 2 8 2" xfId="9835"/>
    <cellStyle name="Normal 2 2 2 2 9 2 9" xfId="4518"/>
    <cellStyle name="Normal 2 2 2 2 9 2 9 2" xfId="9971"/>
    <cellStyle name="Normal 2 2 2 2 9 3" xfId="404"/>
    <cellStyle name="Normal 2 2 2 2 9 3 10" xfId="4988"/>
    <cellStyle name="Normal 2 2 2 2 9 3 10 2" xfId="10376"/>
    <cellStyle name="Normal 2 2 2 2 9 3 11" xfId="2981"/>
    <cellStyle name="Normal 2 2 2 2 9 3 11 2" xfId="8559"/>
    <cellStyle name="Normal 2 2 2 2 9 3 12" xfId="3795"/>
    <cellStyle name="Normal 2 2 2 2 9 3 12 2" xfId="9296"/>
    <cellStyle name="Normal 2 2 2 2 9 3 13" xfId="6047"/>
    <cellStyle name="Normal 2 2 2 2 9 3 2" xfId="887"/>
    <cellStyle name="Normal 2 2 2 2 9 3 2 2" xfId="6499"/>
    <cellStyle name="Normal 2 2 2 2 9 3 3" xfId="1292"/>
    <cellStyle name="Normal 2 2 2 2 9 3 3 2" xfId="6899"/>
    <cellStyle name="Normal 2 2 2 2 9 3 4" xfId="1699"/>
    <cellStyle name="Normal 2 2 2 2 9 3 4 2" xfId="7299"/>
    <cellStyle name="Normal 2 2 2 2 9 3 5" xfId="2102"/>
    <cellStyle name="Normal 2 2 2 2 9 3 5 2" xfId="7695"/>
    <cellStyle name="Normal 2 2 2 2 9 3 6" xfId="2508"/>
    <cellStyle name="Normal 2 2 2 2 9 3 6 2" xfId="8092"/>
    <cellStyle name="Normal 2 2 2 2 9 3 7" xfId="2906"/>
    <cellStyle name="Normal 2 2 2 2 9 3 7 2" xfId="8485"/>
    <cellStyle name="Normal 2 2 2 2 9 3 8" xfId="3848"/>
    <cellStyle name="Normal 2 2 2 2 9 3 8 2" xfId="9346"/>
    <cellStyle name="Normal 2 2 2 2 9 3 9" xfId="3594"/>
    <cellStyle name="Normal 2 2 2 2 9 3 9 2" xfId="9103"/>
    <cellStyle name="Normal 2 2 2 2 9 4" xfId="607"/>
    <cellStyle name="Normal 2 2 2 2 9 4 2" xfId="6221"/>
    <cellStyle name="Normal 2 2 2 2 9 5" xfId="1012"/>
    <cellStyle name="Normal 2 2 2 2 9 5 2" xfId="6621"/>
    <cellStyle name="Normal 2 2 2 2 9 6" xfId="1419"/>
    <cellStyle name="Normal 2 2 2 2 9 6 2" xfId="7021"/>
    <cellStyle name="Normal 2 2 2 2 9 7" xfId="1824"/>
    <cellStyle name="Normal 2 2 2 2 9 7 2" xfId="7420"/>
    <cellStyle name="Normal 2 2 2 2 9 8" xfId="2229"/>
    <cellStyle name="Normal 2 2 2 2 9 8 2" xfId="7819"/>
    <cellStyle name="Normal 2 2 2 2 9 9" xfId="2638"/>
    <cellStyle name="Normal 2 2 2 2 9 9 2" xfId="8219"/>
    <cellStyle name="Normal 2 2 2 20" xfId="3020"/>
    <cellStyle name="Normal 2 2 2 20 2" xfId="8581"/>
    <cellStyle name="Normal 2 2 2 21" xfId="4670"/>
    <cellStyle name="Normal 2 2 2 21 2" xfId="10083"/>
    <cellStyle name="Normal 2 2 2 22" xfId="3335"/>
    <cellStyle name="Normal 2 2 2 23" xfId="3180"/>
    <cellStyle name="Normal 2 2 2 24" xfId="4469"/>
    <cellStyle name="Normal 2 2 2 25" xfId="5271"/>
    <cellStyle name="Normal 2 2 2 26" xfId="5511"/>
    <cellStyle name="Normal 2 2 2 27" xfId="5745"/>
    <cellStyle name="Normal 2 2 2 3" xfId="67"/>
    <cellStyle name="Normal 2 2 2 4" xfId="51"/>
    <cellStyle name="Normal 2 2 2 5" xfId="116"/>
    <cellStyle name="Normal 2 2 2 6" xfId="63"/>
    <cellStyle name="Normal 2 2 2 7" xfId="153"/>
    <cellStyle name="Normal 2 2 2 8" xfId="169"/>
    <cellStyle name="Normal 2 2 2 9" xfId="179"/>
    <cellStyle name="Normal 2 2 20" xfId="1825"/>
    <cellStyle name="Normal 2 2 20 2" xfId="7421"/>
    <cellStyle name="Normal 2 2 21" xfId="2239"/>
    <cellStyle name="Normal 2 2 21 2" xfId="3011"/>
    <cellStyle name="Normal 2 2 21 3" xfId="3514"/>
    <cellStyle name="Normal 2 2 21 4" xfId="4229"/>
    <cellStyle name="Normal 2 2 21 5" xfId="3222"/>
    <cellStyle name="Normal 2 2 21 6" xfId="3067"/>
    <cellStyle name="Normal 2 2 21 7" xfId="3186"/>
    <cellStyle name="Normal 2 2 21 8" xfId="7828"/>
    <cellStyle name="Normal 2 2 22" xfId="3029"/>
    <cellStyle name="Normal 2 2 23" xfId="2990"/>
    <cellStyle name="Normal 2 2 24" xfId="3017"/>
    <cellStyle name="Normal 2 2 25" xfId="4613"/>
    <cellStyle name="Normal 2 2 26" xfId="4191"/>
    <cellStyle name="Normal 2 2 26 2" xfId="9666"/>
    <cellStyle name="Normal 2 2 27" xfId="3603"/>
    <cellStyle name="Normal 2 2 27 2" xfId="9112"/>
    <cellStyle name="Normal 2 2 28" xfId="1822"/>
    <cellStyle name="Normal 2 2 28 2" xfId="7418"/>
    <cellStyle name="Normal 2 2 29" xfId="5125"/>
    <cellStyle name="Normal 2 2 29 2" xfId="10501"/>
    <cellStyle name="Normal 2 2 3" xfId="82"/>
    <cellStyle name="Normal 2 2 3 10" xfId="3986"/>
    <cellStyle name="Normal 2 2 3 10 2" xfId="9478"/>
    <cellStyle name="Normal 2 2 3 11" xfId="3251"/>
    <cellStyle name="Normal 2 2 3 11 2" xfId="8788"/>
    <cellStyle name="Normal 2 2 3 12" xfId="4522"/>
    <cellStyle name="Normal 2 2 3 12 2" xfId="9975"/>
    <cellStyle name="Normal 2 2 3 13" xfId="5358"/>
    <cellStyle name="Normal 2 2 3 13 2" xfId="10724"/>
    <cellStyle name="Normal 2 2 3 14" xfId="5576"/>
    <cellStyle name="Normal 2 2 3 14 2" xfId="10929"/>
    <cellStyle name="Normal 2 2 3 15" xfId="5755"/>
    <cellStyle name="Normal 2 2 3 2" xfId="234"/>
    <cellStyle name="Normal 2 2 3 2 10" xfId="4250"/>
    <cellStyle name="Normal 2 2 3 2 10 2" xfId="9720"/>
    <cellStyle name="Normal 2 2 3 2 11" xfId="5084"/>
    <cellStyle name="Normal 2 2 3 2 11 2" xfId="10464"/>
    <cellStyle name="Normal 2 2 3 2 12" xfId="3345"/>
    <cellStyle name="Normal 2 2 3 2 12 2" xfId="8875"/>
    <cellStyle name="Normal 2 2 3 2 13" xfId="5883"/>
    <cellStyle name="Normal 2 2 3 2 2" xfId="717"/>
    <cellStyle name="Normal 2 2 3 2 2 2" xfId="6330"/>
    <cellStyle name="Normal 2 2 3 2 3" xfId="1122"/>
    <cellStyle name="Normal 2 2 3 2 3 2" xfId="6730"/>
    <cellStyle name="Normal 2 2 3 2 4" xfId="1529"/>
    <cellStyle name="Normal 2 2 3 2 4 2" xfId="7130"/>
    <cellStyle name="Normal 2 2 3 2 5" xfId="1932"/>
    <cellStyle name="Normal 2 2 3 2 5 2" xfId="7526"/>
    <cellStyle name="Normal 2 2 3 2 6" xfId="2338"/>
    <cellStyle name="Normal 2 2 3 2 6 2" xfId="7924"/>
    <cellStyle name="Normal 2 2 3 2 7" xfId="2738"/>
    <cellStyle name="Normal 2 2 3 2 7 2" xfId="8318"/>
    <cellStyle name="Normal 2 2 3 2 8" xfId="3929"/>
    <cellStyle name="Normal 2 2 3 2 8 2" xfId="9422"/>
    <cellStyle name="Normal 2 2 3 2 9" xfId="3893"/>
    <cellStyle name="Normal 2 2 3 2 9 2" xfId="9389"/>
    <cellStyle name="Normal 2 2 3 3" xfId="366"/>
    <cellStyle name="Normal 2 2 3 3 10" xfId="3833"/>
    <cellStyle name="Normal 2 2 3 3 10 2" xfId="9331"/>
    <cellStyle name="Normal 2 2 3 3 11" xfId="5239"/>
    <cellStyle name="Normal 2 2 3 3 11 2" xfId="10612"/>
    <cellStyle name="Normal 2 2 3 3 12" xfId="5485"/>
    <cellStyle name="Normal 2 2 3 3 12 2" xfId="10843"/>
    <cellStyle name="Normal 2 2 3 3 13" xfId="6010"/>
    <cellStyle name="Normal 2 2 3 3 2" xfId="849"/>
    <cellStyle name="Normal 2 2 3 3 2 2" xfId="6461"/>
    <cellStyle name="Normal 2 2 3 3 3" xfId="1254"/>
    <cellStyle name="Normal 2 2 3 3 3 2" xfId="6861"/>
    <cellStyle name="Normal 2 2 3 3 4" xfId="1661"/>
    <cellStyle name="Normal 2 2 3 3 4 2" xfId="7261"/>
    <cellStyle name="Normal 2 2 3 3 5" xfId="2064"/>
    <cellStyle name="Normal 2 2 3 3 5 2" xfId="7657"/>
    <cellStyle name="Normal 2 2 3 3 6" xfId="2470"/>
    <cellStyle name="Normal 2 2 3 3 6 2" xfId="8054"/>
    <cellStyle name="Normal 2 2 3 3 7" xfId="2868"/>
    <cellStyle name="Normal 2 2 3 3 7 2" xfId="8447"/>
    <cellStyle name="Normal 2 2 3 3 8" xfId="3106"/>
    <cellStyle name="Normal 2 2 3 3 8 2" xfId="8653"/>
    <cellStyle name="Normal 2 2 3 3 9" xfId="4737"/>
    <cellStyle name="Normal 2 2 3 3 9 2" xfId="10135"/>
    <cellStyle name="Normal 2 2 3 4" xfId="565"/>
    <cellStyle name="Normal 2 2 3 4 2" xfId="6181"/>
    <cellStyle name="Normal 2 2 3 5" xfId="970"/>
    <cellStyle name="Normal 2 2 3 5 2" xfId="6580"/>
    <cellStyle name="Normal 2 2 3 6" xfId="1377"/>
    <cellStyle name="Normal 2 2 3 6 2" xfId="6981"/>
    <cellStyle name="Normal 2 2 3 7" xfId="1783"/>
    <cellStyle name="Normal 2 2 3 7 2" xfId="7380"/>
    <cellStyle name="Normal 2 2 3 8" xfId="2188"/>
    <cellStyle name="Normal 2 2 3 8 2" xfId="7779"/>
    <cellStyle name="Normal 2 2 3 9" xfId="2598"/>
    <cellStyle name="Normal 2 2 3 9 2" xfId="8180"/>
    <cellStyle name="Normal 2 2 30" xfId="5407"/>
    <cellStyle name="Normal 2 2 30 2" xfId="10767"/>
    <cellStyle name="Normal 2 2 4" xfId="93"/>
    <cellStyle name="Normal 2 2 4 10" xfId="3471"/>
    <cellStyle name="Normal 2 2 4 10 2" xfId="8989"/>
    <cellStyle name="Normal 2 2 4 11" xfId="5032"/>
    <cellStyle name="Normal 2 2 4 11 2" xfId="10417"/>
    <cellStyle name="Normal 2 2 4 12" xfId="3870"/>
    <cellStyle name="Normal 2 2 4 12 2" xfId="9368"/>
    <cellStyle name="Normal 2 2 4 13" xfId="5204"/>
    <cellStyle name="Normal 2 2 4 13 2" xfId="10578"/>
    <cellStyle name="Normal 2 2 4 14" xfId="5462"/>
    <cellStyle name="Normal 2 2 4 14 2" xfId="10821"/>
    <cellStyle name="Normal 2 2 4 15" xfId="5765"/>
    <cellStyle name="Normal 2 2 4 2" xfId="244"/>
    <cellStyle name="Normal 2 2 4 2 10" xfId="4047"/>
    <cellStyle name="Normal 2 2 4 2 10 2" xfId="9535"/>
    <cellStyle name="Normal 2 2 4 2 11" xfId="3372"/>
    <cellStyle name="Normal 2 2 4 2 11 2" xfId="8900"/>
    <cellStyle name="Normal 2 2 4 2 12" xfId="3404"/>
    <cellStyle name="Normal 2 2 4 2 12 2" xfId="8930"/>
    <cellStyle name="Normal 2 2 4 2 13" xfId="5893"/>
    <cellStyle name="Normal 2 2 4 2 2" xfId="727"/>
    <cellStyle name="Normal 2 2 4 2 2 2" xfId="6340"/>
    <cellStyle name="Normal 2 2 4 2 3" xfId="1132"/>
    <cellStyle name="Normal 2 2 4 2 3 2" xfId="6740"/>
    <cellStyle name="Normal 2 2 4 2 4" xfId="1539"/>
    <cellStyle name="Normal 2 2 4 2 4 2" xfId="7140"/>
    <cellStyle name="Normal 2 2 4 2 5" xfId="1942"/>
    <cellStyle name="Normal 2 2 4 2 5 2" xfId="7536"/>
    <cellStyle name="Normal 2 2 4 2 6" xfId="2348"/>
    <cellStyle name="Normal 2 2 4 2 6 2" xfId="7934"/>
    <cellStyle name="Normal 2 2 4 2 7" xfId="2748"/>
    <cellStyle name="Normal 2 2 4 2 7 2" xfId="8328"/>
    <cellStyle name="Normal 2 2 4 2 8" xfId="3436"/>
    <cellStyle name="Normal 2 2 4 2 8 2" xfId="8958"/>
    <cellStyle name="Normal 2 2 4 2 9" xfId="3141"/>
    <cellStyle name="Normal 2 2 4 2 9 2" xfId="8687"/>
    <cellStyle name="Normal 2 2 4 3" xfId="376"/>
    <cellStyle name="Normal 2 2 4 3 10" xfId="3326"/>
    <cellStyle name="Normal 2 2 4 3 10 2" xfId="8857"/>
    <cellStyle name="Normal 2 2 4 3 11" xfId="3952"/>
    <cellStyle name="Normal 2 2 4 3 11 2" xfId="9445"/>
    <cellStyle name="Normal 2 2 4 3 12" xfId="5079"/>
    <cellStyle name="Normal 2 2 4 3 12 2" xfId="10459"/>
    <cellStyle name="Normal 2 2 4 3 13" xfId="6020"/>
    <cellStyle name="Normal 2 2 4 3 2" xfId="859"/>
    <cellStyle name="Normal 2 2 4 3 2 2" xfId="6471"/>
    <cellStyle name="Normal 2 2 4 3 3" xfId="1264"/>
    <cellStyle name="Normal 2 2 4 3 3 2" xfId="6871"/>
    <cellStyle name="Normal 2 2 4 3 4" xfId="1671"/>
    <cellStyle name="Normal 2 2 4 3 4 2" xfId="7271"/>
    <cellStyle name="Normal 2 2 4 3 5" xfId="2074"/>
    <cellStyle name="Normal 2 2 4 3 5 2" xfId="7667"/>
    <cellStyle name="Normal 2 2 4 3 6" xfId="2480"/>
    <cellStyle name="Normal 2 2 4 3 6 2" xfId="8064"/>
    <cellStyle name="Normal 2 2 4 3 7" xfId="2878"/>
    <cellStyle name="Normal 2 2 4 3 7 2" xfId="8457"/>
    <cellStyle name="Normal 2 2 4 3 8" xfId="3227"/>
    <cellStyle name="Normal 2 2 4 3 8 2" xfId="8764"/>
    <cellStyle name="Normal 2 2 4 3 9" xfId="3949"/>
    <cellStyle name="Normal 2 2 4 3 9 2" xfId="9442"/>
    <cellStyle name="Normal 2 2 4 4" xfId="576"/>
    <cellStyle name="Normal 2 2 4 4 2" xfId="6191"/>
    <cellStyle name="Normal 2 2 4 5" xfId="981"/>
    <cellStyle name="Normal 2 2 4 5 2" xfId="6591"/>
    <cellStyle name="Normal 2 2 4 6" xfId="1388"/>
    <cellStyle name="Normal 2 2 4 6 2" xfId="6991"/>
    <cellStyle name="Normal 2 2 4 7" xfId="1793"/>
    <cellStyle name="Normal 2 2 4 7 2" xfId="7390"/>
    <cellStyle name="Normal 2 2 4 8" xfId="2198"/>
    <cellStyle name="Normal 2 2 4 8 2" xfId="7789"/>
    <cellStyle name="Normal 2 2 4 9" xfId="2609"/>
    <cellStyle name="Normal 2 2 4 9 2" xfId="8191"/>
    <cellStyle name="Normal 2 2 5" xfId="78"/>
    <cellStyle name="Normal 2 2 5 10" xfId="3477"/>
    <cellStyle name="Normal 2 2 5 10 2" xfId="8995"/>
    <cellStyle name="Normal 2 2 5 11" xfId="5035"/>
    <cellStyle name="Normal 2 2 5 11 2" xfId="10420"/>
    <cellStyle name="Normal 2 2 5 12" xfId="3740"/>
    <cellStyle name="Normal 2 2 5 12 2" xfId="9243"/>
    <cellStyle name="Normal 2 2 5 13" xfId="3497"/>
    <cellStyle name="Normal 2 2 5 13 2" xfId="9012"/>
    <cellStyle name="Normal 2 2 5 14" xfId="5223"/>
    <cellStyle name="Normal 2 2 5 14 2" xfId="10596"/>
    <cellStyle name="Normal 2 2 5 15" xfId="5752"/>
    <cellStyle name="Normal 2 2 5 2" xfId="231"/>
    <cellStyle name="Normal 2 2 5 2 10" xfId="3583"/>
    <cellStyle name="Normal 2 2 5 2 10 2" xfId="9094"/>
    <cellStyle name="Normal 2 2 5 2 11" xfId="4782"/>
    <cellStyle name="Normal 2 2 5 2 11 2" xfId="10179"/>
    <cellStyle name="Normal 2 2 5 2 12" xfId="3407"/>
    <cellStyle name="Normal 2 2 5 2 12 2" xfId="8933"/>
    <cellStyle name="Normal 2 2 5 2 13" xfId="5880"/>
    <cellStyle name="Normal 2 2 5 2 2" xfId="714"/>
    <cellStyle name="Normal 2 2 5 2 2 2" xfId="6327"/>
    <cellStyle name="Normal 2 2 5 2 3" xfId="1119"/>
    <cellStyle name="Normal 2 2 5 2 3 2" xfId="6727"/>
    <cellStyle name="Normal 2 2 5 2 4" xfId="1526"/>
    <cellStyle name="Normal 2 2 5 2 4 2" xfId="7127"/>
    <cellStyle name="Normal 2 2 5 2 5" xfId="1929"/>
    <cellStyle name="Normal 2 2 5 2 5 2" xfId="7523"/>
    <cellStyle name="Normal 2 2 5 2 6" xfId="2335"/>
    <cellStyle name="Normal 2 2 5 2 6 2" xfId="7921"/>
    <cellStyle name="Normal 2 2 5 2 7" xfId="2735"/>
    <cellStyle name="Normal 2 2 5 2 7 2" xfId="8315"/>
    <cellStyle name="Normal 2 2 5 2 8" xfId="3105"/>
    <cellStyle name="Normal 2 2 5 2 8 2" xfId="8652"/>
    <cellStyle name="Normal 2 2 5 2 9" xfId="4736"/>
    <cellStyle name="Normal 2 2 5 2 9 2" xfId="10134"/>
    <cellStyle name="Normal 2 2 5 3" xfId="363"/>
    <cellStyle name="Normal 2 2 5 3 10" xfId="5090"/>
    <cellStyle name="Normal 2 2 5 3 10 2" xfId="10469"/>
    <cellStyle name="Normal 2 2 5 3 11" xfId="3882"/>
    <cellStyle name="Normal 2 2 5 3 11 2" xfId="9379"/>
    <cellStyle name="Normal 2 2 5 3 12" xfId="5028"/>
    <cellStyle name="Normal 2 2 5 3 12 2" xfId="10413"/>
    <cellStyle name="Normal 2 2 5 3 13" xfId="6007"/>
    <cellStyle name="Normal 2 2 5 3 2" xfId="846"/>
    <cellStyle name="Normal 2 2 5 3 2 2" xfId="6458"/>
    <cellStyle name="Normal 2 2 5 3 3" xfId="1251"/>
    <cellStyle name="Normal 2 2 5 3 3 2" xfId="6858"/>
    <cellStyle name="Normal 2 2 5 3 4" xfId="1658"/>
    <cellStyle name="Normal 2 2 5 3 4 2" xfId="7258"/>
    <cellStyle name="Normal 2 2 5 3 5" xfId="2061"/>
    <cellStyle name="Normal 2 2 5 3 5 2" xfId="7654"/>
    <cellStyle name="Normal 2 2 5 3 6" xfId="2467"/>
    <cellStyle name="Normal 2 2 5 3 6 2" xfId="8051"/>
    <cellStyle name="Normal 2 2 5 3 7" xfId="2865"/>
    <cellStyle name="Normal 2 2 5 3 7 2" xfId="8444"/>
    <cellStyle name="Normal 2 2 5 3 8" xfId="4026"/>
    <cellStyle name="Normal 2 2 5 3 8 2" xfId="9515"/>
    <cellStyle name="Normal 2 2 5 3 9" xfId="3619"/>
    <cellStyle name="Normal 2 2 5 3 9 2" xfId="9127"/>
    <cellStyle name="Normal 2 2 5 4" xfId="561"/>
    <cellStyle name="Normal 2 2 5 4 2" xfId="6178"/>
    <cellStyle name="Normal 2 2 5 5" xfId="967"/>
    <cellStyle name="Normal 2 2 5 5 2" xfId="6577"/>
    <cellStyle name="Normal 2 2 5 6" xfId="1373"/>
    <cellStyle name="Normal 2 2 5 6 2" xfId="6978"/>
    <cellStyle name="Normal 2 2 5 7" xfId="1779"/>
    <cellStyle name="Normal 2 2 5 7 2" xfId="7376"/>
    <cellStyle name="Normal 2 2 5 8" xfId="2184"/>
    <cellStyle name="Normal 2 2 5 8 2" xfId="7775"/>
    <cellStyle name="Normal 2 2 5 9" xfId="2594"/>
    <cellStyle name="Normal 2 2 5 9 2" xfId="8176"/>
    <cellStyle name="Normal 2 2 6" xfId="65"/>
    <cellStyle name="Normal 2 2 6 10" xfId="4540"/>
    <cellStyle name="Normal 2 2 6 10 2" xfId="9992"/>
    <cellStyle name="Normal 2 2 6 11" xfId="3691"/>
    <cellStyle name="Normal 2 2 6 11 2" xfId="9195"/>
    <cellStyle name="Normal 2 2 6 12" xfId="5320"/>
    <cellStyle name="Normal 2 2 6 12 2" xfId="10688"/>
    <cellStyle name="Normal 2 2 6 13" xfId="5548"/>
    <cellStyle name="Normal 2 2 6 13 2" xfId="10902"/>
    <cellStyle name="Normal 2 2 6 14" xfId="5684"/>
    <cellStyle name="Normal 2 2 6 14 2" xfId="11029"/>
    <cellStyle name="Normal 2 2 6 15" xfId="5743"/>
    <cellStyle name="Normal 2 2 6 2" xfId="221"/>
    <cellStyle name="Normal 2 2 6 2 10" xfId="4304"/>
    <cellStyle name="Normal 2 2 6 2 10 2" xfId="9771"/>
    <cellStyle name="Normal 2 2 6 2 11" xfId="5301"/>
    <cellStyle name="Normal 2 2 6 2 11 2" xfId="10669"/>
    <cellStyle name="Normal 2 2 6 2 12" xfId="5535"/>
    <cellStyle name="Normal 2 2 6 2 12 2" xfId="10889"/>
    <cellStyle name="Normal 2 2 6 2 13" xfId="5871"/>
    <cellStyle name="Normal 2 2 6 2 2" xfId="704"/>
    <cellStyle name="Normal 2 2 6 2 2 2" xfId="6317"/>
    <cellStyle name="Normal 2 2 6 2 3" xfId="1109"/>
    <cellStyle name="Normal 2 2 6 2 3 2" xfId="6717"/>
    <cellStyle name="Normal 2 2 6 2 4" xfId="1516"/>
    <cellStyle name="Normal 2 2 6 2 4 2" xfId="7117"/>
    <cellStyle name="Normal 2 2 6 2 5" xfId="1919"/>
    <cellStyle name="Normal 2 2 6 2 5 2" xfId="7513"/>
    <cellStyle name="Normal 2 2 6 2 6" xfId="2325"/>
    <cellStyle name="Normal 2 2 6 2 6 2" xfId="7911"/>
    <cellStyle name="Normal 2 2 6 2 7" xfId="2726"/>
    <cellStyle name="Normal 2 2 6 2 7 2" xfId="8306"/>
    <cellStyle name="Normal 2 2 6 2 8" xfId="3303"/>
    <cellStyle name="Normal 2 2 6 2 8 2" xfId="8835"/>
    <cellStyle name="Normal 2 2 6 2 9" xfId="3588"/>
    <cellStyle name="Normal 2 2 6 2 9 2" xfId="9098"/>
    <cellStyle name="Normal 2 2 6 3" xfId="353"/>
    <cellStyle name="Normal 2 2 6 3 10" xfId="4948"/>
    <cellStyle name="Normal 2 2 6 3 10 2" xfId="10339"/>
    <cellStyle name="Normal 2 2 6 3 11" xfId="3735"/>
    <cellStyle name="Normal 2 2 6 3 11 2" xfId="9238"/>
    <cellStyle name="Normal 2 2 6 3 12" xfId="4492"/>
    <cellStyle name="Normal 2 2 6 3 12 2" xfId="9947"/>
    <cellStyle name="Normal 2 2 6 3 13" xfId="5998"/>
    <cellStyle name="Normal 2 2 6 3 2" xfId="836"/>
    <cellStyle name="Normal 2 2 6 3 2 2" xfId="6448"/>
    <cellStyle name="Normal 2 2 6 3 3" xfId="1241"/>
    <cellStyle name="Normal 2 2 6 3 3 2" xfId="6848"/>
    <cellStyle name="Normal 2 2 6 3 4" xfId="1648"/>
    <cellStyle name="Normal 2 2 6 3 4 2" xfId="7248"/>
    <cellStyle name="Normal 2 2 6 3 5" xfId="2051"/>
    <cellStyle name="Normal 2 2 6 3 5 2" xfId="7644"/>
    <cellStyle name="Normal 2 2 6 3 6" xfId="2457"/>
    <cellStyle name="Normal 2 2 6 3 6 2" xfId="8041"/>
    <cellStyle name="Normal 2 2 6 3 7" xfId="2855"/>
    <cellStyle name="Normal 2 2 6 3 7 2" xfId="8434"/>
    <cellStyle name="Normal 2 2 6 3 8" xfId="4225"/>
    <cellStyle name="Normal 2 2 6 3 8 2" xfId="9697"/>
    <cellStyle name="Normal 2 2 6 3 9" xfId="4120"/>
    <cellStyle name="Normal 2 2 6 3 9 2" xfId="9603"/>
    <cellStyle name="Normal 2 2 6 4" xfId="548"/>
    <cellStyle name="Normal 2 2 6 4 2" xfId="6167"/>
    <cellStyle name="Normal 2 2 6 5" xfId="503"/>
    <cellStyle name="Normal 2 2 6 5 2" xfId="6123"/>
    <cellStyle name="Normal 2 2 6 6" xfId="963"/>
    <cellStyle name="Normal 2 2 6 6 2" xfId="6573"/>
    <cellStyle name="Normal 2 2 6 7" xfId="1368"/>
    <cellStyle name="Normal 2 2 6 7 2" xfId="6973"/>
    <cellStyle name="Normal 2 2 6 8" xfId="545"/>
    <cellStyle name="Normal 2 2 6 8 2" xfId="6164"/>
    <cellStyle name="Normal 2 2 6 9" xfId="2029"/>
    <cellStyle name="Normal 2 2 6 9 2" xfId="7622"/>
    <cellStyle name="Normal 2 2 7" xfId="90"/>
    <cellStyle name="Normal 2 2 7 10" xfId="4381"/>
    <cellStyle name="Normal 2 2 7 10 2" xfId="9846"/>
    <cellStyle name="Normal 2 2 7 11" xfId="3739"/>
    <cellStyle name="Normal 2 2 7 11 2" xfId="9242"/>
    <cellStyle name="Normal 2 2 7 12" xfId="5190"/>
    <cellStyle name="Normal 2 2 7 12 2" xfId="10564"/>
    <cellStyle name="Normal 2 2 7 13" xfId="5454"/>
    <cellStyle name="Normal 2 2 7 13 2" xfId="10813"/>
    <cellStyle name="Normal 2 2 7 14" xfId="5629"/>
    <cellStyle name="Normal 2 2 7 14 2" xfId="10977"/>
    <cellStyle name="Normal 2 2 7 15" xfId="5763"/>
    <cellStyle name="Normal 2 2 7 2" xfId="242"/>
    <cellStyle name="Normal 2 2 7 2 10" xfId="3812"/>
    <cellStyle name="Normal 2 2 7 2 10 2" xfId="9310"/>
    <cellStyle name="Normal 2 2 7 2 11" xfId="5166"/>
    <cellStyle name="Normal 2 2 7 2 11 2" xfId="10541"/>
    <cellStyle name="Normal 2 2 7 2 12" xfId="5437"/>
    <cellStyle name="Normal 2 2 7 2 12 2" xfId="10796"/>
    <cellStyle name="Normal 2 2 7 2 13" xfId="5891"/>
    <cellStyle name="Normal 2 2 7 2 2" xfId="725"/>
    <cellStyle name="Normal 2 2 7 2 2 2" xfId="6338"/>
    <cellStyle name="Normal 2 2 7 2 3" xfId="1130"/>
    <cellStyle name="Normal 2 2 7 2 3 2" xfId="6738"/>
    <cellStyle name="Normal 2 2 7 2 4" xfId="1537"/>
    <cellStyle name="Normal 2 2 7 2 4 2" xfId="7138"/>
    <cellStyle name="Normal 2 2 7 2 5" xfId="1940"/>
    <cellStyle name="Normal 2 2 7 2 5 2" xfId="7534"/>
    <cellStyle name="Normal 2 2 7 2 6" xfId="2346"/>
    <cellStyle name="Normal 2 2 7 2 6 2" xfId="7932"/>
    <cellStyle name="Normal 2 2 7 2 7" xfId="2746"/>
    <cellStyle name="Normal 2 2 7 2 7 2" xfId="8326"/>
    <cellStyle name="Normal 2 2 7 2 8" xfId="4091"/>
    <cellStyle name="Normal 2 2 7 2 8 2" xfId="9577"/>
    <cellStyle name="Normal 2 2 7 2 9" xfId="4135"/>
    <cellStyle name="Normal 2 2 7 2 9 2" xfId="9616"/>
    <cellStyle name="Normal 2 2 7 3" xfId="374"/>
    <cellStyle name="Normal 2 2 7 3 10" xfId="3919"/>
    <cellStyle name="Normal 2 2 7 3 10 2" xfId="9412"/>
    <cellStyle name="Normal 2 2 7 3 11" xfId="4790"/>
    <cellStyle name="Normal 2 2 7 3 11 2" xfId="10187"/>
    <cellStyle name="Normal 2 2 7 3 12" xfId="5000"/>
    <cellStyle name="Normal 2 2 7 3 12 2" xfId="10387"/>
    <cellStyle name="Normal 2 2 7 3 13" xfId="6018"/>
    <cellStyle name="Normal 2 2 7 3 2" xfId="857"/>
    <cellStyle name="Normal 2 2 7 3 2 2" xfId="6469"/>
    <cellStyle name="Normal 2 2 7 3 3" xfId="1262"/>
    <cellStyle name="Normal 2 2 7 3 3 2" xfId="6869"/>
    <cellStyle name="Normal 2 2 7 3 4" xfId="1669"/>
    <cellStyle name="Normal 2 2 7 3 4 2" xfId="7269"/>
    <cellStyle name="Normal 2 2 7 3 5" xfId="2072"/>
    <cellStyle name="Normal 2 2 7 3 5 2" xfId="7665"/>
    <cellStyle name="Normal 2 2 7 3 6" xfId="2478"/>
    <cellStyle name="Normal 2 2 7 3 6 2" xfId="8062"/>
    <cellStyle name="Normal 2 2 7 3 7" xfId="2876"/>
    <cellStyle name="Normal 2 2 7 3 7 2" xfId="8455"/>
    <cellStyle name="Normal 2 2 7 3 8" xfId="3828"/>
    <cellStyle name="Normal 2 2 7 3 8 2" xfId="9326"/>
    <cellStyle name="Normal 2 2 7 3 9" xfId="4167"/>
    <cellStyle name="Normal 2 2 7 3 9 2" xfId="9645"/>
    <cellStyle name="Normal 2 2 7 4" xfId="573"/>
    <cellStyle name="Normal 2 2 7 4 2" xfId="6189"/>
    <cellStyle name="Normal 2 2 7 5" xfId="978"/>
    <cellStyle name="Normal 2 2 7 5 2" xfId="6588"/>
    <cellStyle name="Normal 2 2 7 6" xfId="1385"/>
    <cellStyle name="Normal 2 2 7 6 2" xfId="6989"/>
    <cellStyle name="Normal 2 2 7 7" xfId="1791"/>
    <cellStyle name="Normal 2 2 7 7 2" xfId="7388"/>
    <cellStyle name="Normal 2 2 7 8" xfId="2196"/>
    <cellStyle name="Normal 2 2 7 8 2" xfId="7787"/>
    <cellStyle name="Normal 2 2 7 9" xfId="2606"/>
    <cellStyle name="Normal 2 2 7 9 2" xfId="8188"/>
    <cellStyle name="Normal 2 2 8" xfId="103"/>
    <cellStyle name="Normal 2 2 8 10" xfId="3575"/>
    <cellStyle name="Normal 2 2 8 10 2" xfId="9086"/>
    <cellStyle name="Normal 2 2 8 11" xfId="4856"/>
    <cellStyle name="Normal 2 2 8 11 2" xfId="10251"/>
    <cellStyle name="Normal 2 2 8 12" xfId="4203"/>
    <cellStyle name="Normal 2 2 8 12 2" xfId="9676"/>
    <cellStyle name="Normal 2 2 8 13" xfId="4976"/>
    <cellStyle name="Normal 2 2 8 13 2" xfId="10364"/>
    <cellStyle name="Normal 2 2 8 14" xfId="4394"/>
    <cellStyle name="Normal 2 2 8 14 2" xfId="9857"/>
    <cellStyle name="Normal 2 2 8 15" xfId="5774"/>
    <cellStyle name="Normal 2 2 8 2" xfId="254"/>
    <cellStyle name="Normal 2 2 8 2 10" xfId="4912"/>
    <cellStyle name="Normal 2 2 8 2 10 2" xfId="10305"/>
    <cellStyle name="Normal 2 2 8 2 11" xfId="4930"/>
    <cellStyle name="Normal 2 2 8 2 11 2" xfId="10323"/>
    <cellStyle name="Normal 2 2 8 2 12" xfId="4758"/>
    <cellStyle name="Normal 2 2 8 2 12 2" xfId="10156"/>
    <cellStyle name="Normal 2 2 8 2 13" xfId="5902"/>
    <cellStyle name="Normal 2 2 8 2 2" xfId="737"/>
    <cellStyle name="Normal 2 2 8 2 2 2" xfId="6350"/>
    <cellStyle name="Normal 2 2 8 2 3" xfId="1142"/>
    <cellStyle name="Normal 2 2 8 2 3 2" xfId="6750"/>
    <cellStyle name="Normal 2 2 8 2 4" xfId="1549"/>
    <cellStyle name="Normal 2 2 8 2 4 2" xfId="7150"/>
    <cellStyle name="Normal 2 2 8 2 5" xfId="1952"/>
    <cellStyle name="Normal 2 2 8 2 5 2" xfId="7546"/>
    <cellStyle name="Normal 2 2 8 2 6" xfId="2358"/>
    <cellStyle name="Normal 2 2 8 2 6 2" xfId="7944"/>
    <cellStyle name="Normal 2 2 8 2 7" xfId="2757"/>
    <cellStyle name="Normal 2 2 8 2 7 2" xfId="8337"/>
    <cellStyle name="Normal 2 2 8 2 8" xfId="3796"/>
    <cellStyle name="Normal 2 2 8 2 8 2" xfId="9297"/>
    <cellStyle name="Normal 2 2 8 2 9" xfId="3540"/>
    <cellStyle name="Normal 2 2 8 2 9 2" xfId="9053"/>
    <cellStyle name="Normal 2 2 8 3" xfId="386"/>
    <cellStyle name="Normal 2 2 8 3 10" xfId="3743"/>
    <cellStyle name="Normal 2 2 8 3 10 2" xfId="9246"/>
    <cellStyle name="Normal 2 2 8 3 11" xfId="3664"/>
    <cellStyle name="Normal 2 2 8 3 11 2" xfId="9170"/>
    <cellStyle name="Normal 2 2 8 3 12" xfId="5201"/>
    <cellStyle name="Normal 2 2 8 3 12 2" xfId="10575"/>
    <cellStyle name="Normal 2 2 8 3 13" xfId="6029"/>
    <cellStyle name="Normal 2 2 8 3 2" xfId="869"/>
    <cellStyle name="Normal 2 2 8 3 2 2" xfId="6481"/>
    <cellStyle name="Normal 2 2 8 3 3" xfId="1274"/>
    <cellStyle name="Normal 2 2 8 3 3 2" xfId="6881"/>
    <cellStyle name="Normal 2 2 8 3 4" xfId="1681"/>
    <cellStyle name="Normal 2 2 8 3 4 2" xfId="7281"/>
    <cellStyle name="Normal 2 2 8 3 5" xfId="2084"/>
    <cellStyle name="Normal 2 2 8 3 5 2" xfId="7677"/>
    <cellStyle name="Normal 2 2 8 3 6" xfId="2490"/>
    <cellStyle name="Normal 2 2 8 3 6 2" xfId="8074"/>
    <cellStyle name="Normal 2 2 8 3 7" xfId="2888"/>
    <cellStyle name="Normal 2 2 8 3 7 2" xfId="8467"/>
    <cellStyle name="Normal 2 2 8 3 8" xfId="3296"/>
    <cellStyle name="Normal 2 2 8 3 8 2" xfId="8829"/>
    <cellStyle name="Normal 2 2 8 3 9" xfId="3179"/>
    <cellStyle name="Normal 2 2 8 3 9 2" xfId="8723"/>
    <cellStyle name="Normal 2 2 8 4" xfId="586"/>
    <cellStyle name="Normal 2 2 8 4 2" xfId="6200"/>
    <cellStyle name="Normal 2 2 8 5" xfId="991"/>
    <cellStyle name="Normal 2 2 8 5 2" xfId="6600"/>
    <cellStyle name="Normal 2 2 8 6" xfId="1398"/>
    <cellStyle name="Normal 2 2 8 6 2" xfId="7000"/>
    <cellStyle name="Normal 2 2 8 7" xfId="1803"/>
    <cellStyle name="Normal 2 2 8 7 2" xfId="7399"/>
    <cellStyle name="Normal 2 2 8 8" xfId="2208"/>
    <cellStyle name="Normal 2 2 8 8 2" xfId="7798"/>
    <cellStyle name="Normal 2 2 8 9" xfId="2619"/>
    <cellStyle name="Normal 2 2 8 9 2" xfId="8200"/>
    <cellStyle name="Normal 2 2 9" xfId="127"/>
    <cellStyle name="Normal 2 2 9 10" xfId="4575"/>
    <cellStyle name="Normal 2 2 9 10 2" xfId="10026"/>
    <cellStyle name="Normal 2 2 9 11" xfId="3355"/>
    <cellStyle name="Normal 2 2 9 11 2" xfId="8884"/>
    <cellStyle name="Normal 2 2 9 12" xfId="5339"/>
    <cellStyle name="Normal 2 2 9 12 2" xfId="10706"/>
    <cellStyle name="Normal 2 2 9 13" xfId="5564"/>
    <cellStyle name="Normal 2 2 9 13 2" xfId="10917"/>
    <cellStyle name="Normal 2 2 9 14" xfId="5695"/>
    <cellStyle name="Normal 2 2 9 14 2" xfId="11040"/>
    <cellStyle name="Normal 2 2 9 15" xfId="5793"/>
    <cellStyle name="Normal 2 2 9 2" xfId="273"/>
    <cellStyle name="Normal 2 2 9 2 10" xfId="4268"/>
    <cellStyle name="Normal 2 2 9 2 10 2" xfId="9738"/>
    <cellStyle name="Normal 2 2 9 2 11" xfId="5111"/>
    <cellStyle name="Normal 2 2 9 2 11 2" xfId="10488"/>
    <cellStyle name="Normal 2 2 9 2 12" xfId="5397"/>
    <cellStyle name="Normal 2 2 9 2 12 2" xfId="10758"/>
    <cellStyle name="Normal 2 2 9 2 13" xfId="5921"/>
    <cellStyle name="Normal 2 2 9 2 2" xfId="756"/>
    <cellStyle name="Normal 2 2 9 2 2 2" xfId="6369"/>
    <cellStyle name="Normal 2 2 9 2 3" xfId="1161"/>
    <cellStyle name="Normal 2 2 9 2 3 2" xfId="6769"/>
    <cellStyle name="Normal 2 2 9 2 4" xfId="1568"/>
    <cellStyle name="Normal 2 2 9 2 4 2" xfId="7169"/>
    <cellStyle name="Normal 2 2 9 2 5" xfId="1971"/>
    <cellStyle name="Normal 2 2 9 2 5 2" xfId="7565"/>
    <cellStyle name="Normal 2 2 9 2 6" xfId="2377"/>
    <cellStyle name="Normal 2 2 9 2 6 2" xfId="7963"/>
    <cellStyle name="Normal 2 2 9 2 7" xfId="2776"/>
    <cellStyle name="Normal 2 2 9 2 7 2" xfId="8356"/>
    <cellStyle name="Normal 2 2 9 2 8" xfId="4069"/>
    <cellStyle name="Normal 2 2 9 2 8 2" xfId="9556"/>
    <cellStyle name="Normal 2 2 9 2 9" xfId="3088"/>
    <cellStyle name="Normal 2 2 9 2 9 2" xfId="8635"/>
    <cellStyle name="Normal 2 2 9 3" xfId="405"/>
    <cellStyle name="Normal 2 2 9 3 10" xfId="4990"/>
    <cellStyle name="Normal 2 2 9 3 10 2" xfId="10377"/>
    <cellStyle name="Normal 2 2 9 3 11" xfId="4422"/>
    <cellStyle name="Normal 2 2 9 3 11 2" xfId="9883"/>
    <cellStyle name="Normal 2 2 9 3 12" xfId="4049"/>
    <cellStyle name="Normal 2 2 9 3 12 2" xfId="9537"/>
    <cellStyle name="Normal 2 2 9 3 13" xfId="6048"/>
    <cellStyle name="Normal 2 2 9 3 2" xfId="888"/>
    <cellStyle name="Normal 2 2 9 3 2 2" xfId="6500"/>
    <cellStyle name="Normal 2 2 9 3 3" xfId="1293"/>
    <cellStyle name="Normal 2 2 9 3 3 2" xfId="6900"/>
    <cellStyle name="Normal 2 2 9 3 4" xfId="1700"/>
    <cellStyle name="Normal 2 2 9 3 4 2" xfId="7300"/>
    <cellStyle name="Normal 2 2 9 3 5" xfId="2103"/>
    <cellStyle name="Normal 2 2 9 3 5 2" xfId="7696"/>
    <cellStyle name="Normal 2 2 9 3 6" xfId="2509"/>
    <cellStyle name="Normal 2 2 9 3 6 2" xfId="8093"/>
    <cellStyle name="Normal 2 2 9 3 7" xfId="2907"/>
    <cellStyle name="Normal 2 2 9 3 7 2" xfId="8486"/>
    <cellStyle name="Normal 2 2 9 3 8" xfId="3546"/>
    <cellStyle name="Normal 2 2 9 3 8 2" xfId="9058"/>
    <cellStyle name="Normal 2 2 9 3 9" xfId="4823"/>
    <cellStyle name="Normal 2 2 9 3 9 2" xfId="10220"/>
    <cellStyle name="Normal 2 2 9 4" xfId="610"/>
    <cellStyle name="Normal 2 2 9 4 2" xfId="6224"/>
    <cellStyle name="Normal 2 2 9 5" xfId="1015"/>
    <cellStyle name="Normal 2 2 9 5 2" xfId="6624"/>
    <cellStyle name="Normal 2 2 9 6" xfId="1422"/>
    <cellStyle name="Normal 2 2 9 6 2" xfId="7024"/>
    <cellStyle name="Normal 2 2 9 7" xfId="1826"/>
    <cellStyle name="Normal 2 2 9 7 2" xfId="7422"/>
    <cellStyle name="Normal 2 2 9 8" xfId="2232"/>
    <cellStyle name="Normal 2 2 9 8 2" xfId="7821"/>
    <cellStyle name="Normal 2 2 9 9" xfId="2640"/>
    <cellStyle name="Normal 2 2 9 9 2" xfId="8221"/>
    <cellStyle name="Normal 2 20" xfId="481"/>
    <cellStyle name="Normal 2 21" xfId="482"/>
    <cellStyle name="Normal 2 22" xfId="483"/>
    <cellStyle name="Normal 2 23" xfId="484"/>
    <cellStyle name="Normal 2 24" xfId="485"/>
    <cellStyle name="Normal 2 25" xfId="486"/>
    <cellStyle name="Normal 2 26" xfId="487"/>
    <cellStyle name="Normal 2 26 10" xfId="4826"/>
    <cellStyle name="Normal 2 26 10 2" xfId="10222"/>
    <cellStyle name="Normal 2 26 11" xfId="3322"/>
    <cellStyle name="Normal 2 26 11 2" xfId="8853"/>
    <cellStyle name="Normal 2 26 12" xfId="4973"/>
    <cellStyle name="Normal 2 26 12 2" xfId="10361"/>
    <cellStyle name="Normal 2 26 2" xfId="2986"/>
    <cellStyle name="Normal 2 26 2 2" xfId="3033"/>
    <cellStyle name="Normal 2 26 2 3" xfId="4276"/>
    <cellStyle name="Normal 2 26 2 4" xfId="4356"/>
    <cellStyle name="Normal 2 26 2 5" xfId="5106"/>
    <cellStyle name="Normal 2 26 2 6" xfId="5394"/>
    <cellStyle name="Normal 2 26 2 7" xfId="5594"/>
    <cellStyle name="Normal 2 26 2 8" xfId="8563"/>
    <cellStyle name="Normal 2 26 3" xfId="4594"/>
    <cellStyle name="Normal 2 26 4" xfId="4682"/>
    <cellStyle name="Normal 2 26 5" xfId="4635"/>
    <cellStyle name="Normal 2 26 6" xfId="4655"/>
    <cellStyle name="Normal 2 26 7" xfId="4628"/>
    <cellStyle name="Normal 2 26 8" xfId="3099"/>
    <cellStyle name="Normal 2 26 8 2" xfId="8646"/>
    <cellStyle name="Normal 2 26 9" xfId="4732"/>
    <cellStyle name="Normal 2 26 9 2" xfId="10130"/>
    <cellStyle name="Normal 2 27" xfId="488"/>
    <cellStyle name="Normal 2 28" xfId="499"/>
    <cellStyle name="Normal 2 29" xfId="564"/>
    <cellStyle name="Normal 2 3" xfId="81"/>
    <cellStyle name="Normal 2 30" xfId="1376"/>
    <cellStyle name="Normal 2 31" xfId="1387"/>
    <cellStyle name="Normal 2 31 2" xfId="3019"/>
    <cellStyle name="Normal 2 31 2 2" xfId="8580"/>
    <cellStyle name="Normal 2 31 3" xfId="3894"/>
    <cellStyle name="Normal 2 31 3 2" xfId="9390"/>
    <cellStyle name="Normal 2 31 4" xfId="3623"/>
    <cellStyle name="Normal 2 31 4 2" xfId="9131"/>
    <cellStyle name="Normal 2 31 5" xfId="3549"/>
    <cellStyle name="Normal 2 31 5 2" xfId="9061"/>
    <cellStyle name="Normal 2 31 6" xfId="4875"/>
    <cellStyle name="Normal 2 31 6 2" xfId="10269"/>
    <cellStyle name="Normal 2 31 7" xfId="4223"/>
    <cellStyle name="Normal 2 31 7 2" xfId="9695"/>
    <cellStyle name="Normal 2 32" xfId="4679"/>
    <cellStyle name="Normal 2 32 2" xfId="10086"/>
    <cellStyle name="Normal 2 33" xfId="3025"/>
    <cellStyle name="Normal 2 33 2" xfId="8583"/>
    <cellStyle name="Normal 2 34" xfId="4633"/>
    <cellStyle name="Normal 2 34 2" xfId="10065"/>
    <cellStyle name="Normal 2 35" xfId="4649"/>
    <cellStyle name="Normal 2 35 2" xfId="10074"/>
    <cellStyle name="Normal 2 36" xfId="2563"/>
    <cellStyle name="Normal 2 37" xfId="2178"/>
    <cellStyle name="Normal 2 38" xfId="4539"/>
    <cellStyle name="Normal 2 39" xfId="3394"/>
    <cellStyle name="Normal 2 4" xfId="92"/>
    <cellStyle name="Normal 2 40" xfId="5243"/>
    <cellStyle name="Normal 2 41" xfId="5723"/>
    <cellStyle name="Normal 2 5" xfId="68"/>
    <cellStyle name="Normal 2 6" xfId="62"/>
    <cellStyle name="Normal 2 7" xfId="60"/>
    <cellStyle name="Normal 2 8" xfId="77"/>
    <cellStyle name="Normal 2 9" xfId="126"/>
    <cellStyle name="Normal 3" xfId="186"/>
    <cellStyle name="Normal 3 10" xfId="3007"/>
    <cellStyle name="Normal 3 10 2" xfId="8573"/>
    <cellStyle name="Normal 3 11" xfId="4607"/>
    <cellStyle name="Normal 3 11 2" xfId="10051"/>
    <cellStyle name="Normal 3 12" xfId="4683"/>
    <cellStyle name="Normal 3 12 2" xfId="10089"/>
    <cellStyle name="Normal 3 13" xfId="4290"/>
    <cellStyle name="Normal 3 14" xfId="4386"/>
    <cellStyle name="Normal 3 15" xfId="5118"/>
    <cellStyle name="Normal 3 16" xfId="5403"/>
    <cellStyle name="Normal 3 17" xfId="5601"/>
    <cellStyle name="Normal 3 18" xfId="5838"/>
    <cellStyle name="Normal 3 2" xfId="451"/>
    <cellStyle name="Normal 3 2 10" xfId="3371"/>
    <cellStyle name="Normal 3 2 10 2" xfId="8899"/>
    <cellStyle name="Normal 3 2 11" xfId="3305"/>
    <cellStyle name="Normal 3 2 11 2" xfId="8837"/>
    <cellStyle name="Normal 3 2 12" xfId="4510"/>
    <cellStyle name="Normal 3 2 12 2" xfId="9965"/>
    <cellStyle name="Normal 3 2 13" xfId="6093"/>
    <cellStyle name="Normal 3 2 2" xfId="669"/>
    <cellStyle name="Normal 3 2 2 2" xfId="6282"/>
    <cellStyle name="Normal 3 2 3" xfId="1074"/>
    <cellStyle name="Normal 3 2 3 2" xfId="6682"/>
    <cellStyle name="Normal 3 2 4" xfId="1481"/>
    <cellStyle name="Normal 3 2 4 2" xfId="7082"/>
    <cellStyle name="Normal 3 2 5" xfId="1885"/>
    <cellStyle name="Normal 3 2 5 2" xfId="7480"/>
    <cellStyle name="Normal 3 2 6" xfId="2290"/>
    <cellStyle name="Normal 3 2 6 2" xfId="7876"/>
    <cellStyle name="Normal 3 2 7" xfId="2692"/>
    <cellStyle name="Normal 3 2 7 2" xfId="8272"/>
    <cellStyle name="Normal 3 2 8" xfId="3119"/>
    <cellStyle name="Normal 3 2 8 2" xfId="8665"/>
    <cellStyle name="Normal 3 2 9" xfId="4745"/>
    <cellStyle name="Normal 3 2 9 2" xfId="10143"/>
    <cellStyle name="Normal 3 3" xfId="523"/>
    <cellStyle name="Normal 3 3 10" xfId="3073"/>
    <cellStyle name="Normal 3 3 10 2" xfId="8622"/>
    <cellStyle name="Normal 3 3 11" xfId="5216"/>
    <cellStyle name="Normal 3 3 11 2" xfId="10589"/>
    <cellStyle name="Normal 3 3 12" xfId="5470"/>
    <cellStyle name="Normal 3 3 12 2" xfId="10828"/>
    <cellStyle name="Normal 3 3 2" xfId="3006"/>
    <cellStyle name="Normal 3 3 2 2" xfId="3064"/>
    <cellStyle name="Normal 3 3 2 3" xfId="4172"/>
    <cellStyle name="Normal 3 3 2 4" xfId="3774"/>
    <cellStyle name="Normal 3 3 2 5" xfId="3481"/>
    <cellStyle name="Normal 3 3 2 6" xfId="3586"/>
    <cellStyle name="Normal 3 3 2 7" xfId="4723"/>
    <cellStyle name="Normal 3 3 2 8" xfId="8572"/>
    <cellStyle name="Normal 3 3 3" xfId="4595"/>
    <cellStyle name="Normal 3 3 4" xfId="2998"/>
    <cellStyle name="Normal 3 3 5" xfId="3004"/>
    <cellStyle name="Normal 3 3 6" xfId="4668"/>
    <cellStyle name="Normal 3 3 7" xfId="4673"/>
    <cellStyle name="Normal 3 3 8" xfId="3611"/>
    <cellStyle name="Normal 3 3 8 2" xfId="9120"/>
    <cellStyle name="Normal 3 3 9" xfId="4885"/>
    <cellStyle name="Normal 3 3 9 2" xfId="10279"/>
    <cellStyle name="Normal 3 4" xfId="961"/>
    <cellStyle name="Normal 3 5" xfId="1366"/>
    <cellStyle name="Normal 3 6" xfId="1773"/>
    <cellStyle name="Normal 3 7" xfId="1898"/>
    <cellStyle name="Normal 3 8" xfId="2435"/>
    <cellStyle name="Normal 3 8 2" xfId="3008"/>
    <cellStyle name="Normal 3 8 2 2" xfId="8574"/>
    <cellStyle name="Normal 3 8 3" xfId="4417"/>
    <cellStyle name="Normal 3 8 3 2" xfId="9879"/>
    <cellStyle name="Normal 3 8 4" xfId="3597"/>
    <cellStyle name="Normal 3 8 4 2" xfId="9106"/>
    <cellStyle name="Normal 3 8 5" xfId="5219"/>
    <cellStyle name="Normal 3 8 5 2" xfId="10592"/>
    <cellStyle name="Normal 3 8 6" xfId="5471"/>
    <cellStyle name="Normal 3 8 6 2" xfId="10829"/>
    <cellStyle name="Normal 3 8 7" xfId="5637"/>
    <cellStyle name="Normal 3 8 7 2" xfId="10984"/>
    <cellStyle name="Normal 3 9" xfId="3032"/>
    <cellStyle name="Normal 3 9 2" xfId="8586"/>
    <cellStyle name="Normal 4" xfId="42"/>
    <cellStyle name="Normal 4 10" xfId="136"/>
    <cellStyle name="Normal 4 10 10" xfId="3273"/>
    <cellStyle name="Normal 4 10 10 2" xfId="8809"/>
    <cellStyle name="Normal 4 10 11" xfId="3684"/>
    <cellStyle name="Normal 4 10 11 2" xfId="9189"/>
    <cellStyle name="Normal 4 10 12" xfId="3846"/>
    <cellStyle name="Normal 4 10 12 2" xfId="9344"/>
    <cellStyle name="Normal 4 10 13" xfId="3646"/>
    <cellStyle name="Normal 4 10 13 2" xfId="9153"/>
    <cellStyle name="Normal 4 10 14" xfId="5279"/>
    <cellStyle name="Normal 4 10 14 2" xfId="10648"/>
    <cellStyle name="Normal 4 10 15" xfId="5801"/>
    <cellStyle name="Normal 4 10 2" xfId="281"/>
    <cellStyle name="Normal 4 10 2 10" xfId="3110"/>
    <cellStyle name="Normal 4 10 2 10 2" xfId="8656"/>
    <cellStyle name="Normal 4 10 2 11" xfId="4334"/>
    <cellStyle name="Normal 4 10 2 11 2" xfId="9801"/>
    <cellStyle name="Normal 4 10 2 12" xfId="3926"/>
    <cellStyle name="Normal 4 10 2 12 2" xfId="9419"/>
    <cellStyle name="Normal 4 10 2 13" xfId="5929"/>
    <cellStyle name="Normal 4 10 2 2" xfId="764"/>
    <cellStyle name="Normal 4 10 2 2 2" xfId="6377"/>
    <cellStyle name="Normal 4 10 2 3" xfId="1169"/>
    <cellStyle name="Normal 4 10 2 3 2" xfId="6777"/>
    <cellStyle name="Normal 4 10 2 4" xfId="1576"/>
    <cellStyle name="Normal 4 10 2 4 2" xfId="7177"/>
    <cellStyle name="Normal 4 10 2 5" xfId="1979"/>
    <cellStyle name="Normal 4 10 2 5 2" xfId="7573"/>
    <cellStyle name="Normal 4 10 2 6" xfId="2385"/>
    <cellStyle name="Normal 4 10 2 6 2" xfId="7971"/>
    <cellStyle name="Normal 4 10 2 7" xfId="2784"/>
    <cellStyle name="Normal 4 10 2 7 2" xfId="8364"/>
    <cellStyle name="Normal 4 10 2 8" xfId="3356"/>
    <cellStyle name="Normal 4 10 2 8 2" xfId="8885"/>
    <cellStyle name="Normal 4 10 2 9" xfId="4296"/>
    <cellStyle name="Normal 4 10 2 9 2" xfId="9763"/>
    <cellStyle name="Normal 4 10 3" xfId="413"/>
    <cellStyle name="Normal 4 10 3 10" xfId="2608"/>
    <cellStyle name="Normal 4 10 3 10 2" xfId="8190"/>
    <cellStyle name="Normal 4 10 3 11" xfId="5126"/>
    <cellStyle name="Normal 4 10 3 11 2" xfId="10502"/>
    <cellStyle name="Normal 4 10 3 12" xfId="5408"/>
    <cellStyle name="Normal 4 10 3 12 2" xfId="10768"/>
    <cellStyle name="Normal 4 10 3 13" xfId="6056"/>
    <cellStyle name="Normal 4 10 3 2" xfId="896"/>
    <cellStyle name="Normal 4 10 3 2 2" xfId="6508"/>
    <cellStyle name="Normal 4 10 3 3" xfId="1301"/>
    <cellStyle name="Normal 4 10 3 3 2" xfId="6908"/>
    <cellStyle name="Normal 4 10 3 4" xfId="1708"/>
    <cellStyle name="Normal 4 10 3 4 2" xfId="7308"/>
    <cellStyle name="Normal 4 10 3 5" xfId="2111"/>
    <cellStyle name="Normal 4 10 3 5 2" xfId="7704"/>
    <cellStyle name="Normal 4 10 3 6" xfId="2517"/>
    <cellStyle name="Normal 4 10 3 6 2" xfId="8101"/>
    <cellStyle name="Normal 4 10 3 7" xfId="2915"/>
    <cellStyle name="Normal 4 10 3 7 2" xfId="8494"/>
    <cellStyle name="Normal 4 10 3 8" xfId="4249"/>
    <cellStyle name="Normal 4 10 3 8 2" xfId="9719"/>
    <cellStyle name="Normal 4 10 3 9" xfId="4467"/>
    <cellStyle name="Normal 4 10 3 9 2" xfId="9924"/>
    <cellStyle name="Normal 4 10 4" xfId="619"/>
    <cellStyle name="Normal 4 10 4 2" xfId="6233"/>
    <cellStyle name="Normal 4 10 5" xfId="1024"/>
    <cellStyle name="Normal 4 10 5 2" xfId="6633"/>
    <cellStyle name="Normal 4 10 6" xfId="1431"/>
    <cellStyle name="Normal 4 10 6 2" xfId="7033"/>
    <cellStyle name="Normal 4 10 7" xfId="1835"/>
    <cellStyle name="Normal 4 10 7 2" xfId="7431"/>
    <cellStyle name="Normal 4 10 8" xfId="2241"/>
    <cellStyle name="Normal 4 10 8 2" xfId="7830"/>
    <cellStyle name="Normal 4 10 9" xfId="2648"/>
    <cellStyle name="Normal 4 10 9 2" xfId="8229"/>
    <cellStyle name="Normal 4 11" xfId="143"/>
    <cellStyle name="Normal 4 11 10" xfId="4277"/>
    <cellStyle name="Normal 4 11 10 2" xfId="9746"/>
    <cellStyle name="Normal 4 11 11" xfId="4052"/>
    <cellStyle name="Normal 4 11 11 2" xfId="9540"/>
    <cellStyle name="Normal 4 11 12" xfId="5107"/>
    <cellStyle name="Normal 4 11 12 2" xfId="10485"/>
    <cellStyle name="Normal 4 11 13" xfId="5395"/>
    <cellStyle name="Normal 4 11 13 2" xfId="10756"/>
    <cellStyle name="Normal 4 11 14" xfId="5595"/>
    <cellStyle name="Normal 4 11 14 2" xfId="10944"/>
    <cellStyle name="Normal 4 11 15" xfId="5807"/>
    <cellStyle name="Normal 4 11 2" xfId="287"/>
    <cellStyle name="Normal 4 11 2 10" xfId="5175"/>
    <cellStyle name="Normal 4 11 2 10 2" xfId="10549"/>
    <cellStyle name="Normal 4 11 2 11" xfId="5443"/>
    <cellStyle name="Normal 4 11 2 11 2" xfId="10802"/>
    <cellStyle name="Normal 4 11 2 12" xfId="5623"/>
    <cellStyle name="Normal 4 11 2 12 2" xfId="10971"/>
    <cellStyle name="Normal 4 11 2 13" xfId="5935"/>
    <cellStyle name="Normal 4 11 2 2" xfId="770"/>
    <cellStyle name="Normal 4 11 2 2 2" xfId="6383"/>
    <cellStyle name="Normal 4 11 2 3" xfId="1175"/>
    <cellStyle name="Normal 4 11 2 3 2" xfId="6783"/>
    <cellStyle name="Normal 4 11 2 4" xfId="1582"/>
    <cellStyle name="Normal 4 11 2 4 2" xfId="7183"/>
    <cellStyle name="Normal 4 11 2 5" xfId="1985"/>
    <cellStyle name="Normal 4 11 2 5 2" xfId="7579"/>
    <cellStyle name="Normal 4 11 2 6" xfId="2391"/>
    <cellStyle name="Normal 4 11 2 6 2" xfId="7977"/>
    <cellStyle name="Normal 4 11 2 7" xfId="2790"/>
    <cellStyle name="Normal 4 11 2 7 2" xfId="8370"/>
    <cellStyle name="Normal 4 11 2 8" xfId="4365"/>
    <cellStyle name="Normal 4 11 2 8 2" xfId="9831"/>
    <cellStyle name="Normal 4 11 2 9" xfId="4133"/>
    <cellStyle name="Normal 4 11 2 9 2" xfId="9614"/>
    <cellStyle name="Normal 4 11 3" xfId="419"/>
    <cellStyle name="Normal 4 11 3 10" xfId="2275"/>
    <cellStyle name="Normal 4 11 3 10 2" xfId="7861"/>
    <cellStyle name="Normal 4 11 3 11" xfId="4127"/>
    <cellStyle name="Normal 4 11 3 11 2" xfId="9610"/>
    <cellStyle name="Normal 4 11 3 12" xfId="5184"/>
    <cellStyle name="Normal 4 11 3 12 2" xfId="10558"/>
    <cellStyle name="Normal 4 11 3 13" xfId="6062"/>
    <cellStyle name="Normal 4 11 3 2" xfId="902"/>
    <cellStyle name="Normal 4 11 3 2 2" xfId="6514"/>
    <cellStyle name="Normal 4 11 3 3" xfId="1307"/>
    <cellStyle name="Normal 4 11 3 3 2" xfId="6914"/>
    <cellStyle name="Normal 4 11 3 4" xfId="1714"/>
    <cellStyle name="Normal 4 11 3 4 2" xfId="7314"/>
    <cellStyle name="Normal 4 11 3 5" xfId="2117"/>
    <cellStyle name="Normal 4 11 3 5 2" xfId="7710"/>
    <cellStyle name="Normal 4 11 3 6" xfId="2523"/>
    <cellStyle name="Normal 4 11 3 6 2" xfId="8107"/>
    <cellStyle name="Normal 4 11 3 7" xfId="2921"/>
    <cellStyle name="Normal 4 11 3 7 2" xfId="8500"/>
    <cellStyle name="Normal 4 11 3 8" xfId="3834"/>
    <cellStyle name="Normal 4 11 3 8 2" xfId="9332"/>
    <cellStyle name="Normal 4 11 3 9" xfId="3132"/>
    <cellStyle name="Normal 4 11 3 9 2" xfId="8678"/>
    <cellStyle name="Normal 4 11 4" xfId="626"/>
    <cellStyle name="Normal 4 11 4 2" xfId="6240"/>
    <cellStyle name="Normal 4 11 5" xfId="1031"/>
    <cellStyle name="Normal 4 11 5 2" xfId="6640"/>
    <cellStyle name="Normal 4 11 6" xfId="1438"/>
    <cellStyle name="Normal 4 11 6 2" xfId="7040"/>
    <cellStyle name="Normal 4 11 7" xfId="1842"/>
    <cellStyle name="Normal 4 11 7 2" xfId="7438"/>
    <cellStyle name="Normal 4 11 8" xfId="2248"/>
    <cellStyle name="Normal 4 11 8 2" xfId="7836"/>
    <cellStyle name="Normal 4 11 9" xfId="2655"/>
    <cellStyle name="Normal 4 11 9 2" xfId="8236"/>
    <cellStyle name="Normal 4 12" xfId="155"/>
    <cellStyle name="Normal 4 12 10" xfId="3445"/>
    <cellStyle name="Normal 4 12 10 2" xfId="8966"/>
    <cellStyle name="Normal 4 12 11" xfId="5014"/>
    <cellStyle name="Normal 4 12 11 2" xfId="10400"/>
    <cellStyle name="Normal 4 12 12" xfId="4344"/>
    <cellStyle name="Normal 4 12 12 2" xfId="9811"/>
    <cellStyle name="Normal 4 12 13" xfId="5225"/>
    <cellStyle name="Normal 4 12 13 2" xfId="10598"/>
    <cellStyle name="Normal 4 12 14" xfId="5476"/>
    <cellStyle name="Normal 4 12 14 2" xfId="10834"/>
    <cellStyle name="Normal 4 12 15" xfId="5818"/>
    <cellStyle name="Normal 4 12 2" xfId="298"/>
    <cellStyle name="Normal 4 12 2 10" xfId="3368"/>
    <cellStyle name="Normal 4 12 2 10 2" xfId="8896"/>
    <cellStyle name="Normal 4 12 2 11" xfId="3202"/>
    <cellStyle name="Normal 4 12 2 11 2" xfId="8742"/>
    <cellStyle name="Normal 4 12 2 12" xfId="5251"/>
    <cellStyle name="Normal 4 12 2 12 2" xfId="10622"/>
    <cellStyle name="Normal 4 12 2 13" xfId="5946"/>
    <cellStyle name="Normal 4 12 2 2" xfId="781"/>
    <cellStyle name="Normal 4 12 2 2 2" xfId="6394"/>
    <cellStyle name="Normal 4 12 2 3" xfId="1186"/>
    <cellStyle name="Normal 4 12 2 3 2" xfId="6794"/>
    <cellStyle name="Normal 4 12 2 4" xfId="1593"/>
    <cellStyle name="Normal 4 12 2 4 2" xfId="7194"/>
    <cellStyle name="Normal 4 12 2 5" xfId="1996"/>
    <cellStyle name="Normal 4 12 2 5 2" xfId="7590"/>
    <cellStyle name="Normal 4 12 2 6" xfId="2402"/>
    <cellStyle name="Normal 4 12 2 6 2" xfId="7988"/>
    <cellStyle name="Normal 4 12 2 7" xfId="2801"/>
    <cellStyle name="Normal 4 12 2 7 2" xfId="8381"/>
    <cellStyle name="Normal 4 12 2 8" xfId="4174"/>
    <cellStyle name="Normal 4 12 2 8 2" xfId="9650"/>
    <cellStyle name="Normal 4 12 2 9" xfId="3169"/>
    <cellStyle name="Normal 4 12 2 9 2" xfId="8714"/>
    <cellStyle name="Normal 4 12 3" xfId="430"/>
    <cellStyle name="Normal 4 12 3 10" xfId="3707"/>
    <cellStyle name="Normal 4 12 3 10 2" xfId="9210"/>
    <cellStyle name="Normal 4 12 3 11" xfId="5180"/>
    <cellStyle name="Normal 4 12 3 11 2" xfId="10554"/>
    <cellStyle name="Normal 4 12 3 12" xfId="5447"/>
    <cellStyle name="Normal 4 12 3 12 2" xfId="10806"/>
    <cellStyle name="Normal 4 12 3 13" xfId="6073"/>
    <cellStyle name="Normal 4 12 3 2" xfId="913"/>
    <cellStyle name="Normal 4 12 3 2 2" xfId="6525"/>
    <cellStyle name="Normal 4 12 3 3" xfId="1318"/>
    <cellStyle name="Normal 4 12 3 3 2" xfId="6925"/>
    <cellStyle name="Normal 4 12 3 4" xfId="1725"/>
    <cellStyle name="Normal 4 12 3 4 2" xfId="7325"/>
    <cellStyle name="Normal 4 12 3 5" xfId="2128"/>
    <cellStyle name="Normal 4 12 3 5 2" xfId="7721"/>
    <cellStyle name="Normal 4 12 3 6" xfId="2534"/>
    <cellStyle name="Normal 4 12 3 6 2" xfId="8118"/>
    <cellStyle name="Normal 4 12 3 7" xfId="2932"/>
    <cellStyle name="Normal 4 12 3 7 2" xfId="8511"/>
    <cellStyle name="Normal 4 12 3 8" xfId="3635"/>
    <cellStyle name="Normal 4 12 3 8 2" xfId="9143"/>
    <cellStyle name="Normal 4 12 3 9" xfId="4906"/>
    <cellStyle name="Normal 4 12 3 9 2" xfId="10299"/>
    <cellStyle name="Normal 4 12 4" xfId="638"/>
    <cellStyle name="Normal 4 12 4 2" xfId="6252"/>
    <cellStyle name="Normal 4 12 5" xfId="1043"/>
    <cellStyle name="Normal 4 12 5 2" xfId="6652"/>
    <cellStyle name="Normal 4 12 6" xfId="1450"/>
    <cellStyle name="Normal 4 12 6 2" xfId="7052"/>
    <cellStyle name="Normal 4 12 7" xfId="1854"/>
    <cellStyle name="Normal 4 12 7 2" xfId="7450"/>
    <cellStyle name="Normal 4 12 8" xfId="2259"/>
    <cellStyle name="Normal 4 12 8 2" xfId="7847"/>
    <cellStyle name="Normal 4 12 9" xfId="2667"/>
    <cellStyle name="Normal 4 12 9 2" xfId="8248"/>
    <cellStyle name="Normal 4 13" xfId="156"/>
    <cellStyle name="Normal 4 13 10" xfId="3147"/>
    <cellStyle name="Normal 4 13 10 2" xfId="8693"/>
    <cellStyle name="Normal 4 13 11" xfId="4767"/>
    <cellStyle name="Normal 4 13 11 2" xfId="10164"/>
    <cellStyle name="Normal 4 13 12" xfId="4808"/>
    <cellStyle name="Normal 4 13 12 2" xfId="10205"/>
    <cellStyle name="Normal 4 13 13" xfId="5002"/>
    <cellStyle name="Normal 4 13 13 2" xfId="10389"/>
    <cellStyle name="Normal 4 13 14" xfId="4027"/>
    <cellStyle name="Normal 4 13 14 2" xfId="9516"/>
    <cellStyle name="Normal 4 13 15" xfId="5819"/>
    <cellStyle name="Normal 4 13 2" xfId="299"/>
    <cellStyle name="Normal 4 13 2 10" xfId="4967"/>
    <cellStyle name="Normal 4 13 2 10 2" xfId="10356"/>
    <cellStyle name="Normal 4 13 2 11" xfId="4771"/>
    <cellStyle name="Normal 4 13 2 11 2" xfId="10168"/>
    <cellStyle name="Normal 4 13 2 12" xfId="3801"/>
    <cellStyle name="Normal 4 13 2 12 2" xfId="9300"/>
    <cellStyle name="Normal 4 13 2 13" xfId="5947"/>
    <cellStyle name="Normal 4 13 2 2" xfId="782"/>
    <cellStyle name="Normal 4 13 2 2 2" xfId="6395"/>
    <cellStyle name="Normal 4 13 2 3" xfId="1187"/>
    <cellStyle name="Normal 4 13 2 3 2" xfId="6795"/>
    <cellStyle name="Normal 4 13 2 4" xfId="1594"/>
    <cellStyle name="Normal 4 13 2 4 2" xfId="7195"/>
    <cellStyle name="Normal 4 13 2 5" xfId="1997"/>
    <cellStyle name="Normal 4 13 2 5 2" xfId="7591"/>
    <cellStyle name="Normal 4 13 2 6" xfId="2403"/>
    <cellStyle name="Normal 4 13 2 6 2" xfId="7989"/>
    <cellStyle name="Normal 4 13 2 7" xfId="2802"/>
    <cellStyle name="Normal 4 13 2 7 2" xfId="8382"/>
    <cellStyle name="Normal 4 13 2 8" xfId="3859"/>
    <cellStyle name="Normal 4 13 2 8 2" xfId="9357"/>
    <cellStyle name="Normal 4 13 2 9" xfId="3629"/>
    <cellStyle name="Normal 4 13 2 9 2" xfId="9137"/>
    <cellStyle name="Normal 4 13 3" xfId="431"/>
    <cellStyle name="Normal 4 13 3 10" xfId="3563"/>
    <cellStyle name="Normal 4 13 3 10 2" xfId="9075"/>
    <cellStyle name="Normal 4 13 3 11" xfId="5341"/>
    <cellStyle name="Normal 4 13 3 11 2" xfId="10708"/>
    <cellStyle name="Normal 4 13 3 12" xfId="5566"/>
    <cellStyle name="Normal 4 13 3 12 2" xfId="10919"/>
    <cellStyle name="Normal 4 13 3 13" xfId="6074"/>
    <cellStyle name="Normal 4 13 3 2" xfId="914"/>
    <cellStyle name="Normal 4 13 3 2 2" xfId="6526"/>
    <cellStyle name="Normal 4 13 3 3" xfId="1319"/>
    <cellStyle name="Normal 4 13 3 3 2" xfId="6926"/>
    <cellStyle name="Normal 4 13 3 4" xfId="1726"/>
    <cellStyle name="Normal 4 13 3 4 2" xfId="7326"/>
    <cellStyle name="Normal 4 13 3 5" xfId="2129"/>
    <cellStyle name="Normal 4 13 3 5 2" xfId="7722"/>
    <cellStyle name="Normal 4 13 3 6" xfId="2535"/>
    <cellStyle name="Normal 4 13 3 6 2" xfId="8119"/>
    <cellStyle name="Normal 4 13 3 7" xfId="2933"/>
    <cellStyle name="Normal 4 13 3 7 2" xfId="8512"/>
    <cellStyle name="Normal 4 13 3 8" xfId="3332"/>
    <cellStyle name="Normal 4 13 3 8 2" xfId="8863"/>
    <cellStyle name="Normal 4 13 3 9" xfId="3282"/>
    <cellStyle name="Normal 4 13 3 9 2" xfId="8817"/>
    <cellStyle name="Normal 4 13 4" xfId="639"/>
    <cellStyle name="Normal 4 13 4 2" xfId="6253"/>
    <cellStyle name="Normal 4 13 5" xfId="1044"/>
    <cellStyle name="Normal 4 13 5 2" xfId="6653"/>
    <cellStyle name="Normal 4 13 6" xfId="1451"/>
    <cellStyle name="Normal 4 13 6 2" xfId="7053"/>
    <cellStyle name="Normal 4 13 7" xfId="1855"/>
    <cellStyle name="Normal 4 13 7 2" xfId="7451"/>
    <cellStyle name="Normal 4 13 8" xfId="2260"/>
    <cellStyle name="Normal 4 13 8 2" xfId="7848"/>
    <cellStyle name="Normal 4 13 9" xfId="2668"/>
    <cellStyle name="Normal 4 13 9 2" xfId="8249"/>
    <cellStyle name="Normal 4 14" xfId="202"/>
    <cellStyle name="Normal 4 14 10" xfId="5286"/>
    <cellStyle name="Normal 4 14 10 2" xfId="10655"/>
    <cellStyle name="Normal 4 14 11" xfId="5522"/>
    <cellStyle name="Normal 4 14 11 2" xfId="10877"/>
    <cellStyle name="Normal 4 14 12" xfId="5667"/>
    <cellStyle name="Normal 4 14 12 2" xfId="11012"/>
    <cellStyle name="Normal 4 14 13" xfId="5852"/>
    <cellStyle name="Normal 4 14 2" xfId="685"/>
    <cellStyle name="Normal 4 14 2 2" xfId="6298"/>
    <cellStyle name="Normal 4 14 3" xfId="1090"/>
    <cellStyle name="Normal 4 14 3 2" xfId="6698"/>
    <cellStyle name="Normal 4 14 4" xfId="1497"/>
    <cellStyle name="Normal 4 14 4 2" xfId="7098"/>
    <cellStyle name="Normal 4 14 5" xfId="1900"/>
    <cellStyle name="Normal 4 14 5 2" xfId="7494"/>
    <cellStyle name="Normal 4 14 6" xfId="2306"/>
    <cellStyle name="Normal 4 14 6 2" xfId="7892"/>
    <cellStyle name="Normal 4 14 7" xfId="2707"/>
    <cellStyle name="Normal 4 14 7 2" xfId="8287"/>
    <cellStyle name="Normal 4 14 8" xfId="4497"/>
    <cellStyle name="Normal 4 14 8 2" xfId="9952"/>
    <cellStyle name="Normal 4 14 9" xfId="3385"/>
    <cellStyle name="Normal 4 14 9 2" xfId="8912"/>
    <cellStyle name="Normal 4 15" xfId="334"/>
    <cellStyle name="Normal 4 15 10" xfId="3289"/>
    <cellStyle name="Normal 4 15 10 2" xfId="8824"/>
    <cellStyle name="Normal 4 15 11" xfId="4809"/>
    <cellStyle name="Normal 4 15 11 2" xfId="10206"/>
    <cellStyle name="Normal 4 15 12" xfId="4753"/>
    <cellStyle name="Normal 4 15 12 2" xfId="10151"/>
    <cellStyle name="Normal 4 15 13" xfId="5979"/>
    <cellStyle name="Normal 4 15 2" xfId="817"/>
    <cellStyle name="Normal 4 15 2 2" xfId="6429"/>
    <cellStyle name="Normal 4 15 3" xfId="1222"/>
    <cellStyle name="Normal 4 15 3 2" xfId="6829"/>
    <cellStyle name="Normal 4 15 4" xfId="1629"/>
    <cellStyle name="Normal 4 15 4 2" xfId="7229"/>
    <cellStyle name="Normal 4 15 5" xfId="2032"/>
    <cellStyle name="Normal 4 15 5 2" xfId="7625"/>
    <cellStyle name="Normal 4 15 6" xfId="2438"/>
    <cellStyle name="Normal 4 15 6 2" xfId="8022"/>
    <cellStyle name="Normal 4 15 7" xfId="2836"/>
    <cellStyle name="Normal 4 15 7 2" xfId="8415"/>
    <cellStyle name="Normal 4 15 8" xfId="3704"/>
    <cellStyle name="Normal 4 15 8 2" xfId="9208"/>
    <cellStyle name="Normal 4 15 9" xfId="4501"/>
    <cellStyle name="Normal 4 15 9 2" xfId="9956"/>
    <cellStyle name="Normal 4 16" xfId="525"/>
    <cellStyle name="Normal 4 16 2" xfId="6144"/>
    <cellStyle name="Normal 4 17" xfId="959"/>
    <cellStyle name="Normal 4 17 2" xfId="6570"/>
    <cellStyle name="Normal 4 18" xfId="1364"/>
    <cellStyle name="Normal 4 18 2" xfId="6970"/>
    <cellStyle name="Normal 4 19" xfId="1771"/>
    <cellStyle name="Normal 4 19 2" xfId="7369"/>
    <cellStyle name="Normal 4 2" xfId="71"/>
    <cellStyle name="Normal 4 2 10" xfId="4156"/>
    <cellStyle name="Normal 4 2 10 2" xfId="9635"/>
    <cellStyle name="Normal 4 2 11" xfId="3330"/>
    <cellStyle name="Normal 4 2 11 2" xfId="8861"/>
    <cellStyle name="Normal 4 2 12" xfId="4447"/>
    <cellStyle name="Normal 4 2 12 2" xfId="9906"/>
    <cellStyle name="Normal 4 2 13" xfId="5061"/>
    <cellStyle name="Normal 4 2 13 2" xfId="10445"/>
    <cellStyle name="Normal 4 2 14" xfId="5380"/>
    <cellStyle name="Normal 4 2 14 2" xfId="10743"/>
    <cellStyle name="Normal 4 2 15" xfId="5746"/>
    <cellStyle name="Normal 4 2 2" xfId="225"/>
    <cellStyle name="Normal 4 2 2 10" xfId="4082"/>
    <cellStyle name="Normal 4 2 2 10 2" xfId="9569"/>
    <cellStyle name="Normal 4 2 2 11" xfId="5328"/>
    <cellStyle name="Normal 4 2 2 11 2" xfId="10695"/>
    <cellStyle name="Normal 4 2 2 12" xfId="5554"/>
    <cellStyle name="Normal 4 2 2 12 2" xfId="10907"/>
    <cellStyle name="Normal 4 2 2 13" xfId="5874"/>
    <cellStyle name="Normal 4 2 2 2" xfId="708"/>
    <cellStyle name="Normal 4 2 2 2 2" xfId="6321"/>
    <cellStyle name="Normal 4 2 2 3" xfId="1113"/>
    <cellStyle name="Normal 4 2 2 3 2" xfId="6721"/>
    <cellStyle name="Normal 4 2 2 4" xfId="1520"/>
    <cellStyle name="Normal 4 2 2 4 2" xfId="7121"/>
    <cellStyle name="Normal 4 2 2 5" xfId="1923"/>
    <cellStyle name="Normal 4 2 2 5 2" xfId="7517"/>
    <cellStyle name="Normal 4 2 2 6" xfId="2329"/>
    <cellStyle name="Normal 4 2 2 6 2" xfId="7915"/>
    <cellStyle name="Normal 4 2 2 7" xfId="2729"/>
    <cellStyle name="Normal 4 2 2 7 2" xfId="8309"/>
    <cellStyle name="Normal 4 2 2 8" xfId="3504"/>
    <cellStyle name="Normal 4 2 2 8 2" xfId="9019"/>
    <cellStyle name="Normal 4 2 2 9" xfId="4816"/>
    <cellStyle name="Normal 4 2 2 9 2" xfId="10213"/>
    <cellStyle name="Normal 4 2 3" xfId="357"/>
    <cellStyle name="Normal 4 2 3 10" xfId="5220"/>
    <cellStyle name="Normal 4 2 3 10 2" xfId="10593"/>
    <cellStyle name="Normal 4 2 3 11" xfId="5472"/>
    <cellStyle name="Normal 4 2 3 11 2" xfId="10830"/>
    <cellStyle name="Normal 4 2 3 12" xfId="5638"/>
    <cellStyle name="Normal 4 2 3 12 2" xfId="10985"/>
    <cellStyle name="Normal 4 2 3 13" xfId="6001"/>
    <cellStyle name="Normal 4 2 3 2" xfId="840"/>
    <cellStyle name="Normal 4 2 3 2 2" xfId="6452"/>
    <cellStyle name="Normal 4 2 3 3" xfId="1245"/>
    <cellStyle name="Normal 4 2 3 3 2" xfId="6852"/>
    <cellStyle name="Normal 4 2 3 4" xfId="1652"/>
    <cellStyle name="Normal 4 2 3 4 2" xfId="7252"/>
    <cellStyle name="Normal 4 2 3 5" xfId="2055"/>
    <cellStyle name="Normal 4 2 3 5 2" xfId="7648"/>
    <cellStyle name="Normal 4 2 3 6" xfId="2461"/>
    <cellStyle name="Normal 4 2 3 6 2" xfId="8045"/>
    <cellStyle name="Normal 4 2 3 7" xfId="2859"/>
    <cellStyle name="Normal 4 2 3 7 2" xfId="8438"/>
    <cellStyle name="Normal 4 2 3 8" xfId="4418"/>
    <cellStyle name="Normal 4 2 3 8 2" xfId="9880"/>
    <cellStyle name="Normal 4 2 3 9" xfId="3297"/>
    <cellStyle name="Normal 4 2 3 9 2" xfId="8830"/>
    <cellStyle name="Normal 4 2 4" xfId="554"/>
    <cellStyle name="Normal 4 2 4 2" xfId="6171"/>
    <cellStyle name="Normal 4 2 5" xfId="490"/>
    <cellStyle name="Normal 4 2 5 2" xfId="6113"/>
    <cellStyle name="Normal 4 2 6" xfId="494"/>
    <cellStyle name="Normal 4 2 6 2" xfId="6117"/>
    <cellStyle name="Normal 4 2 7" xfId="560"/>
    <cellStyle name="Normal 4 2 7 2" xfId="6177"/>
    <cellStyle name="Normal 4 2 8" xfId="498"/>
    <cellStyle name="Normal 4 2 8 2" xfId="6119"/>
    <cellStyle name="Normal 4 2 9" xfId="2587"/>
    <cellStyle name="Normal 4 2 9 2" xfId="8169"/>
    <cellStyle name="Normal 4 20" xfId="1858"/>
    <cellStyle name="Normal 4 20 2" xfId="7454"/>
    <cellStyle name="Normal 4 21" xfId="2287"/>
    <cellStyle name="Normal 4 21 2" xfId="7873"/>
    <cellStyle name="Normal 4 22" xfId="3875"/>
    <cellStyle name="Normal 4 22 2" xfId="9373"/>
    <cellStyle name="Normal 4 23" xfId="3532"/>
    <cellStyle name="Normal 4 23 2" xfId="9045"/>
    <cellStyle name="Normal 4 24" xfId="4796"/>
    <cellStyle name="Normal 4 24 2" xfId="10193"/>
    <cellStyle name="Normal 4 25" xfId="5355"/>
    <cellStyle name="Normal 4 25 2" xfId="10722"/>
    <cellStyle name="Normal 4 26" xfId="5575"/>
    <cellStyle name="Normal 4 26 2" xfId="10928"/>
    <cellStyle name="Normal 4 27" xfId="5724"/>
    <cellStyle name="Normal 4 3" xfId="83"/>
    <cellStyle name="Normal 4 3 10" xfId="3674"/>
    <cellStyle name="Normal 4 3 10 2" xfId="9179"/>
    <cellStyle name="Normal 4 3 11" xfId="4945"/>
    <cellStyle name="Normal 4 3 11 2" xfId="10336"/>
    <cellStyle name="Normal 4 3 12" xfId="3883"/>
    <cellStyle name="Normal 4 3 12 2" xfId="9380"/>
    <cellStyle name="Normal 4 3 13" xfId="5352"/>
    <cellStyle name="Normal 4 3 13 2" xfId="10719"/>
    <cellStyle name="Normal 4 3 14" xfId="5573"/>
    <cellStyle name="Normal 4 3 14 2" xfId="10926"/>
    <cellStyle name="Normal 4 3 15" xfId="5756"/>
    <cellStyle name="Normal 4 3 2" xfId="235"/>
    <cellStyle name="Normal 4 3 2 10" xfId="4233"/>
    <cellStyle name="Normal 4 3 2 10 2" xfId="9704"/>
    <cellStyle name="Normal 4 3 2 11" xfId="4324"/>
    <cellStyle name="Normal 4 3 2 11 2" xfId="9791"/>
    <cellStyle name="Normal 4 3 2 12" xfId="5149"/>
    <cellStyle name="Normal 4 3 2 12 2" xfId="10525"/>
    <cellStyle name="Normal 4 3 2 13" xfId="5884"/>
    <cellStyle name="Normal 4 3 2 2" xfId="718"/>
    <cellStyle name="Normal 4 3 2 2 2" xfId="6331"/>
    <cellStyle name="Normal 4 3 2 3" xfId="1123"/>
    <cellStyle name="Normal 4 3 2 3 2" xfId="6731"/>
    <cellStyle name="Normal 4 3 2 4" xfId="1530"/>
    <cellStyle name="Normal 4 3 2 4 2" xfId="7131"/>
    <cellStyle name="Normal 4 3 2 5" xfId="1933"/>
    <cellStyle name="Normal 4 3 2 5 2" xfId="7527"/>
    <cellStyle name="Normal 4 3 2 6" xfId="2339"/>
    <cellStyle name="Normal 4 3 2 6 2" xfId="7925"/>
    <cellStyle name="Normal 4 3 2 7" xfId="2739"/>
    <cellStyle name="Normal 4 3 2 7 2" xfId="8319"/>
    <cellStyle name="Normal 4 3 2 8" xfId="3626"/>
    <cellStyle name="Normal 4 3 2 8 2" xfId="9134"/>
    <cellStyle name="Normal 4 3 2 9" xfId="4897"/>
    <cellStyle name="Normal 4 3 2 9 2" xfId="10290"/>
    <cellStyle name="Normal 4 3 3" xfId="367"/>
    <cellStyle name="Normal 4 3 3 10" xfId="5309"/>
    <cellStyle name="Normal 4 3 3 10 2" xfId="10677"/>
    <cellStyle name="Normal 4 3 3 11" xfId="5540"/>
    <cellStyle name="Normal 4 3 3 11 2" xfId="10894"/>
    <cellStyle name="Normal 4 3 3 12" xfId="5678"/>
    <cellStyle name="Normal 4 3 3 12 2" xfId="11023"/>
    <cellStyle name="Normal 4 3 3 13" xfId="6011"/>
    <cellStyle name="Normal 4 3 3 2" xfId="850"/>
    <cellStyle name="Normal 4 3 3 2 2" xfId="6462"/>
    <cellStyle name="Normal 4 3 3 3" xfId="1255"/>
    <cellStyle name="Normal 4 3 3 3 2" xfId="6862"/>
    <cellStyle name="Normal 4 3 3 4" xfId="1662"/>
    <cellStyle name="Normal 4 3 3 4 2" xfId="7262"/>
    <cellStyle name="Normal 4 3 3 5" xfId="2065"/>
    <cellStyle name="Normal 4 3 3 5 2" xfId="7658"/>
    <cellStyle name="Normal 4 3 3 6" xfId="2471"/>
    <cellStyle name="Normal 4 3 3 6 2" xfId="8055"/>
    <cellStyle name="Normal 4 3 3 7" xfId="2869"/>
    <cellStyle name="Normal 4 3 3 7 2" xfId="8448"/>
    <cellStyle name="Normal 4 3 3 8" xfId="4528"/>
    <cellStyle name="Normal 4 3 3 8 2" xfId="9981"/>
    <cellStyle name="Normal 4 3 3 9" xfId="4509"/>
    <cellStyle name="Normal 4 3 3 9 2" xfId="9964"/>
    <cellStyle name="Normal 4 3 4" xfId="566"/>
    <cellStyle name="Normal 4 3 4 2" xfId="6182"/>
    <cellStyle name="Normal 4 3 5" xfId="971"/>
    <cellStyle name="Normal 4 3 5 2" xfId="6581"/>
    <cellStyle name="Normal 4 3 6" xfId="1378"/>
    <cellStyle name="Normal 4 3 6 2" xfId="6982"/>
    <cellStyle name="Normal 4 3 7" xfId="1784"/>
    <cellStyle name="Normal 4 3 7 2" xfId="7381"/>
    <cellStyle name="Normal 4 3 8" xfId="2189"/>
    <cellStyle name="Normal 4 3 8 2" xfId="7780"/>
    <cellStyle name="Normal 4 3 9" xfId="2599"/>
    <cellStyle name="Normal 4 3 9 2" xfId="8181"/>
    <cellStyle name="Normal 4 4" xfId="94"/>
    <cellStyle name="Normal 4 4 10" xfId="3172"/>
    <cellStyle name="Normal 4 4 10 2" xfId="8717"/>
    <cellStyle name="Normal 4 4 11" xfId="4781"/>
    <cellStyle name="Normal 4 4 11 2" xfId="10178"/>
    <cellStyle name="Normal 4 4 12" xfId="3443"/>
    <cellStyle name="Normal 4 4 12 2" xfId="8964"/>
    <cellStyle name="Normal 4 4 13" xfId="4848"/>
    <cellStyle name="Normal 4 4 13 2" xfId="10244"/>
    <cellStyle name="Normal 4 4 14" xfId="3822"/>
    <cellStyle name="Normal 4 4 14 2" xfId="9320"/>
    <cellStyle name="Normal 4 4 15" xfId="5766"/>
    <cellStyle name="Normal 4 4 2" xfId="245"/>
    <cellStyle name="Normal 4 4 2 10" xfId="2633"/>
    <cellStyle name="Normal 4 4 2 10 2" xfId="8214"/>
    <cellStyle name="Normal 4 4 2 11" xfId="4014"/>
    <cellStyle name="Normal 4 4 2 11 2" xfId="9504"/>
    <cellStyle name="Normal 4 4 2 12" xfId="5029"/>
    <cellStyle name="Normal 4 4 2 12 2" xfId="10414"/>
    <cellStyle name="Normal 4 4 2 13" xfId="5894"/>
    <cellStyle name="Normal 4 4 2 2" xfId="728"/>
    <cellStyle name="Normal 4 4 2 2 2" xfId="6341"/>
    <cellStyle name="Normal 4 4 2 3" xfId="1133"/>
    <cellStyle name="Normal 4 4 2 3 2" xfId="6741"/>
    <cellStyle name="Normal 4 4 2 4" xfId="1540"/>
    <cellStyle name="Normal 4 4 2 4 2" xfId="7141"/>
    <cellStyle name="Normal 4 4 2 5" xfId="1943"/>
    <cellStyle name="Normal 4 4 2 5 2" xfId="7537"/>
    <cellStyle name="Normal 4 4 2 6" xfId="2349"/>
    <cellStyle name="Normal 4 4 2 6 2" xfId="7935"/>
    <cellStyle name="Normal 4 4 2 7" xfId="2749"/>
    <cellStyle name="Normal 4 4 2 7 2" xfId="8329"/>
    <cellStyle name="Normal 4 4 2 8" xfId="3135"/>
    <cellStyle name="Normal 4 4 2 8 2" xfId="8681"/>
    <cellStyle name="Normal 4 4 2 9" xfId="4957"/>
    <cellStyle name="Normal 4 4 2 9 2" xfId="10346"/>
    <cellStyle name="Normal 4 4 3" xfId="377"/>
    <cellStyle name="Normal 4 4 3 10" xfId="4921"/>
    <cellStyle name="Normal 4 4 3 10 2" xfId="10314"/>
    <cellStyle name="Normal 4 4 3 11" xfId="3571"/>
    <cellStyle name="Normal 4 4 3 11 2" xfId="9082"/>
    <cellStyle name="Normal 4 4 3 12" xfId="4514"/>
    <cellStyle name="Normal 4 4 3 12 2" xfId="9967"/>
    <cellStyle name="Normal 4 4 3 13" xfId="6021"/>
    <cellStyle name="Normal 4 4 3 2" xfId="860"/>
    <cellStyle name="Normal 4 4 3 2 2" xfId="6472"/>
    <cellStyle name="Normal 4 4 3 3" xfId="1265"/>
    <cellStyle name="Normal 4 4 3 3 2" xfId="6872"/>
    <cellStyle name="Normal 4 4 3 4" xfId="1672"/>
    <cellStyle name="Normal 4 4 3 4 2" xfId="7272"/>
    <cellStyle name="Normal 4 4 3 5" xfId="2075"/>
    <cellStyle name="Normal 4 4 3 5 2" xfId="7668"/>
    <cellStyle name="Normal 4 4 3 6" xfId="2481"/>
    <cellStyle name="Normal 4 4 3 6 2" xfId="8065"/>
    <cellStyle name="Normal 4 4 3 7" xfId="2879"/>
    <cellStyle name="Normal 4 4 3 7 2" xfId="8458"/>
    <cellStyle name="Normal 4 4 3 8" xfId="4085"/>
    <cellStyle name="Normal 4 4 3 8 2" xfId="9571"/>
    <cellStyle name="Normal 4 4 3 9" xfId="4383"/>
    <cellStyle name="Normal 4 4 3 9 2" xfId="9848"/>
    <cellStyle name="Normal 4 4 4" xfId="577"/>
    <cellStyle name="Normal 4 4 4 2" xfId="6192"/>
    <cellStyle name="Normal 4 4 5" xfId="982"/>
    <cellStyle name="Normal 4 4 5 2" xfId="6592"/>
    <cellStyle name="Normal 4 4 6" xfId="1389"/>
    <cellStyle name="Normal 4 4 6 2" xfId="6992"/>
    <cellStyle name="Normal 4 4 7" xfId="1794"/>
    <cellStyle name="Normal 4 4 7 2" xfId="7391"/>
    <cellStyle name="Normal 4 4 8" xfId="2199"/>
    <cellStyle name="Normal 4 4 8 2" xfId="7790"/>
    <cellStyle name="Normal 4 4 9" xfId="2610"/>
    <cellStyle name="Normal 4 4 9 2" xfId="8192"/>
    <cellStyle name="Normal 4 5" xfId="57"/>
    <cellStyle name="Normal 4 5 10" xfId="3871"/>
    <cellStyle name="Normal 4 5 10 2" xfId="9369"/>
    <cellStyle name="Normal 4 5 11" xfId="3935"/>
    <cellStyle name="Normal 4 5 11 2" xfId="9428"/>
    <cellStyle name="Normal 4 5 12" xfId="5073"/>
    <cellStyle name="Normal 4 5 12 2" xfId="10453"/>
    <cellStyle name="Normal 4 5 13" xfId="3610"/>
    <cellStyle name="Normal 4 5 13 2" xfId="9119"/>
    <cellStyle name="Normal 4 5 14" xfId="5310"/>
    <cellStyle name="Normal 4 5 14 2" xfId="10678"/>
    <cellStyle name="Normal 4 5 15" xfId="5738"/>
    <cellStyle name="Normal 4 5 2" xfId="216"/>
    <cellStyle name="Normal 4 5 2 10" xfId="3613"/>
    <cellStyle name="Normal 4 5 2 10 2" xfId="9121"/>
    <cellStyle name="Normal 4 5 2 11" xfId="5164"/>
    <cellStyle name="Normal 4 5 2 11 2" xfId="10539"/>
    <cellStyle name="Normal 4 5 2 12" xfId="5435"/>
    <cellStyle name="Normal 4 5 2 12 2" xfId="10794"/>
    <cellStyle name="Normal 4 5 2 13" xfId="5866"/>
    <cellStyle name="Normal 4 5 2 2" xfId="699"/>
    <cellStyle name="Normal 4 5 2 2 2" xfId="6312"/>
    <cellStyle name="Normal 4 5 2 3" xfId="1104"/>
    <cellStyle name="Normal 4 5 2 3 2" xfId="6712"/>
    <cellStyle name="Normal 4 5 2 4" xfId="1511"/>
    <cellStyle name="Normal 4 5 2 4 2" xfId="7112"/>
    <cellStyle name="Normal 4 5 2 5" xfId="1914"/>
    <cellStyle name="Normal 4 5 2 5 2" xfId="7508"/>
    <cellStyle name="Normal 4 5 2 6" xfId="2320"/>
    <cellStyle name="Normal 4 5 2 6 2" xfId="7906"/>
    <cellStyle name="Normal 4 5 2 7" xfId="2721"/>
    <cellStyle name="Normal 4 5 2 7 2" xfId="8301"/>
    <cellStyle name="Normal 4 5 2 8" xfId="3079"/>
    <cellStyle name="Normal 4 5 2 8 2" xfId="8628"/>
    <cellStyle name="Normal 4 5 2 9" xfId="4717"/>
    <cellStyle name="Normal 4 5 2 9 2" xfId="10116"/>
    <cellStyle name="Normal 4 5 3" xfId="348"/>
    <cellStyle name="Normal 4 5 3 10" xfId="4158"/>
    <cellStyle name="Normal 4 5 3 10 2" xfId="9637"/>
    <cellStyle name="Normal 4 5 3 11" xfId="3659"/>
    <cellStyle name="Normal 4 5 3 11 2" xfId="9166"/>
    <cellStyle name="Normal 4 5 3 12" xfId="5338"/>
    <cellStyle name="Normal 4 5 3 12 2" xfId="10705"/>
    <cellStyle name="Normal 4 5 3 13" xfId="5993"/>
    <cellStyle name="Normal 4 5 3 2" xfId="831"/>
    <cellStyle name="Normal 4 5 3 2 2" xfId="6443"/>
    <cellStyle name="Normal 4 5 3 3" xfId="1236"/>
    <cellStyle name="Normal 4 5 3 3 2" xfId="6843"/>
    <cellStyle name="Normal 4 5 3 4" xfId="1643"/>
    <cellStyle name="Normal 4 5 3 4 2" xfId="7243"/>
    <cellStyle name="Normal 4 5 3 5" xfId="2046"/>
    <cellStyle name="Normal 4 5 3 5 2" xfId="7639"/>
    <cellStyle name="Normal 4 5 3 6" xfId="2452"/>
    <cellStyle name="Normal 4 5 3 6 2" xfId="8036"/>
    <cellStyle name="Normal 4 5 3 7" xfId="2850"/>
    <cellStyle name="Normal 4 5 3 7 2" xfId="8429"/>
    <cellStyle name="Normal 4 5 3 8" xfId="3449"/>
    <cellStyle name="Normal 4 5 3 8 2" xfId="8969"/>
    <cellStyle name="Normal 4 5 3 9" xfId="4464"/>
    <cellStyle name="Normal 4 5 3 9 2" xfId="9921"/>
    <cellStyle name="Normal 4 5 4" xfId="540"/>
    <cellStyle name="Normal 4 5 4 2" xfId="6159"/>
    <cellStyle name="Normal 4 5 5" xfId="815"/>
    <cellStyle name="Normal 4 5 5 2" xfId="6427"/>
    <cellStyle name="Normal 4 5 6" xfId="1220"/>
    <cellStyle name="Normal 4 5 6 2" xfId="6827"/>
    <cellStyle name="Normal 4 5 7" xfId="1627"/>
    <cellStyle name="Normal 4 5 7 2" xfId="7227"/>
    <cellStyle name="Normal 4 5 8" xfId="1650"/>
    <cellStyle name="Normal 4 5 8 2" xfId="7250"/>
    <cellStyle name="Normal 4 5 9" xfId="2082"/>
    <cellStyle name="Normal 4 5 9 2" xfId="7675"/>
    <cellStyle name="Normal 4 6" xfId="53"/>
    <cellStyle name="Normal 4 6 10" xfId="3666"/>
    <cellStyle name="Normal 4 6 10 2" xfId="9172"/>
    <cellStyle name="Normal 4 6 11" xfId="4937"/>
    <cellStyle name="Normal 4 6 11 2" xfId="10330"/>
    <cellStyle name="Normal 4 6 12" xfId="4561"/>
    <cellStyle name="Normal 4 6 12 2" xfId="10012"/>
    <cellStyle name="Normal 4 6 13" xfId="3354"/>
    <cellStyle name="Normal 4 6 13 2" xfId="8883"/>
    <cellStyle name="Normal 4 6 14" xfId="4271"/>
    <cellStyle name="Normal 4 6 14 2" xfId="9741"/>
    <cellStyle name="Normal 4 6 15" xfId="5734"/>
    <cellStyle name="Normal 4 6 2" xfId="212"/>
    <cellStyle name="Normal 4 6 2 10" xfId="4852"/>
    <cellStyle name="Normal 4 6 2 10 2" xfId="10248"/>
    <cellStyle name="Normal 4 6 2 11" xfId="4179"/>
    <cellStyle name="Normal 4 6 2 11 2" xfId="9655"/>
    <cellStyle name="Normal 4 6 2 12" xfId="3131"/>
    <cellStyle name="Normal 4 6 2 12 2" xfId="8677"/>
    <cellStyle name="Normal 4 6 2 13" xfId="5862"/>
    <cellStyle name="Normal 4 6 2 2" xfId="695"/>
    <cellStyle name="Normal 4 6 2 2 2" xfId="6308"/>
    <cellStyle name="Normal 4 6 2 3" xfId="1100"/>
    <cellStyle name="Normal 4 6 2 3 2" xfId="6708"/>
    <cellStyle name="Normal 4 6 2 4" xfId="1507"/>
    <cellStyle name="Normal 4 6 2 4 2" xfId="7108"/>
    <cellStyle name="Normal 4 6 2 5" xfId="1910"/>
    <cellStyle name="Normal 4 6 2 5 2" xfId="7504"/>
    <cellStyle name="Normal 4 6 2 6" xfId="2316"/>
    <cellStyle name="Normal 4 6 2 6 2" xfId="7902"/>
    <cellStyle name="Normal 4 6 2 7" xfId="2717"/>
    <cellStyle name="Normal 4 6 2 7 2" xfId="8297"/>
    <cellStyle name="Normal 4 6 2 8" xfId="3931"/>
    <cellStyle name="Normal 4 6 2 8 2" xfId="9424"/>
    <cellStyle name="Normal 4 6 2 9" xfId="3643"/>
    <cellStyle name="Normal 4 6 2 9 2" xfId="9150"/>
    <cellStyle name="Normal 4 6 3" xfId="344"/>
    <cellStyle name="Normal 4 6 3 10" xfId="3098"/>
    <cellStyle name="Normal 4 6 3 10 2" xfId="8645"/>
    <cellStyle name="Normal 4 6 3 11" xfId="4812"/>
    <cellStyle name="Normal 4 6 3 11 2" xfId="10209"/>
    <cellStyle name="Normal 4 6 3 12" xfId="5006"/>
    <cellStyle name="Normal 4 6 3 12 2" xfId="10393"/>
    <cellStyle name="Normal 4 6 3 13" xfId="5989"/>
    <cellStyle name="Normal 4 6 3 2" xfId="827"/>
    <cellStyle name="Normal 4 6 3 2 2" xfId="6439"/>
    <cellStyle name="Normal 4 6 3 3" xfId="1232"/>
    <cellStyle name="Normal 4 6 3 3 2" xfId="6839"/>
    <cellStyle name="Normal 4 6 3 4" xfId="1639"/>
    <cellStyle name="Normal 4 6 3 4 2" xfId="7239"/>
    <cellStyle name="Normal 4 6 3 5" xfId="2042"/>
    <cellStyle name="Normal 4 6 3 5 2" xfId="7635"/>
    <cellStyle name="Normal 4 6 3 6" xfId="2448"/>
    <cellStyle name="Normal 4 6 3 6 2" xfId="8032"/>
    <cellStyle name="Normal 4 6 3 7" xfId="2846"/>
    <cellStyle name="Normal 4 6 3 7 2" xfId="8425"/>
    <cellStyle name="Normal 4 6 3 8" xfId="3813"/>
    <cellStyle name="Normal 4 6 3 8 2" xfId="9311"/>
    <cellStyle name="Normal 4 6 3 9" xfId="3964"/>
    <cellStyle name="Normal 4 6 3 9 2" xfId="9456"/>
    <cellStyle name="Normal 4 6 4" xfId="536"/>
    <cellStyle name="Normal 4 6 4 2" xfId="6155"/>
    <cellStyle name="Normal 4 6 5" xfId="658"/>
    <cellStyle name="Normal 4 6 5 2" xfId="6271"/>
    <cellStyle name="Normal 4 6 6" xfId="1063"/>
    <cellStyle name="Normal 4 6 6 2" xfId="6671"/>
    <cellStyle name="Normal 4 6 7" xfId="1470"/>
    <cellStyle name="Normal 4 6 7 2" xfId="7071"/>
    <cellStyle name="Normal 4 6 8" xfId="2030"/>
    <cellStyle name="Normal 4 6 8 2" xfId="7623"/>
    <cellStyle name="Normal 4 6 9" xfId="515"/>
    <cellStyle name="Normal 4 6 9 2" xfId="6135"/>
    <cellStyle name="Normal 4 7" xfId="107"/>
    <cellStyle name="Normal 4 7 10" xfId="3769"/>
    <cellStyle name="Normal 4 7 10 2" xfId="9271"/>
    <cellStyle name="Normal 4 7 11" xfId="3125"/>
    <cellStyle name="Normal 4 7 11 2" xfId="8671"/>
    <cellStyle name="Normal 4 7 12" xfId="3140"/>
    <cellStyle name="Normal 4 7 12 2" xfId="8686"/>
    <cellStyle name="Normal 4 7 13" xfId="4349"/>
    <cellStyle name="Normal 4 7 13 2" xfId="9816"/>
    <cellStyle name="Normal 4 7 14" xfId="4351"/>
    <cellStyle name="Normal 4 7 14 2" xfId="9818"/>
    <cellStyle name="Normal 4 7 15" xfId="5778"/>
    <cellStyle name="Normal 4 7 2" xfId="258"/>
    <cellStyle name="Normal 4 7 2 10" xfId="4707"/>
    <cellStyle name="Normal 4 7 2 10 2" xfId="10106"/>
    <cellStyle name="Normal 4 7 2 11" xfId="5353"/>
    <cellStyle name="Normal 4 7 2 11 2" xfId="10720"/>
    <cellStyle name="Normal 4 7 2 12" xfId="5574"/>
    <cellStyle name="Normal 4 7 2 12 2" xfId="10927"/>
    <cellStyle name="Normal 4 7 2 13" xfId="5906"/>
    <cellStyle name="Normal 4 7 2 2" xfId="741"/>
    <cellStyle name="Normal 4 7 2 2 2" xfId="6354"/>
    <cellStyle name="Normal 4 7 2 3" xfId="1146"/>
    <cellStyle name="Normal 4 7 2 3 2" xfId="6754"/>
    <cellStyle name="Normal 4 7 2 4" xfId="1553"/>
    <cellStyle name="Normal 4 7 2 4 2" xfId="7154"/>
    <cellStyle name="Normal 4 7 2 5" xfId="1956"/>
    <cellStyle name="Normal 4 7 2 5 2" xfId="7550"/>
    <cellStyle name="Normal 4 7 2 6" xfId="2362"/>
    <cellStyle name="Normal 4 7 2 6 2" xfId="7948"/>
    <cellStyle name="Normal 4 7 2 7" xfId="2761"/>
    <cellStyle name="Normal 4 7 2 7 2" xfId="8341"/>
    <cellStyle name="Normal 4 7 2 8" xfId="4043"/>
    <cellStyle name="Normal 4 7 2 8 2" xfId="9531"/>
    <cellStyle name="Normal 4 7 2 9" xfId="4021"/>
    <cellStyle name="Normal 4 7 2 9 2" xfId="9510"/>
    <cellStyle name="Normal 4 7 3" xfId="390"/>
    <cellStyle name="Normal 4 7 3 10" xfId="3903"/>
    <cellStyle name="Normal 4 7 3 10 2" xfId="9398"/>
    <cellStyle name="Normal 4 7 3 11" xfId="4555"/>
    <cellStyle name="Normal 4 7 3 11 2" xfId="10006"/>
    <cellStyle name="Normal 4 7 3 12" xfId="5344"/>
    <cellStyle name="Normal 4 7 3 12 2" xfId="10711"/>
    <cellStyle name="Normal 4 7 3 13" xfId="6033"/>
    <cellStyle name="Normal 4 7 3 2" xfId="873"/>
    <cellStyle name="Normal 4 7 3 2 2" xfId="6485"/>
    <cellStyle name="Normal 4 7 3 3" xfId="1278"/>
    <cellStyle name="Normal 4 7 3 3 2" xfId="6885"/>
    <cellStyle name="Normal 4 7 3 4" xfId="1685"/>
    <cellStyle name="Normal 4 7 3 4 2" xfId="7285"/>
    <cellStyle name="Normal 4 7 3 5" xfId="2088"/>
    <cellStyle name="Normal 4 7 3 5 2" xfId="7681"/>
    <cellStyle name="Normal 4 7 3 6" xfId="2494"/>
    <cellStyle name="Normal 4 7 3 6 2" xfId="8078"/>
    <cellStyle name="Normal 4 7 3 7" xfId="2892"/>
    <cellStyle name="Normal 4 7 3 7 2" xfId="8471"/>
    <cellStyle name="Normal 4 7 3 8" xfId="3496"/>
    <cellStyle name="Normal 4 7 3 8 2" xfId="9011"/>
    <cellStyle name="Normal 4 7 3 9" xfId="4836"/>
    <cellStyle name="Normal 4 7 3 9 2" xfId="10232"/>
    <cellStyle name="Normal 4 7 4" xfId="590"/>
    <cellStyle name="Normal 4 7 4 2" xfId="6204"/>
    <cellStyle name="Normal 4 7 5" xfId="995"/>
    <cellStyle name="Normal 4 7 5 2" xfId="6604"/>
    <cellStyle name="Normal 4 7 6" xfId="1402"/>
    <cellStyle name="Normal 4 7 6 2" xfId="7004"/>
    <cellStyle name="Normal 4 7 7" xfId="1807"/>
    <cellStyle name="Normal 4 7 7 2" xfId="7403"/>
    <cellStyle name="Normal 4 7 8" xfId="2212"/>
    <cellStyle name="Normal 4 7 8 2" xfId="7802"/>
    <cellStyle name="Normal 4 7 9" xfId="2623"/>
    <cellStyle name="Normal 4 7 9 2" xfId="8204"/>
    <cellStyle name="Normal 4 8" xfId="111"/>
    <cellStyle name="Normal 4 8 10" xfId="4285"/>
    <cellStyle name="Normal 4 8 10 2" xfId="9754"/>
    <cellStyle name="Normal 4 8 11" xfId="3250"/>
    <cellStyle name="Normal 4 8 11 2" xfId="8787"/>
    <cellStyle name="Normal 4 8 12" xfId="5115"/>
    <cellStyle name="Normal 4 8 12 2" xfId="10492"/>
    <cellStyle name="Normal 4 8 13" xfId="5401"/>
    <cellStyle name="Normal 4 8 13 2" xfId="10762"/>
    <cellStyle name="Normal 4 8 14" xfId="5599"/>
    <cellStyle name="Normal 4 8 14 2" xfId="10948"/>
    <cellStyle name="Normal 4 8 15" xfId="5782"/>
    <cellStyle name="Normal 4 8 2" xfId="262"/>
    <cellStyle name="Normal 4 8 2 10" xfId="5321"/>
    <cellStyle name="Normal 4 8 2 10 2" xfId="10689"/>
    <cellStyle name="Normal 4 8 2 11" xfId="5549"/>
    <cellStyle name="Normal 4 8 2 11 2" xfId="10903"/>
    <cellStyle name="Normal 4 8 2 12" xfId="5685"/>
    <cellStyle name="Normal 4 8 2 12 2" xfId="11030"/>
    <cellStyle name="Normal 4 8 2 13" xfId="5910"/>
    <cellStyle name="Normal 4 8 2 2" xfId="745"/>
    <cellStyle name="Normal 4 8 2 2 2" xfId="6358"/>
    <cellStyle name="Normal 4 8 2 3" xfId="1150"/>
    <cellStyle name="Normal 4 8 2 3 2" xfId="6758"/>
    <cellStyle name="Normal 4 8 2 4" xfId="1557"/>
    <cellStyle name="Normal 4 8 2 4 2" xfId="7158"/>
    <cellStyle name="Normal 4 8 2 5" xfId="1960"/>
    <cellStyle name="Normal 4 8 2 5 2" xfId="7554"/>
    <cellStyle name="Normal 4 8 2 6" xfId="2366"/>
    <cellStyle name="Normal 4 8 2 6 2" xfId="7952"/>
    <cellStyle name="Normal 4 8 2 7" xfId="2765"/>
    <cellStyle name="Normal 4 8 2 7 2" xfId="8345"/>
    <cellStyle name="Normal 4 8 2 8" xfId="4542"/>
    <cellStyle name="Normal 4 8 2 8 2" xfId="9994"/>
    <cellStyle name="Normal 4 8 2 9" xfId="2857"/>
    <cellStyle name="Normal 4 8 2 9 2" xfId="8436"/>
    <cellStyle name="Normal 4 8 3" xfId="394"/>
    <cellStyle name="Normal 4 8 3 10" xfId="3039"/>
    <cellStyle name="Normal 4 8 3 10 2" xfId="8592"/>
    <cellStyle name="Normal 4 8 3 11" xfId="4570"/>
    <cellStyle name="Normal 4 8 3 11 2" xfId="10021"/>
    <cellStyle name="Normal 4 8 3 12" xfId="5199"/>
    <cellStyle name="Normal 4 8 3 12 2" xfId="10573"/>
    <cellStyle name="Normal 4 8 3 13" xfId="6037"/>
    <cellStyle name="Normal 4 8 3 2" xfId="877"/>
    <cellStyle name="Normal 4 8 3 2 2" xfId="6489"/>
    <cellStyle name="Normal 4 8 3 3" xfId="1282"/>
    <cellStyle name="Normal 4 8 3 3 2" xfId="6889"/>
    <cellStyle name="Normal 4 8 3 4" xfId="1689"/>
    <cellStyle name="Normal 4 8 3 4 2" xfId="7289"/>
    <cellStyle name="Normal 4 8 3 5" xfId="2092"/>
    <cellStyle name="Normal 4 8 3 5 2" xfId="7685"/>
    <cellStyle name="Normal 4 8 3 6" xfId="2498"/>
    <cellStyle name="Normal 4 8 3 6 2" xfId="8082"/>
    <cellStyle name="Normal 4 8 3 7" xfId="2896"/>
    <cellStyle name="Normal 4 8 3 7 2" xfId="8475"/>
    <cellStyle name="Normal 4 8 3 8" xfId="3744"/>
    <cellStyle name="Normal 4 8 3 8 2" xfId="9247"/>
    <cellStyle name="Normal 4 8 3 9" xfId="3819"/>
    <cellStyle name="Normal 4 8 3 9 2" xfId="9317"/>
    <cellStyle name="Normal 4 8 4" xfId="594"/>
    <cellStyle name="Normal 4 8 4 2" xfId="6208"/>
    <cellStyle name="Normal 4 8 5" xfId="999"/>
    <cellStyle name="Normal 4 8 5 2" xfId="6608"/>
    <cellStyle name="Normal 4 8 6" xfId="1406"/>
    <cellStyle name="Normal 4 8 6 2" xfId="7008"/>
    <cellStyle name="Normal 4 8 7" xfId="1811"/>
    <cellStyle name="Normal 4 8 7 2" xfId="7407"/>
    <cellStyle name="Normal 4 8 8" xfId="2216"/>
    <cellStyle name="Normal 4 8 8 2" xfId="7806"/>
    <cellStyle name="Normal 4 8 9" xfId="2627"/>
    <cellStyle name="Normal 4 8 9 2" xfId="8208"/>
    <cellStyle name="Normal 4 9" xfId="128"/>
    <cellStyle name="Normal 4 9 10" xfId="4288"/>
    <cellStyle name="Normal 4 9 10 2" xfId="9757"/>
    <cellStyle name="Normal 4 9 11" xfId="3699"/>
    <cellStyle name="Normal 4 9 11 2" xfId="9203"/>
    <cellStyle name="Normal 4 9 12" xfId="5117"/>
    <cellStyle name="Normal 4 9 12 2" xfId="10494"/>
    <cellStyle name="Normal 4 9 13" xfId="5402"/>
    <cellStyle name="Normal 4 9 13 2" xfId="10763"/>
    <cellStyle name="Normal 4 9 14" xfId="5600"/>
    <cellStyle name="Normal 4 9 14 2" xfId="10949"/>
    <cellStyle name="Normal 4 9 15" xfId="5794"/>
    <cellStyle name="Normal 4 9 2" xfId="274"/>
    <cellStyle name="Normal 4 9 2 10" xfId="3418"/>
    <cellStyle name="Normal 4 9 2 10 2" xfId="8942"/>
    <cellStyle name="Normal 4 9 2 11" xfId="3142"/>
    <cellStyle name="Normal 4 9 2 11 2" xfId="8688"/>
    <cellStyle name="Normal 4 9 2 12" xfId="4821"/>
    <cellStyle name="Normal 4 9 2 12 2" xfId="10218"/>
    <cellStyle name="Normal 4 9 2 13" xfId="5922"/>
    <cellStyle name="Normal 4 9 2 2" xfId="757"/>
    <cellStyle name="Normal 4 9 2 2 2" xfId="6370"/>
    <cellStyle name="Normal 4 9 2 3" xfId="1162"/>
    <cellStyle name="Normal 4 9 2 3 2" xfId="6770"/>
    <cellStyle name="Normal 4 9 2 4" xfId="1569"/>
    <cellStyle name="Normal 4 9 2 4 2" xfId="7170"/>
    <cellStyle name="Normal 4 9 2 5" xfId="1972"/>
    <cellStyle name="Normal 4 9 2 5 2" xfId="7566"/>
    <cellStyle name="Normal 4 9 2 6" xfId="2378"/>
    <cellStyle name="Normal 4 9 2 6 2" xfId="7964"/>
    <cellStyle name="Normal 4 9 2 7" xfId="2777"/>
    <cellStyle name="Normal 4 9 2 7 2" xfId="8357"/>
    <cellStyle name="Normal 4 9 2 8" xfId="3761"/>
    <cellStyle name="Normal 4 9 2 8 2" xfId="9263"/>
    <cellStyle name="Normal 4 9 2 9" xfId="3618"/>
    <cellStyle name="Normal 4 9 2 9 2" xfId="9126"/>
    <cellStyle name="Normal 4 9 3" xfId="406"/>
    <cellStyle name="Normal 4 9 3 10" xfId="4872"/>
    <cellStyle name="Normal 4 9 3 10 2" xfId="10266"/>
    <cellStyle name="Normal 4 9 3 11" xfId="4729"/>
    <cellStyle name="Normal 4 9 3 11 2" xfId="10127"/>
    <cellStyle name="Normal 4 9 3 12" xfId="4488"/>
    <cellStyle name="Normal 4 9 3 12 2" xfId="9943"/>
    <cellStyle name="Normal 4 9 3 13" xfId="6049"/>
    <cellStyle name="Normal 4 9 3 2" xfId="889"/>
    <cellStyle name="Normal 4 9 3 2 2" xfId="6501"/>
    <cellStyle name="Normal 4 9 3 3" xfId="1294"/>
    <cellStyle name="Normal 4 9 3 3 2" xfId="6901"/>
    <cellStyle name="Normal 4 9 3 4" xfId="1701"/>
    <cellStyle name="Normal 4 9 3 4 2" xfId="7301"/>
    <cellStyle name="Normal 4 9 3 5" xfId="2104"/>
    <cellStyle name="Normal 4 9 3 5 2" xfId="7697"/>
    <cellStyle name="Normal 4 9 3 6" xfId="2510"/>
    <cellStyle name="Normal 4 9 3 6 2" xfId="8094"/>
    <cellStyle name="Normal 4 9 3 7" xfId="2908"/>
    <cellStyle name="Normal 4 9 3 7 2" xfId="8487"/>
    <cellStyle name="Normal 4 9 3 8" xfId="3248"/>
    <cellStyle name="Normal 4 9 3 8 2" xfId="8785"/>
    <cellStyle name="Normal 4 9 3 9" xfId="2584"/>
    <cellStyle name="Normal 4 9 3 9 2" xfId="8166"/>
    <cellStyle name="Normal 4 9 4" xfId="611"/>
    <cellStyle name="Normal 4 9 4 2" xfId="6225"/>
    <cellStyle name="Normal 4 9 5" xfId="1016"/>
    <cellStyle name="Normal 4 9 5 2" xfId="6625"/>
    <cellStyle name="Normal 4 9 6" xfId="1423"/>
    <cellStyle name="Normal 4 9 6 2" xfId="7025"/>
    <cellStyle name="Normal 4 9 7" xfId="1827"/>
    <cellStyle name="Normal 4 9 7 2" xfId="7423"/>
    <cellStyle name="Normal 4 9 8" xfId="2233"/>
    <cellStyle name="Normal 4 9 8 2" xfId="7822"/>
    <cellStyle name="Normal 4 9 9" xfId="2641"/>
    <cellStyle name="Normal 4 9 9 2" xfId="8222"/>
    <cellStyle name="Normal 5" xfId="195"/>
    <cellStyle name="Normal 5 2" xfId="460"/>
    <cellStyle name="Normal 6" xfId="43"/>
    <cellStyle name="Normal 6 10" xfId="137"/>
    <cellStyle name="Normal 6 10 10" xfId="4367"/>
    <cellStyle name="Normal 6 10 10 2" xfId="9833"/>
    <cellStyle name="Normal 6 10 11" xfId="3523"/>
    <cellStyle name="Normal 6 10 11 2" xfId="9036"/>
    <cellStyle name="Normal 6 10 12" xfId="5177"/>
    <cellStyle name="Normal 6 10 12 2" xfId="10551"/>
    <cellStyle name="Normal 6 10 13" xfId="5445"/>
    <cellStyle name="Normal 6 10 13 2" xfId="10804"/>
    <cellStyle name="Normal 6 10 14" xfId="5624"/>
    <cellStyle name="Normal 6 10 14 2" xfId="10972"/>
    <cellStyle name="Normal 6 10 15" xfId="5802"/>
    <cellStyle name="Normal 6 10 2" xfId="282"/>
    <cellStyle name="Normal 6 10 2 10" xfId="5263"/>
    <cellStyle name="Normal 6 10 2 10 2" xfId="10634"/>
    <cellStyle name="Normal 6 10 2 11" xfId="5504"/>
    <cellStyle name="Normal 6 10 2 11 2" xfId="10861"/>
    <cellStyle name="Normal 6 10 2 12" xfId="5657"/>
    <cellStyle name="Normal 6 10 2 12 2" xfId="11003"/>
    <cellStyle name="Normal 6 10 2 13" xfId="5930"/>
    <cellStyle name="Normal 6 10 2 2" xfId="765"/>
    <cellStyle name="Normal 6 10 2 2 2" xfId="6378"/>
    <cellStyle name="Normal 6 10 2 3" xfId="1170"/>
    <cellStyle name="Normal 6 10 2 3 2" xfId="6778"/>
    <cellStyle name="Normal 6 10 2 4" xfId="1577"/>
    <cellStyle name="Normal 6 10 2 4 2" xfId="7178"/>
    <cellStyle name="Normal 6 10 2 5" xfId="1980"/>
    <cellStyle name="Normal 6 10 2 5 2" xfId="7574"/>
    <cellStyle name="Normal 6 10 2 6" xfId="2386"/>
    <cellStyle name="Normal 6 10 2 6 2" xfId="7972"/>
    <cellStyle name="Normal 6 10 2 7" xfId="2785"/>
    <cellStyle name="Normal 6 10 2 7 2" xfId="8365"/>
    <cellStyle name="Normal 6 10 2 8" xfId="4468"/>
    <cellStyle name="Normal 6 10 2 8 2" xfId="9925"/>
    <cellStyle name="Normal 6 10 2 9" xfId="4141"/>
    <cellStyle name="Normal 6 10 2 9 2" xfId="9621"/>
    <cellStyle name="Normal 6 10 3" xfId="414"/>
    <cellStyle name="Normal 6 10 3 10" xfId="5094"/>
    <cellStyle name="Normal 6 10 3 10 2" xfId="10473"/>
    <cellStyle name="Normal 6 10 3 11" xfId="5372"/>
    <cellStyle name="Normal 6 10 3 11 2" xfId="10735"/>
    <cellStyle name="Normal 6 10 3 12" xfId="5583"/>
    <cellStyle name="Normal 6 10 3 12 2" xfId="10933"/>
    <cellStyle name="Normal 6 10 3 13" xfId="6057"/>
    <cellStyle name="Normal 6 10 3 2" xfId="897"/>
    <cellStyle name="Normal 6 10 3 2 2" xfId="6509"/>
    <cellStyle name="Normal 6 10 3 3" xfId="1302"/>
    <cellStyle name="Normal 6 10 3 3 2" xfId="6909"/>
    <cellStyle name="Normal 6 10 3 4" xfId="1709"/>
    <cellStyle name="Normal 6 10 3 4 2" xfId="7309"/>
    <cellStyle name="Normal 6 10 3 5" xfId="2112"/>
    <cellStyle name="Normal 6 10 3 5 2" xfId="7705"/>
    <cellStyle name="Normal 6 10 3 6" xfId="2518"/>
    <cellStyle name="Normal 6 10 3 6 2" xfId="8102"/>
    <cellStyle name="Normal 6 10 3 7" xfId="2916"/>
    <cellStyle name="Normal 6 10 3 7 2" xfId="8495"/>
    <cellStyle name="Normal 6 10 3 8" xfId="3937"/>
    <cellStyle name="Normal 6 10 3 8 2" xfId="9430"/>
    <cellStyle name="Normal 6 10 3 9" xfId="4382"/>
    <cellStyle name="Normal 6 10 3 9 2" xfId="9847"/>
    <cellStyle name="Normal 6 10 4" xfId="620"/>
    <cellStyle name="Normal 6 10 4 2" xfId="6234"/>
    <cellStyle name="Normal 6 10 5" xfId="1025"/>
    <cellStyle name="Normal 6 10 5 2" xfId="6634"/>
    <cellStyle name="Normal 6 10 6" xfId="1432"/>
    <cellStyle name="Normal 6 10 6 2" xfId="7034"/>
    <cellStyle name="Normal 6 10 7" xfId="1836"/>
    <cellStyle name="Normal 6 10 7 2" xfId="7432"/>
    <cellStyle name="Normal 6 10 8" xfId="2242"/>
    <cellStyle name="Normal 6 10 8 2" xfId="7831"/>
    <cellStyle name="Normal 6 10 9" xfId="2649"/>
    <cellStyle name="Normal 6 10 9 2" xfId="8230"/>
    <cellStyle name="Normal 6 11" xfId="144"/>
    <cellStyle name="Normal 6 11 10" xfId="3969"/>
    <cellStyle name="Normal 6 11 10 2" xfId="9461"/>
    <cellStyle name="Normal 6 11 11" xfId="4272"/>
    <cellStyle name="Normal 6 11 11 2" xfId="9742"/>
    <cellStyle name="Normal 6 11 12" xfId="4355"/>
    <cellStyle name="Normal 6 11 12 2" xfId="9822"/>
    <cellStyle name="Normal 6 11 13" xfId="5348"/>
    <cellStyle name="Normal 6 11 13 2" xfId="10715"/>
    <cellStyle name="Normal 6 11 14" xfId="5570"/>
    <cellStyle name="Normal 6 11 14 2" xfId="10923"/>
    <cellStyle name="Normal 6 11 15" xfId="5808"/>
    <cellStyle name="Normal 6 11 2" xfId="288"/>
    <cellStyle name="Normal 6 11 2 10" xfId="4850"/>
    <cellStyle name="Normal 6 11 2 10 2" xfId="10246"/>
    <cellStyle name="Normal 6 11 2 11" xfId="3456"/>
    <cellStyle name="Normal 6 11 2 11 2" xfId="8975"/>
    <cellStyle name="Normal 6 11 2 12" xfId="5291"/>
    <cellStyle name="Normal 6 11 2 12 2" xfId="10660"/>
    <cellStyle name="Normal 6 11 2 13" xfId="5936"/>
    <cellStyle name="Normal 6 11 2 2" xfId="771"/>
    <cellStyle name="Normal 6 11 2 2 2" xfId="6384"/>
    <cellStyle name="Normal 6 11 2 3" xfId="1176"/>
    <cellStyle name="Normal 6 11 2 3 2" xfId="6784"/>
    <cellStyle name="Normal 6 11 2 4" xfId="1583"/>
    <cellStyle name="Normal 6 11 2 4 2" xfId="7184"/>
    <cellStyle name="Normal 6 11 2 5" xfId="1986"/>
    <cellStyle name="Normal 6 11 2 5 2" xfId="7580"/>
    <cellStyle name="Normal 6 11 2 6" xfId="2392"/>
    <cellStyle name="Normal 6 11 2 6 2" xfId="7978"/>
    <cellStyle name="Normal 6 11 2 7" xfId="2791"/>
    <cellStyle name="Normal 6 11 2 7 2" xfId="8371"/>
    <cellStyle name="Normal 6 11 2 8" xfId="4062"/>
    <cellStyle name="Normal 6 11 2 8 2" xfId="9550"/>
    <cellStyle name="Normal 6 11 2 9" xfId="4128"/>
    <cellStyle name="Normal 6 11 2 9 2" xfId="9611"/>
    <cellStyle name="Normal 6 11 3" xfId="420"/>
    <cellStyle name="Normal 6 11 3 10" xfId="2586"/>
    <cellStyle name="Normal 6 11 3 10 2" xfId="8168"/>
    <cellStyle name="Normal 6 11 3 11" xfId="4709"/>
    <cellStyle name="Normal 6 11 3 11 2" xfId="10108"/>
    <cellStyle name="Normal 6 11 3 12" xfId="5009"/>
    <cellStyle name="Normal 6 11 3 12 2" xfId="10396"/>
    <cellStyle name="Normal 6 11 3 13" xfId="6063"/>
    <cellStyle name="Normal 6 11 3 2" xfId="903"/>
    <cellStyle name="Normal 6 11 3 2 2" xfId="6515"/>
    <cellStyle name="Normal 6 11 3 3" xfId="1308"/>
    <cellStyle name="Normal 6 11 3 3 2" xfId="6915"/>
    <cellStyle name="Normal 6 11 3 4" xfId="1715"/>
    <cellStyle name="Normal 6 11 3 4 2" xfId="7315"/>
    <cellStyle name="Normal 6 11 3 5" xfId="2118"/>
    <cellStyle name="Normal 6 11 3 5 2" xfId="7711"/>
    <cellStyle name="Normal 6 11 3 6" xfId="2524"/>
    <cellStyle name="Normal 6 11 3 6 2" xfId="8108"/>
    <cellStyle name="Normal 6 11 3 7" xfId="2922"/>
    <cellStyle name="Normal 6 11 3 7 2" xfId="8501"/>
    <cellStyle name="Normal 6 11 3 8" xfId="3533"/>
    <cellStyle name="Normal 6 11 3 8 2" xfId="9046"/>
    <cellStyle name="Normal 6 11 3 9" xfId="4827"/>
    <cellStyle name="Normal 6 11 3 9 2" xfId="10223"/>
    <cellStyle name="Normal 6 11 4" xfId="627"/>
    <cellStyle name="Normal 6 11 4 2" xfId="6241"/>
    <cellStyle name="Normal 6 11 5" xfId="1032"/>
    <cellStyle name="Normal 6 11 5 2" xfId="6641"/>
    <cellStyle name="Normal 6 11 6" xfId="1439"/>
    <cellStyle name="Normal 6 11 6 2" xfId="7041"/>
    <cellStyle name="Normal 6 11 7" xfId="1843"/>
    <cellStyle name="Normal 6 11 7 2" xfId="7439"/>
    <cellStyle name="Normal 6 11 8" xfId="2249"/>
    <cellStyle name="Normal 6 11 8 2" xfId="7837"/>
    <cellStyle name="Normal 6 11 9" xfId="2656"/>
    <cellStyle name="Normal 6 11 9 2" xfId="8237"/>
    <cellStyle name="Normal 6 12" xfId="174"/>
    <cellStyle name="Normal 6 12 10" xfId="3904"/>
    <cellStyle name="Normal 6 12 10 2" xfId="9399"/>
    <cellStyle name="Normal 6 12 11" xfId="3097"/>
    <cellStyle name="Normal 6 12 11 2" xfId="8644"/>
    <cellStyle name="Normal 6 12 12" xfId="4934"/>
    <cellStyle name="Normal 6 12 12 2" xfId="10327"/>
    <cellStyle name="Normal 6 12 13" xfId="4917"/>
    <cellStyle name="Normal 6 12 13 2" xfId="10310"/>
    <cellStyle name="Normal 6 12 14" xfId="3624"/>
    <cellStyle name="Normal 6 12 14 2" xfId="9132"/>
    <cellStyle name="Normal 6 12 15" xfId="5831"/>
    <cellStyle name="Normal 6 12 2" xfId="312"/>
    <cellStyle name="Normal 6 12 2 10" xfId="5237"/>
    <cellStyle name="Normal 6 12 2 10 2" xfId="10610"/>
    <cellStyle name="Normal 6 12 2 11" xfId="5484"/>
    <cellStyle name="Normal 6 12 2 11 2" xfId="10842"/>
    <cellStyle name="Normal 6 12 2 12" xfId="5645"/>
    <cellStyle name="Normal 6 12 2 12 2" xfId="10992"/>
    <cellStyle name="Normal 6 12 2 13" xfId="5959"/>
    <cellStyle name="Normal 6 12 2 2" xfId="795"/>
    <cellStyle name="Normal 6 12 2 2 2" xfId="6407"/>
    <cellStyle name="Normal 6 12 2 3" xfId="1200"/>
    <cellStyle name="Normal 6 12 2 3 2" xfId="6807"/>
    <cellStyle name="Normal 6 12 2 4" xfId="1607"/>
    <cellStyle name="Normal 6 12 2 4 2" xfId="7207"/>
    <cellStyle name="Normal 6 12 2 5" xfId="2010"/>
    <cellStyle name="Normal 6 12 2 5 2" xfId="7603"/>
    <cellStyle name="Normal 6 12 2 6" xfId="2416"/>
    <cellStyle name="Normal 6 12 2 6 2" xfId="8001"/>
    <cellStyle name="Normal 6 12 2 7" xfId="2815"/>
    <cellStyle name="Normal 6 12 2 7 2" xfId="8394"/>
    <cellStyle name="Normal 6 12 2 8" xfId="4438"/>
    <cellStyle name="Normal 6 12 2 8 2" xfId="9899"/>
    <cellStyle name="Normal 6 12 2 9" xfId="4435"/>
    <cellStyle name="Normal 6 12 2 9 2" xfId="9896"/>
    <cellStyle name="Normal 6 12 3" xfId="444"/>
    <cellStyle name="Normal 6 12 3 10" xfId="5067"/>
    <cellStyle name="Normal 6 12 3 10 2" xfId="10449"/>
    <cellStyle name="Normal 6 12 3 11" xfId="3423"/>
    <cellStyle name="Normal 6 12 3 11 2" xfId="8947"/>
    <cellStyle name="Normal 6 12 3 12" xfId="5226"/>
    <cellStyle name="Normal 6 12 3 12 2" xfId="10599"/>
    <cellStyle name="Normal 6 12 3 13" xfId="6086"/>
    <cellStyle name="Normal 6 12 3 2" xfId="927"/>
    <cellStyle name="Normal 6 12 3 2 2" xfId="6539"/>
    <cellStyle name="Normal 6 12 3 3" xfId="1332"/>
    <cellStyle name="Normal 6 12 3 3 2" xfId="6939"/>
    <cellStyle name="Normal 6 12 3 4" xfId="1739"/>
    <cellStyle name="Normal 6 12 3 4 2" xfId="7339"/>
    <cellStyle name="Normal 6 12 3 5" xfId="2142"/>
    <cellStyle name="Normal 6 12 3 5 2" xfId="7735"/>
    <cellStyle name="Normal 6 12 3 6" xfId="2548"/>
    <cellStyle name="Normal 6 12 3 6 2" xfId="8132"/>
    <cellStyle name="Normal 6 12 3 7" xfId="2946"/>
    <cellStyle name="Normal 6 12 3 7 2" xfId="8525"/>
    <cellStyle name="Normal 6 12 3 8" xfId="3924"/>
    <cellStyle name="Normal 6 12 3 8 2" xfId="9417"/>
    <cellStyle name="Normal 6 12 3 9" xfId="3207"/>
    <cellStyle name="Normal 6 12 3 9 2" xfId="8747"/>
    <cellStyle name="Normal 6 12 4" xfId="657"/>
    <cellStyle name="Normal 6 12 4 2" xfId="6270"/>
    <cellStyle name="Normal 6 12 5" xfId="1062"/>
    <cellStyle name="Normal 6 12 5 2" xfId="6670"/>
    <cellStyle name="Normal 6 12 6" xfId="1469"/>
    <cellStyle name="Normal 6 12 6 2" xfId="7070"/>
    <cellStyle name="Normal 6 12 7" xfId="1873"/>
    <cellStyle name="Normal 6 12 7 2" xfId="7468"/>
    <cellStyle name="Normal 6 12 8" xfId="2278"/>
    <cellStyle name="Normal 6 12 8 2" xfId="7864"/>
    <cellStyle name="Normal 6 12 9" xfId="2682"/>
    <cellStyle name="Normal 6 12 9 2" xfId="8262"/>
    <cellStyle name="Normal 6 13" xfId="181"/>
    <cellStyle name="Normal 6 13 10" xfId="3199"/>
    <cellStyle name="Normal 6 13 10 2" xfId="8739"/>
    <cellStyle name="Normal 6 13 11" xfId="2580"/>
    <cellStyle name="Normal 6 13 11 2" xfId="8162"/>
    <cellStyle name="Normal 6 13 12" xfId="3748"/>
    <cellStyle name="Normal 6 13 12 2" xfId="9251"/>
    <cellStyle name="Normal 6 13 13" xfId="2983"/>
    <cellStyle name="Normal 6 13 13 2" xfId="8561"/>
    <cellStyle name="Normal 6 13 14" xfId="5129"/>
    <cellStyle name="Normal 6 13 14 2" xfId="10505"/>
    <cellStyle name="Normal 6 13 15" xfId="5835"/>
    <cellStyle name="Normal 6 13 2" xfId="316"/>
    <cellStyle name="Normal 6 13 2 10" xfId="3864"/>
    <cellStyle name="Normal 6 13 2 10 2" xfId="9362"/>
    <cellStyle name="Normal 6 13 2 11" xfId="4946"/>
    <cellStyle name="Normal 6 13 2 11 2" xfId="10337"/>
    <cellStyle name="Normal 6 13 2 12" xfId="4210"/>
    <cellStyle name="Normal 6 13 2 12 2" xfId="9682"/>
    <cellStyle name="Normal 6 13 2 13" xfId="5963"/>
    <cellStyle name="Normal 6 13 2 2" xfId="799"/>
    <cellStyle name="Normal 6 13 2 2 2" xfId="6411"/>
    <cellStyle name="Normal 6 13 2 3" xfId="1204"/>
    <cellStyle name="Normal 6 13 2 3 2" xfId="6811"/>
    <cellStyle name="Normal 6 13 2 4" xfId="1611"/>
    <cellStyle name="Normal 6 13 2 4 2" xfId="7211"/>
    <cellStyle name="Normal 6 13 2 5" xfId="2014"/>
    <cellStyle name="Normal 6 13 2 5 2" xfId="7607"/>
    <cellStyle name="Normal 6 13 2 6" xfId="2420"/>
    <cellStyle name="Normal 6 13 2 6 2" xfId="8005"/>
    <cellStyle name="Normal 6 13 2 7" xfId="2819"/>
    <cellStyle name="Normal 6 13 2 7 2" xfId="8398"/>
    <cellStyle name="Normal 6 13 2 8" xfId="3234"/>
    <cellStyle name="Normal 6 13 2 8 2" xfId="8771"/>
    <cellStyle name="Normal 6 13 2 9" xfId="2571"/>
    <cellStyle name="Normal 6 13 2 9 2" xfId="8153"/>
    <cellStyle name="Normal 6 13 3" xfId="448"/>
    <cellStyle name="Normal 6 13 3 10" xfId="4428"/>
    <cellStyle name="Normal 6 13 3 10 2" xfId="9889"/>
    <cellStyle name="Normal 6 13 3 11" xfId="4951"/>
    <cellStyle name="Normal 6 13 3 11 2" xfId="10340"/>
    <cellStyle name="Normal 6 13 3 12" xfId="3473"/>
    <cellStyle name="Normal 6 13 3 12 2" xfId="8991"/>
    <cellStyle name="Normal 6 13 3 13" xfId="6090"/>
    <cellStyle name="Normal 6 13 3 2" xfId="931"/>
    <cellStyle name="Normal 6 13 3 2 2" xfId="6543"/>
    <cellStyle name="Normal 6 13 3 3" xfId="1336"/>
    <cellStyle name="Normal 6 13 3 3 2" xfId="6943"/>
    <cellStyle name="Normal 6 13 3 4" xfId="1743"/>
    <cellStyle name="Normal 6 13 3 4 2" xfId="7343"/>
    <cellStyle name="Normal 6 13 3 5" xfId="2146"/>
    <cellStyle name="Normal 6 13 3 5 2" xfId="7739"/>
    <cellStyle name="Normal 6 13 3 6" xfId="2552"/>
    <cellStyle name="Normal 6 13 3 6 2" xfId="8136"/>
    <cellStyle name="Normal 6 13 3 7" xfId="2950"/>
    <cellStyle name="Normal 6 13 3 7 2" xfId="8529"/>
    <cellStyle name="Normal 6 13 3 8" xfId="4132"/>
    <cellStyle name="Normal 6 13 3 8 2" xfId="9613"/>
    <cellStyle name="Normal 6 13 3 9" xfId="2961"/>
    <cellStyle name="Normal 6 13 3 9 2" xfId="8540"/>
    <cellStyle name="Normal 6 13 4" xfId="664"/>
    <cellStyle name="Normal 6 13 4 2" xfId="6277"/>
    <cellStyle name="Normal 6 13 5" xfId="1069"/>
    <cellStyle name="Normal 6 13 5 2" xfId="6677"/>
    <cellStyle name="Normal 6 13 6" xfId="1476"/>
    <cellStyle name="Normal 6 13 6 2" xfId="7077"/>
    <cellStyle name="Normal 6 13 7" xfId="1880"/>
    <cellStyle name="Normal 6 13 7 2" xfId="7475"/>
    <cellStyle name="Normal 6 13 8" xfId="2285"/>
    <cellStyle name="Normal 6 13 8 2" xfId="7871"/>
    <cellStyle name="Normal 6 13 9" xfId="2688"/>
    <cellStyle name="Normal 6 13 9 2" xfId="8268"/>
    <cellStyle name="Normal 6 14" xfId="203"/>
    <cellStyle name="Normal 6 14 10" xfId="3551"/>
    <cellStyle name="Normal 6 14 10 2" xfId="9063"/>
    <cellStyle name="Normal 6 14 11" xfId="5346"/>
    <cellStyle name="Normal 6 14 11 2" xfId="10713"/>
    <cellStyle name="Normal 6 14 12" xfId="5568"/>
    <cellStyle name="Normal 6 14 12 2" xfId="10921"/>
    <cellStyle name="Normal 6 14 13" xfId="5853"/>
    <cellStyle name="Normal 6 14 2" xfId="686"/>
    <cellStyle name="Normal 6 14 2 2" xfId="6299"/>
    <cellStyle name="Normal 6 14 3" xfId="1091"/>
    <cellStyle name="Normal 6 14 3 2" xfId="6699"/>
    <cellStyle name="Normal 6 14 4" xfId="1498"/>
    <cellStyle name="Normal 6 14 4 2" xfId="7099"/>
    <cellStyle name="Normal 6 14 5" xfId="1901"/>
    <cellStyle name="Normal 6 14 5 2" xfId="7495"/>
    <cellStyle name="Normal 6 14 6" xfId="2307"/>
    <cellStyle name="Normal 6 14 6 2" xfId="7893"/>
    <cellStyle name="Normal 6 14 7" xfId="2708"/>
    <cellStyle name="Normal 6 14 7 2" xfId="8288"/>
    <cellStyle name="Normal 6 14 8" xfId="4214"/>
    <cellStyle name="Normal 6 14 8 2" xfId="9686"/>
    <cellStyle name="Normal 6 14 9" xfId="3616"/>
    <cellStyle name="Normal 6 14 9 2" xfId="9124"/>
    <cellStyle name="Normal 6 15" xfId="335"/>
    <cellStyle name="Normal 6 15 10" xfId="4718"/>
    <cellStyle name="Normal 6 15 10 2" xfId="10117"/>
    <cellStyle name="Normal 6 15 11" xfId="4206"/>
    <cellStyle name="Normal 6 15 11 2" xfId="9679"/>
    <cellStyle name="Normal 6 15 12" xfId="5324"/>
    <cellStyle name="Normal 6 15 12 2" xfId="10692"/>
    <cellStyle name="Normal 6 15 13" xfId="5980"/>
    <cellStyle name="Normal 6 15 2" xfId="818"/>
    <cellStyle name="Normal 6 15 2 2" xfId="6430"/>
    <cellStyle name="Normal 6 15 3" xfId="1223"/>
    <cellStyle name="Normal 6 15 3 2" xfId="6830"/>
    <cellStyle name="Normal 6 15 4" xfId="1630"/>
    <cellStyle name="Normal 6 15 4 2" xfId="7230"/>
    <cellStyle name="Normal 6 15 5" xfId="2033"/>
    <cellStyle name="Normal 6 15 5 2" xfId="7626"/>
    <cellStyle name="Normal 6 15 6" xfId="2439"/>
    <cellStyle name="Normal 6 15 6 2" xfId="8023"/>
    <cellStyle name="Normal 6 15 7" xfId="2837"/>
    <cellStyle name="Normal 6 15 7 2" xfId="8416"/>
    <cellStyle name="Normal 6 15 8" xfId="3396"/>
    <cellStyle name="Normal 6 15 8 2" xfId="8922"/>
    <cellStyle name="Normal 6 15 9" xfId="4974"/>
    <cellStyle name="Normal 6 15 9 2" xfId="10362"/>
    <cellStyle name="Normal 6 16" xfId="526"/>
    <cellStyle name="Normal 6 16 2" xfId="6145"/>
    <cellStyle name="Normal 6 17" xfId="814"/>
    <cellStyle name="Normal 6 17 2" xfId="6426"/>
    <cellStyle name="Normal 6 18" xfId="1219"/>
    <cellStyle name="Normal 6 18 2" xfId="6826"/>
    <cellStyle name="Normal 6 19" xfId="1626"/>
    <cellStyle name="Normal 6 19 2" xfId="7226"/>
    <cellStyle name="Normal 6 2" xfId="72"/>
    <cellStyle name="Normal 6 2 10" xfId="3844"/>
    <cellStyle name="Normal 6 2 10 2" xfId="9342"/>
    <cellStyle name="Normal 6 2 11" xfId="3247"/>
    <cellStyle name="Normal 6 2 11 2" xfId="8784"/>
    <cellStyle name="Normal 6 2 12" xfId="3786"/>
    <cellStyle name="Normal 6 2 12 2" xfId="9287"/>
    <cellStyle name="Normal 6 2 13" xfId="4943"/>
    <cellStyle name="Normal 6 2 13 2" xfId="10335"/>
    <cellStyle name="Normal 6 2 14" xfId="4316"/>
    <cellStyle name="Normal 6 2 14 2" xfId="9783"/>
    <cellStyle name="Normal 6 2 15" xfId="5747"/>
    <cellStyle name="Normal 6 2 2" xfId="226"/>
    <cellStyle name="Normal 6 2 2 10" xfId="4936"/>
    <cellStyle name="Normal 6 2 2 10 2" xfId="10329"/>
    <cellStyle name="Normal 6 2 2 11" xfId="4107"/>
    <cellStyle name="Normal 6 2 2 11 2" xfId="9591"/>
    <cellStyle name="Normal 6 2 2 12" xfId="3973"/>
    <cellStyle name="Normal 6 2 2 12 2" xfId="9465"/>
    <cellStyle name="Normal 6 2 2 13" xfId="5875"/>
    <cellStyle name="Normal 6 2 2 2" xfId="709"/>
    <cellStyle name="Normal 6 2 2 2 2" xfId="6322"/>
    <cellStyle name="Normal 6 2 2 3" xfId="1114"/>
    <cellStyle name="Normal 6 2 2 3 2" xfId="6722"/>
    <cellStyle name="Normal 6 2 2 4" xfId="1521"/>
    <cellStyle name="Normal 6 2 2 4 2" xfId="7122"/>
    <cellStyle name="Normal 6 2 2 5" xfId="1924"/>
    <cellStyle name="Normal 6 2 2 5 2" xfId="7518"/>
    <cellStyle name="Normal 6 2 2 6" xfId="2330"/>
    <cellStyle name="Normal 6 2 2 6 2" xfId="7916"/>
    <cellStyle name="Normal 6 2 2 7" xfId="2730"/>
    <cellStyle name="Normal 6 2 2 7 2" xfId="8310"/>
    <cellStyle name="Normal 6 2 2 8" xfId="3200"/>
    <cellStyle name="Normal 6 2 2 8 2" xfId="8740"/>
    <cellStyle name="Normal 6 2 2 9" xfId="2834"/>
    <cellStyle name="Normal 6 2 2 9 2" xfId="8413"/>
    <cellStyle name="Normal 6 2 3" xfId="358"/>
    <cellStyle name="Normal 6 2 3 10" xfId="3946"/>
    <cellStyle name="Normal 6 2 3 10 2" xfId="9439"/>
    <cellStyle name="Normal 6 2 3 11" xfId="3544"/>
    <cellStyle name="Normal 6 2 3 11 2" xfId="9056"/>
    <cellStyle name="Normal 6 2 3 12" xfId="4909"/>
    <cellStyle name="Normal 6 2 3 12 2" xfId="10302"/>
    <cellStyle name="Normal 6 2 3 13" xfId="6002"/>
    <cellStyle name="Normal 6 2 3 2" xfId="841"/>
    <cellStyle name="Normal 6 2 3 2 2" xfId="6453"/>
    <cellStyle name="Normal 6 2 3 3" xfId="1246"/>
    <cellStyle name="Normal 6 2 3 3 2" xfId="6853"/>
    <cellStyle name="Normal 6 2 3 4" xfId="1653"/>
    <cellStyle name="Normal 6 2 3 4 2" xfId="7253"/>
    <cellStyle name="Normal 6 2 3 5" xfId="2056"/>
    <cellStyle name="Normal 6 2 3 5 2" xfId="7649"/>
    <cellStyle name="Normal 6 2 3 6" xfId="2462"/>
    <cellStyle name="Normal 6 2 3 6 2" xfId="8046"/>
    <cellStyle name="Normal 6 2 3 7" xfId="2860"/>
    <cellStyle name="Normal 6 2 3 7 2" xfId="8439"/>
    <cellStyle name="Normal 6 2 3 8" xfId="4124"/>
    <cellStyle name="Normal 6 2 3 8 2" xfId="9607"/>
    <cellStyle name="Normal 6 2 3 9" xfId="3747"/>
    <cellStyle name="Normal 6 2 3 9 2" xfId="9250"/>
    <cellStyle name="Normal 6 2 4" xfId="555"/>
    <cellStyle name="Normal 6 2 4 2" xfId="6172"/>
    <cellStyle name="Normal 6 2 5" xfId="522"/>
    <cellStyle name="Normal 6 2 5 2" xfId="6142"/>
    <cellStyle name="Normal 6 2 6" xfId="962"/>
    <cellStyle name="Normal 6 2 6 2" xfId="6572"/>
    <cellStyle name="Normal 6 2 7" xfId="1367"/>
    <cellStyle name="Normal 6 2 7 2" xfId="6972"/>
    <cellStyle name="Normal 6 2 8" xfId="1448"/>
    <cellStyle name="Normal 6 2 8 2" xfId="7050"/>
    <cellStyle name="Normal 6 2 9" xfId="2588"/>
    <cellStyle name="Normal 6 2 9 2" xfId="8170"/>
    <cellStyle name="Normal 6 20" xfId="1840"/>
    <cellStyle name="Normal 6 20 2" xfId="7436"/>
    <cellStyle name="Normal 6 21" xfId="2280"/>
    <cellStyle name="Normal 6 21 2" xfId="7866"/>
    <cellStyle name="Normal 6 22" xfId="3574"/>
    <cellStyle name="Normal 6 22 2" xfId="9085"/>
    <cellStyle name="Normal 6 23" xfId="4855"/>
    <cellStyle name="Normal 6 23 2" xfId="10250"/>
    <cellStyle name="Normal 6 24" xfId="4879"/>
    <cellStyle name="Normal 6 24 2" xfId="10273"/>
    <cellStyle name="Normal 6 25" xfId="4392"/>
    <cellStyle name="Normal 6 25 2" xfId="9855"/>
    <cellStyle name="Normal 6 26" xfId="3668"/>
    <cellStyle name="Normal 6 26 2" xfId="9174"/>
    <cellStyle name="Normal 6 27" xfId="5725"/>
    <cellStyle name="Normal 6 3" xfId="84"/>
    <cellStyle name="Normal 6 3 10" xfId="3369"/>
    <cellStyle name="Normal 6 3 10 2" xfId="8897"/>
    <cellStyle name="Normal 6 3 11" xfId="4699"/>
    <cellStyle name="Normal 6 3 11 2" xfId="10098"/>
    <cellStyle name="Normal 6 3 12" xfId="4103"/>
    <cellStyle name="Normal 6 3 12 2" xfId="9588"/>
    <cellStyle name="Normal 6 3 13" xfId="4820"/>
    <cellStyle name="Normal 6 3 13 2" xfId="10217"/>
    <cellStyle name="Normal 6 3 14" xfId="4695"/>
    <cellStyle name="Normal 6 3 14 2" xfId="10095"/>
    <cellStyle name="Normal 6 3 15" xfId="5757"/>
    <cellStyle name="Normal 6 3 2" xfId="236"/>
    <cellStyle name="Normal 6 3 2 10" xfId="4241"/>
    <cellStyle name="Normal 6 3 2 10 2" xfId="9711"/>
    <cellStyle name="Normal 6 3 2 11" xfId="3723"/>
    <cellStyle name="Normal 6 3 2 11 2" xfId="9226"/>
    <cellStyle name="Normal 6 3 2 12" xfId="5234"/>
    <cellStyle name="Normal 6 3 2 12 2" xfId="10607"/>
    <cellStyle name="Normal 6 3 2 13" xfId="5885"/>
    <cellStyle name="Normal 6 3 2 2" xfId="719"/>
    <cellStyle name="Normal 6 3 2 2 2" xfId="6332"/>
    <cellStyle name="Normal 6 3 2 3" xfId="1124"/>
    <cellStyle name="Normal 6 3 2 3 2" xfId="6732"/>
    <cellStyle name="Normal 6 3 2 4" xfId="1531"/>
    <cellStyle name="Normal 6 3 2 4 2" xfId="7132"/>
    <cellStyle name="Normal 6 3 2 5" xfId="1934"/>
    <cellStyle name="Normal 6 3 2 5 2" xfId="7528"/>
    <cellStyle name="Normal 6 3 2 6" xfId="2340"/>
    <cellStyle name="Normal 6 3 2 6 2" xfId="7926"/>
    <cellStyle name="Normal 6 3 2 7" xfId="2740"/>
    <cellStyle name="Normal 6 3 2 7 2" xfId="8320"/>
    <cellStyle name="Normal 6 3 2 8" xfId="3323"/>
    <cellStyle name="Normal 6 3 2 8 2" xfId="8854"/>
    <cellStyle name="Normal 6 3 2 9" xfId="4391"/>
    <cellStyle name="Normal 6 3 2 9 2" xfId="9854"/>
    <cellStyle name="Normal 6 3 3" xfId="368"/>
    <cellStyle name="Normal 6 3 3 10" xfId="3785"/>
    <cellStyle name="Normal 6 3 3 10 2" xfId="9286"/>
    <cellStyle name="Normal 6 3 3 11" xfId="4888"/>
    <cellStyle name="Normal 6 3 3 11 2" xfId="10282"/>
    <cellStyle name="Normal 6 3 3 12" xfId="3642"/>
    <cellStyle name="Normal 6 3 3 12 2" xfId="9149"/>
    <cellStyle name="Normal 6 3 3 13" xfId="6012"/>
    <cellStyle name="Normal 6 3 3 2" xfId="851"/>
    <cellStyle name="Normal 6 3 3 2 2" xfId="6463"/>
    <cellStyle name="Normal 6 3 3 3" xfId="1256"/>
    <cellStyle name="Normal 6 3 3 3 2" xfId="6863"/>
    <cellStyle name="Normal 6 3 3 4" xfId="1663"/>
    <cellStyle name="Normal 6 3 3 4 2" xfId="7263"/>
    <cellStyle name="Normal 6 3 3 5" xfId="2066"/>
    <cellStyle name="Normal 6 3 3 5 2" xfId="7659"/>
    <cellStyle name="Normal 6 3 3 6" xfId="2472"/>
    <cellStyle name="Normal 6 3 3 6 2" xfId="8056"/>
    <cellStyle name="Normal 6 3 3 7" xfId="2870"/>
    <cellStyle name="Normal 6 3 3 7 2" xfId="8449"/>
    <cellStyle name="Normal 6 3 3 8" xfId="4245"/>
    <cellStyle name="Normal 6 3 3 8 2" xfId="9715"/>
    <cellStyle name="Normal 6 3 3 9" xfId="3452"/>
    <cellStyle name="Normal 6 3 3 9 2" xfId="8972"/>
    <cellStyle name="Normal 6 3 4" xfId="567"/>
    <cellStyle name="Normal 6 3 4 2" xfId="6183"/>
    <cellStyle name="Normal 6 3 5" xfId="972"/>
    <cellStyle name="Normal 6 3 5 2" xfId="6582"/>
    <cellStyle name="Normal 6 3 6" xfId="1379"/>
    <cellStyle name="Normal 6 3 6 2" xfId="6983"/>
    <cellStyle name="Normal 6 3 7" xfId="1785"/>
    <cellStyle name="Normal 6 3 7 2" xfId="7382"/>
    <cellStyle name="Normal 6 3 8" xfId="2190"/>
    <cellStyle name="Normal 6 3 8 2" xfId="7781"/>
    <cellStyle name="Normal 6 3 9" xfId="2600"/>
    <cellStyle name="Normal 6 3 9 2" xfId="8182"/>
    <cellStyle name="Normal 6 4" xfId="95"/>
    <cellStyle name="Normal 6 4 10" xfId="4578"/>
    <cellStyle name="Normal 6 4 10 2" xfId="10029"/>
    <cellStyle name="Normal 6 4 11" xfId="3866"/>
    <cellStyle name="Normal 6 4 11 2" xfId="9364"/>
    <cellStyle name="Normal 6 4 12" xfId="5340"/>
    <cellStyle name="Normal 6 4 12 2" xfId="10707"/>
    <cellStyle name="Normal 6 4 13" xfId="5565"/>
    <cellStyle name="Normal 6 4 13 2" xfId="10918"/>
    <cellStyle name="Normal 6 4 14" xfId="5696"/>
    <cellStyle name="Normal 6 4 14 2" xfId="11041"/>
    <cellStyle name="Normal 6 4 15" xfId="5767"/>
    <cellStyle name="Normal 6 4 2" xfId="246"/>
    <cellStyle name="Normal 6 4 2 10" xfId="4761"/>
    <cellStyle name="Normal 6 4 2 10 2" xfId="10159"/>
    <cellStyle name="Normal 6 4 2 11" xfId="3038"/>
    <cellStyle name="Normal 6 4 2 11 2" xfId="8591"/>
    <cellStyle name="Normal 6 4 2 12" xfId="5306"/>
    <cellStyle name="Normal 6 4 2 12 2" xfId="10674"/>
    <cellStyle name="Normal 6 4 2 13" xfId="5895"/>
    <cellStyle name="Normal 6 4 2 2" xfId="729"/>
    <cellStyle name="Normal 6 4 2 2 2" xfId="6342"/>
    <cellStyle name="Normal 6 4 2 3" xfId="1134"/>
    <cellStyle name="Normal 6 4 2 3 2" xfId="6742"/>
    <cellStyle name="Normal 6 4 2 4" xfId="1541"/>
    <cellStyle name="Normal 6 4 2 4 2" xfId="7142"/>
    <cellStyle name="Normal 6 4 2 5" xfId="1944"/>
    <cellStyle name="Normal 6 4 2 5 2" xfId="7538"/>
    <cellStyle name="Normal 6 4 2 6" xfId="2350"/>
    <cellStyle name="Normal 6 4 2 6 2" xfId="7936"/>
    <cellStyle name="Normal 6 4 2 7" xfId="2750"/>
    <cellStyle name="Normal 6 4 2 7 2" xfId="8330"/>
    <cellStyle name="Normal 6 4 2 8" xfId="3071"/>
    <cellStyle name="Normal 6 4 2 8 2" xfId="8620"/>
    <cellStyle name="Normal 6 4 2 9" xfId="4710"/>
    <cellStyle name="Normal 6 4 2 9 2" xfId="10109"/>
    <cellStyle name="Normal 6 4 3" xfId="378"/>
    <cellStyle name="Normal 6 4 3 10" xfId="3348"/>
    <cellStyle name="Normal 6 4 3 10 2" xfId="8878"/>
    <cellStyle name="Normal 6 4 3 11" xfId="4772"/>
    <cellStyle name="Normal 6 4 3 11 2" xfId="10169"/>
    <cellStyle name="Normal 6 4 3 12" xfId="4731"/>
    <cellStyle name="Normal 6 4 3 12 2" xfId="10129"/>
    <cellStyle name="Normal 6 4 3 13" xfId="6022"/>
    <cellStyle name="Normal 6 4 3 2" xfId="861"/>
    <cellStyle name="Normal 6 4 3 2 2" xfId="6473"/>
    <cellStyle name="Normal 6 4 3 3" xfId="1266"/>
    <cellStyle name="Normal 6 4 3 3 2" xfId="6873"/>
    <cellStyle name="Normal 6 4 3 4" xfId="1673"/>
    <cellStyle name="Normal 6 4 3 4 2" xfId="7273"/>
    <cellStyle name="Normal 6 4 3 5" xfId="2076"/>
    <cellStyle name="Normal 6 4 3 5 2" xfId="7669"/>
    <cellStyle name="Normal 6 4 3 6" xfId="2482"/>
    <cellStyle name="Normal 6 4 3 6 2" xfId="8066"/>
    <cellStyle name="Normal 6 4 3 7" xfId="2880"/>
    <cellStyle name="Normal 6 4 3 7 2" xfId="8459"/>
    <cellStyle name="Normal 6 4 3 8" xfId="3781"/>
    <cellStyle name="Normal 6 4 3 8 2" xfId="9282"/>
    <cellStyle name="Normal 6 4 3 9" xfId="3128"/>
    <cellStyle name="Normal 6 4 3 9 2" xfId="8674"/>
    <cellStyle name="Normal 6 4 4" xfId="578"/>
    <cellStyle name="Normal 6 4 4 2" xfId="6193"/>
    <cellStyle name="Normal 6 4 5" xfId="983"/>
    <cellStyle name="Normal 6 4 5 2" xfId="6593"/>
    <cellStyle name="Normal 6 4 6" xfId="1390"/>
    <cellStyle name="Normal 6 4 6 2" xfId="6993"/>
    <cellStyle name="Normal 6 4 7" xfId="1795"/>
    <cellStyle name="Normal 6 4 7 2" xfId="7392"/>
    <cellStyle name="Normal 6 4 8" xfId="2200"/>
    <cellStyle name="Normal 6 4 8 2" xfId="7791"/>
    <cellStyle name="Normal 6 4 9" xfId="2611"/>
    <cellStyle name="Normal 6 4 9 2" xfId="8193"/>
    <cellStyle name="Normal 6 5" xfId="61"/>
    <cellStyle name="Normal 6 5 10" xfId="4041"/>
    <cellStyle name="Normal 6 5 10 2" xfId="9529"/>
    <cellStyle name="Normal 6 5 11" xfId="3505"/>
    <cellStyle name="Normal 6 5 11 2" xfId="9020"/>
    <cellStyle name="Normal 6 5 12" xfId="5098"/>
    <cellStyle name="Normal 6 5 12 2" xfId="10477"/>
    <cellStyle name="Normal 6 5 13" xfId="5390"/>
    <cellStyle name="Normal 6 5 13 2" xfId="10752"/>
    <cellStyle name="Normal 6 5 14" xfId="5591"/>
    <cellStyle name="Normal 6 5 14 2" xfId="10941"/>
    <cellStyle name="Normal 6 5 15" xfId="5741"/>
    <cellStyle name="Normal 6 5 2" xfId="219"/>
    <cellStyle name="Normal 6 5 2 10" xfId="3987"/>
    <cellStyle name="Normal 6 5 2 10 2" xfId="9479"/>
    <cellStyle name="Normal 6 5 2 11" xfId="4839"/>
    <cellStyle name="Normal 6 5 2 11 2" xfId="10235"/>
    <cellStyle name="Normal 6 5 2 12" xfId="2166"/>
    <cellStyle name="Normal 6 5 2 12 2" xfId="7758"/>
    <cellStyle name="Normal 6 5 2 13" xfId="5869"/>
    <cellStyle name="Normal 6 5 2 2" xfId="702"/>
    <cellStyle name="Normal 6 5 2 2 2" xfId="6315"/>
    <cellStyle name="Normal 6 5 2 3" xfId="1107"/>
    <cellStyle name="Normal 6 5 2 3 2" xfId="6715"/>
    <cellStyle name="Normal 6 5 2 4" xfId="1514"/>
    <cellStyle name="Normal 6 5 2 4 2" xfId="7115"/>
    <cellStyle name="Normal 6 5 2 5" xfId="1917"/>
    <cellStyle name="Normal 6 5 2 5 2" xfId="7511"/>
    <cellStyle name="Normal 6 5 2 6" xfId="2323"/>
    <cellStyle name="Normal 6 5 2 6 2" xfId="7909"/>
    <cellStyle name="Normal 6 5 2 7" xfId="2724"/>
    <cellStyle name="Normal 6 5 2 7 2" xfId="8304"/>
    <cellStyle name="Normal 6 5 2 8" xfId="3905"/>
    <cellStyle name="Normal 6 5 2 8 2" xfId="9400"/>
    <cellStyle name="Normal 6 5 2 9" xfId="4520"/>
    <cellStyle name="Normal 6 5 2 9 2" xfId="9973"/>
    <cellStyle name="Normal 6 5 3" xfId="351"/>
    <cellStyle name="Normal 6 5 3 10" xfId="3853"/>
    <cellStyle name="Normal 6 5 3 10 2" xfId="9351"/>
    <cellStyle name="Normal 6 5 3 11" xfId="5068"/>
    <cellStyle name="Normal 6 5 3 11 2" xfId="10450"/>
    <cellStyle name="Normal 6 5 3 12" xfId="5363"/>
    <cellStyle name="Normal 6 5 3 12 2" xfId="10728"/>
    <cellStyle name="Normal 6 5 3 13" xfId="5996"/>
    <cellStyle name="Normal 6 5 3 2" xfId="834"/>
    <cellStyle name="Normal 6 5 3 2 2" xfId="6446"/>
    <cellStyle name="Normal 6 5 3 3" xfId="1239"/>
    <cellStyle name="Normal 6 5 3 3 2" xfId="6846"/>
    <cellStyle name="Normal 6 5 3 4" xfId="1646"/>
    <cellStyle name="Normal 6 5 3 4 2" xfId="7246"/>
    <cellStyle name="Normal 6 5 3 5" xfId="2049"/>
    <cellStyle name="Normal 6 5 3 5 2" xfId="7642"/>
    <cellStyle name="Normal 6 5 3 6" xfId="2455"/>
    <cellStyle name="Normal 6 5 3 6 2" xfId="8039"/>
    <cellStyle name="Normal 6 5 3 7" xfId="2853"/>
    <cellStyle name="Normal 6 5 3 7 2" xfId="8432"/>
    <cellStyle name="Normal 6 5 3 8" xfId="3091"/>
    <cellStyle name="Normal 6 5 3 8 2" xfId="8638"/>
    <cellStyle name="Normal 6 5 3 9" xfId="4726"/>
    <cellStyle name="Normal 6 5 3 9 2" xfId="10124"/>
    <cellStyle name="Normal 6 5 4" xfId="544"/>
    <cellStyle name="Normal 6 5 4 2" xfId="6163"/>
    <cellStyle name="Normal 6 5 5" xfId="519"/>
    <cellStyle name="Normal 6 5 5 2" xfId="6139"/>
    <cellStyle name="Normal 6 5 6" xfId="838"/>
    <cellStyle name="Normal 6 5 6 2" xfId="6450"/>
    <cellStyle name="Normal 6 5 7" xfId="1243"/>
    <cellStyle name="Normal 6 5 7 2" xfId="6850"/>
    <cellStyle name="Normal 6 5 8" xfId="1774"/>
    <cellStyle name="Normal 6 5 8 2" xfId="7371"/>
    <cellStyle name="Normal 6 5 9" xfId="2180"/>
    <cellStyle name="Normal 6 5 9 2" xfId="7771"/>
    <cellStyle name="Normal 6 6" xfId="88"/>
    <cellStyle name="Normal 6 6 10" xfId="3578"/>
    <cellStyle name="Normal 6 6 10 2" xfId="9089"/>
    <cellStyle name="Normal 6 6 11" xfId="4860"/>
    <cellStyle name="Normal 6 6 11 2" xfId="10255"/>
    <cellStyle name="Normal 6 6 12" xfId="4813"/>
    <cellStyle name="Normal 6 6 12 2" xfId="10210"/>
    <cellStyle name="Normal 6 6 13" xfId="5011"/>
    <cellStyle name="Normal 6 6 13 2" xfId="10398"/>
    <cellStyle name="Normal 6 6 14" xfId="3389"/>
    <cellStyle name="Normal 6 6 14 2" xfId="8916"/>
    <cellStyle name="Normal 6 6 15" xfId="5761"/>
    <cellStyle name="Normal 6 6 2" xfId="240"/>
    <cellStyle name="Normal 6 6 2 10" xfId="3698"/>
    <cellStyle name="Normal 6 6 2 10 2" xfId="9202"/>
    <cellStyle name="Normal 6 6 2 11" xfId="5322"/>
    <cellStyle name="Normal 6 6 2 11 2" xfId="10690"/>
    <cellStyle name="Normal 6 6 2 12" xfId="5550"/>
    <cellStyle name="Normal 6 6 2 12 2" xfId="10904"/>
    <cellStyle name="Normal 6 6 2 13" xfId="5889"/>
    <cellStyle name="Normal 6 6 2 2" xfId="723"/>
    <cellStyle name="Normal 6 6 2 2 2" xfId="6336"/>
    <cellStyle name="Normal 6 6 2 3" xfId="1128"/>
    <cellStyle name="Normal 6 6 2 3 2" xfId="6736"/>
    <cellStyle name="Normal 6 6 2 4" xfId="1535"/>
    <cellStyle name="Normal 6 6 2 4 2" xfId="7136"/>
    <cellStyle name="Normal 6 6 2 5" xfId="1938"/>
    <cellStyle name="Normal 6 6 2 5 2" xfId="7532"/>
    <cellStyle name="Normal 6 6 2 6" xfId="2344"/>
    <cellStyle name="Normal 6 6 2 6 2" xfId="7930"/>
    <cellStyle name="Normal 6 6 2 7" xfId="2744"/>
    <cellStyle name="Normal 6 6 2 7 2" xfId="8324"/>
    <cellStyle name="Normal 6 6 2 8" xfId="3528"/>
    <cellStyle name="Normal 6 6 2 8 2" xfId="9041"/>
    <cellStyle name="Normal 6 6 2 9" xfId="3679"/>
    <cellStyle name="Normal 6 6 2 9 2" xfId="9184"/>
    <cellStyle name="Normal 6 6 3" xfId="372"/>
    <cellStyle name="Normal 6 6 3 10" xfId="5233"/>
    <cellStyle name="Normal 6 6 3 10 2" xfId="10606"/>
    <cellStyle name="Normal 6 6 3 11" xfId="5481"/>
    <cellStyle name="Normal 6 6 3 11 2" xfId="10839"/>
    <cellStyle name="Normal 6 6 3 12" xfId="5643"/>
    <cellStyle name="Normal 6 6 3 12 2" xfId="10990"/>
    <cellStyle name="Normal 6 6 3 13" xfId="6016"/>
    <cellStyle name="Normal 6 6 3 2" xfId="855"/>
    <cellStyle name="Normal 6 6 3 2 2" xfId="6467"/>
    <cellStyle name="Normal 6 6 3 3" xfId="1260"/>
    <cellStyle name="Normal 6 6 3 3 2" xfId="6867"/>
    <cellStyle name="Normal 6 6 3 4" xfId="1667"/>
    <cellStyle name="Normal 6 6 3 4 2" xfId="7267"/>
    <cellStyle name="Normal 6 6 3 5" xfId="2070"/>
    <cellStyle name="Normal 6 6 3 5 2" xfId="7663"/>
    <cellStyle name="Normal 6 6 3 6" xfId="2476"/>
    <cellStyle name="Normal 6 6 3 6 2" xfId="8060"/>
    <cellStyle name="Normal 6 6 3 7" xfId="2874"/>
    <cellStyle name="Normal 6 6 3 7 2" xfId="8453"/>
    <cellStyle name="Normal 6 6 3 8" xfId="4432"/>
    <cellStyle name="Normal 6 6 3 8 2" xfId="9893"/>
    <cellStyle name="Normal 6 6 3 9" xfId="4335"/>
    <cellStyle name="Normal 6 6 3 9 2" xfId="9802"/>
    <cellStyle name="Normal 6 6 4" xfId="571"/>
    <cellStyle name="Normal 6 6 4 2" xfId="6187"/>
    <cellStyle name="Normal 6 6 5" xfId="976"/>
    <cellStyle name="Normal 6 6 5 2" xfId="6586"/>
    <cellStyle name="Normal 6 6 6" xfId="1383"/>
    <cellStyle name="Normal 6 6 6 2" xfId="6987"/>
    <cellStyle name="Normal 6 6 7" xfId="1789"/>
    <cellStyle name="Normal 6 6 7 2" xfId="7386"/>
    <cellStyle name="Normal 6 6 8" xfId="2194"/>
    <cellStyle name="Normal 6 6 8 2" xfId="7785"/>
    <cellStyle name="Normal 6 6 9" xfId="2604"/>
    <cellStyle name="Normal 6 6 9 2" xfId="8186"/>
    <cellStyle name="Normal 6 7" xfId="64"/>
    <cellStyle name="Normal 6 7 10" xfId="3124"/>
    <cellStyle name="Normal 6 7 10 2" xfId="8670"/>
    <cellStyle name="Normal 6 7 11" xfId="4749"/>
    <cellStyle name="Normal 6 7 11 2" xfId="10147"/>
    <cellStyle name="Normal 6 7 12" xfId="3831"/>
    <cellStyle name="Normal 6 7 12 2" xfId="9329"/>
    <cellStyle name="Normal 6 7 13" xfId="5147"/>
    <cellStyle name="Normal 6 7 13 2" xfId="10523"/>
    <cellStyle name="Normal 6 7 14" xfId="5424"/>
    <cellStyle name="Normal 6 7 14 2" xfId="10784"/>
    <cellStyle name="Normal 6 7 15" xfId="5742"/>
    <cellStyle name="Normal 6 7 2" xfId="220"/>
    <cellStyle name="Normal 6 7 2 10" xfId="3388"/>
    <cellStyle name="Normal 6 7 2 10 2" xfId="8915"/>
    <cellStyle name="Normal 6 7 2 11" xfId="4170"/>
    <cellStyle name="Normal 6 7 2 11 2" xfId="9648"/>
    <cellStyle name="Normal 6 7 2 12" xfId="5072"/>
    <cellStyle name="Normal 6 7 2 12 2" xfId="10452"/>
    <cellStyle name="Normal 6 7 2 13" xfId="5870"/>
    <cellStyle name="Normal 6 7 2 2" xfId="703"/>
    <cellStyle name="Normal 6 7 2 2 2" xfId="6316"/>
    <cellStyle name="Normal 6 7 2 3" xfId="1108"/>
    <cellStyle name="Normal 6 7 2 3 2" xfId="6716"/>
    <cellStyle name="Normal 6 7 2 4" xfId="1515"/>
    <cellStyle name="Normal 6 7 2 4 2" xfId="7116"/>
    <cellStyle name="Normal 6 7 2 5" xfId="1918"/>
    <cellStyle name="Normal 6 7 2 5 2" xfId="7512"/>
    <cellStyle name="Normal 6 7 2 6" xfId="2324"/>
    <cellStyle name="Normal 6 7 2 6 2" xfId="7910"/>
    <cellStyle name="Normal 6 7 2 7" xfId="2725"/>
    <cellStyle name="Normal 6 7 2 7 2" xfId="8305"/>
    <cellStyle name="Normal 6 7 2 8" xfId="3604"/>
    <cellStyle name="Normal 6 7 2 8 2" xfId="9113"/>
    <cellStyle name="Normal 6 7 2 9" xfId="4881"/>
    <cellStyle name="Normal 6 7 2 9 2" xfId="10275"/>
    <cellStyle name="Normal 6 7 3" xfId="352"/>
    <cellStyle name="Normal 6 7 3 10" xfId="5298"/>
    <cellStyle name="Normal 6 7 3 10 2" xfId="10666"/>
    <cellStyle name="Normal 6 7 3 11" xfId="5532"/>
    <cellStyle name="Normal 6 7 3 11 2" xfId="10886"/>
    <cellStyle name="Normal 6 7 3 12" xfId="5672"/>
    <cellStyle name="Normal 6 7 3 12 2" xfId="11017"/>
    <cellStyle name="Normal 6 7 3 13" xfId="5997"/>
    <cellStyle name="Normal 6 7 3 2" xfId="835"/>
    <cellStyle name="Normal 6 7 3 2 2" xfId="6447"/>
    <cellStyle name="Normal 6 7 3 3" xfId="1240"/>
    <cellStyle name="Normal 6 7 3 3 2" xfId="6847"/>
    <cellStyle name="Normal 6 7 3 4" xfId="1647"/>
    <cellStyle name="Normal 6 7 3 4 2" xfId="7247"/>
    <cellStyle name="Normal 6 7 3 5" xfId="2050"/>
    <cellStyle name="Normal 6 7 3 5 2" xfId="7643"/>
    <cellStyle name="Normal 6 7 3 6" xfId="2456"/>
    <cellStyle name="Normal 6 7 3 6 2" xfId="8040"/>
    <cellStyle name="Normal 6 7 3 7" xfId="2854"/>
    <cellStyle name="Normal 6 7 3 7 2" xfId="8433"/>
    <cellStyle name="Normal 6 7 3 8" xfId="4515"/>
    <cellStyle name="Normal 6 7 3 8 2" xfId="9968"/>
    <cellStyle name="Normal 6 7 3 9" xfId="3695"/>
    <cellStyle name="Normal 6 7 3 9 2" xfId="9199"/>
    <cellStyle name="Normal 6 7 4" xfId="547"/>
    <cellStyle name="Normal 6 7 4 2" xfId="6166"/>
    <cellStyle name="Normal 6 7 5" xfId="507"/>
    <cellStyle name="Normal 6 7 5 2" xfId="6127"/>
    <cellStyle name="Normal 6 7 6" xfId="546"/>
    <cellStyle name="Normal 6 7 6 2" xfId="6165"/>
    <cellStyle name="Normal 6 7 7" xfId="511"/>
    <cellStyle name="Normal 6 7 7 2" xfId="6131"/>
    <cellStyle name="Normal 6 7 8" xfId="954"/>
    <cellStyle name="Normal 6 7 8 2" xfId="6565"/>
    <cellStyle name="Normal 6 7 9" xfId="1369"/>
    <cellStyle name="Normal 6 7 9 2" xfId="6974"/>
    <cellStyle name="Normal 6 8" xfId="109"/>
    <cellStyle name="Normal 6 8 10" xfId="3164"/>
    <cellStyle name="Normal 6 8 10 2" xfId="8709"/>
    <cellStyle name="Normal 6 8 11" xfId="4777"/>
    <cellStyle name="Normal 6 8 11 2" xfId="10174"/>
    <cellStyle name="Normal 6 8 12" xfId="3741"/>
    <cellStyle name="Normal 6 8 12 2" xfId="9244"/>
    <cellStyle name="Normal 6 8 13" xfId="4340"/>
    <cellStyle name="Normal 6 8 13 2" xfId="9807"/>
    <cellStyle name="Normal 6 8 14" xfId="3678"/>
    <cellStyle name="Normal 6 8 14 2" xfId="9183"/>
    <cellStyle name="Normal 6 8 15" xfId="5780"/>
    <cellStyle name="Normal 6 8 2" xfId="260"/>
    <cellStyle name="Normal 6 8 2 10" xfId="3402"/>
    <cellStyle name="Normal 6 8 2 10 2" xfId="8928"/>
    <cellStyle name="Normal 6 8 2 11" xfId="5100"/>
    <cellStyle name="Normal 6 8 2 11 2" xfId="10479"/>
    <cellStyle name="Normal 6 8 2 12" xfId="3486"/>
    <cellStyle name="Normal 6 8 2 12 2" xfId="9002"/>
    <cellStyle name="Normal 6 8 2 13" xfId="5908"/>
    <cellStyle name="Normal 6 8 2 2" xfId="743"/>
    <cellStyle name="Normal 6 8 2 2 2" xfId="6356"/>
    <cellStyle name="Normal 6 8 2 3" xfId="1148"/>
    <cellStyle name="Normal 6 8 2 3 2" xfId="6756"/>
    <cellStyle name="Normal 6 8 2 4" xfId="1555"/>
    <cellStyle name="Normal 6 8 2 4 2" xfId="7156"/>
    <cellStyle name="Normal 6 8 2 5" xfId="1958"/>
    <cellStyle name="Normal 6 8 2 5 2" xfId="7552"/>
    <cellStyle name="Normal 6 8 2 6" xfId="2364"/>
    <cellStyle name="Normal 6 8 2 6 2" xfId="7950"/>
    <cellStyle name="Normal 6 8 2 7" xfId="2763"/>
    <cellStyle name="Normal 6 8 2 7 2" xfId="8343"/>
    <cellStyle name="Normal 6 8 2 8" xfId="3428"/>
    <cellStyle name="Normal 6 8 2 8 2" xfId="8952"/>
    <cellStyle name="Normal 6 8 2 9" xfId="5001"/>
    <cellStyle name="Normal 6 8 2 9 2" xfId="10388"/>
    <cellStyle name="Normal 6 8 3" xfId="392"/>
    <cellStyle name="Normal 6 8 3 10" xfId="5165"/>
    <cellStyle name="Normal 6 8 3 10 2" xfId="10540"/>
    <cellStyle name="Normal 6 8 3 11" xfId="5436"/>
    <cellStyle name="Normal 6 8 3 11 2" xfId="10795"/>
    <cellStyle name="Normal 6 8 3 12" xfId="5621"/>
    <cellStyle name="Normal 6 8 3 12 2" xfId="10969"/>
    <cellStyle name="Normal 6 8 3 13" xfId="6035"/>
    <cellStyle name="Normal 6 8 3 2" xfId="875"/>
    <cellStyle name="Normal 6 8 3 2 2" xfId="6487"/>
    <cellStyle name="Normal 6 8 3 3" xfId="1280"/>
    <cellStyle name="Normal 6 8 3 3 2" xfId="6887"/>
    <cellStyle name="Normal 6 8 3 4" xfId="1687"/>
    <cellStyle name="Normal 6 8 3 4 2" xfId="7287"/>
    <cellStyle name="Normal 6 8 3 5" xfId="2090"/>
    <cellStyle name="Normal 6 8 3 5 2" xfId="7683"/>
    <cellStyle name="Normal 6 8 3 6" xfId="2496"/>
    <cellStyle name="Normal 6 8 3 6 2" xfId="8080"/>
    <cellStyle name="Normal 6 8 3 7" xfId="2894"/>
    <cellStyle name="Normal 6 8 3 7 2" xfId="8473"/>
    <cellStyle name="Normal 6 8 3 8" xfId="4353"/>
    <cellStyle name="Normal 6 8 3 8 2" xfId="9820"/>
    <cellStyle name="Normal 6 8 3 9" xfId="3311"/>
    <cellStyle name="Normal 6 8 3 9 2" xfId="8842"/>
    <cellStyle name="Normal 6 8 4" xfId="592"/>
    <cellStyle name="Normal 6 8 4 2" xfId="6206"/>
    <cellStyle name="Normal 6 8 5" xfId="997"/>
    <cellStyle name="Normal 6 8 5 2" xfId="6606"/>
    <cellStyle name="Normal 6 8 6" xfId="1404"/>
    <cellStyle name="Normal 6 8 6 2" xfId="7006"/>
    <cellStyle name="Normal 6 8 7" xfId="1809"/>
    <cellStyle name="Normal 6 8 7 2" xfId="7405"/>
    <cellStyle name="Normal 6 8 8" xfId="2214"/>
    <cellStyle name="Normal 6 8 8 2" xfId="7804"/>
    <cellStyle name="Normal 6 8 9" xfId="2625"/>
    <cellStyle name="Normal 6 8 9 2" xfId="8206"/>
    <cellStyle name="Normal 6 9" xfId="129"/>
    <cellStyle name="Normal 6 9 10" xfId="3980"/>
    <cellStyle name="Normal 6 9 10 2" xfId="9472"/>
    <cellStyle name="Normal 6 9 11" xfId="3959"/>
    <cellStyle name="Normal 6 9 11 2" xfId="9451"/>
    <cellStyle name="Normal 6 9 12" xfId="5059"/>
    <cellStyle name="Normal 6 9 12 2" xfId="10443"/>
    <cellStyle name="Normal 6 9 13" xfId="5377"/>
    <cellStyle name="Normal 6 9 13 2" xfId="10740"/>
    <cellStyle name="Normal 6 9 14" xfId="5585"/>
    <cellStyle name="Normal 6 9 14 2" xfId="10935"/>
    <cellStyle name="Normal 6 9 15" xfId="5795"/>
    <cellStyle name="Normal 6 9 2" xfId="275"/>
    <cellStyle name="Normal 6 9 2 10" xfId="4722"/>
    <cellStyle name="Normal 6 9 2 10 2" xfId="10121"/>
    <cellStyle name="Normal 6 9 2 11" xfId="3395"/>
    <cellStyle name="Normal 6 9 2 11 2" xfId="8921"/>
    <cellStyle name="Normal 6 9 2 12" xfId="3424"/>
    <cellStyle name="Normal 6 9 2 12 2" xfId="8948"/>
    <cellStyle name="Normal 6 9 2 13" xfId="5923"/>
    <cellStyle name="Normal 6 9 2 2" xfId="758"/>
    <cellStyle name="Normal 6 9 2 2 2" xfId="6371"/>
    <cellStyle name="Normal 6 9 2 3" xfId="1163"/>
    <cellStyle name="Normal 6 9 2 3 2" xfId="6771"/>
    <cellStyle name="Normal 6 9 2 4" xfId="1570"/>
    <cellStyle name="Normal 6 9 2 4 2" xfId="7171"/>
    <cellStyle name="Normal 6 9 2 5" xfId="1973"/>
    <cellStyle name="Normal 6 9 2 5 2" xfId="7567"/>
    <cellStyle name="Normal 6 9 2 6" xfId="2379"/>
    <cellStyle name="Normal 6 9 2 6 2" xfId="7965"/>
    <cellStyle name="Normal 6 9 2 7" xfId="2778"/>
    <cellStyle name="Normal 6 9 2 7 2" xfId="8358"/>
    <cellStyle name="Normal 6 9 2 8" xfId="3453"/>
    <cellStyle name="Normal 6 9 2 8 2" xfId="8973"/>
    <cellStyle name="Normal 6 9 2 9" xfId="5021"/>
    <cellStyle name="Normal 6 9 2 9 2" xfId="10406"/>
    <cellStyle name="Normal 6 9 3" xfId="407"/>
    <cellStyle name="Normal 6 9 3 10" xfId="5156"/>
    <cellStyle name="Normal 6 9 3 10 2" xfId="10531"/>
    <cellStyle name="Normal 6 9 3 11" xfId="5429"/>
    <cellStyle name="Normal 6 9 3 11 2" xfId="10788"/>
    <cellStyle name="Normal 6 9 3 12" xfId="5615"/>
    <cellStyle name="Normal 6 9 3 12 2" xfId="10963"/>
    <cellStyle name="Normal 6 9 3 13" xfId="6050"/>
    <cellStyle name="Normal 6 9 3 2" xfId="890"/>
    <cellStyle name="Normal 6 9 3 2 2" xfId="6502"/>
    <cellStyle name="Normal 6 9 3 3" xfId="1295"/>
    <cellStyle name="Normal 6 9 3 3 2" xfId="6902"/>
    <cellStyle name="Normal 6 9 3 4" xfId="1702"/>
    <cellStyle name="Normal 6 9 3 4 2" xfId="7302"/>
    <cellStyle name="Normal 6 9 3 5" xfId="2105"/>
    <cellStyle name="Normal 6 9 3 5 2" xfId="7698"/>
    <cellStyle name="Normal 6 9 3 6" xfId="2511"/>
    <cellStyle name="Normal 6 9 3 6 2" xfId="8095"/>
    <cellStyle name="Normal 6 9 3 7" xfId="2909"/>
    <cellStyle name="Normal 6 9 3 7 2" xfId="8488"/>
    <cellStyle name="Normal 6 9 3 8" xfId="4337"/>
    <cellStyle name="Normal 6 9 3 8 2" xfId="9804"/>
    <cellStyle name="Normal 6 9 3 9" xfId="3082"/>
    <cellStyle name="Normal 6 9 3 9 2" xfId="8631"/>
    <cellStyle name="Normal 6 9 4" xfId="612"/>
    <cellStyle name="Normal 6 9 4 2" xfId="6226"/>
    <cellStyle name="Normal 6 9 5" xfId="1017"/>
    <cellStyle name="Normal 6 9 5 2" xfId="6626"/>
    <cellStyle name="Normal 6 9 6" xfId="1424"/>
    <cellStyle name="Normal 6 9 6 2" xfId="7026"/>
    <cellStyle name="Normal 6 9 7" xfId="1828"/>
    <cellStyle name="Normal 6 9 7 2" xfId="7424"/>
    <cellStyle name="Normal 6 9 8" xfId="2234"/>
    <cellStyle name="Normal 6 9 8 2" xfId="7823"/>
    <cellStyle name="Normal 6 9 9" xfId="2642"/>
    <cellStyle name="Normal 6 9 9 2" xfId="8223"/>
    <cellStyle name="Normal 7" xfId="44"/>
    <cellStyle name="Normal 7 10" xfId="138"/>
    <cellStyle name="Normal 7 10 10" xfId="4064"/>
    <cellStyle name="Normal 7 10 10 2" xfId="9552"/>
    <cellStyle name="Normal 7 10 11" xfId="3521"/>
    <cellStyle name="Normal 7 10 11 2" xfId="9034"/>
    <cellStyle name="Normal 7 10 12" xfId="3094"/>
    <cellStyle name="Normal 7 10 12 2" xfId="8641"/>
    <cellStyle name="Normal 7 10 13" xfId="5181"/>
    <cellStyle name="Normal 7 10 13 2" xfId="10555"/>
    <cellStyle name="Normal 7 10 14" xfId="5448"/>
    <cellStyle name="Normal 7 10 14 2" xfId="10807"/>
    <cellStyle name="Normal 7 10 15" xfId="5803"/>
    <cellStyle name="Normal 7 10 2" xfId="283"/>
    <cellStyle name="Normal 7 10 2 10" xfId="4701"/>
    <cellStyle name="Normal 7 10 2 10 2" xfId="10100"/>
    <cellStyle name="Normal 7 10 2 11" xfId="3390"/>
    <cellStyle name="Normal 7 10 2 11 2" xfId="8917"/>
    <cellStyle name="Normal 7 10 2 12" xfId="5323"/>
    <cellStyle name="Normal 7 10 2 12 2" xfId="10691"/>
    <cellStyle name="Normal 7 10 2 13" xfId="5931"/>
    <cellStyle name="Normal 7 10 2 2" xfId="766"/>
    <cellStyle name="Normal 7 10 2 2 2" xfId="6379"/>
    <cellStyle name="Normal 7 10 2 3" xfId="1171"/>
    <cellStyle name="Normal 7 10 2 3 2" xfId="6779"/>
    <cellStyle name="Normal 7 10 2 4" xfId="1578"/>
    <cellStyle name="Normal 7 10 2 4 2" xfId="7179"/>
    <cellStyle name="Normal 7 10 2 5" xfId="1981"/>
    <cellStyle name="Normal 7 10 2 5 2" xfId="7575"/>
    <cellStyle name="Normal 7 10 2 6" xfId="2387"/>
    <cellStyle name="Normal 7 10 2 6 2" xfId="7973"/>
    <cellStyle name="Normal 7 10 2 7" xfId="2786"/>
    <cellStyle name="Normal 7 10 2 7 2" xfId="8366"/>
    <cellStyle name="Normal 7 10 2 8" xfId="4181"/>
    <cellStyle name="Normal 7 10 2 8 2" xfId="9657"/>
    <cellStyle name="Normal 7 10 2 9" xfId="4112"/>
    <cellStyle name="Normal 7 10 2 9 2" xfId="9596"/>
    <cellStyle name="Normal 7 10 3" xfId="415"/>
    <cellStyle name="Normal 7 10 3 10" xfId="2973"/>
    <cellStyle name="Normal 7 10 3 10 2" xfId="8551"/>
    <cellStyle name="Normal 7 10 3 11" xfId="5262"/>
    <cellStyle name="Normal 7 10 3 11 2" xfId="10633"/>
    <cellStyle name="Normal 7 10 3 12" xfId="5503"/>
    <cellStyle name="Normal 7 10 3 12 2" xfId="10860"/>
    <cellStyle name="Normal 7 10 3 13" xfId="6058"/>
    <cellStyle name="Normal 7 10 3 2" xfId="898"/>
    <cellStyle name="Normal 7 10 3 2 2" xfId="6510"/>
    <cellStyle name="Normal 7 10 3 3" xfId="1303"/>
    <cellStyle name="Normal 7 10 3 3 2" xfId="6910"/>
    <cellStyle name="Normal 7 10 3 4" xfId="1710"/>
    <cellStyle name="Normal 7 10 3 4 2" xfId="7310"/>
    <cellStyle name="Normal 7 10 3 5" xfId="2113"/>
    <cellStyle name="Normal 7 10 3 5 2" xfId="7706"/>
    <cellStyle name="Normal 7 10 3 6" xfId="2519"/>
    <cellStyle name="Normal 7 10 3 6 2" xfId="8103"/>
    <cellStyle name="Normal 7 10 3 7" xfId="2917"/>
    <cellStyle name="Normal 7 10 3 7 2" xfId="8496"/>
    <cellStyle name="Normal 7 10 3 8" xfId="3632"/>
    <cellStyle name="Normal 7 10 3 8 2" xfId="9140"/>
    <cellStyle name="Normal 7 10 3 9" xfId="4903"/>
    <cellStyle name="Normal 7 10 3 9 2" xfId="10296"/>
    <cellStyle name="Normal 7 10 4" xfId="621"/>
    <cellStyle name="Normal 7 10 4 2" xfId="6235"/>
    <cellStyle name="Normal 7 10 5" xfId="1026"/>
    <cellStyle name="Normal 7 10 5 2" xfId="6635"/>
    <cellStyle name="Normal 7 10 6" xfId="1433"/>
    <cellStyle name="Normal 7 10 6 2" xfId="7035"/>
    <cellStyle name="Normal 7 10 7" xfId="1837"/>
    <cellStyle name="Normal 7 10 7 2" xfId="7433"/>
    <cellStyle name="Normal 7 10 8" xfId="2243"/>
    <cellStyle name="Normal 7 10 8 2" xfId="7832"/>
    <cellStyle name="Normal 7 10 9" xfId="2650"/>
    <cellStyle name="Normal 7 10 9 2" xfId="8231"/>
    <cellStyle name="Normal 7 11" xfId="145"/>
    <cellStyle name="Normal 7 11 10" xfId="3656"/>
    <cellStyle name="Normal 7 11 10 2" xfId="9163"/>
    <cellStyle name="Normal 7 11 11" xfId="4927"/>
    <cellStyle name="Normal 7 11 11 2" xfId="10320"/>
    <cellStyle name="Normal 7 11 12" xfId="3524"/>
    <cellStyle name="Normal 7 11 12 2" xfId="9037"/>
    <cellStyle name="Normal 7 11 13" xfId="1782"/>
    <cellStyle name="Normal 7 11 13 2" xfId="7379"/>
    <cellStyle name="Normal 7 11 14" xfId="5187"/>
    <cellStyle name="Normal 7 11 14 2" xfId="10561"/>
    <cellStyle name="Normal 7 11 15" xfId="5809"/>
    <cellStyle name="Normal 7 11 2" xfId="289"/>
    <cellStyle name="Normal 7 11 2 10" xfId="4886"/>
    <cellStyle name="Normal 7 11 2 10 2" xfId="10280"/>
    <cellStyle name="Normal 7 11 2 11" xfId="4363"/>
    <cellStyle name="Normal 7 11 2 11 2" xfId="9829"/>
    <cellStyle name="Normal 7 11 2 12" xfId="4371"/>
    <cellStyle name="Normal 7 11 2 12 2" xfId="9836"/>
    <cellStyle name="Normal 7 11 2 13" xfId="5937"/>
    <cellStyle name="Normal 7 11 2 2" xfId="772"/>
    <cellStyle name="Normal 7 11 2 2 2" xfId="6385"/>
    <cellStyle name="Normal 7 11 2 3" xfId="1177"/>
    <cellStyle name="Normal 7 11 2 3 2" xfId="6785"/>
    <cellStyle name="Normal 7 11 2 4" xfId="1584"/>
    <cellStyle name="Normal 7 11 2 4 2" xfId="7185"/>
    <cellStyle name="Normal 7 11 2 5" xfId="1987"/>
    <cellStyle name="Normal 7 11 2 5 2" xfId="7581"/>
    <cellStyle name="Normal 7 11 2 6" xfId="2393"/>
    <cellStyle name="Normal 7 11 2 6 2" xfId="7979"/>
    <cellStyle name="Normal 7 11 2 7" xfId="2792"/>
    <cellStyle name="Normal 7 11 2 7 2" xfId="8372"/>
    <cellStyle name="Normal 7 11 2 8" xfId="3756"/>
    <cellStyle name="Normal 7 11 2 8 2" xfId="9258"/>
    <cellStyle name="Normal 7 11 2 9" xfId="3224"/>
    <cellStyle name="Normal 7 11 2 9 2" xfId="8761"/>
    <cellStyle name="Normal 7 11 3" xfId="421"/>
    <cellStyle name="Normal 7 11 3 10" xfId="4755"/>
    <cellStyle name="Normal 7 11 3 10 2" xfId="10153"/>
    <cellStyle name="Normal 7 11 3 11" xfId="4538"/>
    <cellStyle name="Normal 7 11 3 11 2" xfId="9991"/>
    <cellStyle name="Normal 7 11 3 12" xfId="5227"/>
    <cellStyle name="Normal 7 11 3 12 2" xfId="10600"/>
    <cellStyle name="Normal 7 11 3 13" xfId="6064"/>
    <cellStyle name="Normal 7 11 3 2" xfId="904"/>
    <cellStyle name="Normal 7 11 3 2 2" xfId="6516"/>
    <cellStyle name="Normal 7 11 3 3" xfId="1309"/>
    <cellStyle name="Normal 7 11 3 3 2" xfId="6916"/>
    <cellStyle name="Normal 7 11 3 4" xfId="1716"/>
    <cellStyle name="Normal 7 11 3 4 2" xfId="7316"/>
    <cellStyle name="Normal 7 11 3 5" xfId="2119"/>
    <cellStyle name="Normal 7 11 3 5 2" xfId="7712"/>
    <cellStyle name="Normal 7 11 3 6" xfId="2525"/>
    <cellStyle name="Normal 7 11 3 6 2" xfId="8109"/>
    <cellStyle name="Normal 7 11 3 7" xfId="2923"/>
    <cellStyle name="Normal 7 11 3 7 2" xfId="8502"/>
    <cellStyle name="Normal 7 11 3 8" xfId="3233"/>
    <cellStyle name="Normal 7 11 3 8 2" xfId="8770"/>
    <cellStyle name="Normal 7 11 3 9" xfId="2231"/>
    <cellStyle name="Normal 7 11 3 9 2" xfId="7820"/>
    <cellStyle name="Normal 7 11 4" xfId="628"/>
    <cellStyle name="Normal 7 11 4 2" xfId="6242"/>
    <cellStyle name="Normal 7 11 5" xfId="1033"/>
    <cellStyle name="Normal 7 11 5 2" xfId="6642"/>
    <cellStyle name="Normal 7 11 6" xfId="1440"/>
    <cellStyle name="Normal 7 11 6 2" xfId="7042"/>
    <cellStyle name="Normal 7 11 7" xfId="1844"/>
    <cellStyle name="Normal 7 11 7 2" xfId="7440"/>
    <cellStyle name="Normal 7 11 8" xfId="2250"/>
    <cellStyle name="Normal 7 11 8 2" xfId="7838"/>
    <cellStyle name="Normal 7 11 9" xfId="2657"/>
    <cellStyle name="Normal 7 11 9 2" xfId="8238"/>
    <cellStyle name="Normal 7 12" xfId="170"/>
    <cellStyle name="Normal 7 12 10" xfId="3037"/>
    <cellStyle name="Normal 7 12 10 2" xfId="8590"/>
    <cellStyle name="Normal 7 12 11" xfId="4964"/>
    <cellStyle name="Normal 7 12 11 2" xfId="10353"/>
    <cellStyle name="Normal 7 12 12" xfId="3076"/>
    <cellStyle name="Normal 7 12 12 2" xfId="8625"/>
    <cellStyle name="Normal 7 12 13" xfId="3793"/>
    <cellStyle name="Normal 7 12 13 2" xfId="9294"/>
    <cellStyle name="Normal 7 12 14" xfId="3425"/>
    <cellStyle name="Normal 7 12 14 2" xfId="8949"/>
    <cellStyle name="Normal 7 12 15" xfId="5828"/>
    <cellStyle name="Normal 7 12 2" xfId="309"/>
    <cellStyle name="Normal 7 12 2 10" xfId="5023"/>
    <cellStyle name="Normal 7 12 2 10 2" xfId="10408"/>
    <cellStyle name="Normal 7 12 2 11" xfId="5386"/>
    <cellStyle name="Normal 7 12 2 11 2" xfId="10749"/>
    <cellStyle name="Normal 7 12 2 12" xfId="5590"/>
    <cellStyle name="Normal 7 12 2 12 2" xfId="10940"/>
    <cellStyle name="Normal 7 12 2 13" xfId="5956"/>
    <cellStyle name="Normal 7 12 2 2" xfId="792"/>
    <cellStyle name="Normal 7 12 2 2 2" xfId="6404"/>
    <cellStyle name="Normal 7 12 2 3" xfId="1197"/>
    <cellStyle name="Normal 7 12 2 3 2" xfId="6804"/>
    <cellStyle name="Normal 7 12 2 4" xfId="1604"/>
    <cellStyle name="Normal 7 12 2 4 2" xfId="7204"/>
    <cellStyle name="Normal 7 12 2 5" xfId="2007"/>
    <cellStyle name="Normal 7 12 2 5 2" xfId="7600"/>
    <cellStyle name="Normal 7 12 2 6" xfId="2413"/>
    <cellStyle name="Normal 7 12 2 6 2" xfId="7998"/>
    <cellStyle name="Normal 7 12 2 7" xfId="2812"/>
    <cellStyle name="Normal 7 12 2 7 2" xfId="8391"/>
    <cellStyle name="Normal 7 12 2 8" xfId="3939"/>
    <cellStyle name="Normal 7 12 2 8 2" xfId="9432"/>
    <cellStyle name="Normal 7 12 2 9" xfId="3778"/>
    <cellStyle name="Normal 7 12 2 9 2" xfId="9279"/>
    <cellStyle name="Normal 7 12 3" xfId="441"/>
    <cellStyle name="Normal 7 12 3 10" xfId="3901"/>
    <cellStyle name="Normal 7 12 3 10 2" xfId="9396"/>
    <cellStyle name="Normal 7 12 3 11" xfId="3201"/>
    <cellStyle name="Normal 7 12 3 11 2" xfId="8741"/>
    <cellStyle name="Normal 7 12 3 12" xfId="3170"/>
    <cellStyle name="Normal 7 12 3 12 2" xfId="8715"/>
    <cellStyle name="Normal 7 12 3 13" xfId="6083"/>
    <cellStyle name="Normal 7 12 3 2" xfId="924"/>
    <cellStyle name="Normal 7 12 3 2 2" xfId="6536"/>
    <cellStyle name="Normal 7 12 3 3" xfId="1329"/>
    <cellStyle name="Normal 7 12 3 3 2" xfId="6936"/>
    <cellStyle name="Normal 7 12 3 4" xfId="1736"/>
    <cellStyle name="Normal 7 12 3 4 2" xfId="7336"/>
    <cellStyle name="Normal 7 12 3 5" xfId="2139"/>
    <cellStyle name="Normal 7 12 3 5 2" xfId="7732"/>
    <cellStyle name="Normal 7 12 3 6" xfId="2545"/>
    <cellStyle name="Normal 7 12 3 6 2" xfId="8129"/>
    <cellStyle name="Normal 7 12 3 7" xfId="2943"/>
    <cellStyle name="Normal 7 12 3 7 2" xfId="8522"/>
    <cellStyle name="Normal 7 12 3 8" xfId="3101"/>
    <cellStyle name="Normal 7 12 3 8 2" xfId="8648"/>
    <cellStyle name="Normal 7 12 3 9" xfId="4734"/>
    <cellStyle name="Normal 7 12 3 9 2" xfId="10132"/>
    <cellStyle name="Normal 7 12 4" xfId="653"/>
    <cellStyle name="Normal 7 12 4 2" xfId="6266"/>
    <cellStyle name="Normal 7 12 5" xfId="1058"/>
    <cellStyle name="Normal 7 12 5 2" xfId="6666"/>
    <cellStyle name="Normal 7 12 6" xfId="1465"/>
    <cellStyle name="Normal 7 12 6 2" xfId="7066"/>
    <cellStyle name="Normal 7 12 7" xfId="1869"/>
    <cellStyle name="Normal 7 12 7 2" xfId="7464"/>
    <cellStyle name="Normal 7 12 8" xfId="2274"/>
    <cellStyle name="Normal 7 12 8 2" xfId="7860"/>
    <cellStyle name="Normal 7 12 9" xfId="2679"/>
    <cellStyle name="Normal 7 12 9 2" xfId="8259"/>
    <cellStyle name="Normal 7 13" xfId="180"/>
    <cellStyle name="Normal 7 13 10" xfId="3503"/>
    <cellStyle name="Normal 7 13 10 2" xfId="9018"/>
    <cellStyle name="Normal 7 13 11" xfId="4828"/>
    <cellStyle name="Normal 7 13 11 2" xfId="10224"/>
    <cellStyle name="Normal 7 13 12" xfId="4763"/>
    <cellStyle name="Normal 7 13 12 2" xfId="10161"/>
    <cellStyle name="Normal 7 13 13" xfId="3585"/>
    <cellStyle name="Normal 7 13 13 2" xfId="9096"/>
    <cellStyle name="Normal 7 13 14" xfId="4072"/>
    <cellStyle name="Normal 7 13 14 2" xfId="9559"/>
    <cellStyle name="Normal 7 13 15" xfId="5834"/>
    <cellStyle name="Normal 7 13 2" xfId="315"/>
    <cellStyle name="Normal 7 13 2 10" xfId="3081"/>
    <cellStyle name="Normal 7 13 2 10 2" xfId="8630"/>
    <cellStyle name="Normal 7 13 2 11" xfId="4116"/>
    <cellStyle name="Normal 7 13 2 11 2" xfId="9600"/>
    <cellStyle name="Normal 7 13 2 12" xfId="3078"/>
    <cellStyle name="Normal 7 13 2 12 2" xfId="8627"/>
    <cellStyle name="Normal 7 13 2 13" xfId="5962"/>
    <cellStyle name="Normal 7 13 2 2" xfId="798"/>
    <cellStyle name="Normal 7 13 2 2 2" xfId="6410"/>
    <cellStyle name="Normal 7 13 2 3" xfId="1203"/>
    <cellStyle name="Normal 7 13 2 3 2" xfId="6810"/>
    <cellStyle name="Normal 7 13 2 4" xfId="1610"/>
    <cellStyle name="Normal 7 13 2 4 2" xfId="7210"/>
    <cellStyle name="Normal 7 13 2 5" xfId="2013"/>
    <cellStyle name="Normal 7 13 2 5 2" xfId="7606"/>
    <cellStyle name="Normal 7 13 2 6" xfId="2419"/>
    <cellStyle name="Normal 7 13 2 6 2" xfId="8004"/>
    <cellStyle name="Normal 7 13 2 7" xfId="2818"/>
    <cellStyle name="Normal 7 13 2 7 2" xfId="8397"/>
    <cellStyle name="Normal 7 13 2 8" xfId="3534"/>
    <cellStyle name="Normal 7 13 2 8 2" xfId="9047"/>
    <cellStyle name="Normal 7 13 2 9" xfId="4829"/>
    <cellStyle name="Normal 7 13 2 9 2" xfId="10225"/>
    <cellStyle name="Normal 7 13 3" xfId="447"/>
    <cellStyle name="Normal 7 13 3 10" xfId="5228"/>
    <cellStyle name="Normal 7 13 3 10 2" xfId="10601"/>
    <cellStyle name="Normal 7 13 3 11" xfId="5477"/>
    <cellStyle name="Normal 7 13 3 11 2" xfId="10835"/>
    <cellStyle name="Normal 7 13 3 12" xfId="5640"/>
    <cellStyle name="Normal 7 13 3 12 2" xfId="10987"/>
    <cellStyle name="Normal 7 13 3 13" xfId="6089"/>
    <cellStyle name="Normal 7 13 3 2" xfId="930"/>
    <cellStyle name="Normal 7 13 3 2 2" xfId="6542"/>
    <cellStyle name="Normal 7 13 3 3" xfId="1335"/>
    <cellStyle name="Normal 7 13 3 3 2" xfId="6942"/>
    <cellStyle name="Normal 7 13 3 4" xfId="1742"/>
    <cellStyle name="Normal 7 13 3 4 2" xfId="7342"/>
    <cellStyle name="Normal 7 13 3 5" xfId="2145"/>
    <cellStyle name="Normal 7 13 3 5 2" xfId="7738"/>
    <cellStyle name="Normal 7 13 3 6" xfId="2551"/>
    <cellStyle name="Normal 7 13 3 6 2" xfId="8135"/>
    <cellStyle name="Normal 7 13 3 7" xfId="2949"/>
    <cellStyle name="Normal 7 13 3 7 2" xfId="8528"/>
    <cellStyle name="Normal 7 13 3 8" xfId="4426"/>
    <cellStyle name="Normal 7 13 3 8 2" xfId="9887"/>
    <cellStyle name="Normal 7 13 3 9" xfId="3945"/>
    <cellStyle name="Normal 7 13 3 9 2" xfId="9438"/>
    <cellStyle name="Normal 7 13 4" xfId="663"/>
    <cellStyle name="Normal 7 13 4 2" xfId="6276"/>
    <cellStyle name="Normal 7 13 5" xfId="1068"/>
    <cellStyle name="Normal 7 13 5 2" xfId="6676"/>
    <cellStyle name="Normal 7 13 6" xfId="1475"/>
    <cellStyle name="Normal 7 13 6 2" xfId="7076"/>
    <cellStyle name="Normal 7 13 7" xfId="1879"/>
    <cellStyle name="Normal 7 13 7 2" xfId="7474"/>
    <cellStyle name="Normal 7 13 8" xfId="2284"/>
    <cellStyle name="Normal 7 13 8 2" xfId="7870"/>
    <cellStyle name="Normal 7 13 9" xfId="2687"/>
    <cellStyle name="Normal 7 13 9 2" xfId="8267"/>
    <cellStyle name="Normal 7 14" xfId="204"/>
    <cellStyle name="Normal 7 14 10" xfId="4423"/>
    <cellStyle name="Normal 7 14 10 2" xfId="9884"/>
    <cellStyle name="Normal 7 14 11" xfId="4735"/>
    <cellStyle name="Normal 7 14 11 2" xfId="10133"/>
    <cellStyle name="Normal 7 14 12" xfId="4994"/>
    <cellStyle name="Normal 7 14 12 2" xfId="10381"/>
    <cellStyle name="Normal 7 14 13" xfId="5854"/>
    <cellStyle name="Normal 7 14 2" xfId="687"/>
    <cellStyle name="Normal 7 14 2 2" xfId="6300"/>
    <cellStyle name="Normal 7 14 3" xfId="1092"/>
    <cellStyle name="Normal 7 14 3 2" xfId="6700"/>
    <cellStyle name="Normal 7 14 4" xfId="1499"/>
    <cellStyle name="Normal 7 14 4 2" xfId="7100"/>
    <cellStyle name="Normal 7 14 5" xfId="1902"/>
    <cellStyle name="Normal 7 14 5 2" xfId="7496"/>
    <cellStyle name="Normal 7 14 6" xfId="2308"/>
    <cellStyle name="Normal 7 14 6 2" xfId="7894"/>
    <cellStyle name="Normal 7 14 7" xfId="2709"/>
    <cellStyle name="Normal 7 14 7 2" xfId="8289"/>
    <cellStyle name="Normal 7 14 8" xfId="3899"/>
    <cellStyle name="Normal 7 14 8 2" xfId="9394"/>
    <cellStyle name="Normal 7 14 9" xfId="3525"/>
    <cellStyle name="Normal 7 14 9 2" xfId="9038"/>
    <cellStyle name="Normal 7 15" xfId="336"/>
    <cellStyle name="Normal 7 15 10" xfId="3764"/>
    <cellStyle name="Normal 7 15 10 2" xfId="9266"/>
    <cellStyle name="Normal 7 15 11" xfId="5290"/>
    <cellStyle name="Normal 7 15 11 2" xfId="10659"/>
    <cellStyle name="Normal 7 15 12" xfId="5526"/>
    <cellStyle name="Normal 7 15 12 2" xfId="10881"/>
    <cellStyle name="Normal 7 15 13" xfId="5981"/>
    <cellStyle name="Normal 7 15 2" xfId="819"/>
    <cellStyle name="Normal 7 15 2 2" xfId="6431"/>
    <cellStyle name="Normal 7 15 3" xfId="1224"/>
    <cellStyle name="Normal 7 15 3 2" xfId="6831"/>
    <cellStyle name="Normal 7 15 4" xfId="1631"/>
    <cellStyle name="Normal 7 15 4 2" xfId="7231"/>
    <cellStyle name="Normal 7 15 5" xfId="2034"/>
    <cellStyle name="Normal 7 15 5 2" xfId="7627"/>
    <cellStyle name="Normal 7 15 6" xfId="2440"/>
    <cellStyle name="Normal 7 15 6 2" xfId="8024"/>
    <cellStyle name="Normal 7 15 7" xfId="2838"/>
    <cellStyle name="Normal 7 15 7 2" xfId="8417"/>
    <cellStyle name="Normal 7 15 8" xfId="3093"/>
    <cellStyle name="Normal 7 15 8 2" xfId="8640"/>
    <cellStyle name="Normal 7 15 9" xfId="4728"/>
    <cellStyle name="Normal 7 15 9 2" xfId="10126"/>
    <cellStyle name="Normal 7 16" xfId="527"/>
    <cellStyle name="Normal 7 16 2" xfId="6146"/>
    <cellStyle name="Normal 7 17" xfId="683"/>
    <cellStyle name="Normal 7 17 2" xfId="6296"/>
    <cellStyle name="Normal 7 18" xfId="1088"/>
    <cellStyle name="Normal 7 18 2" xfId="6696"/>
    <cellStyle name="Normal 7 19" xfId="1495"/>
    <cellStyle name="Normal 7 19 2" xfId="7096"/>
    <cellStyle name="Normal 7 2" xfId="73"/>
    <cellStyle name="Normal 7 2 10" xfId="3539"/>
    <cellStyle name="Normal 7 2 10 2" xfId="9052"/>
    <cellStyle name="Normal 7 2 11" xfId="4862"/>
    <cellStyle name="Normal 7 2 11 2" xfId="10257"/>
    <cellStyle name="Normal 7 2 12" xfId="3884"/>
    <cellStyle name="Normal 7 2 12 2" xfId="9381"/>
    <cellStyle name="Normal 7 2 13" xfId="5033"/>
    <cellStyle name="Normal 7 2 13 2" xfId="10418"/>
    <cellStyle name="Normal 7 2 14" xfId="3640"/>
    <cellStyle name="Normal 7 2 14 2" xfId="9147"/>
    <cellStyle name="Normal 7 2 15" xfId="5748"/>
    <cellStyle name="Normal 7 2 2" xfId="227"/>
    <cellStyle name="Normal 7 2 2 10" xfId="5151"/>
    <cellStyle name="Normal 7 2 2 10 2" xfId="10527"/>
    <cellStyle name="Normal 7 2 2 11" xfId="5426"/>
    <cellStyle name="Normal 7 2 2 11 2" xfId="10786"/>
    <cellStyle name="Normal 7 2 2 12" xfId="5613"/>
    <cellStyle name="Normal 7 2 2 12 2" xfId="10961"/>
    <cellStyle name="Normal 7 2 2 13" xfId="5876"/>
    <cellStyle name="Normal 7 2 2 2" xfId="710"/>
    <cellStyle name="Normal 7 2 2 2 2" xfId="6323"/>
    <cellStyle name="Normal 7 2 2 3" xfId="1115"/>
    <cellStyle name="Normal 7 2 2 3 2" xfId="6723"/>
    <cellStyle name="Normal 7 2 2 4" xfId="1522"/>
    <cellStyle name="Normal 7 2 2 4 2" xfId="7123"/>
    <cellStyle name="Normal 7 2 2 5" xfId="1925"/>
    <cellStyle name="Normal 7 2 2 5 2" xfId="7519"/>
    <cellStyle name="Normal 7 2 2 6" xfId="2331"/>
    <cellStyle name="Normal 7 2 2 6 2" xfId="7917"/>
    <cellStyle name="Normal 7 2 2 7" xfId="2731"/>
    <cellStyle name="Normal 7 2 2 7 2" xfId="8311"/>
    <cellStyle name="Normal 7 2 2 8" xfId="4330"/>
    <cellStyle name="Normal 7 2 2 8 2" xfId="9797"/>
    <cellStyle name="Normal 7 2 2 9" xfId="4237"/>
    <cellStyle name="Normal 7 2 2 9 2" xfId="9707"/>
    <cellStyle name="Normal 7 2 3" xfId="359"/>
    <cellStyle name="Normal 7 2 3 10" xfId="4013"/>
    <cellStyle name="Normal 7 2 3 10 2" xfId="9503"/>
    <cellStyle name="Normal 7 2 3 11" xfId="5179"/>
    <cellStyle name="Normal 7 2 3 11 2" xfId="10553"/>
    <cellStyle name="Normal 7 2 3 12" xfId="5446"/>
    <cellStyle name="Normal 7 2 3 12 2" xfId="10805"/>
    <cellStyle name="Normal 7 2 3 13" xfId="6003"/>
    <cellStyle name="Normal 7 2 3 2" xfId="842"/>
    <cellStyle name="Normal 7 2 3 2 2" xfId="6454"/>
    <cellStyle name="Normal 7 2 3 3" xfId="1247"/>
    <cellStyle name="Normal 7 2 3 3 2" xfId="6854"/>
    <cellStyle name="Normal 7 2 3 4" xfId="1654"/>
    <cellStyle name="Normal 7 2 3 4 2" xfId="7254"/>
    <cellStyle name="Normal 7 2 3 5" xfId="2057"/>
    <cellStyle name="Normal 7 2 3 5 2" xfId="7650"/>
    <cellStyle name="Normal 7 2 3 6" xfId="2463"/>
    <cellStyle name="Normal 7 2 3 6 2" xfId="8047"/>
    <cellStyle name="Normal 7 2 3 7" xfId="2861"/>
    <cellStyle name="Normal 7 2 3 7 2" xfId="8440"/>
    <cellStyle name="Normal 7 2 3 8" xfId="3811"/>
    <cellStyle name="Normal 7 2 3 8 2" xfId="9309"/>
    <cellStyle name="Normal 7 2 3 9" xfId="4557"/>
    <cellStyle name="Normal 7 2 3 9 2" xfId="10008"/>
    <cellStyle name="Normal 7 2 4" xfId="556"/>
    <cellStyle name="Normal 7 2 4 2" xfId="6173"/>
    <cellStyle name="Normal 7 2 5" xfId="518"/>
    <cellStyle name="Normal 7 2 5 2" xfId="6138"/>
    <cellStyle name="Normal 7 2 6" xfId="952"/>
    <cellStyle name="Normal 7 2 6 2" xfId="6563"/>
    <cellStyle name="Normal 7 2 7" xfId="1357"/>
    <cellStyle name="Normal 7 2 7 2" xfId="6963"/>
    <cellStyle name="Normal 7 2 8" xfId="1775"/>
    <cellStyle name="Normal 7 2 8 2" xfId="7372"/>
    <cellStyle name="Normal 7 2 9" xfId="2589"/>
    <cellStyle name="Normal 7 2 9 2" xfId="8171"/>
    <cellStyle name="Normal 7 20" xfId="1833"/>
    <cellStyle name="Normal 7 20 2" xfId="7429"/>
    <cellStyle name="Normal 7 21" xfId="2270"/>
    <cellStyle name="Normal 7 21 2" xfId="7856"/>
    <cellStyle name="Normal 7 22" xfId="3275"/>
    <cellStyle name="Normal 7 22 2" xfId="8811"/>
    <cellStyle name="Normal 7 23" xfId="3681"/>
    <cellStyle name="Normal 7 23 2" xfId="9186"/>
    <cellStyle name="Normal 7 24" xfId="4804"/>
    <cellStyle name="Normal 7 24 2" xfId="10201"/>
    <cellStyle name="Normal 7 25" xfId="3070"/>
    <cellStyle name="Normal 7 25 2" xfId="8619"/>
    <cellStyle name="Normal 7 26" xfId="2227"/>
    <cellStyle name="Normal 7 26 2" xfId="7817"/>
    <cellStyle name="Normal 7 27" xfId="5726"/>
    <cellStyle name="Normal 7 3" xfId="85"/>
    <cellStyle name="Normal 7 3 10" xfId="4480"/>
    <cellStyle name="Normal 7 3 10 2" xfId="9935"/>
    <cellStyle name="Normal 7 3 11" xfId="3565"/>
    <cellStyle name="Normal 7 3 11 2" xfId="9077"/>
    <cellStyle name="Normal 7 3 12" xfId="5273"/>
    <cellStyle name="Normal 7 3 12 2" xfId="10642"/>
    <cellStyle name="Normal 7 3 13" xfId="5513"/>
    <cellStyle name="Normal 7 3 13 2" xfId="10868"/>
    <cellStyle name="Normal 7 3 14" xfId="5664"/>
    <cellStyle name="Normal 7 3 14 2" xfId="11009"/>
    <cellStyle name="Normal 7 3 15" xfId="5758"/>
    <cellStyle name="Normal 7 3 2" xfId="237"/>
    <cellStyle name="Normal 7 3 2 10" xfId="5232"/>
    <cellStyle name="Normal 7 3 2 10 2" xfId="10605"/>
    <cellStyle name="Normal 7 3 2 11" xfId="5480"/>
    <cellStyle name="Normal 7 3 2 11 2" xfId="10838"/>
    <cellStyle name="Normal 7 3 2 12" xfId="5642"/>
    <cellStyle name="Normal 7 3 2 12 2" xfId="10989"/>
    <cellStyle name="Normal 7 3 2 13" xfId="5886"/>
    <cellStyle name="Normal 7 3 2 2" xfId="720"/>
    <cellStyle name="Normal 7 3 2 2 2" xfId="6333"/>
    <cellStyle name="Normal 7 3 2 3" xfId="1125"/>
    <cellStyle name="Normal 7 3 2 3 2" xfId="6733"/>
    <cellStyle name="Normal 7 3 2 4" xfId="1532"/>
    <cellStyle name="Normal 7 3 2 4 2" xfId="7133"/>
    <cellStyle name="Normal 7 3 2 5" xfId="1935"/>
    <cellStyle name="Normal 7 3 2 5 2" xfId="7529"/>
    <cellStyle name="Normal 7 3 2 6" xfId="2341"/>
    <cellStyle name="Normal 7 3 2 6 2" xfId="7927"/>
    <cellStyle name="Normal 7 3 2 7" xfId="2741"/>
    <cellStyle name="Normal 7 3 2 7 2" xfId="8321"/>
    <cellStyle name="Normal 7 3 2 8" xfId="4431"/>
    <cellStyle name="Normal 7 3 2 8 2" xfId="9892"/>
    <cellStyle name="Normal 7 3 2 9" xfId="3238"/>
    <cellStyle name="Normal 7 3 2 9 2" xfId="8775"/>
    <cellStyle name="Normal 7 3 3" xfId="369"/>
    <cellStyle name="Normal 7 3 3 10" xfId="3536"/>
    <cellStyle name="Normal 7 3 3 10 2" xfId="9049"/>
    <cellStyle name="Normal 7 3 3 11" xfId="3968"/>
    <cellStyle name="Normal 7 3 3 11 2" xfId="9460"/>
    <cellStyle name="Normal 7 3 3 12" xfId="3709"/>
    <cellStyle name="Normal 7 3 3 12 2" xfId="9212"/>
    <cellStyle name="Normal 7 3 3 13" xfId="6013"/>
    <cellStyle name="Normal 7 3 3 2" xfId="852"/>
    <cellStyle name="Normal 7 3 3 2 2" xfId="6464"/>
    <cellStyle name="Normal 7 3 3 3" xfId="1257"/>
    <cellStyle name="Normal 7 3 3 3 2" xfId="6864"/>
    <cellStyle name="Normal 7 3 3 4" xfId="1664"/>
    <cellStyle name="Normal 7 3 3 4 2" xfId="7264"/>
    <cellStyle name="Normal 7 3 3 5" xfId="2067"/>
    <cellStyle name="Normal 7 3 3 5 2" xfId="7660"/>
    <cellStyle name="Normal 7 3 3 6" xfId="2473"/>
    <cellStyle name="Normal 7 3 3 6 2" xfId="8057"/>
    <cellStyle name="Normal 7 3 3 7" xfId="2871"/>
    <cellStyle name="Normal 7 3 3 7 2" xfId="8450"/>
    <cellStyle name="Normal 7 3 3 8" xfId="3930"/>
    <cellStyle name="Normal 7 3 3 8 2" xfId="9423"/>
    <cellStyle name="Normal 7 3 3 9" xfId="3592"/>
    <cellStyle name="Normal 7 3 3 9 2" xfId="9101"/>
    <cellStyle name="Normal 7 3 4" xfId="568"/>
    <cellStyle name="Normal 7 3 4 2" xfId="6184"/>
    <cellStyle name="Normal 7 3 5" xfId="973"/>
    <cellStyle name="Normal 7 3 5 2" xfId="6583"/>
    <cellStyle name="Normal 7 3 6" xfId="1380"/>
    <cellStyle name="Normal 7 3 6 2" xfId="6984"/>
    <cellStyle name="Normal 7 3 7" xfId="1786"/>
    <cellStyle name="Normal 7 3 7 2" xfId="7383"/>
    <cellStyle name="Normal 7 3 8" xfId="2191"/>
    <cellStyle name="Normal 7 3 8 2" xfId="7782"/>
    <cellStyle name="Normal 7 3 9" xfId="2601"/>
    <cellStyle name="Normal 7 3 9 2" xfId="8183"/>
    <cellStyle name="Normal 7 4" xfId="96"/>
    <cellStyle name="Normal 7 4 10" xfId="4291"/>
    <cellStyle name="Normal 7 4 10 2" xfId="9759"/>
    <cellStyle name="Normal 7 4 11" xfId="4094"/>
    <cellStyle name="Normal 7 4 11 2" xfId="9580"/>
    <cellStyle name="Normal 7 4 12" xfId="5119"/>
    <cellStyle name="Normal 7 4 12 2" xfId="10495"/>
    <cellStyle name="Normal 7 4 13" xfId="5404"/>
    <cellStyle name="Normal 7 4 13 2" xfId="10764"/>
    <cellStyle name="Normal 7 4 14" xfId="5602"/>
    <cellStyle name="Normal 7 4 14 2" xfId="10950"/>
    <cellStyle name="Normal 7 4 15" xfId="5768"/>
    <cellStyle name="Normal 7 4 2" xfId="247"/>
    <cellStyle name="Normal 7 4 2 10" xfId="5283"/>
    <cellStyle name="Normal 7 4 2 10 2" xfId="10652"/>
    <cellStyle name="Normal 7 4 2 11" xfId="5519"/>
    <cellStyle name="Normal 7 4 2 11 2" xfId="10874"/>
    <cellStyle name="Normal 7 4 2 12" xfId="5665"/>
    <cellStyle name="Normal 7 4 2 12 2" xfId="11010"/>
    <cellStyle name="Normal 7 4 2 13" xfId="5896"/>
    <cellStyle name="Normal 7 4 2 2" xfId="730"/>
    <cellStyle name="Normal 7 4 2 2 2" xfId="6343"/>
    <cellStyle name="Normal 7 4 2 3" xfId="1135"/>
    <cellStyle name="Normal 7 4 2 3 2" xfId="6743"/>
    <cellStyle name="Normal 7 4 2 4" xfId="1542"/>
    <cellStyle name="Normal 7 4 2 4 2" xfId="7143"/>
    <cellStyle name="Normal 7 4 2 5" xfId="1945"/>
    <cellStyle name="Normal 7 4 2 5 2" xfId="7539"/>
    <cellStyle name="Normal 7 4 2 6" xfId="2351"/>
    <cellStyle name="Normal 7 4 2 6 2" xfId="7937"/>
    <cellStyle name="Normal 7 4 2 7" xfId="2751"/>
    <cellStyle name="Normal 7 4 2 7 2" xfId="8331"/>
    <cellStyle name="Normal 7 4 2 8" xfId="4494"/>
    <cellStyle name="Normal 7 4 2 8 2" xfId="9949"/>
    <cellStyle name="Normal 7 4 2 9" xfId="4309"/>
    <cellStyle name="Normal 7 4 2 9 2" xfId="9776"/>
    <cellStyle name="Normal 7 4 3" xfId="379"/>
    <cellStyle name="Normal 7 4 3 10" xfId="4543"/>
    <cellStyle name="Normal 7 4 3 10 2" xfId="9995"/>
    <cellStyle name="Normal 7 4 3 11" xfId="5192"/>
    <cellStyle name="Normal 7 4 3 11 2" xfId="10566"/>
    <cellStyle name="Normal 7 4 3 12" xfId="5456"/>
    <cellStyle name="Normal 7 4 3 12 2" xfId="10815"/>
    <cellStyle name="Normal 7 4 3 13" xfId="6023"/>
    <cellStyle name="Normal 7 4 3 2" xfId="862"/>
    <cellStyle name="Normal 7 4 3 2 2" xfId="6474"/>
    <cellStyle name="Normal 7 4 3 3" xfId="1267"/>
    <cellStyle name="Normal 7 4 3 3 2" xfId="6874"/>
    <cellStyle name="Normal 7 4 3 4" xfId="1674"/>
    <cellStyle name="Normal 7 4 3 4 2" xfId="7274"/>
    <cellStyle name="Normal 7 4 3 5" xfId="2077"/>
    <cellStyle name="Normal 7 4 3 5 2" xfId="7670"/>
    <cellStyle name="Normal 7 4 3 6" xfId="2483"/>
    <cellStyle name="Normal 7 4 3 6 2" xfId="8067"/>
    <cellStyle name="Normal 7 4 3 7" xfId="2881"/>
    <cellStyle name="Normal 7 4 3 7 2" xfId="8460"/>
    <cellStyle name="Normal 7 4 3 8" xfId="3475"/>
    <cellStyle name="Normal 7 4 3 8 2" xfId="8993"/>
    <cellStyle name="Normal 7 4 3 9" xfId="4554"/>
    <cellStyle name="Normal 7 4 3 9 2" xfId="10005"/>
    <cellStyle name="Normal 7 4 4" xfId="579"/>
    <cellStyle name="Normal 7 4 4 2" xfId="6194"/>
    <cellStyle name="Normal 7 4 5" xfId="984"/>
    <cellStyle name="Normal 7 4 5 2" xfId="6594"/>
    <cellStyle name="Normal 7 4 6" xfId="1391"/>
    <cellStyle name="Normal 7 4 6 2" xfId="6994"/>
    <cellStyle name="Normal 7 4 7" xfId="1796"/>
    <cellStyle name="Normal 7 4 7 2" xfId="7393"/>
    <cellStyle name="Normal 7 4 8" xfId="2201"/>
    <cellStyle name="Normal 7 4 8 2" xfId="7792"/>
    <cellStyle name="Normal 7 4 9" xfId="2612"/>
    <cellStyle name="Normal 7 4 9 2" xfId="8194"/>
    <cellStyle name="Normal 7 5" xfId="80"/>
    <cellStyle name="Normal 7 5 10" xfId="4581"/>
    <cellStyle name="Normal 7 5 10 2" xfId="10032"/>
    <cellStyle name="Normal 7 5 11" xfId="4057"/>
    <cellStyle name="Normal 7 5 11 2" xfId="9545"/>
    <cellStyle name="Normal 7 5 12" xfId="5342"/>
    <cellStyle name="Normal 7 5 12 2" xfId="10709"/>
    <cellStyle name="Normal 7 5 13" xfId="5567"/>
    <cellStyle name="Normal 7 5 13 2" xfId="10920"/>
    <cellStyle name="Normal 7 5 14" xfId="5697"/>
    <cellStyle name="Normal 7 5 14 2" xfId="11042"/>
    <cellStyle name="Normal 7 5 15" xfId="5754"/>
    <cellStyle name="Normal 7 5 2" xfId="233"/>
    <cellStyle name="Normal 7 5 2 10" xfId="4867"/>
    <cellStyle name="Normal 7 5 2 10 2" xfId="10261"/>
    <cellStyle name="Normal 7 5 2 11" xfId="4981"/>
    <cellStyle name="Normal 7 5 2 11 2" xfId="10369"/>
    <cellStyle name="Normal 7 5 2 12" xfId="3197"/>
    <cellStyle name="Normal 7 5 2 12 2" xfId="8737"/>
    <cellStyle name="Normal 7 5 2 13" xfId="5882"/>
    <cellStyle name="Normal 7 5 2 2" xfId="716"/>
    <cellStyle name="Normal 7 5 2 2 2" xfId="6329"/>
    <cellStyle name="Normal 7 5 2 3" xfId="1121"/>
    <cellStyle name="Normal 7 5 2 3 2" xfId="6729"/>
    <cellStyle name="Normal 7 5 2 4" xfId="1528"/>
    <cellStyle name="Normal 7 5 2 4 2" xfId="7129"/>
    <cellStyle name="Normal 7 5 2 5" xfId="1931"/>
    <cellStyle name="Normal 7 5 2 5 2" xfId="7525"/>
    <cellStyle name="Normal 7 5 2 6" xfId="2337"/>
    <cellStyle name="Normal 7 5 2 6 2" xfId="7923"/>
    <cellStyle name="Normal 7 5 2 7" xfId="2737"/>
    <cellStyle name="Normal 7 5 2 7 2" xfId="8317"/>
    <cellStyle name="Normal 7 5 2 8" xfId="4244"/>
    <cellStyle name="Normal 7 5 2 8 2" xfId="9714"/>
    <cellStyle name="Normal 7 5 2 9" xfId="3760"/>
    <cellStyle name="Normal 7 5 2 9 2" xfId="9262"/>
    <cellStyle name="Normal 7 5 3" xfId="365"/>
    <cellStyle name="Normal 7 5 3 10" xfId="4892"/>
    <cellStyle name="Normal 7 5 3 10 2" xfId="10286"/>
    <cellStyle name="Normal 7 5 3 11" xfId="3104"/>
    <cellStyle name="Normal 7 5 3 11 2" xfId="8651"/>
    <cellStyle name="Normal 7 5 3 12" xfId="4899"/>
    <cellStyle name="Normal 7 5 3 12 2" xfId="10292"/>
    <cellStyle name="Normal 7 5 3 13" xfId="6009"/>
    <cellStyle name="Normal 7 5 3 2" xfId="848"/>
    <cellStyle name="Normal 7 5 3 2 2" xfId="6460"/>
    <cellStyle name="Normal 7 5 3 3" xfId="1253"/>
    <cellStyle name="Normal 7 5 3 3 2" xfId="6860"/>
    <cellStyle name="Normal 7 5 3 4" xfId="1660"/>
    <cellStyle name="Normal 7 5 3 4 2" xfId="7260"/>
    <cellStyle name="Normal 7 5 3 5" xfId="2063"/>
    <cellStyle name="Normal 7 5 3 5 2" xfId="7656"/>
    <cellStyle name="Normal 7 5 3 6" xfId="2469"/>
    <cellStyle name="Normal 7 5 3 6 2" xfId="8053"/>
    <cellStyle name="Normal 7 5 3 7" xfId="2867"/>
    <cellStyle name="Normal 7 5 3 7 2" xfId="8446"/>
    <cellStyle name="Normal 7 5 3 8" xfId="3410"/>
    <cellStyle name="Normal 7 5 3 8 2" xfId="8936"/>
    <cellStyle name="Normal 7 5 3 9" xfId="4985"/>
    <cellStyle name="Normal 7 5 3 9 2" xfId="10373"/>
    <cellStyle name="Normal 7 5 4" xfId="563"/>
    <cellStyle name="Normal 7 5 4 2" xfId="6180"/>
    <cellStyle name="Normal 7 5 5" xfId="969"/>
    <cellStyle name="Normal 7 5 5 2" xfId="6579"/>
    <cellStyle name="Normal 7 5 6" xfId="1375"/>
    <cellStyle name="Normal 7 5 6 2" xfId="6980"/>
    <cellStyle name="Normal 7 5 7" xfId="1781"/>
    <cellStyle name="Normal 7 5 7 2" xfId="7378"/>
    <cellStyle name="Normal 7 5 8" xfId="2186"/>
    <cellStyle name="Normal 7 5 8 2" xfId="7777"/>
    <cellStyle name="Normal 7 5 9" xfId="2596"/>
    <cellStyle name="Normal 7 5 9 2" xfId="8178"/>
    <cellStyle name="Normal 7 6" xfId="106"/>
    <cellStyle name="Normal 7 6 10" xfId="4078"/>
    <cellStyle name="Normal 7 6 10 2" xfId="9565"/>
    <cellStyle name="Normal 7 6 11" xfId="3206"/>
    <cellStyle name="Normal 7 6 11 2" xfId="8746"/>
    <cellStyle name="Normal 7 6 12" xfId="3096"/>
    <cellStyle name="Normal 7 6 12 2" xfId="8643"/>
    <cellStyle name="Normal 7 6 13" xfId="4005"/>
    <cellStyle name="Normal 7 6 13 2" xfId="9496"/>
    <cellStyle name="Normal 7 6 14" xfId="5116"/>
    <cellStyle name="Normal 7 6 14 2" xfId="10493"/>
    <cellStyle name="Normal 7 6 15" xfId="5777"/>
    <cellStyle name="Normal 7 6 2" xfId="257"/>
    <cellStyle name="Normal 7 6 2 10" xfId="5161"/>
    <cellStyle name="Normal 7 6 2 10 2" xfId="10536"/>
    <cellStyle name="Normal 7 6 2 11" xfId="5434"/>
    <cellStyle name="Normal 7 6 2 11 2" xfId="10793"/>
    <cellStyle name="Normal 7 6 2 12" xfId="5620"/>
    <cellStyle name="Normal 7 6 2 12 2" xfId="10968"/>
    <cellStyle name="Normal 7 6 2 13" xfId="5905"/>
    <cellStyle name="Normal 7 6 2 2" xfId="740"/>
    <cellStyle name="Normal 7 6 2 2 2" xfId="6353"/>
    <cellStyle name="Normal 7 6 2 3" xfId="1145"/>
    <cellStyle name="Normal 7 6 2 3 2" xfId="6753"/>
    <cellStyle name="Normal 7 6 2 4" xfId="1552"/>
    <cellStyle name="Normal 7 6 2 4 2" xfId="7153"/>
    <cellStyle name="Normal 7 6 2 5" xfId="1955"/>
    <cellStyle name="Normal 7 6 2 5 2" xfId="7549"/>
    <cellStyle name="Normal 7 6 2 6" xfId="2361"/>
    <cellStyle name="Normal 7 6 2 6 2" xfId="7947"/>
    <cellStyle name="Normal 7 6 2 7" xfId="2760"/>
    <cellStyle name="Normal 7 6 2 7 2" xfId="8340"/>
    <cellStyle name="Normal 7 6 2 8" xfId="4348"/>
    <cellStyle name="Normal 7 6 2 8 2" xfId="9815"/>
    <cellStyle name="Normal 7 6 2 9" xfId="4318"/>
    <cellStyle name="Normal 7 6 2 9 2" xfId="9785"/>
    <cellStyle name="Normal 7 6 3" xfId="389"/>
    <cellStyle name="Normal 7 6 3 10" xfId="3990"/>
    <cellStyle name="Normal 7 6 3 10 2" xfId="9482"/>
    <cellStyle name="Normal 7 6 3 11" xfId="4857"/>
    <cellStyle name="Normal 7 6 3 11 2" xfId="10252"/>
    <cellStyle name="Normal 7 6 3 12" xfId="4465"/>
    <cellStyle name="Normal 7 6 3 12 2" xfId="9922"/>
    <cellStyle name="Normal 7 6 3 13" xfId="6032"/>
    <cellStyle name="Normal 7 6 3 2" xfId="872"/>
    <cellStyle name="Normal 7 6 3 2 2" xfId="6484"/>
    <cellStyle name="Normal 7 6 3 3" xfId="1277"/>
    <cellStyle name="Normal 7 6 3 3 2" xfId="6884"/>
    <cellStyle name="Normal 7 6 3 4" xfId="1684"/>
    <cellStyle name="Normal 7 6 3 4 2" xfId="7284"/>
    <cellStyle name="Normal 7 6 3 5" xfId="2087"/>
    <cellStyle name="Normal 7 6 3 5 2" xfId="7680"/>
    <cellStyle name="Normal 7 6 3 6" xfId="2493"/>
    <cellStyle name="Normal 7 6 3 6 2" xfId="8077"/>
    <cellStyle name="Normal 7 6 3 7" xfId="2891"/>
    <cellStyle name="Normal 7 6 3 7 2" xfId="8470"/>
    <cellStyle name="Normal 7 6 3 8" xfId="3797"/>
    <cellStyle name="Normal 7 6 3 8 2" xfId="9298"/>
    <cellStyle name="Normal 7 6 3 9" xfId="3241"/>
    <cellStyle name="Normal 7 6 3 9 2" xfId="8778"/>
    <cellStyle name="Normal 7 6 4" xfId="589"/>
    <cellStyle name="Normal 7 6 4 2" xfId="6203"/>
    <cellStyle name="Normal 7 6 5" xfId="994"/>
    <cellStyle name="Normal 7 6 5 2" xfId="6603"/>
    <cellStyle name="Normal 7 6 6" xfId="1401"/>
    <cellStyle name="Normal 7 6 6 2" xfId="7003"/>
    <cellStyle name="Normal 7 6 7" xfId="1806"/>
    <cellStyle name="Normal 7 6 7 2" xfId="7402"/>
    <cellStyle name="Normal 7 6 8" xfId="2211"/>
    <cellStyle name="Normal 7 6 8 2" xfId="7801"/>
    <cellStyle name="Normal 7 6 9" xfId="2622"/>
    <cellStyle name="Normal 7 6 9 2" xfId="8203"/>
    <cellStyle name="Normal 7 7" xfId="104"/>
    <cellStyle name="Normal 7 7 10" xfId="3276"/>
    <cellStyle name="Normal 7 7 10 2" xfId="8812"/>
    <cellStyle name="Normal 7 7 11" xfId="3374"/>
    <cellStyle name="Normal 7 7 11 2" xfId="8902"/>
    <cellStyle name="Normal 7 7 12" xfId="3997"/>
    <cellStyle name="Normal 7 7 12 2" xfId="9488"/>
    <cellStyle name="Normal 7 7 13" xfId="4425"/>
    <cellStyle name="Normal 7 7 13 2" xfId="9886"/>
    <cellStyle name="Normal 7 7 14" xfId="4719"/>
    <cellStyle name="Normal 7 7 14 2" xfId="10118"/>
    <cellStyle name="Normal 7 7 15" xfId="5775"/>
    <cellStyle name="Normal 7 7 2" xfId="255"/>
    <cellStyle name="Normal 7 7 2 10" xfId="3975"/>
    <cellStyle name="Normal 7 7 2 10 2" xfId="9467"/>
    <cellStyle name="Normal 7 7 2 11" xfId="5268"/>
    <cellStyle name="Normal 7 7 2 11 2" xfId="10639"/>
    <cellStyle name="Normal 7 7 2 12" xfId="5508"/>
    <cellStyle name="Normal 7 7 2 12 2" xfId="10865"/>
    <cellStyle name="Normal 7 7 2 13" xfId="5903"/>
    <cellStyle name="Normal 7 7 2 2" xfId="738"/>
    <cellStyle name="Normal 7 7 2 2 2" xfId="6351"/>
    <cellStyle name="Normal 7 7 2 3" xfId="1143"/>
    <cellStyle name="Normal 7 7 2 3 2" xfId="6751"/>
    <cellStyle name="Normal 7 7 2 4" xfId="1550"/>
    <cellStyle name="Normal 7 7 2 4 2" xfId="7151"/>
    <cellStyle name="Normal 7 7 2 5" xfId="1953"/>
    <cellStyle name="Normal 7 7 2 5 2" xfId="7547"/>
    <cellStyle name="Normal 7 7 2 6" xfId="2359"/>
    <cellStyle name="Normal 7 7 2 6 2" xfId="7945"/>
    <cellStyle name="Normal 7 7 2 7" xfId="2758"/>
    <cellStyle name="Normal 7 7 2 7 2" xfId="8338"/>
    <cellStyle name="Normal 7 7 2 8" xfId="3495"/>
    <cellStyle name="Normal 7 7 2 8 2" xfId="9010"/>
    <cellStyle name="Normal 7 7 2 9" xfId="4832"/>
    <cellStyle name="Normal 7 7 2 9 2" xfId="10228"/>
    <cellStyle name="Normal 7 7 3" xfId="387"/>
    <cellStyle name="Normal 7 7 3 10" xfId="5207"/>
    <cellStyle name="Normal 7 7 3 10 2" xfId="10580"/>
    <cellStyle name="Normal 7 7 3 11" xfId="5464"/>
    <cellStyle name="Normal 7 7 3 11 2" xfId="10822"/>
    <cellStyle name="Normal 7 7 3 12" xfId="5632"/>
    <cellStyle name="Normal 7 7 3 12 2" xfId="10979"/>
    <cellStyle name="Normal 7 7 3 13" xfId="6030"/>
    <cellStyle name="Normal 7 7 3 2" xfId="870"/>
    <cellStyle name="Normal 7 7 3 2 2" xfId="6482"/>
    <cellStyle name="Normal 7 7 3 3" xfId="1275"/>
    <cellStyle name="Normal 7 7 3 3 2" xfId="6882"/>
    <cellStyle name="Normal 7 7 3 4" xfId="1682"/>
    <cellStyle name="Normal 7 7 3 4 2" xfId="7282"/>
    <cellStyle name="Normal 7 7 3 5" xfId="2085"/>
    <cellStyle name="Normal 7 7 3 5 2" xfId="7678"/>
    <cellStyle name="Normal 7 7 3 6" xfId="2491"/>
    <cellStyle name="Normal 7 7 3 6 2" xfId="8075"/>
    <cellStyle name="Normal 7 7 3 7" xfId="2889"/>
    <cellStyle name="Normal 7 7 3 7 2" xfId="8468"/>
    <cellStyle name="Normal 7 7 3 8" xfId="4402"/>
    <cellStyle name="Normal 7 7 3 8 2" xfId="9864"/>
    <cellStyle name="Normal 7 7 3 9" xfId="3450"/>
    <cellStyle name="Normal 7 7 3 9 2" xfId="8970"/>
    <cellStyle name="Normal 7 7 4" xfId="587"/>
    <cellStyle name="Normal 7 7 4 2" xfId="6201"/>
    <cellStyle name="Normal 7 7 5" xfId="992"/>
    <cellStyle name="Normal 7 7 5 2" xfId="6601"/>
    <cellStyle name="Normal 7 7 6" xfId="1399"/>
    <cellStyle name="Normal 7 7 6 2" xfId="7001"/>
    <cellStyle name="Normal 7 7 7" xfId="1804"/>
    <cellStyle name="Normal 7 7 7 2" xfId="7400"/>
    <cellStyle name="Normal 7 7 8" xfId="2209"/>
    <cellStyle name="Normal 7 7 8 2" xfId="7799"/>
    <cellStyle name="Normal 7 7 9" xfId="2620"/>
    <cellStyle name="Normal 7 7 9 2" xfId="8201"/>
    <cellStyle name="Normal 7 8" xfId="47"/>
    <cellStyle name="Normal 7 8 10" xfId="3768"/>
    <cellStyle name="Normal 7 8 10 2" xfId="9270"/>
    <cellStyle name="Normal 7 8 11" xfId="3427"/>
    <cellStyle name="Normal 7 8 11 2" xfId="8951"/>
    <cellStyle name="Normal 7 8 12" xfId="2701"/>
    <cellStyle name="Normal 7 8 12 2" xfId="8281"/>
    <cellStyle name="Normal 7 8 13" xfId="4328"/>
    <cellStyle name="Normal 7 8 13 2" xfId="9795"/>
    <cellStyle name="Normal 7 8 14" xfId="3911"/>
    <cellStyle name="Normal 7 8 14 2" xfId="9406"/>
    <cellStyle name="Normal 7 8 15" xfId="5729"/>
    <cellStyle name="Normal 7 8 2" xfId="207"/>
    <cellStyle name="Normal 7 8 2 10" xfId="5208"/>
    <cellStyle name="Normal 7 8 2 10 2" xfId="10581"/>
    <cellStyle name="Normal 7 8 2 11" xfId="5465"/>
    <cellStyle name="Normal 7 8 2 11 2" xfId="10823"/>
    <cellStyle name="Normal 7 8 2 12" xfId="5633"/>
    <cellStyle name="Normal 7 8 2 12 2" xfId="10980"/>
    <cellStyle name="Normal 7 8 2 13" xfId="5857"/>
    <cellStyle name="Normal 7 8 2 2" xfId="690"/>
    <cellStyle name="Normal 7 8 2 2 2" xfId="6303"/>
    <cellStyle name="Normal 7 8 2 3" xfId="1095"/>
    <cellStyle name="Normal 7 8 2 3 2" xfId="6703"/>
    <cellStyle name="Normal 7 8 2 4" xfId="1502"/>
    <cellStyle name="Normal 7 8 2 4 2" xfId="7103"/>
    <cellStyle name="Normal 7 8 2 5" xfId="1905"/>
    <cellStyle name="Normal 7 8 2 5 2" xfId="7499"/>
    <cellStyle name="Normal 7 8 2 6" xfId="2311"/>
    <cellStyle name="Normal 7 8 2 6 2" xfId="7897"/>
    <cellStyle name="Normal 7 8 2 7" xfId="2712"/>
    <cellStyle name="Normal 7 8 2 7 2" xfId="8292"/>
    <cellStyle name="Normal 7 8 2 8" xfId="4404"/>
    <cellStyle name="Normal 7 8 2 8 2" xfId="9866"/>
    <cellStyle name="Normal 7 8 2 9" xfId="4564"/>
    <cellStyle name="Normal 7 8 2 9 2" xfId="10015"/>
    <cellStyle name="Normal 7 8 3" xfId="339"/>
    <cellStyle name="Normal 7 8 3 10" xfId="4916"/>
    <cellStyle name="Normal 7 8 3 10 2" xfId="10309"/>
    <cellStyle name="Normal 7 8 3 11" xfId="4524"/>
    <cellStyle name="Normal 7 8 3 11 2" xfId="9977"/>
    <cellStyle name="Normal 7 8 3 12" xfId="5171"/>
    <cellStyle name="Normal 7 8 3 12 2" xfId="10545"/>
    <cellStyle name="Normal 7 8 3 13" xfId="5984"/>
    <cellStyle name="Normal 7 8 3 2" xfId="822"/>
    <cellStyle name="Normal 7 8 3 2 2" xfId="6434"/>
    <cellStyle name="Normal 7 8 3 3" xfId="1227"/>
    <cellStyle name="Normal 7 8 3 3 2" xfId="6834"/>
    <cellStyle name="Normal 7 8 3 4" xfId="1634"/>
    <cellStyle name="Normal 7 8 3 4 2" xfId="7234"/>
    <cellStyle name="Normal 7 8 3 5" xfId="2037"/>
    <cellStyle name="Normal 7 8 3 5 2" xfId="7630"/>
    <cellStyle name="Normal 7 8 3 6" xfId="2443"/>
    <cellStyle name="Normal 7 8 3 6 2" xfId="8027"/>
    <cellStyle name="Normal 7 8 3 7" xfId="2841"/>
    <cellStyle name="Normal 7 8 3 7 2" xfId="8420"/>
    <cellStyle name="Normal 7 8 3 8" xfId="3917"/>
    <cellStyle name="Normal 7 8 3 8 2" xfId="9410"/>
    <cellStyle name="Normal 7 8 3 9" xfId="3060"/>
    <cellStyle name="Normal 7 8 3 9 2" xfId="8612"/>
    <cellStyle name="Normal 7 8 4" xfId="530"/>
    <cellStyle name="Normal 7 8 4 2" xfId="6149"/>
    <cellStyle name="Normal 7 8 5" xfId="624"/>
    <cellStyle name="Normal 7 8 5 2" xfId="6238"/>
    <cellStyle name="Normal 7 8 6" xfId="1029"/>
    <cellStyle name="Normal 7 8 6 2" xfId="6638"/>
    <cellStyle name="Normal 7 8 7" xfId="1436"/>
    <cellStyle name="Normal 7 8 7 2" xfId="7038"/>
    <cellStyle name="Normal 7 8 8" xfId="1865"/>
    <cellStyle name="Normal 7 8 8 2" xfId="7460"/>
    <cellStyle name="Normal 7 8 9" xfId="2269"/>
    <cellStyle name="Normal 7 8 9 2" xfId="7855"/>
    <cellStyle name="Normal 7 9" xfId="130"/>
    <cellStyle name="Normal 7 9 10" xfId="3670"/>
    <cellStyle name="Normal 7 9 10 2" xfId="9176"/>
    <cellStyle name="Normal 7 9 11" xfId="4939"/>
    <cellStyle name="Normal 7 9 11 2" xfId="10332"/>
    <cellStyle name="Normal 7 9 12" xfId="3835"/>
    <cellStyle name="Normal 7 9 12 2" xfId="9333"/>
    <cellStyle name="Normal 7 9 13" xfId="3860"/>
    <cellStyle name="Normal 7 9 13 2" xfId="9358"/>
    <cellStyle name="Normal 7 9 14" xfId="5387"/>
    <cellStyle name="Normal 7 9 14 2" xfId="10750"/>
    <cellStyle name="Normal 7 9 15" xfId="5796"/>
    <cellStyle name="Normal 7 9 2" xfId="276"/>
    <cellStyle name="Normal 7 9 2 10" xfId="4891"/>
    <cellStyle name="Normal 7 9 2 10 2" xfId="10285"/>
    <cellStyle name="Normal 7 9 2 11" xfId="3249"/>
    <cellStyle name="Normal 7 9 2 11 2" xfId="8786"/>
    <cellStyle name="Normal 7 9 2 12" xfId="5280"/>
    <cellStyle name="Normal 7 9 2 12 2" xfId="10649"/>
    <cellStyle name="Normal 7 9 2 13" xfId="5924"/>
    <cellStyle name="Normal 7 9 2 2" xfId="759"/>
    <cellStyle name="Normal 7 9 2 2 2" xfId="6372"/>
    <cellStyle name="Normal 7 9 2 3" xfId="1164"/>
    <cellStyle name="Normal 7 9 2 3 2" xfId="6772"/>
    <cellStyle name="Normal 7 9 2 4" xfId="1571"/>
    <cellStyle name="Normal 7 9 2 4 2" xfId="7172"/>
    <cellStyle name="Normal 7 9 2 5" xfId="1974"/>
    <cellStyle name="Normal 7 9 2 5 2" xfId="7568"/>
    <cellStyle name="Normal 7 9 2 6" xfId="2380"/>
    <cellStyle name="Normal 7 9 2 6 2" xfId="7966"/>
    <cellStyle name="Normal 7 9 2 7" xfId="2779"/>
    <cellStyle name="Normal 7 9 2 7 2" xfId="8359"/>
    <cellStyle name="Normal 7 9 2 8" xfId="3155"/>
    <cellStyle name="Normal 7 9 2 8 2" xfId="8701"/>
    <cellStyle name="Normal 7 9 2 9" xfId="4773"/>
    <cellStyle name="Normal 7 9 2 9 2" xfId="10170"/>
    <cellStyle name="Normal 7 9 3" xfId="408"/>
    <cellStyle name="Normal 7 9 3 10" xfId="4046"/>
    <cellStyle name="Normal 7 9 3 10 2" xfId="9534"/>
    <cellStyle name="Normal 7 9 3 11" xfId="5132"/>
    <cellStyle name="Normal 7 9 3 11 2" xfId="10508"/>
    <cellStyle name="Normal 7 9 3 12" xfId="5412"/>
    <cellStyle name="Normal 7 9 3 12 2" xfId="10772"/>
    <cellStyle name="Normal 7 9 3 13" xfId="6051"/>
    <cellStyle name="Normal 7 9 3 2" xfId="891"/>
    <cellStyle name="Normal 7 9 3 2 2" xfId="6503"/>
    <cellStyle name="Normal 7 9 3 3" xfId="1296"/>
    <cellStyle name="Normal 7 9 3 3 2" xfId="6903"/>
    <cellStyle name="Normal 7 9 3 4" xfId="1703"/>
    <cellStyle name="Normal 7 9 3 4 2" xfId="7303"/>
    <cellStyle name="Normal 7 9 3 5" xfId="2106"/>
    <cellStyle name="Normal 7 9 3 5 2" xfId="7699"/>
    <cellStyle name="Normal 7 9 3 6" xfId="2512"/>
    <cellStyle name="Normal 7 9 3 6 2" xfId="8096"/>
    <cellStyle name="Normal 7 9 3 7" xfId="2910"/>
    <cellStyle name="Normal 7 9 3 7 2" xfId="8489"/>
    <cellStyle name="Normal 7 9 3 8" xfId="4032"/>
    <cellStyle name="Normal 7 9 3 8 2" xfId="9521"/>
    <cellStyle name="Normal 7 9 3 9" xfId="3609"/>
    <cellStyle name="Normal 7 9 3 9 2" xfId="9118"/>
    <cellStyle name="Normal 7 9 4" xfId="613"/>
    <cellStyle name="Normal 7 9 4 2" xfId="6227"/>
    <cellStyle name="Normal 7 9 5" xfId="1018"/>
    <cellStyle name="Normal 7 9 5 2" xfId="6627"/>
    <cellStyle name="Normal 7 9 6" xfId="1425"/>
    <cellStyle name="Normal 7 9 6 2" xfId="7027"/>
    <cellStyle name="Normal 7 9 7" xfId="1829"/>
    <cellStyle name="Normal 7 9 7 2" xfId="7425"/>
    <cellStyle name="Normal 7 9 8" xfId="2235"/>
    <cellStyle name="Normal 7 9 8 2" xfId="7824"/>
    <cellStyle name="Normal 7 9 9" xfId="2643"/>
    <cellStyle name="Normal 7 9 9 2" xfId="8224"/>
    <cellStyle name="Normal 8" xfId="45"/>
    <cellStyle name="Normal 8 10" xfId="139"/>
    <cellStyle name="Normal 8 10 10" xfId="3757"/>
    <cellStyle name="Normal 8 10 10 2" xfId="9259"/>
    <cellStyle name="Normal 8 10 11" xfId="4015"/>
    <cellStyle name="Normal 8 10 11 2" xfId="9505"/>
    <cellStyle name="Normal 8 10 12" xfId="4403"/>
    <cellStyle name="Normal 8 10 12 2" xfId="9865"/>
    <cellStyle name="Normal 8 10 13" xfId="5221"/>
    <cellStyle name="Normal 8 10 13 2" xfId="10594"/>
    <cellStyle name="Normal 8 10 14" xfId="5473"/>
    <cellStyle name="Normal 8 10 14 2" xfId="10831"/>
    <cellStyle name="Normal 8 10 15" xfId="5804"/>
    <cellStyle name="Normal 8 10 2" xfId="284"/>
    <cellStyle name="Normal 8 10 2 10" xfId="3346"/>
    <cellStyle name="Normal 8 10 2 10 2" xfId="8876"/>
    <cellStyle name="Normal 8 10 2 11" xfId="3123"/>
    <cellStyle name="Normal 8 10 2 11 2" xfId="8669"/>
    <cellStyle name="Normal 8 10 2 12" xfId="4999"/>
    <cellStyle name="Normal 8 10 2 12 2" xfId="10386"/>
    <cellStyle name="Normal 8 10 2 13" xfId="5932"/>
    <cellStyle name="Normal 8 10 2 2" xfId="767"/>
    <cellStyle name="Normal 8 10 2 2 2" xfId="6380"/>
    <cellStyle name="Normal 8 10 2 3" xfId="1172"/>
    <cellStyle name="Normal 8 10 2 3 2" xfId="6780"/>
    <cellStyle name="Normal 8 10 2 4" xfId="1579"/>
    <cellStyle name="Normal 8 10 2 4 2" xfId="7180"/>
    <cellStyle name="Normal 8 10 2 5" xfId="1982"/>
    <cellStyle name="Normal 8 10 2 5 2" xfId="7576"/>
    <cellStyle name="Normal 8 10 2 6" xfId="2388"/>
    <cellStyle name="Normal 8 10 2 6 2" xfId="7974"/>
    <cellStyle name="Normal 8 10 2 7" xfId="2787"/>
    <cellStyle name="Normal 8 10 2 7 2" xfId="8367"/>
    <cellStyle name="Normal 8 10 2 8" xfId="3867"/>
    <cellStyle name="Normal 8 10 2 8 2" xfId="9365"/>
    <cellStyle name="Normal 8 10 2 9" xfId="4031"/>
    <cellStyle name="Normal 8 10 2 9 2" xfId="9520"/>
    <cellStyle name="Normal 8 10 3" xfId="416"/>
    <cellStyle name="Normal 8 10 3 10" xfId="3127"/>
    <cellStyle name="Normal 8 10 3 10 2" xfId="8673"/>
    <cellStyle name="Normal 8 10 3 11" xfId="5191"/>
    <cellStyle name="Normal 8 10 3 11 2" xfId="10565"/>
    <cellStyle name="Normal 8 10 3 12" xfId="5455"/>
    <cellStyle name="Normal 8 10 3 12 2" xfId="10814"/>
    <cellStyle name="Normal 8 10 3 13" xfId="6059"/>
    <cellStyle name="Normal 8 10 3 2" xfId="899"/>
    <cellStyle name="Normal 8 10 3 2 2" xfId="6511"/>
    <cellStyle name="Normal 8 10 3 3" xfId="1304"/>
    <cellStyle name="Normal 8 10 3 3 2" xfId="6911"/>
    <cellStyle name="Normal 8 10 3 4" xfId="1711"/>
    <cellStyle name="Normal 8 10 3 4 2" xfId="7311"/>
    <cellStyle name="Normal 8 10 3 5" xfId="2114"/>
    <cellStyle name="Normal 8 10 3 5 2" xfId="7707"/>
    <cellStyle name="Normal 8 10 3 6" xfId="2520"/>
    <cellStyle name="Normal 8 10 3 6 2" xfId="8104"/>
    <cellStyle name="Normal 8 10 3 7" xfId="2918"/>
    <cellStyle name="Normal 8 10 3 7 2" xfId="8497"/>
    <cellStyle name="Normal 8 10 3 8" xfId="3327"/>
    <cellStyle name="Normal 8 10 3 8 2" xfId="8858"/>
    <cellStyle name="Normal 8 10 3 9" xfId="3373"/>
    <cellStyle name="Normal 8 10 3 9 2" xfId="8901"/>
    <cellStyle name="Normal 8 10 4" xfId="622"/>
    <cellStyle name="Normal 8 10 4 2" xfId="6236"/>
    <cellStyle name="Normal 8 10 5" xfId="1027"/>
    <cellStyle name="Normal 8 10 5 2" xfId="6636"/>
    <cellStyle name="Normal 8 10 6" xfId="1434"/>
    <cellStyle name="Normal 8 10 6 2" xfId="7036"/>
    <cellStyle name="Normal 8 10 7" xfId="1838"/>
    <cellStyle name="Normal 8 10 7 2" xfId="7434"/>
    <cellStyle name="Normal 8 10 8" xfId="2244"/>
    <cellStyle name="Normal 8 10 8 2" xfId="7833"/>
    <cellStyle name="Normal 8 10 9" xfId="2651"/>
    <cellStyle name="Normal 8 10 9 2" xfId="8232"/>
    <cellStyle name="Normal 8 11" xfId="146"/>
    <cellStyle name="Normal 8 11 10" xfId="3352"/>
    <cellStyle name="Normal 8 11 10 2" xfId="8881"/>
    <cellStyle name="Normal 8 11 11" xfId="4387"/>
    <cellStyle name="Normal 8 11 11 2" xfId="9850"/>
    <cellStyle name="Normal 8 11 12" xfId="4458"/>
    <cellStyle name="Normal 8 11 12 2" xfId="9915"/>
    <cellStyle name="Normal 8 11 13" xfId="2593"/>
    <cellStyle name="Normal 8 11 13 2" xfId="8175"/>
    <cellStyle name="Normal 8 11 14" xfId="5123"/>
    <cellStyle name="Normal 8 11 14 2" xfId="10499"/>
    <cellStyle name="Normal 8 11 15" xfId="5810"/>
    <cellStyle name="Normal 8 11 2" xfId="290"/>
    <cellStyle name="Normal 8 11 2 10" xfId="3648"/>
    <cellStyle name="Normal 8 11 2 10 2" xfId="9155"/>
    <cellStyle name="Normal 8 11 2 11" xfId="3878"/>
    <cellStyle name="Normal 8 11 2 11 2" xfId="9376"/>
    <cellStyle name="Normal 8 11 2 12" xfId="4180"/>
    <cellStyle name="Normal 8 11 2 12 2" xfId="9656"/>
    <cellStyle name="Normal 8 11 2 13" xfId="5938"/>
    <cellStyle name="Normal 8 11 2 2" xfId="773"/>
    <cellStyle name="Normal 8 11 2 2 2" xfId="6386"/>
    <cellStyle name="Normal 8 11 2 3" xfId="1178"/>
    <cellStyle name="Normal 8 11 2 3 2" xfId="6786"/>
    <cellStyle name="Normal 8 11 2 4" xfId="1585"/>
    <cellStyle name="Normal 8 11 2 4 2" xfId="7186"/>
    <cellStyle name="Normal 8 11 2 5" xfId="1988"/>
    <cellStyle name="Normal 8 11 2 5 2" xfId="7582"/>
    <cellStyle name="Normal 8 11 2 6" xfId="2394"/>
    <cellStyle name="Normal 8 11 2 6 2" xfId="7980"/>
    <cellStyle name="Normal 8 11 2 7" xfId="2793"/>
    <cellStyle name="Normal 8 11 2 7 2" xfId="8373"/>
    <cellStyle name="Normal 8 11 2 8" xfId="3446"/>
    <cellStyle name="Normal 8 11 2 8 2" xfId="8967"/>
    <cellStyle name="Normal 8 11 2 9" xfId="5015"/>
    <cellStyle name="Normal 8 11 2 9 2" xfId="10401"/>
    <cellStyle name="Normal 8 11 3" xfId="422"/>
    <cellStyle name="Normal 8 11 3 10" xfId="5158"/>
    <cellStyle name="Normal 8 11 3 10 2" xfId="10533"/>
    <cellStyle name="Normal 8 11 3 11" xfId="5431"/>
    <cellStyle name="Normal 8 11 3 11 2" xfId="10790"/>
    <cellStyle name="Normal 8 11 3 12" xfId="5617"/>
    <cellStyle name="Normal 8 11 3 12 2" xfId="10965"/>
    <cellStyle name="Normal 8 11 3 13" xfId="6065"/>
    <cellStyle name="Normal 8 11 3 2" xfId="905"/>
    <cellStyle name="Normal 8 11 3 2 2" xfId="6517"/>
    <cellStyle name="Normal 8 11 3 3" xfId="1310"/>
    <cellStyle name="Normal 8 11 3 3 2" xfId="6917"/>
    <cellStyle name="Normal 8 11 3 4" xfId="1717"/>
    <cellStyle name="Normal 8 11 3 4 2" xfId="7317"/>
    <cellStyle name="Normal 8 11 3 5" xfId="2120"/>
    <cellStyle name="Normal 8 11 3 5 2" xfId="7713"/>
    <cellStyle name="Normal 8 11 3 6" xfId="2526"/>
    <cellStyle name="Normal 8 11 3 6 2" xfId="8110"/>
    <cellStyle name="Normal 8 11 3 7" xfId="2924"/>
    <cellStyle name="Normal 8 11 3 7 2" xfId="8503"/>
    <cellStyle name="Normal 8 11 3 8" xfId="4341"/>
    <cellStyle name="Normal 8 11 3 8 2" xfId="9808"/>
    <cellStyle name="Normal 8 11 3 9" xfId="4507"/>
    <cellStyle name="Normal 8 11 3 9 2" xfId="9962"/>
    <cellStyle name="Normal 8 11 4" xfId="629"/>
    <cellStyle name="Normal 8 11 4 2" xfId="6243"/>
    <cellStyle name="Normal 8 11 5" xfId="1034"/>
    <cellStyle name="Normal 8 11 5 2" xfId="6643"/>
    <cellStyle name="Normal 8 11 6" xfId="1441"/>
    <cellStyle name="Normal 8 11 6 2" xfId="7043"/>
    <cellStyle name="Normal 8 11 7" xfId="1845"/>
    <cellStyle name="Normal 8 11 7 2" xfId="7441"/>
    <cellStyle name="Normal 8 11 8" xfId="2251"/>
    <cellStyle name="Normal 8 11 8 2" xfId="7839"/>
    <cellStyle name="Normal 8 11 9" xfId="2658"/>
    <cellStyle name="Normal 8 11 9 2" xfId="8239"/>
    <cellStyle name="Normal 8 12" xfId="164"/>
    <cellStyle name="Normal 8 12 10" xfId="3858"/>
    <cellStyle name="Normal 8 12 10 2" xfId="9356"/>
    <cellStyle name="Normal 8 12 11" xfId="3934"/>
    <cellStyle name="Normal 8 12 11 2" xfId="9427"/>
    <cellStyle name="Normal 8 12 12" xfId="3954"/>
    <cellStyle name="Normal 8 12 12 2" xfId="9446"/>
    <cellStyle name="Normal 8 12 13" xfId="4547"/>
    <cellStyle name="Normal 8 12 13 2" xfId="9998"/>
    <cellStyle name="Normal 8 12 14" xfId="4756"/>
    <cellStyle name="Normal 8 12 14 2" xfId="10154"/>
    <cellStyle name="Normal 8 12 15" xfId="5825"/>
    <cellStyle name="Normal 8 12 2" xfId="306"/>
    <cellStyle name="Normal 8 12 2 10" xfId="4073"/>
    <cellStyle name="Normal 8 12 2 10 2" xfId="9560"/>
    <cellStyle name="Normal 8 12 2 11" xfId="5289"/>
    <cellStyle name="Normal 8 12 2 11 2" xfId="10658"/>
    <cellStyle name="Normal 8 12 2 12" xfId="5525"/>
    <cellStyle name="Normal 8 12 2 12 2" xfId="10880"/>
    <cellStyle name="Normal 8 12 2 13" xfId="5953"/>
    <cellStyle name="Normal 8 12 2 2" xfId="789"/>
    <cellStyle name="Normal 8 12 2 2 2" xfId="6401"/>
    <cellStyle name="Normal 8 12 2 3" xfId="1194"/>
    <cellStyle name="Normal 8 12 2 3 2" xfId="6801"/>
    <cellStyle name="Normal 8 12 2 4" xfId="1601"/>
    <cellStyle name="Normal 8 12 2 4 2" xfId="7201"/>
    <cellStyle name="Normal 8 12 2 5" xfId="2004"/>
    <cellStyle name="Normal 8 12 2 5 2" xfId="7597"/>
    <cellStyle name="Normal 8 12 2 6" xfId="2410"/>
    <cellStyle name="Normal 8 12 2 6 2" xfId="7995"/>
    <cellStyle name="Normal 8 12 2 7" xfId="2809"/>
    <cellStyle name="Normal 8 12 2 7 2" xfId="8388"/>
    <cellStyle name="Normal 8 12 2 8" xfId="3115"/>
    <cellStyle name="Normal 8 12 2 8 2" xfId="8661"/>
    <cellStyle name="Normal 8 12 2 9" xfId="4743"/>
    <cellStyle name="Normal 8 12 2 9 2" xfId="10141"/>
    <cellStyle name="Normal 8 12 3" xfId="438"/>
    <cellStyle name="Normal 8 12 3 10" xfId="4169"/>
    <cellStyle name="Normal 8 12 3 10 2" xfId="9647"/>
    <cellStyle name="Normal 8 12 3 11" xfId="3577"/>
    <cellStyle name="Normal 8 12 3 11 2" xfId="9088"/>
    <cellStyle name="Normal 8 12 3 12" xfId="4748"/>
    <cellStyle name="Normal 8 12 3 12 2" xfId="10146"/>
    <cellStyle name="Normal 8 12 3 13" xfId="6080"/>
    <cellStyle name="Normal 8 12 3 2" xfId="921"/>
    <cellStyle name="Normal 8 12 3 2 2" xfId="6533"/>
    <cellStyle name="Normal 8 12 3 3" xfId="1326"/>
    <cellStyle name="Normal 8 12 3 3 2" xfId="6933"/>
    <cellStyle name="Normal 8 12 3 4" xfId="1733"/>
    <cellStyle name="Normal 8 12 3 4 2" xfId="7333"/>
    <cellStyle name="Normal 8 12 3 5" xfId="2136"/>
    <cellStyle name="Normal 8 12 3 5 2" xfId="7729"/>
    <cellStyle name="Normal 8 12 3 6" xfId="2542"/>
    <cellStyle name="Normal 8 12 3 6 2" xfId="8126"/>
    <cellStyle name="Normal 8 12 3 7" xfId="2940"/>
    <cellStyle name="Normal 8 12 3 7 2" xfId="8519"/>
    <cellStyle name="Normal 8 12 3 8" xfId="4018"/>
    <cellStyle name="Normal 8 12 3 8 2" xfId="9508"/>
    <cellStyle name="Normal 8 12 3 9" xfId="4323"/>
    <cellStyle name="Normal 8 12 3 9 2" xfId="9790"/>
    <cellStyle name="Normal 8 12 4" xfId="647"/>
    <cellStyle name="Normal 8 12 4 2" xfId="6260"/>
    <cellStyle name="Normal 8 12 5" xfId="1052"/>
    <cellStyle name="Normal 8 12 5 2" xfId="6660"/>
    <cellStyle name="Normal 8 12 6" xfId="1459"/>
    <cellStyle name="Normal 8 12 6 2" xfId="7060"/>
    <cellStyle name="Normal 8 12 7" xfId="1863"/>
    <cellStyle name="Normal 8 12 7 2" xfId="7458"/>
    <cellStyle name="Normal 8 12 8" xfId="2268"/>
    <cellStyle name="Normal 8 12 8 2" xfId="7854"/>
    <cellStyle name="Normal 8 12 9" xfId="2675"/>
    <cellStyle name="Normal 8 12 9 2" xfId="8255"/>
    <cellStyle name="Normal 8 13" xfId="121"/>
    <cellStyle name="Normal 8 13 10" xfId="4042"/>
    <cellStyle name="Normal 8 13 10 2" xfId="9530"/>
    <cellStyle name="Normal 8 13 11" xfId="3283"/>
    <cellStyle name="Normal 8 13 11 2" xfId="8818"/>
    <cellStyle name="Normal 8 13 12" xfId="5047"/>
    <cellStyle name="Normal 8 13 12 2" xfId="10432"/>
    <cellStyle name="Normal 8 13 13" xfId="5379"/>
    <cellStyle name="Normal 8 13 13 2" xfId="10742"/>
    <cellStyle name="Normal 8 13 14" xfId="5587"/>
    <cellStyle name="Normal 8 13 14 2" xfId="10937"/>
    <cellStyle name="Normal 8 13 15" xfId="5790"/>
    <cellStyle name="Normal 8 13 2" xfId="270"/>
    <cellStyle name="Normal 8 13 2 10" xfId="3728"/>
    <cellStyle name="Normal 8 13 2 10 2" xfId="9231"/>
    <cellStyle name="Normal 8 13 2 11" xfId="4284"/>
    <cellStyle name="Normal 8 13 2 11 2" xfId="9753"/>
    <cellStyle name="Normal 8 13 2 12" xfId="5200"/>
    <cellStyle name="Normal 8 13 2 12 2" xfId="10574"/>
    <cellStyle name="Normal 8 13 2 13" xfId="5918"/>
    <cellStyle name="Normal 8 13 2 2" xfId="753"/>
    <cellStyle name="Normal 8 13 2 2 2" xfId="6366"/>
    <cellStyle name="Normal 8 13 2 3" xfId="1158"/>
    <cellStyle name="Normal 8 13 2 3 2" xfId="6766"/>
    <cellStyle name="Normal 8 13 2 4" xfId="1565"/>
    <cellStyle name="Normal 8 13 2 4 2" xfId="7166"/>
    <cellStyle name="Normal 8 13 2 5" xfId="1968"/>
    <cellStyle name="Normal 8 13 2 5 2" xfId="7562"/>
    <cellStyle name="Normal 8 13 2 6" xfId="2374"/>
    <cellStyle name="Normal 8 13 2 6 2" xfId="7960"/>
    <cellStyle name="Normal 8 13 2 7" xfId="2773"/>
    <cellStyle name="Normal 8 13 2 7 2" xfId="8353"/>
    <cellStyle name="Normal 8 13 2 8" xfId="3541"/>
    <cellStyle name="Normal 8 13 2 8 2" xfId="9054"/>
    <cellStyle name="Normal 8 13 2 9" xfId="4851"/>
    <cellStyle name="Normal 8 13 2 9 2" xfId="10247"/>
    <cellStyle name="Normal 8 13 3" xfId="402"/>
    <cellStyle name="Normal 8 13 3 10" xfId="5250"/>
    <cellStyle name="Normal 8 13 3 10 2" xfId="10621"/>
    <cellStyle name="Normal 8 13 3 11" xfId="5493"/>
    <cellStyle name="Normal 8 13 3 11 2" xfId="10850"/>
    <cellStyle name="Normal 8 13 3 12" xfId="5652"/>
    <cellStyle name="Normal 8 13 3 12 2" xfId="10998"/>
    <cellStyle name="Normal 8 13 3 13" xfId="6045"/>
    <cellStyle name="Normal 8 13 3 2" xfId="885"/>
    <cellStyle name="Normal 8 13 3 2 2" xfId="6497"/>
    <cellStyle name="Normal 8 13 3 3" xfId="1290"/>
    <cellStyle name="Normal 8 13 3 3 2" xfId="6897"/>
    <cellStyle name="Normal 8 13 3 4" xfId="1697"/>
    <cellStyle name="Normal 8 13 3 4 2" xfId="7297"/>
    <cellStyle name="Normal 8 13 3 5" xfId="2100"/>
    <cellStyle name="Normal 8 13 3 5 2" xfId="7693"/>
    <cellStyle name="Normal 8 13 3 6" xfId="2506"/>
    <cellStyle name="Normal 8 13 3 6 2" xfId="8090"/>
    <cellStyle name="Normal 8 13 3 7" xfId="2904"/>
    <cellStyle name="Normal 8 13 3 7 2" xfId="8483"/>
    <cellStyle name="Normal 8 13 3 8" xfId="4450"/>
    <cellStyle name="Normal 8 13 3 8 2" xfId="9908"/>
    <cellStyle name="Normal 8 13 3 9" xfId="3804"/>
    <cellStyle name="Normal 8 13 3 9 2" xfId="9303"/>
    <cellStyle name="Normal 8 13 4" xfId="604"/>
    <cellStyle name="Normal 8 13 4 2" xfId="6218"/>
    <cellStyle name="Normal 8 13 5" xfId="1009"/>
    <cellStyle name="Normal 8 13 5 2" xfId="6618"/>
    <cellStyle name="Normal 8 13 6" xfId="1416"/>
    <cellStyle name="Normal 8 13 6 2" xfId="7018"/>
    <cellStyle name="Normal 8 13 7" xfId="1821"/>
    <cellStyle name="Normal 8 13 7 2" xfId="7417"/>
    <cellStyle name="Normal 8 13 8" xfId="2226"/>
    <cellStyle name="Normal 8 13 8 2" xfId="7816"/>
    <cellStyle name="Normal 8 13 9" xfId="2636"/>
    <cellStyle name="Normal 8 13 9 2" xfId="8217"/>
    <cellStyle name="Normal 8 14" xfId="205"/>
    <cellStyle name="Normal 8 14 10" xfId="4890"/>
    <cellStyle name="Normal 8 14 10 2" xfId="10284"/>
    <cellStyle name="Normal 8 14 11" xfId="3556"/>
    <cellStyle name="Normal 8 14 11 2" xfId="9068"/>
    <cellStyle name="Normal 8 14 12" xfId="5099"/>
    <cellStyle name="Normal 8 14 12 2" xfId="10478"/>
    <cellStyle name="Normal 8 14 13" xfId="5855"/>
    <cellStyle name="Normal 8 14 2" xfId="688"/>
    <cellStyle name="Normal 8 14 2 2" xfId="6301"/>
    <cellStyle name="Normal 8 14 3" xfId="1093"/>
    <cellStyle name="Normal 8 14 3 2" xfId="6701"/>
    <cellStyle name="Normal 8 14 4" xfId="1500"/>
    <cellStyle name="Normal 8 14 4 2" xfId="7101"/>
    <cellStyle name="Normal 8 14 5" xfId="1903"/>
    <cellStyle name="Normal 8 14 5 2" xfId="7497"/>
    <cellStyle name="Normal 8 14 6" xfId="2309"/>
    <cellStyle name="Normal 8 14 6 2" xfId="7895"/>
    <cellStyle name="Normal 8 14 7" xfId="2710"/>
    <cellStyle name="Normal 8 14 7 2" xfId="8290"/>
    <cellStyle name="Normal 8 14 8" xfId="3598"/>
    <cellStyle name="Normal 8 14 8 2" xfId="9107"/>
    <cellStyle name="Normal 8 14 9" xfId="4876"/>
    <cellStyle name="Normal 8 14 9 2" xfId="10270"/>
    <cellStyle name="Normal 8 15" xfId="337"/>
    <cellStyle name="Normal 8 15 10" xfId="5299"/>
    <cellStyle name="Normal 8 15 10 2" xfId="10667"/>
    <cellStyle name="Normal 8 15 11" xfId="5533"/>
    <cellStyle name="Normal 8 15 11 2" xfId="10887"/>
    <cellStyle name="Normal 8 15 12" xfId="5673"/>
    <cellStyle name="Normal 8 15 12 2" xfId="11018"/>
    <cellStyle name="Normal 8 15 13" xfId="5982"/>
    <cellStyle name="Normal 8 15 2" xfId="820"/>
    <cellStyle name="Normal 8 15 2 2" xfId="6432"/>
    <cellStyle name="Normal 8 15 3" xfId="1225"/>
    <cellStyle name="Normal 8 15 3 2" xfId="6832"/>
    <cellStyle name="Normal 8 15 4" xfId="1632"/>
    <cellStyle name="Normal 8 15 4 2" xfId="7232"/>
    <cellStyle name="Normal 8 15 5" xfId="2035"/>
    <cellStyle name="Normal 8 15 5 2" xfId="7628"/>
    <cellStyle name="Normal 8 15 6" xfId="2441"/>
    <cellStyle name="Normal 8 15 6 2" xfId="8025"/>
    <cellStyle name="Normal 8 15 7" xfId="2839"/>
    <cellStyle name="Normal 8 15 7 2" xfId="8418"/>
    <cellStyle name="Normal 8 15 8" xfId="4516"/>
    <cellStyle name="Normal 8 15 8 2" xfId="9969"/>
    <cellStyle name="Normal 8 15 9" xfId="4470"/>
    <cellStyle name="Normal 8 15 9 2" xfId="9926"/>
    <cellStyle name="Normal 8 16" xfId="528"/>
    <cellStyle name="Normal 8 16 2" xfId="6147"/>
    <cellStyle name="Normal 8 17" xfId="608"/>
    <cellStyle name="Normal 8 17 2" xfId="6222"/>
    <cellStyle name="Normal 8 18" xfId="1013"/>
    <cellStyle name="Normal 8 18 2" xfId="6622"/>
    <cellStyle name="Normal 8 19" xfId="1420"/>
    <cellStyle name="Normal 8 19 2" xfId="7022"/>
    <cellStyle name="Normal 8 2" xfId="74"/>
    <cellStyle name="Normal 8 2 10" xfId="3240"/>
    <cellStyle name="Normal 8 2 10 2" xfId="8777"/>
    <cellStyle name="Normal 8 2 11" xfId="4199"/>
    <cellStyle name="Normal 8 2 11 2" xfId="9672"/>
    <cellStyle name="Normal 8 2 12" xfId="3406"/>
    <cellStyle name="Normal 8 2 12 2" xfId="8932"/>
    <cellStyle name="Normal 8 2 13" xfId="3095"/>
    <cellStyle name="Normal 8 2 13 2" xfId="8642"/>
    <cellStyle name="Normal 8 2 14" xfId="4379"/>
    <cellStyle name="Normal 8 2 14 2" xfId="9844"/>
    <cellStyle name="Normal 8 2 15" xfId="5749"/>
    <cellStyle name="Normal 8 2 2" xfId="228"/>
    <cellStyle name="Normal 8 2 2 10" xfId="4065"/>
    <cellStyle name="Normal 8 2 2 10 2" xfId="9553"/>
    <cellStyle name="Normal 8 2 2 11" xfId="3221"/>
    <cellStyle name="Normal 8 2 2 11 2" xfId="8759"/>
    <cellStyle name="Normal 8 2 2 12" xfId="5178"/>
    <cellStyle name="Normal 8 2 2 12 2" xfId="10552"/>
    <cellStyle name="Normal 8 2 2 13" xfId="5877"/>
    <cellStyle name="Normal 8 2 2 2" xfId="711"/>
    <cellStyle name="Normal 8 2 2 2 2" xfId="6324"/>
    <cellStyle name="Normal 8 2 2 3" xfId="1116"/>
    <cellStyle name="Normal 8 2 2 3 2" xfId="6724"/>
    <cellStyle name="Normal 8 2 2 4" xfId="1523"/>
    <cellStyle name="Normal 8 2 2 4 2" xfId="7124"/>
    <cellStyle name="Normal 8 2 2 5" xfId="1926"/>
    <cellStyle name="Normal 8 2 2 5 2" xfId="7520"/>
    <cellStyle name="Normal 8 2 2 6" xfId="2332"/>
    <cellStyle name="Normal 8 2 2 6 2" xfId="7918"/>
    <cellStyle name="Normal 8 2 2 7" xfId="2732"/>
    <cellStyle name="Normal 8 2 2 7 2" xfId="8312"/>
    <cellStyle name="Normal 8 2 2 8" xfId="4025"/>
    <cellStyle name="Normal 8 2 2 8 2" xfId="9514"/>
    <cellStyle name="Normal 8 2 2 9" xfId="3921"/>
    <cellStyle name="Normal 8 2 2 9 2" xfId="9414"/>
    <cellStyle name="Normal 8 2 3" xfId="360"/>
    <cellStyle name="Normal 8 2 3 10" xfId="3716"/>
    <cellStyle name="Normal 8 2 3 10 2" xfId="9219"/>
    <cellStyle name="Normal 8 2 3 11" xfId="3652"/>
    <cellStyle name="Normal 8 2 3 11 2" xfId="9159"/>
    <cellStyle name="Normal 8 2 3 12" xfId="3734"/>
    <cellStyle name="Normal 8 2 3 12 2" xfId="9237"/>
    <cellStyle name="Normal 8 2 3 13" xfId="6004"/>
    <cellStyle name="Normal 8 2 3 2" xfId="843"/>
    <cellStyle name="Normal 8 2 3 2 2" xfId="6455"/>
    <cellStyle name="Normal 8 2 3 3" xfId="1248"/>
    <cellStyle name="Normal 8 2 3 3 2" xfId="6855"/>
    <cellStyle name="Normal 8 2 3 4" xfId="1655"/>
    <cellStyle name="Normal 8 2 3 4 2" xfId="7255"/>
    <cellStyle name="Normal 8 2 3 5" xfId="2058"/>
    <cellStyle name="Normal 8 2 3 5 2" xfId="7651"/>
    <cellStyle name="Normal 8 2 3 6" xfId="2464"/>
    <cellStyle name="Normal 8 2 3 6 2" xfId="8048"/>
    <cellStyle name="Normal 8 2 3 7" xfId="2862"/>
    <cellStyle name="Normal 8 2 3 7 2" xfId="8441"/>
    <cellStyle name="Normal 8 2 3 8" xfId="3515"/>
    <cellStyle name="Normal 8 2 3 8 2" xfId="9028"/>
    <cellStyle name="Normal 8 2 3 9" xfId="4817"/>
    <cellStyle name="Normal 8 2 3 9 2" xfId="10214"/>
    <cellStyle name="Normal 8 2 4" xfId="557"/>
    <cellStyle name="Normal 8 2 4 2" xfId="6174"/>
    <cellStyle name="Normal 8 2 5" xfId="514"/>
    <cellStyle name="Normal 8 2 5 2" xfId="6134"/>
    <cellStyle name="Normal 8 2 6" xfId="605"/>
    <cellStyle name="Normal 8 2 6 2" xfId="6219"/>
    <cellStyle name="Normal 8 2 7" xfId="1010"/>
    <cellStyle name="Normal 8 2 7 2" xfId="6619"/>
    <cellStyle name="Normal 8 2 8" xfId="2181"/>
    <cellStyle name="Normal 8 2 8 2" xfId="7772"/>
    <cellStyle name="Normal 8 2 9" xfId="2590"/>
    <cellStyle name="Normal 8 2 9 2" xfId="8172"/>
    <cellStyle name="Normal 8 20" xfId="1882"/>
    <cellStyle name="Normal 8 20 2" xfId="7477"/>
    <cellStyle name="Normal 8 21" xfId="2286"/>
    <cellStyle name="Normal 8 21 2" xfId="7872"/>
    <cellStyle name="Normal 8 22" xfId="4375"/>
    <cellStyle name="Normal 8 22 2" xfId="9840"/>
    <cellStyle name="Normal 8 23" xfId="3213"/>
    <cellStyle name="Normal 8 23 2" xfId="8752"/>
    <cellStyle name="Normal 8 24" xfId="5185"/>
    <cellStyle name="Normal 8 24 2" xfId="10559"/>
    <cellStyle name="Normal 8 25" xfId="5451"/>
    <cellStyle name="Normal 8 25 2" xfId="10810"/>
    <cellStyle name="Normal 8 26" xfId="5626"/>
    <cellStyle name="Normal 8 26 2" xfId="10974"/>
    <cellStyle name="Normal 8 27" xfId="5727"/>
    <cellStyle name="Normal 8 3" xfId="86"/>
    <cellStyle name="Normal 8 3 10" xfId="4196"/>
    <cellStyle name="Normal 8 3 10 2" xfId="9669"/>
    <cellStyle name="Normal 8 3 11" xfId="3502"/>
    <cellStyle name="Normal 8 3 11 2" xfId="9017"/>
    <cellStyle name="Normal 8 3 12" xfId="4326"/>
    <cellStyle name="Normal 8 3 12 2" xfId="9793"/>
    <cellStyle name="Normal 8 3 13" xfId="4864"/>
    <cellStyle name="Normal 8 3 13 2" xfId="10258"/>
    <cellStyle name="Normal 8 3 14" xfId="4017"/>
    <cellStyle name="Normal 8 3 14 2" xfId="9507"/>
    <cellStyle name="Normal 8 3 15" xfId="5759"/>
    <cellStyle name="Normal 8 3 2" xfId="238"/>
    <cellStyle name="Normal 8 3 2 10" xfId="5043"/>
    <cellStyle name="Normal 8 3 2 10 2" xfId="10428"/>
    <cellStyle name="Normal 8 3 2 11" xfId="4208"/>
    <cellStyle name="Normal 8 3 2 11 2" xfId="9680"/>
    <cellStyle name="Normal 8 3 2 12" xfId="3873"/>
    <cellStyle name="Normal 8 3 2 12 2" xfId="9371"/>
    <cellStyle name="Normal 8 3 2 13" xfId="5887"/>
    <cellStyle name="Normal 8 3 2 2" xfId="721"/>
    <cellStyle name="Normal 8 3 2 2 2" xfId="6334"/>
    <cellStyle name="Normal 8 3 2 3" xfId="1126"/>
    <cellStyle name="Normal 8 3 2 3 2" xfId="6734"/>
    <cellStyle name="Normal 8 3 2 4" xfId="1533"/>
    <cellStyle name="Normal 8 3 2 4 2" xfId="7134"/>
    <cellStyle name="Normal 8 3 2 5" xfId="1936"/>
    <cellStyle name="Normal 8 3 2 5 2" xfId="7530"/>
    <cellStyle name="Normal 8 3 2 6" xfId="2342"/>
    <cellStyle name="Normal 8 3 2 6 2" xfId="7928"/>
    <cellStyle name="Normal 8 3 2 7" xfId="2742"/>
    <cellStyle name="Normal 8 3 2 7 2" xfId="8322"/>
    <cellStyle name="Normal 8 3 2 8" xfId="4138"/>
    <cellStyle name="Normal 8 3 2 8 2" xfId="9618"/>
    <cellStyle name="Normal 8 3 2 9" xfId="4545"/>
    <cellStyle name="Normal 8 3 2 9 2" xfId="9997"/>
    <cellStyle name="Normal 8 3 3" xfId="370"/>
    <cellStyle name="Normal 8 3 3 10" xfId="5019"/>
    <cellStyle name="Normal 8 3 3 10 2" xfId="10404"/>
    <cellStyle name="Normal 8 3 3 11" xfId="3545"/>
    <cellStyle name="Normal 8 3 3 11 2" xfId="9057"/>
    <cellStyle name="Normal 8 3 3 12" xfId="4532"/>
    <cellStyle name="Normal 8 3 3 12 2" xfId="9985"/>
    <cellStyle name="Normal 8 3 3 13" xfId="6014"/>
    <cellStyle name="Normal 8 3 3 2" xfId="853"/>
    <cellStyle name="Normal 8 3 3 2 2" xfId="6465"/>
    <cellStyle name="Normal 8 3 3 3" xfId="1258"/>
    <cellStyle name="Normal 8 3 3 3 2" xfId="6865"/>
    <cellStyle name="Normal 8 3 3 4" xfId="1665"/>
    <cellStyle name="Normal 8 3 3 4 2" xfId="7265"/>
    <cellStyle name="Normal 8 3 3 5" xfId="2068"/>
    <cellStyle name="Normal 8 3 3 5 2" xfId="7661"/>
    <cellStyle name="Normal 8 3 3 6" xfId="2474"/>
    <cellStyle name="Normal 8 3 3 6 2" xfId="8058"/>
    <cellStyle name="Normal 8 3 3 7" xfId="2872"/>
    <cellStyle name="Normal 8 3 3 7 2" xfId="8451"/>
    <cellStyle name="Normal 8 3 3 8" xfId="3627"/>
    <cellStyle name="Normal 8 3 3 8 2" xfId="9135"/>
    <cellStyle name="Normal 8 3 3 9" xfId="4898"/>
    <cellStyle name="Normal 8 3 3 9 2" xfId="10291"/>
    <cellStyle name="Normal 8 3 4" xfId="569"/>
    <cellStyle name="Normal 8 3 4 2" xfId="6185"/>
    <cellStyle name="Normal 8 3 5" xfId="974"/>
    <cellStyle name="Normal 8 3 5 2" xfId="6584"/>
    <cellStyle name="Normal 8 3 6" xfId="1381"/>
    <cellStyle name="Normal 8 3 6 2" xfId="6985"/>
    <cellStyle name="Normal 8 3 7" xfId="1787"/>
    <cellStyle name="Normal 8 3 7 2" xfId="7384"/>
    <cellStyle name="Normal 8 3 8" xfId="2192"/>
    <cellStyle name="Normal 8 3 8 2" xfId="7783"/>
    <cellStyle name="Normal 8 3 9" xfId="2602"/>
    <cellStyle name="Normal 8 3 9 2" xfId="8184"/>
    <cellStyle name="Normal 8 4" xfId="97"/>
    <cellStyle name="Normal 8 4 10" xfId="3982"/>
    <cellStyle name="Normal 8 4 10 2" xfId="9474"/>
    <cellStyle name="Normal 8 4 11" xfId="4454"/>
    <cellStyle name="Normal 8 4 11 2" xfId="9911"/>
    <cellStyle name="Normal 8 4 12" xfId="5062"/>
    <cellStyle name="Normal 8 4 12 2" xfId="10446"/>
    <cellStyle name="Normal 8 4 13" xfId="5392"/>
    <cellStyle name="Normal 8 4 13 2" xfId="10754"/>
    <cellStyle name="Normal 8 4 14" xfId="5592"/>
    <cellStyle name="Normal 8 4 14 2" xfId="10942"/>
    <cellStyle name="Normal 8 4 15" xfId="5769"/>
    <cellStyle name="Normal 8 4 2" xfId="248"/>
    <cellStyle name="Normal 8 4 2 10" xfId="3426"/>
    <cellStyle name="Normal 8 4 2 10 2" xfId="8950"/>
    <cellStyle name="Normal 8 4 2 11" xfId="4833"/>
    <cellStyle name="Normal 8 4 2 11 2" xfId="10229"/>
    <cellStyle name="Normal 8 4 2 12" xfId="5383"/>
    <cellStyle name="Normal 8 4 2 12 2" xfId="10746"/>
    <cellStyle name="Normal 8 4 2 13" xfId="5897"/>
    <cellStyle name="Normal 8 4 2 2" xfId="731"/>
    <cellStyle name="Normal 8 4 2 2 2" xfId="6344"/>
    <cellStyle name="Normal 8 4 2 3" xfId="1136"/>
    <cellStyle name="Normal 8 4 2 3 2" xfId="6744"/>
    <cellStyle name="Normal 8 4 2 4" xfId="1543"/>
    <cellStyle name="Normal 8 4 2 4 2" xfId="7144"/>
    <cellStyle name="Normal 8 4 2 5" xfId="1946"/>
    <cellStyle name="Normal 8 4 2 5 2" xfId="7540"/>
    <cellStyle name="Normal 8 4 2 6" xfId="2352"/>
    <cellStyle name="Normal 8 4 2 6 2" xfId="7938"/>
    <cellStyle name="Normal 8 4 2 7" xfId="2752"/>
    <cellStyle name="Normal 8 4 2 7 2" xfId="8332"/>
    <cellStyle name="Normal 8 4 2 8" xfId="4211"/>
    <cellStyle name="Normal 8 4 2 8 2" xfId="9683"/>
    <cellStyle name="Normal 8 4 2 9" xfId="4519"/>
    <cellStyle name="Normal 8 4 2 9 2" xfId="9972"/>
    <cellStyle name="Normal 8 4 3" xfId="380"/>
    <cellStyle name="Normal 8 4 3 10" xfId="4955"/>
    <cellStyle name="Normal 8 4 3 10 2" xfId="10344"/>
    <cellStyle name="Normal 8 4 3 11" xfId="3996"/>
    <cellStyle name="Normal 8 4 3 11 2" xfId="9487"/>
    <cellStyle name="Normal 8 4 3 12" xfId="5302"/>
    <cellStyle name="Normal 8 4 3 12 2" xfId="10670"/>
    <cellStyle name="Normal 8 4 3 13" xfId="6024"/>
    <cellStyle name="Normal 8 4 3 2" xfId="863"/>
    <cellStyle name="Normal 8 4 3 2 2" xfId="6475"/>
    <cellStyle name="Normal 8 4 3 3" xfId="1268"/>
    <cellStyle name="Normal 8 4 3 3 2" xfId="6875"/>
    <cellStyle name="Normal 8 4 3 4" xfId="1675"/>
    <cellStyle name="Normal 8 4 3 4 2" xfId="7275"/>
    <cellStyle name="Normal 8 4 3 5" xfId="2078"/>
    <cellStyle name="Normal 8 4 3 5 2" xfId="7671"/>
    <cellStyle name="Normal 8 4 3 6" xfId="2484"/>
    <cellStyle name="Normal 8 4 3 6 2" xfId="8068"/>
    <cellStyle name="Normal 8 4 3 7" xfId="2882"/>
    <cellStyle name="Normal 8 4 3 7 2" xfId="8461"/>
    <cellStyle name="Normal 8 4 3 8" xfId="3175"/>
    <cellStyle name="Normal 8 4 3 8 2" xfId="8720"/>
    <cellStyle name="Normal 8 4 3 9" xfId="4958"/>
    <cellStyle name="Normal 8 4 3 9 2" xfId="10347"/>
    <cellStyle name="Normal 8 4 4" xfId="580"/>
    <cellStyle name="Normal 8 4 4 2" xfId="6195"/>
    <cellStyle name="Normal 8 4 5" xfId="985"/>
    <cellStyle name="Normal 8 4 5 2" xfId="6595"/>
    <cellStyle name="Normal 8 4 6" xfId="1392"/>
    <cellStyle name="Normal 8 4 6 2" xfId="6995"/>
    <cellStyle name="Normal 8 4 7" xfId="1797"/>
    <cellStyle name="Normal 8 4 7 2" xfId="7394"/>
    <cellStyle name="Normal 8 4 8" xfId="2202"/>
    <cellStyle name="Normal 8 4 8 2" xfId="7793"/>
    <cellStyle name="Normal 8 4 9" xfId="2613"/>
    <cellStyle name="Normal 8 4 9 2" xfId="8195"/>
    <cellStyle name="Normal 8 5" xfId="89"/>
    <cellStyle name="Normal 8 5 10" xfId="3280"/>
    <cellStyle name="Normal 8 5 10 2" xfId="8815"/>
    <cellStyle name="Normal 8 5 11" xfId="3181"/>
    <cellStyle name="Normal 8 5 11 2" xfId="8724"/>
    <cellStyle name="Normal 8 5 12" xfId="4975"/>
    <cellStyle name="Normal 8 5 12 2" xfId="10363"/>
    <cellStyle name="Normal 8 5 13" xfId="3663"/>
    <cellStyle name="Normal 8 5 13 2" xfId="9169"/>
    <cellStyle name="Normal 8 5 14" xfId="5294"/>
    <cellStyle name="Normal 8 5 14 2" xfId="10663"/>
    <cellStyle name="Normal 8 5 15" xfId="5762"/>
    <cellStyle name="Normal 8 5 2" xfId="241"/>
    <cellStyle name="Normal 8 5 2 10" xfId="4308"/>
    <cellStyle name="Normal 8 5 2 10 2" xfId="9775"/>
    <cellStyle name="Normal 8 5 2 11" xfId="5254"/>
    <cellStyle name="Normal 8 5 2 11 2" xfId="10625"/>
    <cellStyle name="Normal 8 5 2 12" xfId="5495"/>
    <cellStyle name="Normal 8 5 2 12 2" xfId="10852"/>
    <cellStyle name="Normal 8 5 2 13" xfId="5890"/>
    <cellStyle name="Normal 8 5 2 2" xfId="724"/>
    <cellStyle name="Normal 8 5 2 2 2" xfId="6337"/>
    <cellStyle name="Normal 8 5 2 3" xfId="1129"/>
    <cellStyle name="Normal 8 5 2 3 2" xfId="6737"/>
    <cellStyle name="Normal 8 5 2 4" xfId="1536"/>
    <cellStyle name="Normal 8 5 2 4 2" xfId="7137"/>
    <cellStyle name="Normal 8 5 2 5" xfId="1939"/>
    <cellStyle name="Normal 8 5 2 5 2" xfId="7533"/>
    <cellStyle name="Normal 8 5 2 6" xfId="2345"/>
    <cellStyle name="Normal 8 5 2 6 2" xfId="7931"/>
    <cellStyle name="Normal 8 5 2 7" xfId="2745"/>
    <cellStyle name="Normal 8 5 2 7 2" xfId="8325"/>
    <cellStyle name="Normal 8 5 2 8" xfId="3226"/>
    <cellStyle name="Normal 8 5 2 8 2" xfId="8763"/>
    <cellStyle name="Normal 8 5 2 9" xfId="4125"/>
    <cellStyle name="Normal 8 5 2 9 2" xfId="9608"/>
    <cellStyle name="Normal 8 5 3" xfId="373"/>
    <cellStyle name="Normal 8 5 3 10" xfId="4791"/>
    <cellStyle name="Normal 8 5 3 10 2" xfId="10188"/>
    <cellStyle name="Normal 8 5 3 11" xfId="4750"/>
    <cellStyle name="Normal 8 5 3 11 2" xfId="10148"/>
    <cellStyle name="Normal 8 5 3 12" xfId="3506"/>
    <cellStyle name="Normal 8 5 3 12 2" xfId="9021"/>
    <cellStyle name="Normal 8 5 3 13" xfId="6017"/>
    <cellStyle name="Normal 8 5 3 2" xfId="856"/>
    <cellStyle name="Normal 8 5 3 2 2" xfId="6468"/>
    <cellStyle name="Normal 8 5 3 3" xfId="1261"/>
    <cellStyle name="Normal 8 5 3 3 2" xfId="6868"/>
    <cellStyle name="Normal 8 5 3 4" xfId="1668"/>
    <cellStyle name="Normal 8 5 3 4 2" xfId="7268"/>
    <cellStyle name="Normal 8 5 3 5" xfId="2071"/>
    <cellStyle name="Normal 8 5 3 5 2" xfId="7664"/>
    <cellStyle name="Normal 8 5 3 6" xfId="2477"/>
    <cellStyle name="Normal 8 5 3 6 2" xfId="8061"/>
    <cellStyle name="Normal 8 5 3 7" xfId="2875"/>
    <cellStyle name="Normal 8 5 3 7 2" xfId="8454"/>
    <cellStyle name="Normal 8 5 3 8" xfId="4139"/>
    <cellStyle name="Normal 8 5 3 8 2" xfId="9619"/>
    <cellStyle name="Normal 8 5 3 9" xfId="4262"/>
    <cellStyle name="Normal 8 5 3 9 2" xfId="9732"/>
    <cellStyle name="Normal 8 5 4" xfId="572"/>
    <cellStyle name="Normal 8 5 4 2" xfId="6188"/>
    <cellStyle name="Normal 8 5 5" xfId="977"/>
    <cellStyle name="Normal 8 5 5 2" xfId="6587"/>
    <cellStyle name="Normal 8 5 6" xfId="1384"/>
    <cellStyle name="Normal 8 5 6 2" xfId="6988"/>
    <cellStyle name="Normal 8 5 7" xfId="1790"/>
    <cellStyle name="Normal 8 5 7 2" xfId="7387"/>
    <cellStyle name="Normal 8 5 8" xfId="2195"/>
    <cellStyle name="Normal 8 5 8 2" xfId="7786"/>
    <cellStyle name="Normal 8 5 9" xfId="2605"/>
    <cellStyle name="Normal 8 5 9 2" xfId="8187"/>
    <cellStyle name="Normal 8 6" xfId="55"/>
    <cellStyle name="Normal 8 6 10" xfId="4472"/>
    <cellStyle name="Normal 8 6 10 2" xfId="9928"/>
    <cellStyle name="Normal 8 6 11" xfId="3762"/>
    <cellStyle name="Normal 8 6 11 2" xfId="9264"/>
    <cellStyle name="Normal 8 6 12" xfId="5265"/>
    <cellStyle name="Normal 8 6 12 2" xfId="10636"/>
    <cellStyle name="Normal 8 6 13" xfId="5505"/>
    <cellStyle name="Normal 8 6 13 2" xfId="10862"/>
    <cellStyle name="Normal 8 6 14" xfId="5658"/>
    <cellStyle name="Normal 8 6 14 2" xfId="11004"/>
    <cellStyle name="Normal 8 6 15" xfId="5736"/>
    <cellStyle name="Normal 8 6 2" xfId="214"/>
    <cellStyle name="Normal 8 6 2 10" xfId="4913"/>
    <cellStyle name="Normal 8 6 2 10 2" xfId="10306"/>
    <cellStyle name="Normal 8 6 2 11" xfId="3599"/>
    <cellStyle name="Normal 8 6 2 11 2" xfId="9108"/>
    <cellStyle name="Normal 8 6 2 12" xfId="3706"/>
    <cellStyle name="Normal 8 6 2 12 2" xfId="9209"/>
    <cellStyle name="Normal 8 6 2 13" xfId="5864"/>
    <cellStyle name="Normal 8 6 2 2" xfId="697"/>
    <cellStyle name="Normal 8 6 2 2 2" xfId="6310"/>
    <cellStyle name="Normal 8 6 2 3" xfId="1102"/>
    <cellStyle name="Normal 8 6 2 3 2" xfId="6710"/>
    <cellStyle name="Normal 8 6 2 4" xfId="1509"/>
    <cellStyle name="Normal 8 6 2 4 2" xfId="7110"/>
    <cellStyle name="Normal 8 6 2 5" xfId="1912"/>
    <cellStyle name="Normal 8 6 2 5 2" xfId="7506"/>
    <cellStyle name="Normal 8 6 2 6" xfId="2318"/>
    <cellStyle name="Normal 8 6 2 6 2" xfId="7904"/>
    <cellStyle name="Normal 8 6 2 7" xfId="2719"/>
    <cellStyle name="Normal 8 6 2 7 2" xfId="8299"/>
    <cellStyle name="Normal 8 6 2 8" xfId="3375"/>
    <cellStyle name="Normal 8 6 2 8 2" xfId="8903"/>
    <cellStyle name="Normal 8 6 2 9" xfId="4352"/>
    <cellStyle name="Normal 8 6 2 9 2" xfId="9819"/>
    <cellStyle name="Normal 8 6 3" xfId="346"/>
    <cellStyle name="Normal 8 6 3 10" xfId="4059"/>
    <cellStyle name="Normal 8 6 3 10 2" xfId="9547"/>
    <cellStyle name="Normal 8 6 3 11" xfId="5053"/>
    <cellStyle name="Normal 8 6 3 11 2" xfId="10438"/>
    <cellStyle name="Normal 8 6 3 12" xfId="5381"/>
    <cellStyle name="Normal 8 6 3 12 2" xfId="10744"/>
    <cellStyle name="Normal 8 6 3 13" xfId="5991"/>
    <cellStyle name="Normal 8 6 3 2" xfId="829"/>
    <cellStyle name="Normal 8 6 3 2 2" xfId="6441"/>
    <cellStyle name="Normal 8 6 3 3" xfId="1234"/>
    <cellStyle name="Normal 8 6 3 3 2" xfId="6841"/>
    <cellStyle name="Normal 8 6 3 4" xfId="1641"/>
    <cellStyle name="Normal 8 6 3 4 2" xfId="7241"/>
    <cellStyle name="Normal 8 6 3 5" xfId="2044"/>
    <cellStyle name="Normal 8 6 3 5 2" xfId="7637"/>
    <cellStyle name="Normal 8 6 3 6" xfId="2450"/>
    <cellStyle name="Normal 8 6 3 6 2" xfId="8034"/>
    <cellStyle name="Normal 8 6 3 7" xfId="2848"/>
    <cellStyle name="Normal 8 6 3 7 2" xfId="8427"/>
    <cellStyle name="Normal 8 6 3 8" xfId="3212"/>
    <cellStyle name="Normal 8 6 3 8 2" xfId="8751"/>
    <cellStyle name="Normal 8 6 3 9" xfId="4056"/>
    <cellStyle name="Normal 8 6 3 9 2" xfId="9544"/>
    <cellStyle name="Normal 8 6 4" xfId="538"/>
    <cellStyle name="Normal 8 6 4 2" xfId="6157"/>
    <cellStyle name="Normal 8 6 5" xfId="601"/>
    <cellStyle name="Normal 8 6 5 2" xfId="6215"/>
    <cellStyle name="Normal 8 6 6" xfId="1006"/>
    <cellStyle name="Normal 8 6 6 2" xfId="6615"/>
    <cellStyle name="Normal 8 6 7" xfId="1413"/>
    <cellStyle name="Normal 8 6 7 2" xfId="7015"/>
    <cellStyle name="Normal 8 6 8" xfId="1754"/>
    <cellStyle name="Normal 8 6 8 2" xfId="7354"/>
    <cellStyle name="Normal 8 6 9" xfId="2053"/>
    <cellStyle name="Normal 8 6 9 2" xfId="7646"/>
    <cellStyle name="Normal 8 7" xfId="112"/>
    <cellStyle name="Normal 8 7 10" xfId="3978"/>
    <cellStyle name="Normal 8 7 10 2" xfId="9470"/>
    <cellStyle name="Normal 8 7 11" xfId="3139"/>
    <cellStyle name="Normal 8 7 11 2" xfId="8685"/>
    <cellStyle name="Normal 8 7 12" xfId="5052"/>
    <cellStyle name="Normal 8 7 12 2" xfId="10437"/>
    <cellStyle name="Normal 8 7 13" xfId="3493"/>
    <cellStyle name="Normal 8 7 13 2" xfId="9008"/>
    <cellStyle name="Normal 8 7 14" xfId="5374"/>
    <cellStyle name="Normal 8 7 14 2" xfId="10737"/>
    <cellStyle name="Normal 8 7 15" xfId="5783"/>
    <cellStyle name="Normal 8 7 2" xfId="263"/>
    <cellStyle name="Normal 8 7 2 10" xfId="5037"/>
    <cellStyle name="Normal 8 7 2 10 2" xfId="10422"/>
    <cellStyle name="Normal 8 7 2 11" xfId="3478"/>
    <cellStyle name="Normal 8 7 2 11 2" xfId="8996"/>
    <cellStyle name="Normal 8 7 2 12" xfId="5121"/>
    <cellStyle name="Normal 8 7 2 12 2" xfId="10497"/>
    <cellStyle name="Normal 8 7 2 13" xfId="5911"/>
    <cellStyle name="Normal 8 7 2 2" xfId="746"/>
    <cellStyle name="Normal 8 7 2 2 2" xfId="6359"/>
    <cellStyle name="Normal 8 7 2 3" xfId="1151"/>
    <cellStyle name="Normal 8 7 2 3 2" xfId="6759"/>
    <cellStyle name="Normal 8 7 2 4" xfId="1558"/>
    <cellStyle name="Normal 8 7 2 4 2" xfId="7159"/>
    <cellStyle name="Normal 8 7 2 5" xfId="1961"/>
    <cellStyle name="Normal 8 7 2 5 2" xfId="7555"/>
    <cellStyle name="Normal 8 7 2 6" xfId="2367"/>
    <cellStyle name="Normal 8 7 2 6 2" xfId="7953"/>
    <cellStyle name="Normal 8 7 2 7" xfId="2766"/>
    <cellStyle name="Normal 8 7 2 7 2" xfId="8346"/>
    <cellStyle name="Normal 8 7 2 8" xfId="4259"/>
    <cellStyle name="Normal 8 7 2 8 2" xfId="9729"/>
    <cellStyle name="Normal 8 7 2 9" xfId="3972"/>
    <cellStyle name="Normal 8 7 2 9 2" xfId="9464"/>
    <cellStyle name="Normal 8 7 3" xfId="395"/>
    <cellStyle name="Normal 8 7 3 10" xfId="4201"/>
    <cellStyle name="Normal 8 7 3 10 2" xfId="9674"/>
    <cellStyle name="Normal 8 7 3 11" xfId="4954"/>
    <cellStyle name="Normal 8 7 3 11 2" xfId="10343"/>
    <cellStyle name="Normal 8 7 3 12" xfId="3381"/>
    <cellStyle name="Normal 8 7 3 12 2" xfId="8908"/>
    <cellStyle name="Normal 8 7 3 13" xfId="6038"/>
    <cellStyle name="Normal 8 7 3 2" xfId="878"/>
    <cellStyle name="Normal 8 7 3 2 2" xfId="6490"/>
    <cellStyle name="Normal 8 7 3 3" xfId="1283"/>
    <cellStyle name="Normal 8 7 3 3 2" xfId="6890"/>
    <cellStyle name="Normal 8 7 3 4" xfId="1690"/>
    <cellStyle name="Normal 8 7 3 4 2" xfId="7290"/>
    <cellStyle name="Normal 8 7 3 5" xfId="2093"/>
    <cellStyle name="Normal 8 7 3 5 2" xfId="7686"/>
    <cellStyle name="Normal 8 7 3 6" xfId="2499"/>
    <cellStyle name="Normal 8 7 3 6 2" xfId="8083"/>
    <cellStyle name="Normal 8 7 3 7" xfId="2897"/>
    <cellStyle name="Normal 8 7 3 7 2" xfId="8476"/>
    <cellStyle name="Normal 8 7 3 8" xfId="3435"/>
    <cellStyle name="Normal 8 7 3 8 2" xfId="8957"/>
    <cellStyle name="Normal 8 7 3 9" xfId="5003"/>
    <cellStyle name="Normal 8 7 3 9 2" xfId="10390"/>
    <cellStyle name="Normal 8 7 4" xfId="595"/>
    <cellStyle name="Normal 8 7 4 2" xfId="6209"/>
    <cellStyle name="Normal 8 7 5" xfId="1000"/>
    <cellStyle name="Normal 8 7 5 2" xfId="6609"/>
    <cellStyle name="Normal 8 7 6" xfId="1407"/>
    <cellStyle name="Normal 8 7 6 2" xfId="7009"/>
    <cellStyle name="Normal 8 7 7" xfId="1812"/>
    <cellStyle name="Normal 8 7 7 2" xfId="7408"/>
    <cellStyle name="Normal 8 7 8" xfId="2217"/>
    <cellStyle name="Normal 8 7 8 2" xfId="7807"/>
    <cellStyle name="Normal 8 7 9" xfId="2628"/>
    <cellStyle name="Normal 8 7 9 2" xfId="8209"/>
    <cellStyle name="Normal 8 8" xfId="56"/>
    <cellStyle name="Normal 8 8 10" xfId="4186"/>
    <cellStyle name="Normal 8 8 10 2" xfId="9662"/>
    <cellStyle name="Normal 8 8 11" xfId="3589"/>
    <cellStyle name="Normal 8 8 11 2" xfId="9099"/>
    <cellStyle name="Normal 8 8 12" xfId="3243"/>
    <cellStyle name="Normal 8 8 12 2" xfId="8780"/>
    <cellStyle name="Normal 8 8 13" xfId="5194"/>
    <cellStyle name="Normal 8 8 13 2" xfId="10568"/>
    <cellStyle name="Normal 8 8 14" xfId="5458"/>
    <cellStyle name="Normal 8 8 14 2" xfId="10817"/>
    <cellStyle name="Normal 8 8 15" xfId="5737"/>
    <cellStyle name="Normal 8 8 2" xfId="215"/>
    <cellStyle name="Normal 8 8 2 10" xfId="4529"/>
    <cellStyle name="Normal 8 8 2 10 2" xfId="9982"/>
    <cellStyle name="Normal 8 8 2 11" xfId="5259"/>
    <cellStyle name="Normal 8 8 2 11 2" xfId="10630"/>
    <cellStyle name="Normal 8 8 2 12" xfId="5500"/>
    <cellStyle name="Normal 8 8 2 12 2" xfId="10857"/>
    <cellStyle name="Normal 8 8 2 13" xfId="5865"/>
    <cellStyle name="Normal 8 8 2 2" xfId="698"/>
    <cellStyle name="Normal 8 8 2 2 2" xfId="6311"/>
    <cellStyle name="Normal 8 8 2 3" xfId="1103"/>
    <cellStyle name="Normal 8 8 2 3 2" xfId="6711"/>
    <cellStyle name="Normal 8 8 2 4" xfId="1510"/>
    <cellStyle name="Normal 8 8 2 4 2" xfId="7111"/>
    <cellStyle name="Normal 8 8 2 5" xfId="1913"/>
    <cellStyle name="Normal 8 8 2 5 2" xfId="7507"/>
    <cellStyle name="Normal 8 8 2 6" xfId="2319"/>
    <cellStyle name="Normal 8 8 2 6 2" xfId="7905"/>
    <cellStyle name="Normal 8 8 2 7" xfId="2720"/>
    <cellStyle name="Normal 8 8 2 7 2" xfId="8300"/>
    <cellStyle name="Normal 8 8 2 8" xfId="3036"/>
    <cellStyle name="Normal 8 8 2 8 2" xfId="8589"/>
    <cellStyle name="Normal 8 8 2 9" xfId="4965"/>
    <cellStyle name="Normal 8 8 2 9 2" xfId="10354"/>
    <cellStyle name="Normal 8 8 3" xfId="347"/>
    <cellStyle name="Normal 8 8 3 10" xfId="5140"/>
    <cellStyle name="Normal 8 8 3 10 2" xfId="10516"/>
    <cellStyle name="Normal 8 8 3 11" xfId="5419"/>
    <cellStyle name="Normal 8 8 3 11 2" xfId="10779"/>
    <cellStyle name="Normal 8 8 3 12" xfId="5610"/>
    <cellStyle name="Normal 8 8 3 12 2" xfId="10958"/>
    <cellStyle name="Normal 8 8 3 13" xfId="5992"/>
    <cellStyle name="Normal 8 8 3 2" xfId="830"/>
    <cellStyle name="Normal 8 8 3 2 2" xfId="6442"/>
    <cellStyle name="Normal 8 8 3 3" xfId="1235"/>
    <cellStyle name="Normal 8 8 3 3 2" xfId="6842"/>
    <cellStyle name="Normal 8 8 3 4" xfId="1642"/>
    <cellStyle name="Normal 8 8 3 4 2" xfId="7242"/>
    <cellStyle name="Normal 8 8 3 5" xfId="2045"/>
    <cellStyle name="Normal 8 8 3 5 2" xfId="7638"/>
    <cellStyle name="Normal 8 8 3 6" xfId="2451"/>
    <cellStyle name="Normal 8 8 3 6 2" xfId="8035"/>
    <cellStyle name="Normal 8 8 3 7" xfId="2849"/>
    <cellStyle name="Normal 8 8 3 7 2" xfId="8428"/>
    <cellStyle name="Normal 8 8 3 8" xfId="4317"/>
    <cellStyle name="Normal 8 8 3 8 2" xfId="9784"/>
    <cellStyle name="Normal 8 8 3 9" xfId="3401"/>
    <cellStyle name="Normal 8 8 3 9 2" xfId="8927"/>
    <cellStyle name="Normal 8 8 4" xfId="539"/>
    <cellStyle name="Normal 8 8 4 2" xfId="6158"/>
    <cellStyle name="Normal 8 8 5" xfId="958"/>
    <cellStyle name="Normal 8 8 5 2" xfId="6569"/>
    <cellStyle name="Normal 8 8 6" xfId="1363"/>
    <cellStyle name="Normal 8 8 6 2" xfId="6969"/>
    <cellStyle name="Normal 8 8 7" xfId="1770"/>
    <cellStyle name="Normal 8 8 7 2" xfId="7368"/>
    <cellStyle name="Normal 8 8 8" xfId="1421"/>
    <cellStyle name="Normal 8 8 8 2" xfId="7023"/>
    <cellStyle name="Normal 8 8 9" xfId="2168"/>
    <cellStyle name="Normal 8 8 9 2" xfId="7760"/>
    <cellStyle name="Normal 8 9" xfId="131"/>
    <cellStyle name="Normal 8 9 10" xfId="3363"/>
    <cellStyle name="Normal 8 9 10 2" xfId="8892"/>
    <cellStyle name="Normal 8 9 11" xfId="4694"/>
    <cellStyle name="Normal 8 9 11 2" xfId="10094"/>
    <cellStyle name="Normal 8 9 12" xfId="3361"/>
    <cellStyle name="Normal 8 9 12 2" xfId="8890"/>
    <cellStyle name="Normal 8 9 13" xfId="3370"/>
    <cellStyle name="Normal 8 9 13 2" xfId="8898"/>
    <cellStyle name="Normal 8 9 14" xfId="5375"/>
    <cellStyle name="Normal 8 9 14 2" xfId="10738"/>
    <cellStyle name="Normal 8 9 15" xfId="5797"/>
    <cellStyle name="Normal 8 9 2" xfId="277"/>
    <cellStyle name="Normal 8 9 2 10" xfId="5335"/>
    <cellStyle name="Normal 8 9 2 10 2" xfId="10702"/>
    <cellStyle name="Normal 8 9 2 11" xfId="5561"/>
    <cellStyle name="Normal 8 9 2 11 2" xfId="10914"/>
    <cellStyle name="Normal 8 9 2 12" xfId="5692"/>
    <cellStyle name="Normal 8 9 2 12 2" xfId="11037"/>
    <cellStyle name="Normal 8 9 2 13" xfId="5925"/>
    <cellStyle name="Normal 8 9 2 2" xfId="760"/>
    <cellStyle name="Normal 8 9 2 2 2" xfId="6373"/>
    <cellStyle name="Normal 8 9 2 3" xfId="1165"/>
    <cellStyle name="Normal 8 9 2 3 2" xfId="6773"/>
    <cellStyle name="Normal 8 9 2 4" xfId="1572"/>
    <cellStyle name="Normal 8 9 2 4 2" xfId="7173"/>
    <cellStyle name="Normal 8 9 2 5" xfId="1975"/>
    <cellStyle name="Normal 8 9 2 5 2" xfId="7569"/>
    <cellStyle name="Normal 8 9 2 6" xfId="2381"/>
    <cellStyle name="Normal 8 9 2 6 2" xfId="7967"/>
    <cellStyle name="Normal 8 9 2 7" xfId="2780"/>
    <cellStyle name="Normal 8 9 2 7 2" xfId="8360"/>
    <cellStyle name="Normal 8 9 2 8" xfId="4567"/>
    <cellStyle name="Normal 8 9 2 8 2" xfId="10018"/>
    <cellStyle name="Normal 8 9 2 9" xfId="3272"/>
    <cellStyle name="Normal 8 9 2 9 2" xfId="8808"/>
    <cellStyle name="Normal 8 9 3" xfId="409"/>
    <cellStyle name="Normal 8 9 3 10" xfId="3252"/>
    <cellStyle name="Normal 8 9 3 10 2" xfId="8789"/>
    <cellStyle name="Normal 8 9 3 11" xfId="4583"/>
    <cellStyle name="Normal 8 9 3 11 2" xfId="10034"/>
    <cellStyle name="Normal 8 9 3 12" xfId="3960"/>
    <cellStyle name="Normal 8 9 3 12 2" xfId="9452"/>
    <cellStyle name="Normal 8 9 3 13" xfId="6052"/>
    <cellStyle name="Normal 8 9 3 2" xfId="892"/>
    <cellStyle name="Normal 8 9 3 2 2" xfId="6504"/>
    <cellStyle name="Normal 8 9 3 3" xfId="1297"/>
    <cellStyle name="Normal 8 9 3 3 2" xfId="6904"/>
    <cellStyle name="Normal 8 9 3 4" xfId="1704"/>
    <cellStyle name="Normal 8 9 3 4 2" xfId="7304"/>
    <cellStyle name="Normal 8 9 3 5" xfId="2107"/>
    <cellStyle name="Normal 8 9 3 5 2" xfId="7700"/>
    <cellStyle name="Normal 8 9 3 6" xfId="2513"/>
    <cellStyle name="Normal 8 9 3 6 2" xfId="8097"/>
    <cellStyle name="Normal 8 9 3 7" xfId="2911"/>
    <cellStyle name="Normal 8 9 3 7 2" xfId="8490"/>
    <cellStyle name="Normal 8 9 3 8" xfId="3725"/>
    <cellStyle name="Normal 8 9 3 8 2" xfId="9228"/>
    <cellStyle name="Normal 8 9 3 9" xfId="3122"/>
    <cellStyle name="Normal 8 9 3 9 2" xfId="8668"/>
    <cellStyle name="Normal 8 9 4" xfId="614"/>
    <cellStyle name="Normal 8 9 4 2" xfId="6228"/>
    <cellStyle name="Normal 8 9 5" xfId="1019"/>
    <cellStyle name="Normal 8 9 5 2" xfId="6628"/>
    <cellStyle name="Normal 8 9 6" xfId="1426"/>
    <cellStyle name="Normal 8 9 6 2" xfId="7028"/>
    <cellStyle name="Normal 8 9 7" xfId="1830"/>
    <cellStyle name="Normal 8 9 7 2" xfId="7426"/>
    <cellStyle name="Normal 8 9 8" xfId="2236"/>
    <cellStyle name="Normal 8 9 8 2" xfId="7825"/>
    <cellStyle name="Normal 8 9 9" xfId="2644"/>
    <cellStyle name="Normal 8 9 9 2" xfId="8225"/>
    <cellStyle name="Normal 9" xfId="46"/>
    <cellStyle name="Normal 9 10" xfId="140"/>
    <cellStyle name="Normal 9 10 10" xfId="3448"/>
    <cellStyle name="Normal 9 10 10 2" xfId="8968"/>
    <cellStyle name="Normal 9 10 11" xfId="5017"/>
    <cellStyle name="Normal 9 10 11 2" xfId="10402"/>
    <cellStyle name="Normal 9 10 12" xfId="3587"/>
    <cellStyle name="Normal 9 10 12 2" xfId="9097"/>
    <cellStyle name="Normal 9 10 13" xfId="4918"/>
    <cellStyle name="Normal 9 10 13 2" xfId="10311"/>
    <cellStyle name="Normal 9 10 14" xfId="5010"/>
    <cellStyle name="Normal 9 10 14 2" xfId="10397"/>
    <cellStyle name="Normal 9 10 15" xfId="5805"/>
    <cellStyle name="Normal 9 10 2" xfId="285"/>
    <cellStyle name="Normal 9 10 2 10" xfId="3274"/>
    <cellStyle name="Normal 9 10 2 10 2" xfId="8810"/>
    <cellStyle name="Normal 9 10 2 11" xfId="3302"/>
    <cellStyle name="Normal 9 10 2 11 2" xfId="8834"/>
    <cellStyle name="Normal 9 10 2 12" xfId="4145"/>
    <cellStyle name="Normal 9 10 2 12 2" xfId="9625"/>
    <cellStyle name="Normal 9 10 2 13" xfId="5933"/>
    <cellStyle name="Normal 9 10 2 2" xfId="768"/>
    <cellStyle name="Normal 9 10 2 2 2" xfId="6381"/>
    <cellStyle name="Normal 9 10 2 3" xfId="1173"/>
    <cellStyle name="Normal 9 10 2 3 2" xfId="6781"/>
    <cellStyle name="Normal 9 10 2 4" xfId="1580"/>
    <cellStyle name="Normal 9 10 2 4 2" xfId="7181"/>
    <cellStyle name="Normal 9 10 2 5" xfId="1983"/>
    <cellStyle name="Normal 9 10 2 5 2" xfId="7577"/>
    <cellStyle name="Normal 9 10 2 6" xfId="2389"/>
    <cellStyle name="Normal 9 10 2 6 2" xfId="7975"/>
    <cellStyle name="Normal 9 10 2 7" xfId="2788"/>
    <cellStyle name="Normal 9 10 2 7 2" xfId="8368"/>
    <cellStyle name="Normal 9 10 2 8" xfId="3564"/>
    <cellStyle name="Normal 9 10 2 8 2" xfId="9076"/>
    <cellStyle name="Normal 9 10 2 9" xfId="4844"/>
    <cellStyle name="Normal 9 10 2 9 2" xfId="10240"/>
    <cellStyle name="Normal 9 10 3" xfId="417"/>
    <cellStyle name="Normal 9 10 3 10" xfId="5236"/>
    <cellStyle name="Normal 9 10 3 10 2" xfId="10609"/>
    <cellStyle name="Normal 9 10 3 11" xfId="5483"/>
    <cellStyle name="Normal 9 10 3 11 2" xfId="10841"/>
    <cellStyle name="Normal 9 10 3 12" xfId="5644"/>
    <cellStyle name="Normal 9 10 3 12 2" xfId="10991"/>
    <cellStyle name="Normal 9 10 3 13" xfId="6060"/>
    <cellStyle name="Normal 9 10 3 2" xfId="900"/>
    <cellStyle name="Normal 9 10 3 2 2" xfId="6512"/>
    <cellStyle name="Normal 9 10 3 3" xfId="1305"/>
    <cellStyle name="Normal 9 10 3 3 2" xfId="6912"/>
    <cellStyle name="Normal 9 10 3 4" xfId="1712"/>
    <cellStyle name="Normal 9 10 3 4 2" xfId="7312"/>
    <cellStyle name="Normal 9 10 3 5" xfId="2115"/>
    <cellStyle name="Normal 9 10 3 5 2" xfId="7708"/>
    <cellStyle name="Normal 9 10 3 6" xfId="2521"/>
    <cellStyle name="Normal 9 10 3 6 2" xfId="8105"/>
    <cellStyle name="Normal 9 10 3 7" xfId="2919"/>
    <cellStyle name="Normal 9 10 3 7 2" xfId="8498"/>
    <cellStyle name="Normal 9 10 3 8" xfId="4436"/>
    <cellStyle name="Normal 9 10 3 8 2" xfId="9897"/>
    <cellStyle name="Normal 9 10 3 9" xfId="3630"/>
    <cellStyle name="Normal 9 10 3 9 2" xfId="9138"/>
    <cellStyle name="Normal 9 10 4" xfId="623"/>
    <cellStyle name="Normal 9 10 4 2" xfId="6237"/>
    <cellStyle name="Normal 9 10 5" xfId="1028"/>
    <cellStyle name="Normal 9 10 5 2" xfId="6637"/>
    <cellStyle name="Normal 9 10 6" xfId="1435"/>
    <cellStyle name="Normal 9 10 6 2" xfId="7037"/>
    <cellStyle name="Normal 9 10 7" xfId="1839"/>
    <cellStyle name="Normal 9 10 7 2" xfId="7435"/>
    <cellStyle name="Normal 9 10 8" xfId="2245"/>
    <cellStyle name="Normal 9 10 8 2" xfId="7834"/>
    <cellStyle name="Normal 9 10 9" xfId="2652"/>
    <cellStyle name="Normal 9 10 9 2" xfId="8233"/>
    <cellStyle name="Normal 9 11" xfId="147"/>
    <cellStyle name="Normal 9 11 10" xfId="4463"/>
    <cellStyle name="Normal 9 11 10 2" xfId="9920"/>
    <cellStyle name="Normal 9 11 11" xfId="4246"/>
    <cellStyle name="Normal 9 11 11 2" xfId="9716"/>
    <cellStyle name="Normal 9 11 12" xfId="5260"/>
    <cellStyle name="Normal 9 11 12 2" xfId="10631"/>
    <cellStyle name="Normal 9 11 13" xfId="5501"/>
    <cellStyle name="Normal 9 11 13 2" xfId="10858"/>
    <cellStyle name="Normal 9 11 14" xfId="5656"/>
    <cellStyle name="Normal 9 11 14 2" xfId="11002"/>
    <cellStyle name="Normal 9 11 15" xfId="5811"/>
    <cellStyle name="Normal 9 11 2" xfId="291"/>
    <cellStyle name="Normal 9 11 2 10" xfId="2639"/>
    <cellStyle name="Normal 9 11 2 10 2" xfId="8220"/>
    <cellStyle name="Normal 9 11 2 11" xfId="4919"/>
    <cellStyle name="Normal 9 11 2 11 2" xfId="10312"/>
    <cellStyle name="Normal 9 11 2 12" xfId="4378"/>
    <cellStyle name="Normal 9 11 2 12 2" xfId="9843"/>
    <cellStyle name="Normal 9 11 2 13" xfId="5939"/>
    <cellStyle name="Normal 9 11 2 2" xfId="774"/>
    <cellStyle name="Normal 9 11 2 2 2" xfId="6387"/>
    <cellStyle name="Normal 9 11 2 3" xfId="1179"/>
    <cellStyle name="Normal 9 11 2 3 2" xfId="6787"/>
    <cellStyle name="Normal 9 11 2 4" xfId="1586"/>
    <cellStyle name="Normal 9 11 2 4 2" xfId="7187"/>
    <cellStyle name="Normal 9 11 2 5" xfId="1989"/>
    <cellStyle name="Normal 9 11 2 5 2" xfId="7583"/>
    <cellStyle name="Normal 9 11 2 6" xfId="2395"/>
    <cellStyle name="Normal 9 11 2 6 2" xfId="7981"/>
    <cellStyle name="Normal 9 11 2 7" xfId="2794"/>
    <cellStyle name="Normal 9 11 2 7 2" xfId="8374"/>
    <cellStyle name="Normal 9 11 2 8" xfId="3148"/>
    <cellStyle name="Normal 9 11 2 8 2" xfId="8694"/>
    <cellStyle name="Normal 9 11 2 9" xfId="4768"/>
    <cellStyle name="Normal 9 11 2 9 2" xfId="10165"/>
    <cellStyle name="Normal 9 11 3" xfId="423"/>
    <cellStyle name="Normal 9 11 3 10" xfId="3339"/>
    <cellStyle name="Normal 9 11 3 10 2" xfId="8869"/>
    <cellStyle name="Normal 9 11 3 11" xfId="4556"/>
    <cellStyle name="Normal 9 11 3 11 2" xfId="10007"/>
    <cellStyle name="Normal 9 11 3 12" xfId="3625"/>
    <cellStyle name="Normal 9 11 3 12 2" xfId="9133"/>
    <cellStyle name="Normal 9 11 3 13" xfId="6066"/>
    <cellStyle name="Normal 9 11 3 2" xfId="906"/>
    <cellStyle name="Normal 9 11 3 2 2" xfId="6518"/>
    <cellStyle name="Normal 9 11 3 3" xfId="1311"/>
    <cellStyle name="Normal 9 11 3 3 2" xfId="6918"/>
    <cellStyle name="Normal 9 11 3 4" xfId="1718"/>
    <cellStyle name="Normal 9 11 3 4 2" xfId="7318"/>
    <cellStyle name="Normal 9 11 3 5" xfId="2121"/>
    <cellStyle name="Normal 9 11 3 5 2" xfId="7714"/>
    <cellStyle name="Normal 9 11 3 6" xfId="2527"/>
    <cellStyle name="Normal 9 11 3 6 2" xfId="8111"/>
    <cellStyle name="Normal 9 11 3 7" xfId="2925"/>
    <cellStyle name="Normal 9 11 3 7 2" xfId="8504"/>
    <cellStyle name="Normal 9 11 3 8" xfId="4037"/>
    <cellStyle name="Normal 9 11 3 8 2" xfId="9525"/>
    <cellStyle name="Normal 9 11 3 9" xfId="4220"/>
    <cellStyle name="Normal 9 11 3 9 2" xfId="9692"/>
    <cellStyle name="Normal 9 11 4" xfId="630"/>
    <cellStyle name="Normal 9 11 4 2" xfId="6244"/>
    <cellStyle name="Normal 9 11 5" xfId="1035"/>
    <cellStyle name="Normal 9 11 5 2" xfId="6644"/>
    <cellStyle name="Normal 9 11 6" xfId="1442"/>
    <cellStyle name="Normal 9 11 6 2" xfId="7044"/>
    <cellStyle name="Normal 9 11 7" xfId="1846"/>
    <cellStyle name="Normal 9 11 7 2" xfId="7442"/>
    <cellStyle name="Normal 9 11 8" xfId="2252"/>
    <cellStyle name="Normal 9 11 8 2" xfId="7840"/>
    <cellStyle name="Normal 9 11 9" xfId="2659"/>
    <cellStyle name="Normal 9 11 9 2" xfId="8240"/>
    <cellStyle name="Normal 9 12" xfId="152"/>
    <cellStyle name="Normal 9 12 10" xfId="4364"/>
    <cellStyle name="Normal 9 12 10 2" xfId="9830"/>
    <cellStyle name="Normal 9 12 11" xfId="4427"/>
    <cellStyle name="Normal 9 12 11 2" xfId="9888"/>
    <cellStyle name="Normal 9 12 12" xfId="5174"/>
    <cellStyle name="Normal 9 12 12 2" xfId="10548"/>
    <cellStyle name="Normal 9 12 13" xfId="5442"/>
    <cellStyle name="Normal 9 12 13 2" xfId="10801"/>
    <cellStyle name="Normal 9 12 14" xfId="5622"/>
    <cellStyle name="Normal 9 12 14 2" xfId="10970"/>
    <cellStyle name="Normal 9 12 15" xfId="5816"/>
    <cellStyle name="Normal 9 12 2" xfId="296"/>
    <cellStyle name="Normal 9 12 2 10" xfId="4764"/>
    <cellStyle name="Normal 9 12 2 10 2" xfId="10162"/>
    <cellStyle name="Normal 9 12 2 11" xfId="3842"/>
    <cellStyle name="Normal 9 12 2 11 2" xfId="9340"/>
    <cellStyle name="Normal 9 12 2 12" xfId="5231"/>
    <cellStyle name="Normal 9 12 2 12 2" xfId="10604"/>
    <cellStyle name="Normal 9 12 2 13" xfId="5944"/>
    <cellStyle name="Normal 9 12 2 2" xfId="779"/>
    <cellStyle name="Normal 9 12 2 2 2" xfId="6392"/>
    <cellStyle name="Normal 9 12 2 3" xfId="1184"/>
    <cellStyle name="Normal 9 12 2 3 2" xfId="6792"/>
    <cellStyle name="Normal 9 12 2 4" xfId="1591"/>
    <cellStyle name="Normal 9 12 2 4 2" xfId="7192"/>
    <cellStyle name="Normal 9 12 2 5" xfId="1994"/>
    <cellStyle name="Normal 9 12 2 5 2" xfId="7588"/>
    <cellStyle name="Normal 9 12 2 6" xfId="2400"/>
    <cellStyle name="Normal 9 12 2 6 2" xfId="7986"/>
    <cellStyle name="Normal 9 12 2 7" xfId="2799"/>
    <cellStyle name="Normal 9 12 2 7 2" xfId="8379"/>
    <cellStyle name="Normal 9 12 2 8" xfId="3351"/>
    <cellStyle name="Normal 9 12 2 8 2" xfId="8880"/>
    <cellStyle name="Normal 9 12 2 9" xfId="3579"/>
    <cellStyle name="Normal 9 12 2 9 2" xfId="9090"/>
    <cellStyle name="Normal 9 12 3" xfId="428"/>
    <cellStyle name="Normal 9 12 3 10" xfId="4020"/>
    <cellStyle name="Normal 9 12 3 10 2" xfId="9509"/>
    <cellStyle name="Normal 9 12 3 11" xfId="3281"/>
    <cellStyle name="Normal 9 12 3 11 2" xfId="8816"/>
    <cellStyle name="Normal 9 12 3 12" xfId="4184"/>
    <cellStyle name="Normal 9 12 3 12 2" xfId="9660"/>
    <cellStyle name="Normal 9 12 3 13" xfId="6071"/>
    <cellStyle name="Normal 9 12 3 2" xfId="911"/>
    <cellStyle name="Normal 9 12 3 2 2" xfId="6523"/>
    <cellStyle name="Normal 9 12 3 3" xfId="1316"/>
    <cellStyle name="Normal 9 12 3 3 2" xfId="6923"/>
    <cellStyle name="Normal 9 12 3 4" xfId="1723"/>
    <cellStyle name="Normal 9 12 3 4 2" xfId="7323"/>
    <cellStyle name="Normal 9 12 3 5" xfId="2126"/>
    <cellStyle name="Normal 9 12 3 5 2" xfId="7719"/>
    <cellStyle name="Normal 9 12 3 6" xfId="2532"/>
    <cellStyle name="Normal 9 12 3 6 2" xfId="8116"/>
    <cellStyle name="Normal 9 12 3 7" xfId="2930"/>
    <cellStyle name="Normal 9 12 3 7 2" xfId="8509"/>
    <cellStyle name="Normal 9 12 3 8" xfId="4253"/>
    <cellStyle name="Normal 9 12 3 8 2" xfId="9723"/>
    <cellStyle name="Normal 9 12 3 9" xfId="4369"/>
    <cellStyle name="Normal 9 12 3 9 2" xfId="9834"/>
    <cellStyle name="Normal 9 12 4" xfId="635"/>
    <cellStyle name="Normal 9 12 4 2" xfId="6249"/>
    <cellStyle name="Normal 9 12 5" xfId="1040"/>
    <cellStyle name="Normal 9 12 5 2" xfId="6649"/>
    <cellStyle name="Normal 9 12 6" xfId="1447"/>
    <cellStyle name="Normal 9 12 6 2" xfId="7049"/>
    <cellStyle name="Normal 9 12 7" xfId="1851"/>
    <cellStyle name="Normal 9 12 7 2" xfId="7447"/>
    <cellStyle name="Normal 9 12 8" xfId="2257"/>
    <cellStyle name="Normal 9 12 8 2" xfId="7845"/>
    <cellStyle name="Normal 9 12 9" xfId="2664"/>
    <cellStyle name="Normal 9 12 9 2" xfId="8245"/>
    <cellStyle name="Normal 9 13" xfId="150"/>
    <cellStyle name="Normal 9 13 10" xfId="3559"/>
    <cellStyle name="Normal 9 13 10 2" xfId="9071"/>
    <cellStyle name="Normal 9 13 11" xfId="4843"/>
    <cellStyle name="Normal 9 13 11 2" xfId="10239"/>
    <cellStyle name="Normal 9 13 12" xfId="2937"/>
    <cellStyle name="Normal 9 13 12 2" xfId="8516"/>
    <cellStyle name="Normal 9 13 13" xfId="5287"/>
    <cellStyle name="Normal 9 13 13 2" xfId="10656"/>
    <cellStyle name="Normal 9 13 14" xfId="5523"/>
    <cellStyle name="Normal 9 13 14 2" xfId="10878"/>
    <cellStyle name="Normal 9 13 15" xfId="5814"/>
    <cellStyle name="Normal 9 13 2" xfId="294"/>
    <cellStyle name="Normal 9 13 2 10" xfId="5044"/>
    <cellStyle name="Normal 9 13 2 10 2" xfId="10429"/>
    <cellStyle name="Normal 9 13 2 11" xfId="3671"/>
    <cellStyle name="Normal 9 13 2 11 2" xfId="9177"/>
    <cellStyle name="Normal 9 13 2 12" xfId="3174"/>
    <cellStyle name="Normal 9 13 2 12 2" xfId="8719"/>
    <cellStyle name="Normal 9 13 2 13" xfId="5942"/>
    <cellStyle name="Normal 9 13 2 2" xfId="777"/>
    <cellStyle name="Normal 9 13 2 2 2" xfId="6390"/>
    <cellStyle name="Normal 9 13 2 3" xfId="1182"/>
    <cellStyle name="Normal 9 13 2 3 2" xfId="6790"/>
    <cellStyle name="Normal 9 13 2 4" xfId="1589"/>
    <cellStyle name="Normal 9 13 2 4 2" xfId="7190"/>
    <cellStyle name="Normal 9 13 2 5" xfId="1992"/>
    <cellStyle name="Normal 9 13 2 5 2" xfId="7586"/>
    <cellStyle name="Normal 9 13 2 6" xfId="2398"/>
    <cellStyle name="Normal 9 13 2 6 2" xfId="7984"/>
    <cellStyle name="Normal 9 13 2 7" xfId="2797"/>
    <cellStyle name="Normal 9 13 2 7 2" xfId="8377"/>
    <cellStyle name="Normal 9 13 2 8" xfId="3967"/>
    <cellStyle name="Normal 9 13 2 8 2" xfId="9459"/>
    <cellStyle name="Normal 9 13 2 9" xfId="3144"/>
    <cellStyle name="Normal 9 13 2 9 2" xfId="8690"/>
    <cellStyle name="Normal 9 13 3" xfId="426"/>
    <cellStyle name="Normal 9 13 3 10" xfId="4878"/>
    <cellStyle name="Normal 9 13 3 10 2" xfId="10272"/>
    <cellStyle name="Normal 9 13 3 11" xfId="3958"/>
    <cellStyle name="Normal 9 13 3 11 2" xfId="9450"/>
    <cellStyle name="Normal 9 13 3 12" xfId="4086"/>
    <cellStyle name="Normal 9 13 3 12 2" xfId="9572"/>
    <cellStyle name="Normal 9 13 3 13" xfId="6069"/>
    <cellStyle name="Normal 9 13 3 2" xfId="909"/>
    <cellStyle name="Normal 9 13 3 2 2" xfId="6521"/>
    <cellStyle name="Normal 9 13 3 3" xfId="1314"/>
    <cellStyle name="Normal 9 13 3 3 2" xfId="6921"/>
    <cellStyle name="Normal 9 13 3 4" xfId="1721"/>
    <cellStyle name="Normal 9 13 3 4 2" xfId="7321"/>
    <cellStyle name="Normal 9 13 3 5" xfId="2124"/>
    <cellStyle name="Normal 9 13 3 5 2" xfId="7717"/>
    <cellStyle name="Normal 9 13 3 6" xfId="2530"/>
    <cellStyle name="Normal 9 13 3 6 2" xfId="8114"/>
    <cellStyle name="Normal 9 13 3 7" xfId="2928"/>
    <cellStyle name="Normal 9 13 3 7 2" xfId="8507"/>
    <cellStyle name="Normal 9 13 3 8" xfId="3118"/>
    <cellStyle name="Normal 9 13 3 8 2" xfId="8664"/>
    <cellStyle name="Normal 9 13 3 9" xfId="4744"/>
    <cellStyle name="Normal 9 13 3 9 2" xfId="10142"/>
    <cellStyle name="Normal 9 13 4" xfId="633"/>
    <cellStyle name="Normal 9 13 4 2" xfId="6247"/>
    <cellStyle name="Normal 9 13 5" xfId="1038"/>
    <cellStyle name="Normal 9 13 5 2" xfId="6647"/>
    <cellStyle name="Normal 9 13 6" xfId="1445"/>
    <cellStyle name="Normal 9 13 6 2" xfId="7047"/>
    <cellStyle name="Normal 9 13 7" xfId="1849"/>
    <cellStyle name="Normal 9 13 7 2" xfId="7445"/>
    <cellStyle name="Normal 9 13 8" xfId="2255"/>
    <cellStyle name="Normal 9 13 8 2" xfId="7843"/>
    <cellStyle name="Normal 9 13 9" xfId="2662"/>
    <cellStyle name="Normal 9 13 9 2" xfId="8243"/>
    <cellStyle name="Normal 9 14" xfId="206"/>
    <cellStyle name="Normal 9 14 10" xfId="4807"/>
    <cellStyle name="Normal 9 14 10 2" xfId="10204"/>
    <cellStyle name="Normal 9 14 11" xfId="3620"/>
    <cellStyle name="Normal 9 14 11 2" xfId="9128"/>
    <cellStyle name="Normal 9 14 12" xfId="4264"/>
    <cellStyle name="Normal 9 14 12 2" xfId="9734"/>
    <cellStyle name="Normal 9 14 13" xfId="5856"/>
    <cellStyle name="Normal 9 14 2" xfId="689"/>
    <cellStyle name="Normal 9 14 2 2" xfId="6302"/>
    <cellStyle name="Normal 9 14 3" xfId="1094"/>
    <cellStyle name="Normal 9 14 3 2" xfId="6702"/>
    <cellStyle name="Normal 9 14 4" xfId="1501"/>
    <cellStyle name="Normal 9 14 4 2" xfId="7102"/>
    <cellStyle name="Normal 9 14 5" xfId="1904"/>
    <cellStyle name="Normal 9 14 5 2" xfId="7498"/>
    <cellStyle name="Normal 9 14 6" xfId="2310"/>
    <cellStyle name="Normal 9 14 6 2" xfId="7896"/>
    <cellStyle name="Normal 9 14 7" xfId="2711"/>
    <cellStyle name="Normal 9 14 7 2" xfId="8291"/>
    <cellStyle name="Normal 9 14 8" xfId="3298"/>
    <cellStyle name="Normal 9 14 8 2" xfId="8831"/>
    <cellStyle name="Normal 9 14 9" xfId="4297"/>
    <cellStyle name="Normal 9 14 9 2" xfId="9764"/>
    <cellStyle name="Normal 9 15" xfId="338"/>
    <cellStyle name="Normal 9 15 10" xfId="4549"/>
    <cellStyle name="Normal 9 15 10 2" xfId="10000"/>
    <cellStyle name="Normal 9 15 11" xfId="5276"/>
    <cellStyle name="Normal 9 15 11 2" xfId="10645"/>
    <cellStyle name="Normal 9 15 12" xfId="5516"/>
    <cellStyle name="Normal 9 15 12 2" xfId="10871"/>
    <cellStyle name="Normal 9 15 13" xfId="5983"/>
    <cellStyle name="Normal 9 15 2" xfId="821"/>
    <cellStyle name="Normal 9 15 2 2" xfId="6433"/>
    <cellStyle name="Normal 9 15 3" xfId="1226"/>
    <cellStyle name="Normal 9 15 3 2" xfId="6833"/>
    <cellStyle name="Normal 9 15 4" xfId="1633"/>
    <cellStyle name="Normal 9 15 4 2" xfId="7233"/>
    <cellStyle name="Normal 9 15 5" xfId="2036"/>
    <cellStyle name="Normal 9 15 5 2" xfId="7629"/>
    <cellStyle name="Normal 9 15 6" xfId="2442"/>
    <cellStyle name="Normal 9 15 6 2" xfId="8026"/>
    <cellStyle name="Normal 9 15 7" xfId="2840"/>
    <cellStyle name="Normal 9 15 7 2" xfId="8419"/>
    <cellStyle name="Normal 9 15 8" xfId="4227"/>
    <cellStyle name="Normal 9 15 8 2" xfId="9699"/>
    <cellStyle name="Normal 9 15 9" xfId="3510"/>
    <cellStyle name="Normal 9 15 9 2" xfId="9024"/>
    <cellStyle name="Normal 9 16" xfId="529"/>
    <cellStyle name="Normal 9 16 2" xfId="6148"/>
    <cellStyle name="Normal 9 17" xfId="642"/>
    <cellStyle name="Normal 9 17 2" xfId="6256"/>
    <cellStyle name="Normal 9 18" xfId="1047"/>
    <cellStyle name="Normal 9 18 2" xfId="6656"/>
    <cellStyle name="Normal 9 19" xfId="1454"/>
    <cellStyle name="Normal 9 19 2" xfId="7056"/>
    <cellStyle name="Normal 9 2" xfId="75"/>
    <cellStyle name="Normal 9 2 10" xfId="4385"/>
    <cellStyle name="Normal 9 2 10 2" xfId="9849"/>
    <cellStyle name="Normal 9 2 11" xfId="3338"/>
    <cellStyle name="Normal 9 2 11 2" xfId="8868"/>
    <cellStyle name="Normal 9 2 12" xfId="5193"/>
    <cellStyle name="Normal 9 2 12 2" xfId="10567"/>
    <cellStyle name="Normal 9 2 13" xfId="5457"/>
    <cellStyle name="Normal 9 2 13 2" xfId="10816"/>
    <cellStyle name="Normal 9 2 14" xfId="5630"/>
    <cellStyle name="Normal 9 2 14 2" xfId="10978"/>
    <cellStyle name="Normal 9 2 15" xfId="5750"/>
    <cellStyle name="Normal 9 2 2" xfId="229"/>
    <cellStyle name="Normal 9 2 2 10" xfId="4987"/>
    <cellStyle name="Normal 9 2 2 10 2" xfId="10375"/>
    <cellStyle name="Normal 9 2 2 11" xfId="3850"/>
    <cellStyle name="Normal 9 2 2 11 2" xfId="9348"/>
    <cellStyle name="Normal 9 2 2 12" xfId="4952"/>
    <cellStyle name="Normal 9 2 2 12 2" xfId="10341"/>
    <cellStyle name="Normal 9 2 2 13" xfId="5878"/>
    <cellStyle name="Normal 9 2 2 2" xfId="712"/>
    <cellStyle name="Normal 9 2 2 2 2" xfId="6325"/>
    <cellStyle name="Normal 9 2 2 3" xfId="1117"/>
    <cellStyle name="Normal 9 2 2 3 2" xfId="6725"/>
    <cellStyle name="Normal 9 2 2 4" xfId="1524"/>
    <cellStyle name="Normal 9 2 2 4 2" xfId="7125"/>
    <cellStyle name="Normal 9 2 2 5" xfId="1927"/>
    <cellStyle name="Normal 9 2 2 5 2" xfId="7521"/>
    <cellStyle name="Normal 9 2 2 6" xfId="2333"/>
    <cellStyle name="Normal 9 2 2 6 2" xfId="7919"/>
    <cellStyle name="Normal 9 2 2 7" xfId="2733"/>
    <cellStyle name="Normal 9 2 2 7 2" xfId="8313"/>
    <cellStyle name="Normal 9 2 2 8" xfId="3718"/>
    <cellStyle name="Normal 9 2 2 8 2" xfId="9221"/>
    <cellStyle name="Normal 9 2 2 9" xfId="3331"/>
    <cellStyle name="Normal 9 2 2 9 2" xfId="8862"/>
    <cellStyle name="Normal 9 2 3" xfId="361"/>
    <cellStyle name="Normal 9 2 3 10" xfId="3465"/>
    <cellStyle name="Normal 9 2 3 10 2" xfId="8983"/>
    <cellStyle name="Normal 9 2 3 11" xfId="5329"/>
    <cellStyle name="Normal 9 2 3 11 2" xfId="10696"/>
    <cellStyle name="Normal 9 2 3 12" xfId="5555"/>
    <cellStyle name="Normal 9 2 3 12 2" xfId="10908"/>
    <cellStyle name="Normal 9 2 3 13" xfId="6005"/>
    <cellStyle name="Normal 9 2 3 2" xfId="844"/>
    <cellStyle name="Normal 9 2 3 2 2" xfId="6456"/>
    <cellStyle name="Normal 9 2 3 3" xfId="1249"/>
    <cellStyle name="Normal 9 2 3 3 2" xfId="6856"/>
    <cellStyle name="Normal 9 2 3 4" xfId="1656"/>
    <cellStyle name="Normal 9 2 3 4 2" xfId="7256"/>
    <cellStyle name="Normal 9 2 3 5" xfId="2059"/>
    <cellStyle name="Normal 9 2 3 5 2" xfId="7652"/>
    <cellStyle name="Normal 9 2 3 6" xfId="2465"/>
    <cellStyle name="Normal 9 2 3 6 2" xfId="8049"/>
    <cellStyle name="Normal 9 2 3 7" xfId="2863"/>
    <cellStyle name="Normal 9 2 3 7 2" xfId="8442"/>
    <cellStyle name="Normal 9 2 3 8" xfId="3210"/>
    <cellStyle name="Normal 9 2 3 8 2" xfId="8749"/>
    <cellStyle name="Normal 9 2 3 9" xfId="867"/>
    <cellStyle name="Normal 9 2 3 9 2" xfId="6479"/>
    <cellStyle name="Normal 9 2 4" xfId="558"/>
    <cellStyle name="Normal 9 2 4 2" xfId="6175"/>
    <cellStyle name="Normal 9 2 5" xfId="510"/>
    <cellStyle name="Normal 9 2 5 2" xfId="6130"/>
    <cellStyle name="Normal 9 2 6" xfId="550"/>
    <cellStyle name="Normal 9 2 6 2" xfId="6169"/>
    <cellStyle name="Normal 9 2 7" xfId="489"/>
    <cellStyle name="Normal 9 2 7 2" xfId="6112"/>
    <cellStyle name="Normal 9 2 8" xfId="2182"/>
    <cellStyle name="Normal 9 2 8 2" xfId="7773"/>
    <cellStyle name="Normal 9 2 9" xfId="2591"/>
    <cellStyle name="Normal 9 2 9 2" xfId="8173"/>
    <cellStyle name="Normal 9 20" xfId="1875"/>
    <cellStyle name="Normal 9 20 2" xfId="7470"/>
    <cellStyle name="Normal 9 21" xfId="2279"/>
    <cellStyle name="Normal 9 21 2" xfId="7865"/>
    <cellStyle name="Normal 9 22" xfId="4077"/>
    <cellStyle name="Normal 9 22 2" xfId="9564"/>
    <cellStyle name="Normal 9 23" xfId="3511"/>
    <cellStyle name="Normal 9 23 2" xfId="9025"/>
    <cellStyle name="Normal 9 24" xfId="3102"/>
    <cellStyle name="Normal 9 24 2" xfId="8649"/>
    <cellStyle name="Normal 9 25" xfId="5170"/>
    <cellStyle name="Normal 9 25 2" xfId="10544"/>
    <cellStyle name="Normal 9 26" xfId="5439"/>
    <cellStyle name="Normal 9 26 2" xfId="10798"/>
    <cellStyle name="Normal 9 27" xfId="5728"/>
    <cellStyle name="Normal 9 3" xfId="87"/>
    <cellStyle name="Normal 9 3 10" xfId="3879"/>
    <cellStyle name="Normal 9 3 10 2" xfId="9377"/>
    <cellStyle name="Normal 9 3 11" xfId="3397"/>
    <cellStyle name="Normal 9 3 11 2" xfId="8923"/>
    <cellStyle name="Normal 9 3 12" xfId="4401"/>
    <cellStyle name="Normal 9 3 12 2" xfId="9863"/>
    <cellStyle name="Normal 9 3 13" xfId="4742"/>
    <cellStyle name="Normal 9 3 13 2" xfId="10140"/>
    <cellStyle name="Normal 9 3 14" xfId="4714"/>
    <cellStyle name="Normal 9 3 14 2" xfId="10113"/>
    <cellStyle name="Normal 9 3 15" xfId="5760"/>
    <cellStyle name="Normal 9 3 2" xfId="239"/>
    <cellStyle name="Normal 9 3 2 10" xfId="3693"/>
    <cellStyle name="Normal 9 3 2 10 2" xfId="9197"/>
    <cellStyle name="Normal 9 3 2 11" xfId="5285"/>
    <cellStyle name="Normal 9 3 2 11 2" xfId="10654"/>
    <cellStyle name="Normal 9 3 2 12" xfId="5521"/>
    <cellStyle name="Normal 9 3 2 12 2" xfId="10876"/>
    <cellStyle name="Normal 9 3 2 13" xfId="5888"/>
    <cellStyle name="Normal 9 3 2 2" xfId="722"/>
    <cellStyle name="Normal 9 3 2 2 2" xfId="6335"/>
    <cellStyle name="Normal 9 3 2 3" xfId="1127"/>
    <cellStyle name="Normal 9 3 2 3 2" xfId="6735"/>
    <cellStyle name="Normal 9 3 2 4" xfId="1534"/>
    <cellStyle name="Normal 9 3 2 4 2" xfId="7135"/>
    <cellStyle name="Normal 9 3 2 5" xfId="1937"/>
    <cellStyle name="Normal 9 3 2 5 2" xfId="7531"/>
    <cellStyle name="Normal 9 3 2 6" xfId="2343"/>
    <cellStyle name="Normal 9 3 2 6 2" xfId="7929"/>
    <cellStyle name="Normal 9 3 2 7" xfId="2743"/>
    <cellStyle name="Normal 9 3 2 7 2" xfId="8323"/>
    <cellStyle name="Normal 9 3 2 8" xfId="3827"/>
    <cellStyle name="Normal 9 3 2 8 2" xfId="9325"/>
    <cellStyle name="Normal 9 3 2 9" xfId="4455"/>
    <cellStyle name="Normal 9 3 2 9 2" xfId="9912"/>
    <cellStyle name="Normal 9 3 3" xfId="371"/>
    <cellStyle name="Normal 9 3 3 10" xfId="4871"/>
    <cellStyle name="Normal 9 3 3 10 2" xfId="10265"/>
    <cellStyle name="Normal 9 3 3 11" xfId="3907"/>
    <cellStyle name="Normal 9 3 3 11 2" xfId="9402"/>
    <cellStyle name="Normal 9 3 3 12" xfId="4720"/>
    <cellStyle name="Normal 9 3 3 12 2" xfId="10119"/>
    <cellStyle name="Normal 9 3 3 13" xfId="6015"/>
    <cellStyle name="Normal 9 3 3 2" xfId="854"/>
    <cellStyle name="Normal 9 3 3 2 2" xfId="6466"/>
    <cellStyle name="Normal 9 3 3 3" xfId="1259"/>
    <cellStyle name="Normal 9 3 3 3 2" xfId="6866"/>
    <cellStyle name="Normal 9 3 3 4" xfId="1666"/>
    <cellStyle name="Normal 9 3 3 4 2" xfId="7266"/>
    <cellStyle name="Normal 9 3 3 5" xfId="2069"/>
    <cellStyle name="Normal 9 3 3 5 2" xfId="7662"/>
    <cellStyle name="Normal 9 3 3 6" xfId="2475"/>
    <cellStyle name="Normal 9 3 3 6 2" xfId="8059"/>
    <cellStyle name="Normal 9 3 3 7" xfId="2873"/>
    <cellStyle name="Normal 9 3 3 7 2" xfId="8452"/>
    <cellStyle name="Normal 9 3 3 8" xfId="3324"/>
    <cellStyle name="Normal 9 3 3 8 2" xfId="8855"/>
    <cellStyle name="Normal 9 3 3 9" xfId="4100"/>
    <cellStyle name="Normal 9 3 3 9 2" xfId="9585"/>
    <cellStyle name="Normal 9 3 4" xfId="570"/>
    <cellStyle name="Normal 9 3 4 2" xfId="6186"/>
    <cellStyle name="Normal 9 3 5" xfId="975"/>
    <cellStyle name="Normal 9 3 5 2" xfId="6585"/>
    <cellStyle name="Normal 9 3 6" xfId="1382"/>
    <cellStyle name="Normal 9 3 6 2" xfId="6986"/>
    <cellStyle name="Normal 9 3 7" xfId="1788"/>
    <cellStyle name="Normal 9 3 7 2" xfId="7385"/>
    <cellStyle name="Normal 9 3 8" xfId="2193"/>
    <cellStyle name="Normal 9 3 8 2" xfId="7784"/>
    <cellStyle name="Normal 9 3 9" xfId="2603"/>
    <cellStyle name="Normal 9 3 9 2" xfId="8185"/>
    <cellStyle name="Normal 9 4" xfId="98"/>
    <cellStyle name="Normal 9 4 10" xfId="3673"/>
    <cellStyle name="Normal 9 4 10 2" xfId="9178"/>
    <cellStyle name="Normal 9 4 11" xfId="4942"/>
    <cellStyle name="Normal 9 4 11 2" xfId="10334"/>
    <cellStyle name="Normal 9 4 12" xfId="4224"/>
    <cellStyle name="Normal 9 4 12 2" xfId="9696"/>
    <cellStyle name="Normal 9 4 13" xfId="5385"/>
    <cellStyle name="Normal 9 4 13 2" xfId="10748"/>
    <cellStyle name="Normal 9 4 14" xfId="5589"/>
    <cellStyle name="Normal 9 4 14 2" xfId="10939"/>
    <cellStyle name="Normal 9 4 15" xfId="5770"/>
    <cellStyle name="Normal 9 4 2" xfId="249"/>
    <cellStyle name="Normal 9 4 2 10" xfId="4101"/>
    <cellStyle name="Normal 9 4 2 10 2" xfId="9586"/>
    <cellStyle name="Normal 9 4 2 11" xfId="4835"/>
    <cellStyle name="Normal 9 4 2 11 2" xfId="10231"/>
    <cellStyle name="Normal 9 4 2 12" xfId="3680"/>
    <cellStyle name="Normal 9 4 2 12 2" xfId="9185"/>
    <cellStyle name="Normal 9 4 2 13" xfId="5898"/>
    <cellStyle name="Normal 9 4 2 2" xfId="732"/>
    <cellStyle name="Normal 9 4 2 2 2" xfId="6345"/>
    <cellStyle name="Normal 9 4 2 3" xfId="1137"/>
    <cellStyle name="Normal 9 4 2 3 2" xfId="6745"/>
    <cellStyle name="Normal 9 4 2 4" xfId="1544"/>
    <cellStyle name="Normal 9 4 2 4 2" xfId="7145"/>
    <cellStyle name="Normal 9 4 2 5" xfId="1947"/>
    <cellStyle name="Normal 9 4 2 5 2" xfId="7541"/>
    <cellStyle name="Normal 9 4 2 6" xfId="2353"/>
    <cellStyle name="Normal 9 4 2 6 2" xfId="7939"/>
    <cellStyle name="Normal 9 4 2 7" xfId="2753"/>
    <cellStyle name="Normal 9 4 2 7 2" xfId="8333"/>
    <cellStyle name="Normal 9 4 2 8" xfId="3896"/>
    <cellStyle name="Normal 9 4 2 8 2" xfId="9392"/>
    <cellStyle name="Normal 9 4 2 9" xfId="4429"/>
    <cellStyle name="Normal 9 4 2 9 2" xfId="9890"/>
    <cellStyle name="Normal 9 4 3" xfId="381"/>
    <cellStyle name="Normal 9 4 3 10" xfId="3489"/>
    <cellStyle name="Normal 9 4 3 10 2" xfId="9005"/>
    <cellStyle name="Normal 9 4 3 11" xfId="5327"/>
    <cellStyle name="Normal 9 4 3 11 2" xfId="10694"/>
    <cellStyle name="Normal 9 4 3 12" xfId="5553"/>
    <cellStyle name="Normal 9 4 3 12 2" xfId="10906"/>
    <cellStyle name="Normal 9 4 3 13" xfId="6025"/>
    <cellStyle name="Normal 9 4 3 2" xfId="864"/>
    <cellStyle name="Normal 9 4 3 2 2" xfId="6476"/>
    <cellStyle name="Normal 9 4 3 3" xfId="1269"/>
    <cellStyle name="Normal 9 4 3 3 2" xfId="6876"/>
    <cellStyle name="Normal 9 4 3 4" xfId="1676"/>
    <cellStyle name="Normal 9 4 3 4 2" xfId="7276"/>
    <cellStyle name="Normal 9 4 3 5" xfId="2079"/>
    <cellStyle name="Normal 9 4 3 5 2" xfId="7672"/>
    <cellStyle name="Normal 9 4 3 6" xfId="2485"/>
    <cellStyle name="Normal 9 4 3 6 2" xfId="8069"/>
    <cellStyle name="Normal 9 4 3 7" xfId="2883"/>
    <cellStyle name="Normal 9 4 3 7 2" xfId="8462"/>
    <cellStyle name="Normal 9 4 3 8" xfId="3072"/>
    <cellStyle name="Normal 9 4 3 8 2" xfId="8621"/>
    <cellStyle name="Normal 9 4 3 9" xfId="4711"/>
    <cellStyle name="Normal 9 4 3 9 2" xfId="10110"/>
    <cellStyle name="Normal 9 4 4" xfId="581"/>
    <cellStyle name="Normal 9 4 4 2" xfId="6196"/>
    <cellStyle name="Normal 9 4 5" xfId="986"/>
    <cellStyle name="Normal 9 4 5 2" xfId="6596"/>
    <cellStyle name="Normal 9 4 6" xfId="1393"/>
    <cellStyle name="Normal 9 4 6 2" xfId="6996"/>
    <cellStyle name="Normal 9 4 7" xfId="1798"/>
    <cellStyle name="Normal 9 4 7 2" xfId="7395"/>
    <cellStyle name="Normal 9 4 8" xfId="2203"/>
    <cellStyle name="Normal 9 4 8 2" xfId="7794"/>
    <cellStyle name="Normal 9 4 9" xfId="2614"/>
    <cellStyle name="Normal 9 4 9 2" xfId="8196"/>
    <cellStyle name="Normal 9 5" xfId="54"/>
    <cellStyle name="Normal 9 5 10" xfId="3359"/>
    <cellStyle name="Normal 9 5 10 2" xfId="8888"/>
    <cellStyle name="Normal 9 5 11" xfId="4691"/>
    <cellStyle name="Normal 9 5 11 2" xfId="10092"/>
    <cellStyle name="Normal 9 5 12" xfId="5007"/>
    <cellStyle name="Normal 9 5 12 2" xfId="10394"/>
    <cellStyle name="Normal 9 5 13" xfId="3933"/>
    <cellStyle name="Normal 9 5 13 2" xfId="9426"/>
    <cellStyle name="Normal 9 5 14" xfId="5143"/>
    <cellStyle name="Normal 9 5 14 2" xfId="10519"/>
    <cellStyle name="Normal 9 5 15" xfId="5735"/>
    <cellStyle name="Normal 9 5 2" xfId="213"/>
    <cellStyle name="Normal 9 5 2 10" xfId="4345"/>
    <cellStyle name="Normal 9 5 2 10 2" xfId="9812"/>
    <cellStyle name="Normal 9 5 2 11" xfId="4779"/>
    <cellStyle name="Normal 9 5 2 11 2" xfId="10176"/>
    <cellStyle name="Normal 9 5 2 12" xfId="4051"/>
    <cellStyle name="Normal 9 5 2 12 2" xfId="9539"/>
    <cellStyle name="Normal 9 5 2 13" xfId="5863"/>
    <cellStyle name="Normal 9 5 2 2" xfId="696"/>
    <cellStyle name="Normal 9 5 2 2 2" xfId="6309"/>
    <cellStyle name="Normal 9 5 2 3" xfId="1101"/>
    <cellStyle name="Normal 9 5 2 3 2" xfId="6709"/>
    <cellStyle name="Normal 9 5 2 4" xfId="1508"/>
    <cellStyle name="Normal 9 5 2 4 2" xfId="7109"/>
    <cellStyle name="Normal 9 5 2 5" xfId="1911"/>
    <cellStyle name="Normal 9 5 2 5 2" xfId="7505"/>
    <cellStyle name="Normal 9 5 2 6" xfId="2317"/>
    <cellStyle name="Normal 9 5 2 6 2" xfId="7903"/>
    <cellStyle name="Normal 9 5 2 7" xfId="2718"/>
    <cellStyle name="Normal 9 5 2 7 2" xfId="8298"/>
    <cellStyle name="Normal 9 5 2 8" xfId="3682"/>
    <cellStyle name="Normal 9 5 2 8 2" xfId="9187"/>
    <cellStyle name="Normal 9 5 2 9" xfId="4462"/>
    <cellStyle name="Normal 9 5 2 9 2" xfId="9919"/>
    <cellStyle name="Normal 9 5 3" xfId="345"/>
    <cellStyle name="Normal 9 5 3 10" xfId="4759"/>
    <cellStyle name="Normal 9 5 3 10 2" xfId="10157"/>
    <cellStyle name="Normal 9 5 3 11" xfId="3941"/>
    <cellStyle name="Normal 9 5 3 11 2" xfId="9434"/>
    <cellStyle name="Normal 9 5 3 12" xfId="4131"/>
    <cellStyle name="Normal 9 5 3 12 2" xfId="9612"/>
    <cellStyle name="Normal 9 5 3 13" xfId="5990"/>
    <cellStyle name="Normal 9 5 3 2" xfId="828"/>
    <cellStyle name="Normal 9 5 3 2 2" xfId="6440"/>
    <cellStyle name="Normal 9 5 3 3" xfId="1233"/>
    <cellStyle name="Normal 9 5 3 3 2" xfId="6840"/>
    <cellStyle name="Normal 9 5 3 4" xfId="1640"/>
    <cellStyle name="Normal 9 5 3 4 2" xfId="7240"/>
    <cellStyle name="Normal 9 5 3 5" xfId="2043"/>
    <cellStyle name="Normal 9 5 3 5 2" xfId="7636"/>
    <cellStyle name="Normal 9 5 3 6" xfId="2449"/>
    <cellStyle name="Normal 9 5 3 6 2" xfId="8033"/>
    <cellStyle name="Normal 9 5 3 7" xfId="2847"/>
    <cellStyle name="Normal 9 5 3 7 2" xfId="8426"/>
    <cellStyle name="Normal 9 5 3 8" xfId="3517"/>
    <cellStyle name="Normal 9 5 3 8 2" xfId="9030"/>
    <cellStyle name="Normal 9 5 3 9" xfId="4802"/>
    <cellStyle name="Normal 9 5 3 9 2" xfId="10199"/>
    <cellStyle name="Normal 9 5 4" xfId="537"/>
    <cellStyle name="Normal 9 5 4 2" xfId="6156"/>
    <cellStyle name="Normal 9 5 5" xfId="648"/>
    <cellStyle name="Normal 9 5 5 2" xfId="6261"/>
    <cellStyle name="Normal 9 5 6" xfId="1053"/>
    <cellStyle name="Normal 9 5 6 2" xfId="6661"/>
    <cellStyle name="Normal 9 5 7" xfId="1460"/>
    <cellStyle name="Normal 9 5 7 2" xfId="7061"/>
    <cellStyle name="Normal 9 5 8" xfId="1490"/>
    <cellStyle name="Normal 9 5 8 2" xfId="7091"/>
    <cellStyle name="Normal 9 5 9" xfId="2175"/>
    <cellStyle name="Normal 9 5 9 2" xfId="7767"/>
    <cellStyle name="Normal 9 6" xfId="91"/>
    <cellStyle name="Normal 9 6 10" xfId="4087"/>
    <cellStyle name="Normal 9 6 10 2" xfId="9573"/>
    <cellStyle name="Normal 9 6 11" xfId="4398"/>
    <cellStyle name="Normal 9 6 11 2" xfId="9861"/>
    <cellStyle name="Normal 9 6 12" xfId="4146"/>
    <cellStyle name="Normal 9 6 12 2" xfId="9626"/>
    <cellStyle name="Normal 9 6 13" xfId="4702"/>
    <cellStyle name="Normal 9 6 13 2" xfId="10101"/>
    <cellStyle name="Normal 9 6 14" xfId="4080"/>
    <cellStyle name="Normal 9 6 14 2" xfId="9567"/>
    <cellStyle name="Normal 9 6 15" xfId="5764"/>
    <cellStyle name="Normal 9 6 2" xfId="243"/>
    <cellStyle name="Normal 9 6 2 10" xfId="4883"/>
    <cellStyle name="Normal 9 6 2 10 2" xfId="10277"/>
    <cellStyle name="Normal 9 6 2 11" xfId="3847"/>
    <cellStyle name="Normal 9 6 2 11 2" xfId="9345"/>
    <cellStyle name="Normal 9 6 2 12" xfId="4847"/>
    <cellStyle name="Normal 9 6 2 12 2" xfId="10243"/>
    <cellStyle name="Normal 9 6 2 13" xfId="5892"/>
    <cellStyle name="Normal 9 6 2 2" xfId="726"/>
    <cellStyle name="Normal 9 6 2 2 2" xfId="6339"/>
    <cellStyle name="Normal 9 6 2 3" xfId="1131"/>
    <cellStyle name="Normal 9 6 2 3 2" xfId="6739"/>
    <cellStyle name="Normal 9 6 2 4" xfId="1538"/>
    <cellStyle name="Normal 9 6 2 4 2" xfId="7139"/>
    <cellStyle name="Normal 9 6 2 5" xfId="1941"/>
    <cellStyle name="Normal 9 6 2 5 2" xfId="7535"/>
    <cellStyle name="Normal 9 6 2 6" xfId="2347"/>
    <cellStyle name="Normal 9 6 2 6 2" xfId="7933"/>
    <cellStyle name="Normal 9 6 2 7" xfId="2747"/>
    <cellStyle name="Normal 9 6 2 7 2" xfId="8327"/>
    <cellStyle name="Normal 9 6 2 8" xfId="3745"/>
    <cellStyle name="Normal 9 6 2 8 2" xfId="9248"/>
    <cellStyle name="Normal 9 6 2 9" xfId="3218"/>
    <cellStyle name="Normal 9 6 2 9 2" xfId="8757"/>
    <cellStyle name="Normal 9 6 3" xfId="375"/>
    <cellStyle name="Normal 9 6 3 10" xfId="4466"/>
    <cellStyle name="Normal 9 6 3 10 2" xfId="9923"/>
    <cellStyle name="Normal 9 6 3 11" xfId="2179"/>
    <cellStyle name="Normal 9 6 3 11 2" xfId="7770"/>
    <cellStyle name="Normal 9 6 3 12" xfId="5124"/>
    <cellStyle name="Normal 9 6 3 12 2" xfId="10500"/>
    <cellStyle name="Normal 9 6 3 13" xfId="6019"/>
    <cellStyle name="Normal 9 6 3 2" xfId="858"/>
    <cellStyle name="Normal 9 6 3 2 2" xfId="6470"/>
    <cellStyle name="Normal 9 6 3 3" xfId="1263"/>
    <cellStyle name="Normal 9 6 3 3 2" xfId="6870"/>
    <cellStyle name="Normal 9 6 3 4" xfId="1670"/>
    <cellStyle name="Normal 9 6 3 4 2" xfId="7270"/>
    <cellStyle name="Normal 9 6 3 5" xfId="2073"/>
    <cellStyle name="Normal 9 6 3 5 2" xfId="7666"/>
    <cellStyle name="Normal 9 6 3 6" xfId="2479"/>
    <cellStyle name="Normal 9 6 3 6 2" xfId="8063"/>
    <cellStyle name="Normal 9 6 3 7" xfId="2877"/>
    <cellStyle name="Normal 9 6 3 7 2" xfId="8456"/>
    <cellStyle name="Normal 9 6 3 8" xfId="3529"/>
    <cellStyle name="Normal 9 6 3 8 2" xfId="9042"/>
    <cellStyle name="Normal 9 6 3 9" xfId="4099"/>
    <cellStyle name="Normal 9 6 3 9 2" xfId="9584"/>
    <cellStyle name="Normal 9 6 4" xfId="574"/>
    <cellStyle name="Normal 9 6 4 2" xfId="6190"/>
    <cellStyle name="Normal 9 6 5" xfId="979"/>
    <cellStyle name="Normal 9 6 5 2" xfId="6589"/>
    <cellStyle name="Normal 9 6 6" xfId="1386"/>
    <cellStyle name="Normal 9 6 6 2" xfId="6990"/>
    <cellStyle name="Normal 9 6 7" xfId="1792"/>
    <cellStyle name="Normal 9 6 7 2" xfId="7389"/>
    <cellStyle name="Normal 9 6 8" xfId="2197"/>
    <cellStyle name="Normal 9 6 8 2" xfId="7788"/>
    <cellStyle name="Normal 9 6 9" xfId="2607"/>
    <cellStyle name="Normal 9 6 9 2" xfId="8189"/>
    <cellStyle name="Normal 9 7" xfId="113"/>
    <cellStyle name="Normal 9 7 10" xfId="3667"/>
    <cellStyle name="Normal 9 7 10 2" xfId="9173"/>
    <cellStyle name="Normal 9 7 11" xfId="4938"/>
    <cellStyle name="Normal 9 7 11 2" xfId="10331"/>
    <cellStyle name="Normal 9 7 12" xfId="4481"/>
    <cellStyle name="Normal 9 7 12 2" xfId="9936"/>
    <cellStyle name="Normal 9 7 13" xfId="3364"/>
    <cellStyle name="Normal 9 7 13 2" xfId="8893"/>
    <cellStyle name="Normal 9 7 14" xfId="3466"/>
    <cellStyle name="Normal 9 7 14 2" xfId="8984"/>
    <cellStyle name="Normal 9 7 15" xfId="5784"/>
    <cellStyle name="Normal 9 7 2" xfId="264"/>
    <cellStyle name="Normal 9 7 2 10" xfId="5088"/>
    <cellStyle name="Normal 9 7 2 10 2" xfId="10468"/>
    <cellStyle name="Normal 9 7 2 11" xfId="5077"/>
    <cellStyle name="Normal 9 7 2 11 2" xfId="10457"/>
    <cellStyle name="Normal 9 7 2 12" xfId="3677"/>
    <cellStyle name="Normal 9 7 2 12 2" xfId="9182"/>
    <cellStyle name="Normal 9 7 2 13" xfId="5912"/>
    <cellStyle name="Normal 9 7 2 2" xfId="747"/>
    <cellStyle name="Normal 9 7 2 2 2" xfId="6360"/>
    <cellStyle name="Normal 9 7 2 3" xfId="1152"/>
    <cellStyle name="Normal 9 7 2 3 2" xfId="6760"/>
    <cellStyle name="Normal 9 7 2 4" xfId="1559"/>
    <cellStyle name="Normal 9 7 2 4 2" xfId="7160"/>
    <cellStyle name="Normal 9 7 2 5" xfId="1962"/>
    <cellStyle name="Normal 9 7 2 5 2" xfId="7556"/>
    <cellStyle name="Normal 9 7 2 6" xfId="2368"/>
    <cellStyle name="Normal 9 7 2 6 2" xfId="7954"/>
    <cellStyle name="Normal 9 7 2 7" xfId="2767"/>
    <cellStyle name="Normal 9 7 2 7 2" xfId="8347"/>
    <cellStyle name="Normal 9 7 2 8" xfId="3948"/>
    <cellStyle name="Normal 9 7 2 8 2" xfId="9441"/>
    <cellStyle name="Normal 9 7 2 9" xfId="3877"/>
    <cellStyle name="Normal 9 7 2 9 2" xfId="9375"/>
    <cellStyle name="Normal 9 7 3" xfId="396"/>
    <cellStyle name="Normal 9 7 3 10" xfId="4054"/>
    <cellStyle name="Normal 9 7 3 10 2" xfId="9542"/>
    <cellStyle name="Normal 9 7 3 11" xfId="3900"/>
    <cellStyle name="Normal 9 7 3 11 2" xfId="9395"/>
    <cellStyle name="Normal 9 7 3 12" xfId="3962"/>
    <cellStyle name="Normal 9 7 3 12 2" xfId="9454"/>
    <cellStyle name="Normal 9 7 3 13" xfId="6039"/>
    <cellStyle name="Normal 9 7 3 2" xfId="879"/>
    <cellStyle name="Normal 9 7 3 2 2" xfId="6491"/>
    <cellStyle name="Normal 9 7 3 3" xfId="1284"/>
    <cellStyle name="Normal 9 7 3 3 2" xfId="6891"/>
    <cellStyle name="Normal 9 7 3 4" xfId="1691"/>
    <cellStyle name="Normal 9 7 3 4 2" xfId="7291"/>
    <cellStyle name="Normal 9 7 3 5" xfId="2094"/>
    <cellStyle name="Normal 9 7 3 5 2" xfId="7687"/>
    <cellStyle name="Normal 9 7 3 6" xfId="2500"/>
    <cellStyle name="Normal 9 7 3 6 2" xfId="8084"/>
    <cellStyle name="Normal 9 7 3 7" xfId="2898"/>
    <cellStyle name="Normal 9 7 3 7 2" xfId="8477"/>
    <cellStyle name="Normal 9 7 3 8" xfId="3134"/>
    <cellStyle name="Normal 9 7 3 8 2" xfId="8680"/>
    <cellStyle name="Normal 9 7 3 9" xfId="4757"/>
    <cellStyle name="Normal 9 7 3 9 2" xfId="10155"/>
    <cellStyle name="Normal 9 7 4" xfId="596"/>
    <cellStyle name="Normal 9 7 4 2" xfId="6210"/>
    <cellStyle name="Normal 9 7 5" xfId="1001"/>
    <cellStyle name="Normal 9 7 5 2" xfId="6610"/>
    <cellStyle name="Normal 9 7 6" xfId="1408"/>
    <cellStyle name="Normal 9 7 6 2" xfId="7010"/>
    <cellStyle name="Normal 9 7 7" xfId="1813"/>
    <cellStyle name="Normal 9 7 7 2" xfId="7409"/>
    <cellStyle name="Normal 9 7 8" xfId="2218"/>
    <cellStyle name="Normal 9 7 8 2" xfId="7808"/>
    <cellStyle name="Normal 9 7 9" xfId="2629"/>
    <cellStyle name="Normal 9 7 9 2" xfId="8210"/>
    <cellStyle name="Normal 9 8" xfId="108"/>
    <cellStyle name="Normal 9 8 10" xfId="3462"/>
    <cellStyle name="Normal 9 8 10 2" xfId="8980"/>
    <cellStyle name="Normal 9 8 11" xfId="5027"/>
    <cellStyle name="Normal 9 8 11 2" xfId="10412"/>
    <cellStyle name="Normal 9 8 12" xfId="4134"/>
    <cellStyle name="Normal 9 8 12 2" xfId="9615"/>
    <cellStyle name="Normal 9 8 13" xfId="3617"/>
    <cellStyle name="Normal 9 8 13 2" xfId="9125"/>
    <cellStyle name="Normal 9 8 14" xfId="4568"/>
    <cellStyle name="Normal 9 8 14 2" xfId="10019"/>
    <cellStyle name="Normal 9 8 15" xfId="5779"/>
    <cellStyle name="Normal 9 8 2" xfId="259"/>
    <cellStyle name="Normal 9 8 2 10" xfId="3749"/>
    <cellStyle name="Normal 9 8 2 10 2" xfId="9252"/>
    <cellStyle name="Normal 9 8 2 11" xfId="3832"/>
    <cellStyle name="Normal 9 8 2 11 2" xfId="9330"/>
    <cellStyle name="Normal 9 8 2 12" xfId="3315"/>
    <cellStyle name="Normal 9 8 2 12 2" xfId="8846"/>
    <cellStyle name="Normal 9 8 2 13" xfId="5907"/>
    <cellStyle name="Normal 9 8 2 2" xfId="742"/>
    <cellStyle name="Normal 9 8 2 2 2" xfId="6355"/>
    <cellStyle name="Normal 9 8 2 3" xfId="1147"/>
    <cellStyle name="Normal 9 8 2 3 2" xfId="6755"/>
    <cellStyle name="Normal 9 8 2 4" xfId="1554"/>
    <cellStyle name="Normal 9 8 2 4 2" xfId="7155"/>
    <cellStyle name="Normal 9 8 2 5" xfId="1957"/>
    <cellStyle name="Normal 9 8 2 5 2" xfId="7551"/>
    <cellStyle name="Normal 9 8 2 6" xfId="2363"/>
    <cellStyle name="Normal 9 8 2 6 2" xfId="7949"/>
    <cellStyle name="Normal 9 8 2 7" xfId="2762"/>
    <cellStyle name="Normal 9 8 2 7 2" xfId="8342"/>
    <cellStyle name="Normal 9 8 2 8" xfId="3738"/>
    <cellStyle name="Normal 9 8 2 8 2" xfId="9241"/>
    <cellStyle name="Normal 9 8 2 9" xfId="3403"/>
    <cellStyle name="Normal 9 8 2 9 2" xfId="8929"/>
    <cellStyle name="Normal 9 8 3" xfId="391"/>
    <cellStyle name="Normal 9 8 3 10" xfId="4586"/>
    <cellStyle name="Normal 9 8 3 10 2" xfId="10037"/>
    <cellStyle name="Normal 9 8 3 11" xfId="3399"/>
    <cellStyle name="Normal 9 8 3 11 2" xfId="8925"/>
    <cellStyle name="Normal 9 8 3 12" xfId="3287"/>
    <cellStyle name="Normal 9 8 3 12 2" xfId="8822"/>
    <cellStyle name="Normal 9 8 3 13" xfId="6034"/>
    <cellStyle name="Normal 9 8 3 2" xfId="874"/>
    <cellStyle name="Normal 9 8 3 2 2" xfId="6486"/>
    <cellStyle name="Normal 9 8 3 3" xfId="1279"/>
    <cellStyle name="Normal 9 8 3 3 2" xfId="6886"/>
    <cellStyle name="Normal 9 8 3 4" xfId="1686"/>
    <cellStyle name="Normal 9 8 3 4 2" xfId="7286"/>
    <cellStyle name="Normal 9 8 3 5" xfId="2089"/>
    <cellStyle name="Normal 9 8 3 5 2" xfId="7682"/>
    <cellStyle name="Normal 9 8 3 6" xfId="2495"/>
    <cellStyle name="Normal 9 8 3 6 2" xfId="8079"/>
    <cellStyle name="Normal 9 8 3 7" xfId="2893"/>
    <cellStyle name="Normal 9 8 3 7 2" xfId="8472"/>
    <cellStyle name="Normal 9 8 3 8" xfId="3191"/>
    <cellStyle name="Normal 9 8 3 8 2" xfId="8731"/>
    <cellStyle name="Normal 9 8 3 9" xfId="3185"/>
    <cellStyle name="Normal 9 8 3 9 2" xfId="8727"/>
    <cellStyle name="Normal 9 8 4" xfId="591"/>
    <cellStyle name="Normal 9 8 4 2" xfId="6205"/>
    <cellStyle name="Normal 9 8 5" xfId="996"/>
    <cellStyle name="Normal 9 8 5 2" xfId="6605"/>
    <cellStyle name="Normal 9 8 6" xfId="1403"/>
    <cellStyle name="Normal 9 8 6 2" xfId="7005"/>
    <cellStyle name="Normal 9 8 7" xfId="1808"/>
    <cellStyle name="Normal 9 8 7 2" xfId="7404"/>
    <cellStyle name="Normal 9 8 8" xfId="2213"/>
    <cellStyle name="Normal 9 8 8 2" xfId="7803"/>
    <cellStyle name="Normal 9 8 9" xfId="2624"/>
    <cellStyle name="Normal 9 8 9 2" xfId="8205"/>
    <cellStyle name="Normal 9 9" xfId="132"/>
    <cellStyle name="Normal 9 9 10" xfId="4474"/>
    <cellStyle name="Normal 9 9 10 2" xfId="9930"/>
    <cellStyle name="Normal 9 9 11" xfId="4281"/>
    <cellStyle name="Normal 9 9 11 2" xfId="9750"/>
    <cellStyle name="Normal 9 9 12" xfId="5267"/>
    <cellStyle name="Normal 9 9 12 2" xfId="10638"/>
    <cellStyle name="Normal 9 9 13" xfId="5507"/>
    <cellStyle name="Normal 9 9 13 2" xfId="10864"/>
    <cellStyle name="Normal 9 9 14" xfId="5660"/>
    <cellStyle name="Normal 9 9 14 2" xfId="11006"/>
    <cellStyle name="Normal 9 9 15" xfId="5798"/>
    <cellStyle name="Normal 9 9 2" xfId="278"/>
    <cellStyle name="Normal 9 9 2 10" xfId="5112"/>
    <cellStyle name="Normal 9 9 2 10 2" xfId="10489"/>
    <cellStyle name="Normal 9 9 2 11" xfId="5398"/>
    <cellStyle name="Normal 9 9 2 11 2" xfId="10759"/>
    <cellStyle name="Normal 9 9 2 12" xfId="5597"/>
    <cellStyle name="Normal 9 9 2 12 2" xfId="10946"/>
    <cellStyle name="Normal 9 9 2 13" xfId="5926"/>
    <cellStyle name="Normal 9 9 2 2" xfId="761"/>
    <cellStyle name="Normal 9 9 2 2 2" xfId="6374"/>
    <cellStyle name="Normal 9 9 2 3" xfId="1166"/>
    <cellStyle name="Normal 9 9 2 3 2" xfId="6774"/>
    <cellStyle name="Normal 9 9 2 4" xfId="1573"/>
    <cellStyle name="Normal 9 9 2 4 2" xfId="7174"/>
    <cellStyle name="Normal 9 9 2 5" xfId="1976"/>
    <cellStyle name="Normal 9 9 2 5 2" xfId="7570"/>
    <cellStyle name="Normal 9 9 2 6" xfId="2382"/>
    <cellStyle name="Normal 9 9 2 6 2" xfId="7968"/>
    <cellStyle name="Normal 9 9 2 7" xfId="2781"/>
    <cellStyle name="Normal 9 9 2 7 2" xfId="8361"/>
    <cellStyle name="Normal 9 9 2 8" xfId="4280"/>
    <cellStyle name="Normal 9 9 2 8 2" xfId="9749"/>
    <cellStyle name="Normal 9 9 2 9" xfId="3957"/>
    <cellStyle name="Normal 9 9 2 9 2" xfId="9449"/>
    <cellStyle name="Normal 9 9 3" xfId="410"/>
    <cellStyle name="Normal 9 9 3 10" xfId="3965"/>
    <cellStyle name="Normal 9 9 3 10 2" xfId="9457"/>
    <cellStyle name="Normal 9 9 3 11" xfId="4721"/>
    <cellStyle name="Normal 9 9 3 11 2" xfId="10120"/>
    <cellStyle name="Normal 9 9 3 12" xfId="3895"/>
    <cellStyle name="Normal 9 9 3 12 2" xfId="9391"/>
    <cellStyle name="Normal 9 9 3 13" xfId="6053"/>
    <cellStyle name="Normal 9 9 3 2" xfId="893"/>
    <cellStyle name="Normal 9 9 3 2 2" xfId="6505"/>
    <cellStyle name="Normal 9 9 3 3" xfId="1298"/>
    <cellStyle name="Normal 9 9 3 3 2" xfId="6905"/>
    <cellStyle name="Normal 9 9 3 4" xfId="1705"/>
    <cellStyle name="Normal 9 9 3 4 2" xfId="7305"/>
    <cellStyle name="Normal 9 9 3 5" xfId="2108"/>
    <cellStyle name="Normal 9 9 3 5 2" xfId="7701"/>
    <cellStyle name="Normal 9 9 3 6" xfId="2514"/>
    <cellStyle name="Normal 9 9 3 6 2" xfId="8098"/>
    <cellStyle name="Normal 9 9 3 7" xfId="2912"/>
    <cellStyle name="Normal 9 9 3 7 2" xfId="8491"/>
    <cellStyle name="Normal 9 9 3 8" xfId="3415"/>
    <cellStyle name="Normal 9 9 3 8 2" xfId="8940"/>
    <cellStyle name="Normal 9 9 3 9" xfId="4991"/>
    <cellStyle name="Normal 9 9 3 9 2" xfId="10378"/>
    <cellStyle name="Normal 9 9 4" xfId="615"/>
    <cellStyle name="Normal 9 9 4 2" xfId="6229"/>
    <cellStyle name="Normal 9 9 5" xfId="1020"/>
    <cellStyle name="Normal 9 9 5 2" xfId="6629"/>
    <cellStyle name="Normal 9 9 6" xfId="1427"/>
    <cellStyle name="Normal 9 9 6 2" xfId="7029"/>
    <cellStyle name="Normal 9 9 7" xfId="1831"/>
    <cellStyle name="Normal 9 9 7 2" xfId="7427"/>
    <cellStyle name="Normal 9 9 8" xfId="2237"/>
    <cellStyle name="Normal 9 9 8 2" xfId="7826"/>
    <cellStyle name="Normal 9 9 9" xfId="2645"/>
    <cellStyle name="Normal 9 9 9 2" xfId="8226"/>
    <cellStyle name="Notas 2" xfId="49"/>
    <cellStyle name="Notas 2 10" xfId="209"/>
    <cellStyle name="Notas 2 10 10" xfId="3837"/>
    <cellStyle name="Notas 2 10 10 2" xfId="9335"/>
    <cellStyle name="Notas 2 10 11" xfId="4266"/>
    <cellStyle name="Notas 2 10 11 2" xfId="9736"/>
    <cellStyle name="Notas 2 10 12" xfId="5277"/>
    <cellStyle name="Notas 2 10 12 2" xfId="10646"/>
    <cellStyle name="Notas 2 10 13" xfId="5859"/>
    <cellStyle name="Notas 2 10 2" xfId="692"/>
    <cellStyle name="Notas 2 10 2 2" xfId="6305"/>
    <cellStyle name="Notas 2 10 3" xfId="1097"/>
    <cellStyle name="Notas 2 10 3 2" xfId="6705"/>
    <cellStyle name="Notas 2 10 4" xfId="1504"/>
    <cellStyle name="Notas 2 10 4 2" xfId="7105"/>
    <cellStyle name="Notas 2 10 5" xfId="1907"/>
    <cellStyle name="Notas 2 10 5 2" xfId="7501"/>
    <cellStyle name="Notas 2 10 6" xfId="2313"/>
    <cellStyle name="Notas 2 10 6 2" xfId="7899"/>
    <cellStyle name="Notas 2 10 7" xfId="2714"/>
    <cellStyle name="Notas 2 10 7 2" xfId="8294"/>
    <cellStyle name="Notas 2 10 8" xfId="3798"/>
    <cellStyle name="Notas 2 10 8 2" xfId="9299"/>
    <cellStyle name="Notas 2 10 9" xfId="4075"/>
    <cellStyle name="Notas 2 10 9 2" xfId="9562"/>
    <cellStyle name="Notas 2 11" xfId="341"/>
    <cellStyle name="Notas 2 11 10" xfId="4969"/>
    <cellStyle name="Notas 2 11 10 2" xfId="10358"/>
    <cellStyle name="Notas 2 11 11" xfId="3855"/>
    <cellStyle name="Notas 2 11 11 2" xfId="9353"/>
    <cellStyle name="Notas 2 11 12" xfId="5103"/>
    <cellStyle name="Notas 2 11 12 2" xfId="10482"/>
    <cellStyle name="Notas 2 11 13" xfId="5986"/>
    <cellStyle name="Notas 2 11 2" xfId="824"/>
    <cellStyle name="Notas 2 11 2 2" xfId="6436"/>
    <cellStyle name="Notas 2 11 3" xfId="1229"/>
    <cellStyle name="Notas 2 11 3 2" xfId="6836"/>
    <cellStyle name="Notas 2 11 4" xfId="1636"/>
    <cellStyle name="Notas 2 11 4 2" xfId="7236"/>
    <cellStyle name="Notas 2 11 5" xfId="2039"/>
    <cellStyle name="Notas 2 11 5 2" xfId="7632"/>
    <cellStyle name="Notas 2 11 6" xfId="2445"/>
    <cellStyle name="Notas 2 11 6 2" xfId="8029"/>
    <cellStyle name="Notas 2 11 7" xfId="2843"/>
    <cellStyle name="Notas 2 11 7 2" xfId="8422"/>
    <cellStyle name="Notas 2 11 8" xfId="3312"/>
    <cellStyle name="Notas 2 11 8 2" xfId="8843"/>
    <cellStyle name="Notas 2 11 9" xfId="3887"/>
    <cellStyle name="Notas 2 11 9 2" xfId="9383"/>
    <cellStyle name="Notas 2 12" xfId="532"/>
    <cellStyle name="Notas 2 12 2" xfId="6151"/>
    <cellStyle name="Notas 2 13" xfId="666"/>
    <cellStyle name="Notas 2 13 2" xfId="6279"/>
    <cellStyle name="Notas 2 14" xfId="1071"/>
    <cellStyle name="Notas 2 14 2" xfId="6679"/>
    <cellStyle name="Notas 2 15" xfId="1478"/>
    <cellStyle name="Notas 2 15 2" xfId="7079"/>
    <cellStyle name="Notas 2 16" xfId="1874"/>
    <cellStyle name="Notas 2 16 2" xfId="7469"/>
    <cellStyle name="Notas 2 17" xfId="2579"/>
    <cellStyle name="Notas 2 17 2" xfId="8161"/>
    <cellStyle name="Notas 2 18" xfId="3163"/>
    <cellStyle name="Notas 2 18 2" xfId="8708"/>
    <cellStyle name="Notas 2 19" xfId="4776"/>
    <cellStyle name="Notas 2 19 2" xfId="10173"/>
    <cellStyle name="Notas 2 2" xfId="100"/>
    <cellStyle name="Notas 2 2 10" xfId="4477"/>
    <cellStyle name="Notas 2 2 10 2" xfId="9932"/>
    <cellStyle name="Notas 2 2 11" xfId="3357"/>
    <cellStyle name="Notas 2 2 11 2" xfId="8886"/>
    <cellStyle name="Notas 2 2 12" xfId="5270"/>
    <cellStyle name="Notas 2 2 12 2" xfId="10640"/>
    <cellStyle name="Notas 2 2 13" xfId="5510"/>
    <cellStyle name="Notas 2 2 13 2" xfId="10866"/>
    <cellStyle name="Notas 2 2 14" xfId="5662"/>
    <cellStyle name="Notas 2 2 14 2" xfId="11007"/>
    <cellStyle name="Notas 2 2 15" xfId="5772"/>
    <cellStyle name="Notas 2 2 2" xfId="251"/>
    <cellStyle name="Notas 2 2 2 10" xfId="4155"/>
    <cellStyle name="Notas 2 2 2 10 2" xfId="9634"/>
    <cellStyle name="Notas 2 2 2 11" xfId="5230"/>
    <cellStyle name="Notas 2 2 2 11 2" xfId="10603"/>
    <cellStyle name="Notas 2 2 2 12" xfId="5479"/>
    <cellStyle name="Notas 2 2 2 12 2" xfId="10837"/>
    <cellStyle name="Notas 2 2 2 13" xfId="5900"/>
    <cellStyle name="Notas 2 2 2 2" xfId="734"/>
    <cellStyle name="Notas 2 2 2 2 2" xfId="6347"/>
    <cellStyle name="Notas 2 2 2 3" xfId="1139"/>
    <cellStyle name="Notas 2 2 2 3 2" xfId="6747"/>
    <cellStyle name="Notas 2 2 2 4" xfId="1546"/>
    <cellStyle name="Notas 2 2 2 4 2" xfId="7147"/>
    <cellStyle name="Notas 2 2 2 5" xfId="1949"/>
    <cellStyle name="Notas 2 2 2 5 2" xfId="7543"/>
    <cellStyle name="Notas 2 2 2 6" xfId="2355"/>
    <cellStyle name="Notas 2 2 2 6 2" xfId="7941"/>
    <cellStyle name="Notas 2 2 2 7" xfId="2755"/>
    <cellStyle name="Notas 2 2 2 7 2" xfId="8335"/>
    <cellStyle name="Notas 2 2 2 8" xfId="3295"/>
    <cellStyle name="Notas 2 2 2 8 2" xfId="8828"/>
    <cellStyle name="Notas 2 2 2 9" xfId="3479"/>
    <cellStyle name="Notas 2 2 2 9 2" xfId="8997"/>
    <cellStyle name="Notas 2 2 3" xfId="383"/>
    <cellStyle name="Notas 2 2 3 10" xfId="5042"/>
    <cellStyle name="Notas 2 2 3 10 2" xfId="10427"/>
    <cellStyle name="Notas 2 2 3 11" xfId="1359"/>
    <cellStyle name="Notas 2 2 3 11 2" xfId="6965"/>
    <cellStyle name="Notas 2 2 3 12" xfId="5188"/>
    <cellStyle name="Notas 2 2 3 12 2" xfId="10562"/>
    <cellStyle name="Notas 2 2 3 13" xfId="6027"/>
    <cellStyle name="Notas 2 2 3 2" xfId="866"/>
    <cellStyle name="Notas 2 2 3 2 2" xfId="6478"/>
    <cellStyle name="Notas 2 2 3 3" xfId="1271"/>
    <cellStyle name="Notas 2 2 3 3 2" xfId="6878"/>
    <cellStyle name="Notas 2 2 3 4" xfId="1678"/>
    <cellStyle name="Notas 2 2 3 4 2" xfId="7278"/>
    <cellStyle name="Notas 2 2 3 5" xfId="2081"/>
    <cellStyle name="Notas 2 2 3 5 2" xfId="7674"/>
    <cellStyle name="Notas 2 2 3 6" xfId="2487"/>
    <cellStyle name="Notas 2 2 3 6 2" xfId="8071"/>
    <cellStyle name="Notas 2 2 3 7" xfId="2885"/>
    <cellStyle name="Notas 2 2 3 7 2" xfId="8464"/>
    <cellStyle name="Notas 2 2 3 8" xfId="4212"/>
    <cellStyle name="Notas 2 2 3 8 2" xfId="9684"/>
    <cellStyle name="Notas 2 2 3 9" xfId="4230"/>
    <cellStyle name="Notas 2 2 3 9 2" xfId="9701"/>
    <cellStyle name="Notas 2 2 4" xfId="583"/>
    <cellStyle name="Notas 2 2 4 2" xfId="6198"/>
    <cellStyle name="Notas 2 2 5" xfId="988"/>
    <cellStyle name="Notas 2 2 5 2" xfId="6598"/>
    <cellStyle name="Notas 2 2 6" xfId="1395"/>
    <cellStyle name="Notas 2 2 6 2" xfId="6998"/>
    <cellStyle name="Notas 2 2 7" xfId="1800"/>
    <cellStyle name="Notas 2 2 7 2" xfId="7397"/>
    <cellStyle name="Notas 2 2 8" xfId="2205"/>
    <cellStyle name="Notas 2 2 8 2" xfId="7796"/>
    <cellStyle name="Notas 2 2 9" xfId="2616"/>
    <cellStyle name="Notas 2 2 9 2" xfId="8198"/>
    <cellStyle name="Notas 2 20" xfId="3444"/>
    <cellStyle name="Notas 2 20 2" xfId="8965"/>
    <cellStyle name="Notas 2 21" xfId="3713"/>
    <cellStyle name="Notas 2 21 2" xfId="9216"/>
    <cellStyle name="Notas 2 22" xfId="5150"/>
    <cellStyle name="Notas 2 22 2" xfId="10526"/>
    <cellStyle name="Notas 2 23" xfId="5731"/>
    <cellStyle name="Notas 2 3" xfId="76"/>
    <cellStyle name="Notas 2 3 10" xfId="4093"/>
    <cellStyle name="Notas 2 3 10 2" xfId="9579"/>
    <cellStyle name="Notas 2 3 11" xfId="3779"/>
    <cellStyle name="Notas 2 3 11 2" xfId="9280"/>
    <cellStyle name="Notas 2 3 12" xfId="5004"/>
    <cellStyle name="Notas 2 3 12 2" xfId="10391"/>
    <cellStyle name="Notas 2 3 13" xfId="4270"/>
    <cellStyle name="Notas 2 3 13 2" xfId="9740"/>
    <cellStyle name="Notas 2 3 14" xfId="4416"/>
    <cellStyle name="Notas 2 3 14 2" xfId="9878"/>
    <cellStyle name="Notas 2 3 15" xfId="5751"/>
    <cellStyle name="Notas 2 3 2" xfId="230"/>
    <cellStyle name="Notas 2 3 2 10" xfId="4122"/>
    <cellStyle name="Notas 2 3 2 10 2" xfId="9605"/>
    <cellStyle name="Notas 2 3 2 11" xfId="3912"/>
    <cellStyle name="Notas 2 3 2 11 2" xfId="9407"/>
    <cellStyle name="Notas 2 3 2 12" xfId="4582"/>
    <cellStyle name="Notas 2 3 2 12 2" xfId="10033"/>
    <cellStyle name="Notas 2 3 2 13" xfId="5879"/>
    <cellStyle name="Notas 2 3 2 2" xfId="713"/>
    <cellStyle name="Notas 2 3 2 2 2" xfId="6326"/>
    <cellStyle name="Notas 2 3 2 3" xfId="1118"/>
    <cellStyle name="Notas 2 3 2 3 2" xfId="6726"/>
    <cellStyle name="Notas 2 3 2 4" xfId="1525"/>
    <cellStyle name="Notas 2 3 2 4 2" xfId="7126"/>
    <cellStyle name="Notas 2 3 2 5" xfId="1928"/>
    <cellStyle name="Notas 2 3 2 5 2" xfId="7522"/>
    <cellStyle name="Notas 2 3 2 6" xfId="2334"/>
    <cellStyle name="Notas 2 3 2 6 2" xfId="7920"/>
    <cellStyle name="Notas 2 3 2 7" xfId="2734"/>
    <cellStyle name="Notas 2 3 2 7 2" xfId="8314"/>
    <cellStyle name="Notas 2 3 2 8" xfId="3409"/>
    <cellStyle name="Notas 2 3 2 8 2" xfId="8935"/>
    <cellStyle name="Notas 2 3 2 9" xfId="4984"/>
    <cellStyle name="Notas 2 3 2 9 2" xfId="10372"/>
    <cellStyle name="Notas 2 3 3" xfId="362"/>
    <cellStyle name="Notas 2 3 3 10" xfId="5152"/>
    <cellStyle name="Notas 2 3 3 10 2" xfId="10528"/>
    <cellStyle name="Notas 2 3 3 11" xfId="5427"/>
    <cellStyle name="Notas 2 3 3 11 2" xfId="10787"/>
    <cellStyle name="Notas 2 3 3 12" xfId="5614"/>
    <cellStyle name="Notas 2 3 3 12 2" xfId="10962"/>
    <cellStyle name="Notas 2 3 3 13" xfId="6006"/>
    <cellStyle name="Notas 2 3 3 2" xfId="845"/>
    <cellStyle name="Notas 2 3 3 2 2" xfId="6457"/>
    <cellStyle name="Notas 2 3 3 3" xfId="1250"/>
    <cellStyle name="Notas 2 3 3 3 2" xfId="6857"/>
    <cellStyle name="Notas 2 3 3 4" xfId="1657"/>
    <cellStyle name="Notas 2 3 3 4 2" xfId="7257"/>
    <cellStyle name="Notas 2 3 3 5" xfId="2060"/>
    <cellStyle name="Notas 2 3 3 5 2" xfId="7653"/>
    <cellStyle name="Notas 2 3 3 6" xfId="2466"/>
    <cellStyle name="Notas 2 3 3 6 2" xfId="8050"/>
    <cellStyle name="Notas 2 3 3 7" xfId="2864"/>
    <cellStyle name="Notas 2 3 3 7 2" xfId="8443"/>
    <cellStyle name="Notas 2 3 3 8" xfId="4331"/>
    <cellStyle name="Notas 2 3 3 8 2" xfId="9798"/>
    <cellStyle name="Notas 2 3 3 9" xfId="3923"/>
    <cellStyle name="Notas 2 3 3 9 2" xfId="9416"/>
    <cellStyle name="Notas 2 3 4" xfId="559"/>
    <cellStyle name="Notas 2 3 4 2" xfId="6176"/>
    <cellStyle name="Notas 2 3 5" xfId="506"/>
    <cellStyle name="Notas 2 3 5 2" xfId="6126"/>
    <cellStyle name="Notas 2 3 6" xfId="636"/>
    <cellStyle name="Notas 2 3 6 2" xfId="6250"/>
    <cellStyle name="Notas 2 3 7" xfId="1041"/>
    <cellStyle name="Notas 2 3 7 2" xfId="6650"/>
    <cellStyle name="Notas 2 3 8" xfId="2183"/>
    <cellStyle name="Notas 2 3 8 2" xfId="7774"/>
    <cellStyle name="Notas 2 3 9" xfId="2592"/>
    <cellStyle name="Notas 2 3 9 2" xfId="8174"/>
    <cellStyle name="Notas 2 4" xfId="79"/>
    <cellStyle name="Notas 2 4 10" xfId="3177"/>
    <cellStyle name="Notas 2 4 10 2" xfId="8721"/>
    <cellStyle name="Notas 2 4 11" xfId="4784"/>
    <cellStyle name="Notas 2 4 11 2" xfId="10181"/>
    <cellStyle name="Notas 2 4 12" xfId="3763"/>
    <cellStyle name="Notas 2 4 12 2" xfId="9265"/>
    <cellStyle name="Notas 2 4 13" xfId="5281"/>
    <cellStyle name="Notas 2 4 13 2" xfId="10650"/>
    <cellStyle name="Notas 2 4 14" xfId="5517"/>
    <cellStyle name="Notas 2 4 14 2" xfId="10872"/>
    <cellStyle name="Notas 2 4 15" xfId="5753"/>
    <cellStyle name="Notas 2 4 2" xfId="232"/>
    <cellStyle name="Notas 2 4 2 10" xfId="5308"/>
    <cellStyle name="Notas 2 4 2 10 2" xfId="10676"/>
    <cellStyle name="Notas 2 4 2 11" xfId="5539"/>
    <cellStyle name="Notas 2 4 2 11 2" xfId="10893"/>
    <cellStyle name="Notas 2 4 2 12" xfId="5677"/>
    <cellStyle name="Notas 2 4 2 12 2" xfId="11022"/>
    <cellStyle name="Notas 2 4 2 13" xfId="5881"/>
    <cellStyle name="Notas 2 4 2 2" xfId="715"/>
    <cellStyle name="Notas 2 4 2 2 2" xfId="6328"/>
    <cellStyle name="Notas 2 4 2 3" xfId="1120"/>
    <cellStyle name="Notas 2 4 2 3 2" xfId="6728"/>
    <cellStyle name="Notas 2 4 2 4" xfId="1527"/>
    <cellStyle name="Notas 2 4 2 4 2" xfId="7128"/>
    <cellStyle name="Notas 2 4 2 5" xfId="1930"/>
    <cellStyle name="Notas 2 4 2 5 2" xfId="7524"/>
    <cellStyle name="Notas 2 4 2 6" xfId="2336"/>
    <cellStyle name="Notas 2 4 2 6 2" xfId="7922"/>
    <cellStyle name="Notas 2 4 2 7" xfId="2736"/>
    <cellStyle name="Notas 2 4 2 7 2" xfId="8316"/>
    <cellStyle name="Notas 2 4 2 8" xfId="4527"/>
    <cellStyle name="Notas 2 4 2 8 2" xfId="9980"/>
    <cellStyle name="Notas 2 4 2 9" xfId="3040"/>
    <cellStyle name="Notas 2 4 2 9 2" xfId="8593"/>
    <cellStyle name="Notas 2 4 3" xfId="364"/>
    <cellStyle name="Notas 2 4 3 10" xfId="4738"/>
    <cellStyle name="Notas 2 4 3 10 2" xfId="10136"/>
    <cellStyle name="Notas 2 4 3 11" xfId="4457"/>
    <cellStyle name="Notas 2 4 3 11 2" xfId="9914"/>
    <cellStyle name="Notas 2 4 3 12" xfId="4993"/>
    <cellStyle name="Notas 2 4 3 12 2" xfId="10380"/>
    <cellStyle name="Notas 2 4 3 13" xfId="6008"/>
    <cellStyle name="Notas 2 4 3 2" xfId="847"/>
    <cellStyle name="Notas 2 4 3 2 2" xfId="6459"/>
    <cellStyle name="Notas 2 4 3 3" xfId="1252"/>
    <cellStyle name="Notas 2 4 3 3 2" xfId="6859"/>
    <cellStyle name="Notas 2 4 3 4" xfId="1659"/>
    <cellStyle name="Notas 2 4 3 4 2" xfId="7259"/>
    <cellStyle name="Notas 2 4 3 5" xfId="2062"/>
    <cellStyle name="Notas 2 4 3 5 2" xfId="7655"/>
    <cellStyle name="Notas 2 4 3 6" xfId="2468"/>
    <cellStyle name="Notas 2 4 3 6 2" xfId="8052"/>
    <cellStyle name="Notas 2 4 3 7" xfId="2866"/>
    <cellStyle name="Notas 2 4 3 7 2" xfId="8445"/>
    <cellStyle name="Notas 2 4 3 8" xfId="3719"/>
    <cellStyle name="Notas 2 4 3 8 2" xfId="9222"/>
    <cellStyle name="Notas 2 4 3 9" xfId="4440"/>
    <cellStyle name="Notas 2 4 3 9 2" xfId="9900"/>
    <cellStyle name="Notas 2 4 4" xfId="562"/>
    <cellStyle name="Notas 2 4 4 2" xfId="6179"/>
    <cellStyle name="Notas 2 4 5" xfId="968"/>
    <cellStyle name="Notas 2 4 5 2" xfId="6578"/>
    <cellStyle name="Notas 2 4 6" xfId="1374"/>
    <cellStyle name="Notas 2 4 6 2" xfId="6979"/>
    <cellStyle name="Notas 2 4 7" xfId="1780"/>
    <cellStyle name="Notas 2 4 7 2" xfId="7377"/>
    <cellStyle name="Notas 2 4 8" xfId="2185"/>
    <cellStyle name="Notas 2 4 8 2" xfId="7776"/>
    <cellStyle name="Notas 2 4 9" xfId="2595"/>
    <cellStyle name="Notas 2 4 9 2" xfId="8177"/>
    <cellStyle name="Notas 2 5" xfId="115"/>
    <cellStyle name="Notas 2 5 10" xfId="4473"/>
    <cellStyle name="Notas 2 5 10 2" xfId="9929"/>
    <cellStyle name="Notas 2 5 11" xfId="3455"/>
    <cellStyle name="Notas 2 5 11 2" xfId="8974"/>
    <cellStyle name="Notas 2 5 12" xfId="5266"/>
    <cellStyle name="Notas 2 5 12 2" xfId="10637"/>
    <cellStyle name="Notas 2 5 13" xfId="5506"/>
    <cellStyle name="Notas 2 5 13 2" xfId="10863"/>
    <cellStyle name="Notas 2 5 14" xfId="5659"/>
    <cellStyle name="Notas 2 5 14 2" xfId="11005"/>
    <cellStyle name="Notas 2 5 15" xfId="5786"/>
    <cellStyle name="Notas 2 5 2" xfId="266"/>
    <cellStyle name="Notas 2 5 2 10" xfId="4319"/>
    <cellStyle name="Notas 2 5 2 10 2" xfId="9786"/>
    <cellStyle name="Notas 2 5 2 11" xfId="3431"/>
    <cellStyle name="Notas 2 5 2 11 2" xfId="8955"/>
    <cellStyle name="Notas 2 5 2 12" xfId="5133"/>
    <cellStyle name="Notas 2 5 2 12 2" xfId="10509"/>
    <cellStyle name="Notas 2 5 2 13" xfId="5914"/>
    <cellStyle name="Notas 2 5 2 2" xfId="749"/>
    <cellStyle name="Notas 2 5 2 2 2" xfId="6362"/>
    <cellStyle name="Notas 2 5 2 3" xfId="1154"/>
    <cellStyle name="Notas 2 5 2 3 2" xfId="6762"/>
    <cellStyle name="Notas 2 5 2 4" xfId="1561"/>
    <cellStyle name="Notas 2 5 2 4 2" xfId="7162"/>
    <cellStyle name="Notas 2 5 2 5" xfId="1964"/>
    <cellStyle name="Notas 2 5 2 5 2" xfId="7558"/>
    <cellStyle name="Notas 2 5 2 6" xfId="2370"/>
    <cellStyle name="Notas 2 5 2 6 2" xfId="7956"/>
    <cellStyle name="Notas 2 5 2 7" xfId="2769"/>
    <cellStyle name="Notas 2 5 2 7 2" xfId="8349"/>
    <cellStyle name="Notas 2 5 2 8" xfId="3337"/>
    <cellStyle name="Notas 2 5 2 8 2" xfId="8867"/>
    <cellStyle name="Notas 2 5 2 9" xfId="4298"/>
    <cellStyle name="Notas 2 5 2 9 2" xfId="9765"/>
    <cellStyle name="Notas 2 5 3" xfId="398"/>
    <cellStyle name="Notas 2 5 3 10" xfId="3265"/>
    <cellStyle name="Notas 2 5 3 10 2" xfId="8802"/>
    <cellStyle name="Notas 2 5 3 11" xfId="5274"/>
    <cellStyle name="Notas 2 5 3 11 2" xfId="10643"/>
    <cellStyle name="Notas 2 5 3 12" xfId="5514"/>
    <cellStyle name="Notas 2 5 3 12 2" xfId="10869"/>
    <cellStyle name="Notas 2 5 3 13" xfId="6041"/>
    <cellStyle name="Notas 2 5 3 2" xfId="881"/>
    <cellStyle name="Notas 2 5 3 2 2" xfId="6493"/>
    <cellStyle name="Notas 2 5 3 3" xfId="1286"/>
    <cellStyle name="Notas 2 5 3 3 2" xfId="6893"/>
    <cellStyle name="Notas 2 5 3 4" xfId="1693"/>
    <cellStyle name="Notas 2 5 3 4 2" xfId="7293"/>
    <cellStyle name="Notas 2 5 3 5" xfId="2096"/>
    <cellStyle name="Notas 2 5 3 5 2" xfId="7689"/>
    <cellStyle name="Notas 2 5 3 6" xfId="2502"/>
    <cellStyle name="Notas 2 5 3 6 2" xfId="8086"/>
    <cellStyle name="Notas 2 5 3 7" xfId="2900"/>
    <cellStyle name="Notas 2 5 3 7 2" xfId="8479"/>
    <cellStyle name="Notas 2 5 3 8" xfId="4265"/>
    <cellStyle name="Notas 2 5 3 8 2" xfId="9735"/>
    <cellStyle name="Notas 2 5 3 9" xfId="3263"/>
    <cellStyle name="Notas 2 5 3 9 2" xfId="8800"/>
    <cellStyle name="Notas 2 5 4" xfId="598"/>
    <cellStyle name="Notas 2 5 4 2" xfId="6212"/>
    <cellStyle name="Notas 2 5 5" xfId="1003"/>
    <cellStyle name="Notas 2 5 5 2" xfId="6612"/>
    <cellStyle name="Notas 2 5 6" xfId="1410"/>
    <cellStyle name="Notas 2 5 6 2" xfId="7012"/>
    <cellStyle name="Notas 2 5 7" xfId="1815"/>
    <cellStyle name="Notas 2 5 7 2" xfId="7411"/>
    <cellStyle name="Notas 2 5 8" xfId="2220"/>
    <cellStyle name="Notas 2 5 8 2" xfId="7810"/>
    <cellStyle name="Notas 2 5 9" xfId="2631"/>
    <cellStyle name="Notas 2 5 9 2" xfId="8212"/>
    <cellStyle name="Notas 2 6" xfId="110"/>
    <cellStyle name="Notas 2 6 10" xfId="4572"/>
    <cellStyle name="Notas 2 6 10 2" xfId="10023"/>
    <cellStyle name="Notas 2 6 11" xfId="4279"/>
    <cellStyle name="Notas 2 6 11 2" xfId="9748"/>
    <cellStyle name="Notas 2 6 12" xfId="5337"/>
    <cellStyle name="Notas 2 6 12 2" xfId="10704"/>
    <cellStyle name="Notas 2 6 13" xfId="5563"/>
    <cellStyle name="Notas 2 6 13 2" xfId="10916"/>
    <cellStyle name="Notas 2 6 14" xfId="5694"/>
    <cellStyle name="Notas 2 6 14 2" xfId="11039"/>
    <cellStyle name="Notas 2 6 15" xfId="5781"/>
    <cellStyle name="Notas 2 6 2" xfId="261"/>
    <cellStyle name="Notas 2 6 2 10" xfId="4978"/>
    <cellStyle name="Notas 2 6 2 10 2" xfId="10366"/>
    <cellStyle name="Notas 2 6 2 11" xfId="4810"/>
    <cellStyle name="Notas 2 6 2 11 2" xfId="10207"/>
    <cellStyle name="Notas 2 6 2 12" xfId="3271"/>
    <cellStyle name="Notas 2 6 2 12 2" xfId="8807"/>
    <cellStyle name="Notas 2 6 2 13" xfId="5909"/>
    <cellStyle name="Notas 2 6 2 2" xfId="744"/>
    <cellStyle name="Notas 2 6 2 2 2" xfId="6357"/>
    <cellStyle name="Notas 2 6 2 3" xfId="1149"/>
    <cellStyle name="Notas 2 6 2 3 2" xfId="6757"/>
    <cellStyle name="Notas 2 6 2 4" xfId="1556"/>
    <cellStyle name="Notas 2 6 2 4 2" xfId="7157"/>
    <cellStyle name="Notas 2 6 2 5" xfId="1959"/>
    <cellStyle name="Notas 2 6 2 5 2" xfId="7553"/>
    <cellStyle name="Notas 2 6 2 6" xfId="2365"/>
    <cellStyle name="Notas 2 6 2 6 2" xfId="7951"/>
    <cellStyle name="Notas 2 6 2 7" xfId="2764"/>
    <cellStyle name="Notas 2 6 2 7 2" xfId="8344"/>
    <cellStyle name="Notas 2 6 2 8" xfId="3126"/>
    <cellStyle name="Notas 2 6 2 8 2" xfId="8672"/>
    <cellStyle name="Notas 2 6 2 9" xfId="4751"/>
    <cellStyle name="Notas 2 6 2 9 2" xfId="10149"/>
    <cellStyle name="Notas 2 6 3" xfId="393"/>
    <cellStyle name="Notas 2 6 3 10" xfId="3467"/>
    <cellStyle name="Notas 2 6 3 10 2" xfId="8985"/>
    <cellStyle name="Notas 2 6 3 11" xfId="4793"/>
    <cellStyle name="Notas 2 6 3 11 2" xfId="10190"/>
    <cellStyle name="Notas 2 6 3 12" xfId="3284"/>
    <cellStyle name="Notas 2 6 3 12 2" xfId="8819"/>
    <cellStyle name="Notas 2 6 3 13" xfId="6036"/>
    <cellStyle name="Notas 2 6 3 2" xfId="876"/>
    <cellStyle name="Notas 2 6 3 2 2" xfId="6488"/>
    <cellStyle name="Notas 2 6 3 3" xfId="1281"/>
    <cellStyle name="Notas 2 6 3 3 2" xfId="6888"/>
    <cellStyle name="Notas 2 6 3 4" xfId="1688"/>
    <cellStyle name="Notas 2 6 3 4 2" xfId="7288"/>
    <cellStyle name="Notas 2 6 3 5" xfId="2091"/>
    <cellStyle name="Notas 2 6 3 5 2" xfId="7684"/>
    <cellStyle name="Notas 2 6 3 6" xfId="2497"/>
    <cellStyle name="Notas 2 6 3 6 2" xfId="8081"/>
    <cellStyle name="Notas 2 6 3 7" xfId="2895"/>
    <cellStyle name="Notas 2 6 3 7 2" xfId="8474"/>
    <cellStyle name="Notas 2 6 3 8" xfId="4050"/>
    <cellStyle name="Notas 2 6 3 8 2" xfId="9538"/>
    <cellStyle name="Notas 2 6 3 9" xfId="3321"/>
    <cellStyle name="Notas 2 6 3 9 2" xfId="8852"/>
    <cellStyle name="Notas 2 6 4" xfId="593"/>
    <cellStyle name="Notas 2 6 4 2" xfId="6207"/>
    <cellStyle name="Notas 2 6 5" xfId="998"/>
    <cellStyle name="Notas 2 6 5 2" xfId="6607"/>
    <cellStyle name="Notas 2 6 6" xfId="1405"/>
    <cellStyle name="Notas 2 6 6 2" xfId="7007"/>
    <cellStyle name="Notas 2 6 7" xfId="1810"/>
    <cellStyle name="Notas 2 6 7 2" xfId="7406"/>
    <cellStyle name="Notas 2 6 8" xfId="2215"/>
    <cellStyle name="Notas 2 6 8 2" xfId="7805"/>
    <cellStyle name="Notas 2 6 9" xfId="2626"/>
    <cellStyle name="Notas 2 6 9 2" xfId="8207"/>
    <cellStyle name="Notas 2 7" xfId="149"/>
    <cellStyle name="Notas 2 7 10" xfId="3861"/>
    <cellStyle name="Notas 2 7 10 2" xfId="9359"/>
    <cellStyle name="Notas 2 7 11" xfId="4434"/>
    <cellStyle name="Notas 2 7 11 2" xfId="9895"/>
    <cellStyle name="Notas 2 7 12" xfId="2975"/>
    <cellStyle name="Notas 2 7 12 2" xfId="8553"/>
    <cellStyle name="Notas 2 7 13" xfId="5295"/>
    <cellStyle name="Notas 2 7 13 2" xfId="10664"/>
    <cellStyle name="Notas 2 7 14" xfId="5529"/>
    <cellStyle name="Notas 2 7 14 2" xfId="10884"/>
    <cellStyle name="Notas 2 7 15" xfId="5813"/>
    <cellStyle name="Notas 2 7 2" xfId="293"/>
    <cellStyle name="Notas 2 7 2 10" xfId="5105"/>
    <cellStyle name="Notas 2 7 2 10 2" xfId="10484"/>
    <cellStyle name="Notas 2 7 2 11" xfId="5393"/>
    <cellStyle name="Notas 2 7 2 11 2" xfId="10755"/>
    <cellStyle name="Notas 2 7 2 12" xfId="5593"/>
    <cellStyle name="Notas 2 7 2 12 2" xfId="10943"/>
    <cellStyle name="Notas 2 7 2 13" xfId="5941"/>
    <cellStyle name="Notas 2 7 2 2" xfId="776"/>
    <cellStyle name="Notas 2 7 2 2 2" xfId="6389"/>
    <cellStyle name="Notas 2 7 2 3" xfId="1181"/>
    <cellStyle name="Notas 2 7 2 3 2" xfId="6789"/>
    <cellStyle name="Notas 2 7 2 4" xfId="1588"/>
    <cellStyle name="Notas 2 7 2 4 2" xfId="7189"/>
    <cellStyle name="Notas 2 7 2 5" xfId="1991"/>
    <cellStyle name="Notas 2 7 2 5 2" xfId="7585"/>
    <cellStyle name="Notas 2 7 2 6" xfId="2397"/>
    <cellStyle name="Notas 2 7 2 6 2" xfId="7983"/>
    <cellStyle name="Notas 2 7 2 7" xfId="2796"/>
    <cellStyle name="Notas 2 7 2 7 2" xfId="8376"/>
    <cellStyle name="Notas 2 7 2 8" xfId="4275"/>
    <cellStyle name="Notas 2 7 2 8 2" xfId="9745"/>
    <cellStyle name="Notas 2 7 2 9" xfId="3254"/>
    <cellStyle name="Notas 2 7 2 9 2" xfId="8791"/>
    <cellStyle name="Notas 2 7 3" xfId="425"/>
    <cellStyle name="Notas 2 7 3 10" xfId="3042"/>
    <cellStyle name="Notas 2 7 3 10 2" xfId="8595"/>
    <cellStyle name="Notas 2 7 3 11" xfId="4869"/>
    <cellStyle name="Notas 2 7 3 11 2" xfId="10263"/>
    <cellStyle name="Notas 2 7 3 12" xfId="3488"/>
    <cellStyle name="Notas 2 7 3 12 2" xfId="9004"/>
    <cellStyle name="Notas 2 7 3 13" xfId="6068"/>
    <cellStyle name="Notas 2 7 3 2" xfId="908"/>
    <cellStyle name="Notas 2 7 3 2 2" xfId="6520"/>
    <cellStyle name="Notas 2 7 3 3" xfId="1313"/>
    <cellStyle name="Notas 2 7 3 3 2" xfId="6920"/>
    <cellStyle name="Notas 2 7 3 4" xfId="1720"/>
    <cellStyle name="Notas 2 7 3 4 2" xfId="7320"/>
    <cellStyle name="Notas 2 7 3 5" xfId="2123"/>
    <cellStyle name="Notas 2 7 3 5 2" xfId="7716"/>
    <cellStyle name="Notas 2 7 3 6" xfId="2529"/>
    <cellStyle name="Notas 2 7 3 6 2" xfId="8113"/>
    <cellStyle name="Notas 2 7 3 7" xfId="2927"/>
    <cellStyle name="Notas 2 7 3 7 2" xfId="8506"/>
    <cellStyle name="Notas 2 7 3 8" xfId="3419"/>
    <cellStyle name="Notas 2 7 3 8 2" xfId="8943"/>
    <cellStyle name="Notas 2 7 3 9" xfId="4995"/>
    <cellStyle name="Notas 2 7 3 9 2" xfId="10382"/>
    <cellStyle name="Notas 2 7 4" xfId="632"/>
    <cellStyle name="Notas 2 7 4 2" xfId="6246"/>
    <cellStyle name="Notas 2 7 5" xfId="1037"/>
    <cellStyle name="Notas 2 7 5 2" xfId="6646"/>
    <cellStyle name="Notas 2 7 6" xfId="1444"/>
    <cellStyle name="Notas 2 7 6 2" xfId="7046"/>
    <cellStyle name="Notas 2 7 7" xfId="1848"/>
    <cellStyle name="Notas 2 7 7 2" xfId="7444"/>
    <cellStyle name="Notas 2 7 8" xfId="2254"/>
    <cellStyle name="Notas 2 7 8 2" xfId="7842"/>
    <cellStyle name="Notas 2 7 9" xfId="2661"/>
    <cellStyle name="Notas 2 7 9 2" xfId="8242"/>
    <cellStyle name="Notas 2 8" xfId="158"/>
    <cellStyle name="Notas 2 8 10" xfId="4274"/>
    <cellStyle name="Notas 2 8 10 2" xfId="9744"/>
    <cellStyle name="Notas 2 8 11" xfId="3552"/>
    <cellStyle name="Notas 2 8 11 2" xfId="9064"/>
    <cellStyle name="Notas 2 8 12" xfId="5104"/>
    <cellStyle name="Notas 2 8 12 2" xfId="10483"/>
    <cellStyle name="Notas 2 8 13" xfId="4226"/>
    <cellStyle name="Notas 2 8 13 2" xfId="9698"/>
    <cellStyle name="Notas 2 8 14" xfId="5163"/>
    <cellStyle name="Notas 2 8 14 2" xfId="10538"/>
    <cellStyle name="Notas 2 8 15" xfId="5821"/>
    <cellStyle name="Notas 2 8 2" xfId="301"/>
    <cellStyle name="Notas 2 8 2 10" xfId="4901"/>
    <cellStyle name="Notas 2 8 2 10 2" xfId="10294"/>
    <cellStyle name="Notas 2 8 2 11" xfId="4551"/>
    <cellStyle name="Notas 2 8 2 11 2" xfId="10002"/>
    <cellStyle name="Notas 2 8 2 12" xfId="5110"/>
    <cellStyle name="Notas 2 8 2 12 2" xfId="10487"/>
    <cellStyle name="Notas 2 8 2 13" xfId="5949"/>
    <cellStyle name="Notas 2 8 2 2" xfId="784"/>
    <cellStyle name="Notas 2 8 2 2 2" xfId="6397"/>
    <cellStyle name="Notas 2 8 2 3" xfId="1189"/>
    <cellStyle name="Notas 2 8 2 3 2" xfId="6797"/>
    <cellStyle name="Notas 2 8 2 4" xfId="1596"/>
    <cellStyle name="Notas 2 8 2 4 2" xfId="7197"/>
    <cellStyle name="Notas 2 8 2 5" xfId="1999"/>
    <cellStyle name="Notas 2 8 2 5 2" xfId="7593"/>
    <cellStyle name="Notas 2 8 2 6" xfId="2405"/>
    <cellStyle name="Notas 2 8 2 6 2" xfId="7991"/>
    <cellStyle name="Notas 2 8 2 7" xfId="2804"/>
    <cellStyle name="Notas 2 8 2 7 2" xfId="8384"/>
    <cellStyle name="Notas 2 8 2 8" xfId="3259"/>
    <cellStyle name="Notas 2 8 2 8 2" xfId="8796"/>
    <cellStyle name="Notas 2 8 2 9" xfId="2187"/>
    <cellStyle name="Notas 2 8 2 9 2" xfId="7778"/>
    <cellStyle name="Notas 2 8 3" xfId="433"/>
    <cellStyle name="Notas 2 8 3 10" xfId="3736"/>
    <cellStyle name="Notas 2 8 3 10 2" xfId="9239"/>
    <cellStyle name="Notas 2 8 3 11" xfId="3593"/>
    <cellStyle name="Notas 2 8 3 11 2" xfId="9102"/>
    <cellStyle name="Notas 2 8 3 12" xfId="4478"/>
    <cellStyle name="Notas 2 8 3 12 2" xfId="9933"/>
    <cellStyle name="Notas 2 8 3 13" xfId="6076"/>
    <cellStyle name="Notas 2 8 3 2" xfId="916"/>
    <cellStyle name="Notas 2 8 3 2 2" xfId="6528"/>
    <cellStyle name="Notas 2 8 3 3" xfId="1321"/>
    <cellStyle name="Notas 2 8 3 3 2" xfId="6928"/>
    <cellStyle name="Notas 2 8 3 4" xfId="1728"/>
    <cellStyle name="Notas 2 8 3 4 2" xfId="7328"/>
    <cellStyle name="Notas 2 8 3 5" xfId="2131"/>
    <cellStyle name="Notas 2 8 3 5 2" xfId="7724"/>
    <cellStyle name="Notas 2 8 3 6" xfId="2537"/>
    <cellStyle name="Notas 2 8 3 6 2" xfId="8121"/>
    <cellStyle name="Notas 2 8 3 7" xfId="2935"/>
    <cellStyle name="Notas 2 8 3 7 2" xfId="8514"/>
    <cellStyle name="Notas 2 8 3 8" xfId="4152"/>
    <cellStyle name="Notas 2 8 3 8 2" xfId="9631"/>
    <cellStyle name="Notas 2 8 3 9" xfId="3116"/>
    <cellStyle name="Notas 2 8 3 9 2" xfId="8662"/>
    <cellStyle name="Notas 2 8 4" xfId="641"/>
    <cellStyle name="Notas 2 8 4 2" xfId="6255"/>
    <cellStyle name="Notas 2 8 5" xfId="1046"/>
    <cellStyle name="Notas 2 8 5 2" xfId="6655"/>
    <cellStyle name="Notas 2 8 6" xfId="1453"/>
    <cellStyle name="Notas 2 8 6 2" xfId="7055"/>
    <cellStyle name="Notas 2 8 7" xfId="1857"/>
    <cellStyle name="Notas 2 8 7 2" xfId="7453"/>
    <cellStyle name="Notas 2 8 8" xfId="2262"/>
    <cellStyle name="Notas 2 8 8 2" xfId="7850"/>
    <cellStyle name="Notas 2 8 9" xfId="2670"/>
    <cellStyle name="Notas 2 8 9 2" xfId="8251"/>
    <cellStyle name="Notas 2 9" xfId="123"/>
    <cellStyle name="Notas 2 9 10" xfId="4083"/>
    <cellStyle name="Notas 2 9 10 2" xfId="9570"/>
    <cellStyle name="Notas 2 9 11" xfId="4490"/>
    <cellStyle name="Notas 2 9 11 2" xfId="9945"/>
    <cellStyle name="Notas 2 9 12" xfId="3963"/>
    <cellStyle name="Notas 2 9 12 2" xfId="9455"/>
    <cellStyle name="Notas 2 9 13" xfId="5036"/>
    <cellStyle name="Notas 2 9 13 2" xfId="10421"/>
    <cellStyle name="Notas 2 9 14" xfId="4783"/>
    <cellStyle name="Notas 2 9 14 2" xfId="10180"/>
    <cellStyle name="Notas 2 9 15" xfId="5791"/>
    <cellStyle name="Notas 2 9 2" xfId="271"/>
    <cellStyle name="Notas 2 9 2 10" xfId="4242"/>
    <cellStyle name="Notas 2 9 2 10 2" xfId="9712"/>
    <cellStyle name="Notas 2 9 2 11" xfId="4028"/>
    <cellStyle name="Notas 2 9 2 11 2" xfId="9517"/>
    <cellStyle name="Notas 2 9 2 12" xfId="5141"/>
    <cellStyle name="Notas 2 9 2 12 2" xfId="10517"/>
    <cellStyle name="Notas 2 9 2 13" xfId="5919"/>
    <cellStyle name="Notas 2 9 2 2" xfId="754"/>
    <cellStyle name="Notas 2 9 2 2 2" xfId="6367"/>
    <cellStyle name="Notas 2 9 2 3" xfId="1159"/>
    <cellStyle name="Notas 2 9 2 3 2" xfId="6767"/>
    <cellStyle name="Notas 2 9 2 4" xfId="1566"/>
    <cellStyle name="Notas 2 9 2 4 2" xfId="7167"/>
    <cellStyle name="Notas 2 9 2 5" xfId="1969"/>
    <cellStyle name="Notas 2 9 2 5 2" xfId="7563"/>
    <cellStyle name="Notas 2 9 2 6" xfId="2375"/>
    <cellStyle name="Notas 2 9 2 6 2" xfId="7961"/>
    <cellStyle name="Notas 2 9 2 7" xfId="2774"/>
    <cellStyle name="Notas 2 9 2 7 2" xfId="8354"/>
    <cellStyle name="Notas 2 9 2 8" xfId="3242"/>
    <cellStyle name="Notas 2 9 2 8 2" xfId="8779"/>
    <cellStyle name="Notas 2 9 2 9" xfId="3285"/>
    <cellStyle name="Notas 2 9 2 9 2" xfId="8820"/>
    <cellStyle name="Notas 2 9 3" xfId="403"/>
    <cellStyle name="Notas 2 9 3 10" xfId="4194"/>
    <cellStyle name="Notas 2 9 3 10 2" xfId="9667"/>
    <cellStyle name="Notas 2 9 3 11" xfId="4400"/>
    <cellStyle name="Notas 2 9 3 11 2" xfId="9862"/>
    <cellStyle name="Notas 2 9 3 12" xfId="2971"/>
    <cellStyle name="Notas 2 9 3 12 2" xfId="8549"/>
    <cellStyle name="Notas 2 9 3 13" xfId="6046"/>
    <cellStyle name="Notas 2 9 3 2" xfId="886"/>
    <cellStyle name="Notas 2 9 3 2 2" xfId="6498"/>
    <cellStyle name="Notas 2 9 3 3" xfId="1291"/>
    <cellStyle name="Notas 2 9 3 3 2" xfId="6898"/>
    <cellStyle name="Notas 2 9 3 4" xfId="1698"/>
    <cellStyle name="Notas 2 9 3 4 2" xfId="7298"/>
    <cellStyle name="Notas 2 9 3 5" xfId="2101"/>
    <cellStyle name="Notas 2 9 3 5 2" xfId="7694"/>
    <cellStyle name="Notas 2 9 3 6" xfId="2507"/>
    <cellStyle name="Notas 2 9 3 6 2" xfId="8091"/>
    <cellStyle name="Notas 2 9 3 7" xfId="2905"/>
    <cellStyle name="Notas 2 9 3 7 2" xfId="8484"/>
    <cellStyle name="Notas 2 9 3 8" xfId="4163"/>
    <cellStyle name="Notas 2 9 3 8 2" xfId="9642"/>
    <cellStyle name="Notas 2 9 3 9" xfId="3414"/>
    <cellStyle name="Notas 2 9 3 9 2" xfId="8939"/>
    <cellStyle name="Notas 2 9 4" xfId="606"/>
    <cellStyle name="Notas 2 9 4 2" xfId="6220"/>
    <cellStyle name="Notas 2 9 5" xfId="1011"/>
    <cellStyle name="Notas 2 9 5 2" xfId="6620"/>
    <cellStyle name="Notas 2 9 6" xfId="1418"/>
    <cellStyle name="Notas 2 9 6 2" xfId="7020"/>
    <cellStyle name="Notas 2 9 7" xfId="1823"/>
    <cellStyle name="Notas 2 9 7 2" xfId="7419"/>
    <cellStyle name="Notas 2 9 8" xfId="2228"/>
    <cellStyle name="Notas 2 9 8 2" xfId="7818"/>
    <cellStyle name="Notas 2 9 9" xfId="2637"/>
    <cellStyle name="Notas 2 9 9 2" xfId="8218"/>
    <cellStyle name="Notas 3" xfId="48"/>
    <cellStyle name="Notas 3 10" xfId="208"/>
    <cellStyle name="Notas 3 10 10" xfId="4038"/>
    <cellStyle name="Notas 3 10 10 2" xfId="9526"/>
    <cellStyle name="Notas 3 10 11" xfId="4770"/>
    <cellStyle name="Notas 3 10 11 2" xfId="10167"/>
    <cellStyle name="Notas 3 10 12" xfId="4410"/>
    <cellStyle name="Notas 3 10 12 2" xfId="9872"/>
    <cellStyle name="Notas 3 10 13" xfId="5858"/>
    <cellStyle name="Notas 3 10 2" xfId="691"/>
    <cellStyle name="Notas 3 10 2 2" xfId="6304"/>
    <cellStyle name="Notas 3 10 3" xfId="1096"/>
    <cellStyle name="Notas 3 10 3 2" xfId="6704"/>
    <cellStyle name="Notas 3 10 4" xfId="1503"/>
    <cellStyle name="Notas 3 10 4 2" xfId="7104"/>
    <cellStyle name="Notas 3 10 5" xfId="1906"/>
    <cellStyle name="Notas 3 10 5 2" xfId="7500"/>
    <cellStyle name="Notas 3 10 6" xfId="2312"/>
    <cellStyle name="Notas 3 10 6 2" xfId="7898"/>
    <cellStyle name="Notas 3 10 7" xfId="2713"/>
    <cellStyle name="Notas 3 10 7 2" xfId="8293"/>
    <cellStyle name="Notas 3 10 8" xfId="4111"/>
    <cellStyle name="Notas 3 10 8 2" xfId="9595"/>
    <cellStyle name="Notas 3 10 9" xfId="3573"/>
    <cellStyle name="Notas 3 10 9 2" xfId="9084"/>
    <cellStyle name="Notas 3 11" xfId="340"/>
    <cellStyle name="Notas 3 11 10" xfId="3849"/>
    <cellStyle name="Notas 3 11 10 2" xfId="9347"/>
    <cellStyle name="Notas 3 11 11" xfId="3412"/>
    <cellStyle name="Notas 3 11 11 2" xfId="8938"/>
    <cellStyle name="Notas 3 11 12" xfId="4236"/>
    <cellStyle name="Notas 3 11 12 2" xfId="9706"/>
    <cellStyle name="Notas 3 11 13" xfId="5985"/>
    <cellStyle name="Notas 3 11 2" xfId="823"/>
    <cellStyle name="Notas 3 11 2 2" xfId="6435"/>
    <cellStyle name="Notas 3 11 3" xfId="1228"/>
    <cellStyle name="Notas 3 11 3 2" xfId="6835"/>
    <cellStyle name="Notas 3 11 4" xfId="1635"/>
    <cellStyle name="Notas 3 11 4 2" xfId="7235"/>
    <cellStyle name="Notas 3 11 5" xfId="2038"/>
    <cellStyle name="Notas 3 11 5 2" xfId="7631"/>
    <cellStyle name="Notas 3 11 6" xfId="2444"/>
    <cellStyle name="Notas 3 11 6 2" xfId="8028"/>
    <cellStyle name="Notas 3 11 7" xfId="2842"/>
    <cellStyle name="Notas 3 11 7 2" xfId="8421"/>
    <cellStyle name="Notas 3 11 8" xfId="3614"/>
    <cellStyle name="Notas 3 11 8 2" xfId="9122"/>
    <cellStyle name="Notas 3 11 9" xfId="4887"/>
    <cellStyle name="Notas 3 11 9 2" xfId="10281"/>
    <cellStyle name="Notas 3 12" xfId="531"/>
    <cellStyle name="Notas 3 12 2" xfId="6150"/>
    <cellStyle name="Notas 3 13" xfId="617"/>
    <cellStyle name="Notas 3 13 2" xfId="6231"/>
    <cellStyle name="Notas 3 14" xfId="1022"/>
    <cellStyle name="Notas 3 14 2" xfId="6631"/>
    <cellStyle name="Notas 3 15" xfId="1429"/>
    <cellStyle name="Notas 3 15 2" xfId="7031"/>
    <cellStyle name="Notas 3 16" xfId="1881"/>
    <cellStyle name="Notas 3 16 2" xfId="7476"/>
    <cellStyle name="Notas 3 17" xfId="2223"/>
    <cellStyle name="Notas 3 17 2" xfId="7813"/>
    <cellStyle name="Notas 3 18" xfId="3461"/>
    <cellStyle name="Notas 3 18 2" xfId="8979"/>
    <cellStyle name="Notas 3 19" xfId="5026"/>
    <cellStyle name="Notas 3 19 2" xfId="10411"/>
    <cellStyle name="Notas 3 2" xfId="99"/>
    <cellStyle name="Notas 3 2 10" xfId="3366"/>
    <cellStyle name="Notas 3 2 10 2" xfId="8894"/>
    <cellStyle name="Notas 3 2 11" xfId="4697"/>
    <cellStyle name="Notas 3 2 11 2" xfId="10096"/>
    <cellStyle name="Notas 3 2 12" xfId="4591"/>
    <cellStyle name="Notas 3 2 12 2" xfId="10042"/>
    <cellStyle name="Notas 3 2 13" xfId="5253"/>
    <cellStyle name="Notas 3 2 13 2" xfId="10624"/>
    <cellStyle name="Notas 3 2 14" xfId="5494"/>
    <cellStyle name="Notas 3 2 14 2" xfId="10851"/>
    <cellStyle name="Notas 3 2 15" xfId="5771"/>
    <cellStyle name="Notas 3 2 2" xfId="250"/>
    <cellStyle name="Notas 3 2 2 10" xfId="3567"/>
    <cellStyle name="Notas 3 2 2 10 2" xfId="9078"/>
    <cellStyle name="Notas 3 2 2 11" xfId="5300"/>
    <cellStyle name="Notas 3 2 2 11 2" xfId="10668"/>
    <cellStyle name="Notas 3 2 2 12" xfId="5534"/>
    <cellStyle name="Notas 3 2 2 12 2" xfId="10888"/>
    <cellStyle name="Notas 3 2 2 13" xfId="5899"/>
    <cellStyle name="Notas 3 2 2 2" xfId="733"/>
    <cellStyle name="Notas 3 2 2 2 2" xfId="6346"/>
    <cellStyle name="Notas 3 2 2 3" xfId="1138"/>
    <cellStyle name="Notas 3 2 2 3 2" xfId="6746"/>
    <cellStyle name="Notas 3 2 2 4" xfId="1545"/>
    <cellStyle name="Notas 3 2 2 4 2" xfId="7146"/>
    <cellStyle name="Notas 3 2 2 5" xfId="1948"/>
    <cellStyle name="Notas 3 2 2 5 2" xfId="7542"/>
    <cellStyle name="Notas 3 2 2 6" xfId="2354"/>
    <cellStyle name="Notas 3 2 2 6 2" xfId="7940"/>
    <cellStyle name="Notas 3 2 2 7" xfId="2754"/>
    <cellStyle name="Notas 3 2 2 7 2" xfId="8334"/>
    <cellStyle name="Notas 3 2 2 8" xfId="3595"/>
    <cellStyle name="Notas 3 2 2 8 2" xfId="9104"/>
    <cellStyle name="Notas 3 2 2 9" xfId="4873"/>
    <cellStyle name="Notas 3 2 2 9 2" xfId="10267"/>
    <cellStyle name="Notas 3 2 3" xfId="382"/>
    <cellStyle name="Notas 3 2 3 10" xfId="5284"/>
    <cellStyle name="Notas 3 2 3 10 2" xfId="10653"/>
    <cellStyle name="Notas 3 2 3 11" xfId="5520"/>
    <cellStyle name="Notas 3 2 3 11 2" xfId="10875"/>
    <cellStyle name="Notas 3 2 3 12" xfId="5666"/>
    <cellStyle name="Notas 3 2 3 12 2" xfId="11011"/>
    <cellStyle name="Notas 3 2 3 13" xfId="6026"/>
    <cellStyle name="Notas 3 2 3 2" xfId="865"/>
    <cellStyle name="Notas 3 2 3 2 2" xfId="6477"/>
    <cellStyle name="Notas 3 2 3 3" xfId="1270"/>
    <cellStyle name="Notas 3 2 3 3 2" xfId="6877"/>
    <cellStyle name="Notas 3 2 3 4" xfId="1677"/>
    <cellStyle name="Notas 3 2 3 4 2" xfId="7277"/>
    <cellStyle name="Notas 3 2 3 5" xfId="2080"/>
    <cellStyle name="Notas 3 2 3 5 2" xfId="7673"/>
    <cellStyle name="Notas 3 2 3 6" xfId="2486"/>
    <cellStyle name="Notas 3 2 3 6 2" xfId="8070"/>
    <cellStyle name="Notas 3 2 3 7" xfId="2884"/>
    <cellStyle name="Notas 3 2 3 7 2" xfId="8463"/>
    <cellStyle name="Notas 3 2 3 8" xfId="4495"/>
    <cellStyle name="Notas 3 2 3 8 2" xfId="9950"/>
    <cellStyle name="Notas 3 2 3 9" xfId="4002"/>
    <cellStyle name="Notas 3 2 3 9 2" xfId="9493"/>
    <cellStyle name="Notas 3 2 4" xfId="582"/>
    <cellStyle name="Notas 3 2 4 2" xfId="6197"/>
    <cellStyle name="Notas 3 2 5" xfId="987"/>
    <cellStyle name="Notas 3 2 5 2" xfId="6597"/>
    <cellStyle name="Notas 3 2 6" xfId="1394"/>
    <cellStyle name="Notas 3 2 6 2" xfId="6997"/>
    <cellStyle name="Notas 3 2 7" xfId="1799"/>
    <cellStyle name="Notas 3 2 7 2" xfId="7396"/>
    <cellStyle name="Notas 3 2 8" xfId="2204"/>
    <cellStyle name="Notas 3 2 8 2" xfId="7795"/>
    <cellStyle name="Notas 3 2 9" xfId="2615"/>
    <cellStyle name="Notas 3 2 9 2" xfId="8197"/>
    <cellStyle name="Notas 3 20" xfId="4164"/>
    <cellStyle name="Notas 3 20 2" xfId="9643"/>
    <cellStyle name="Notas 3 21" xfId="4838"/>
    <cellStyle name="Notas 3 21 2" xfId="10234"/>
    <cellStyle name="Notas 3 22" xfId="4706"/>
    <cellStyle name="Notas 3 22 2" xfId="10105"/>
    <cellStyle name="Notas 3 23" xfId="5730"/>
    <cellStyle name="Notas 3 3" xfId="59"/>
    <cellStyle name="Notas 3 3 10" xfId="3269"/>
    <cellStyle name="Notas 3 3 10 2" xfId="8805"/>
    <cellStyle name="Notas 3 3 11" xfId="1818"/>
    <cellStyle name="Notas 3 3 11 2" xfId="7414"/>
    <cellStyle name="Notas 3 3 12" xfId="3491"/>
    <cellStyle name="Notas 3 3 12 2" xfId="9007"/>
    <cellStyle name="Notas 3 3 13" xfId="5076"/>
    <cellStyle name="Notas 3 3 13 2" xfId="10456"/>
    <cellStyle name="Notas 3 3 14" xfId="4884"/>
    <cellStyle name="Notas 3 3 14 2" xfId="10278"/>
    <cellStyle name="Notas 3 3 15" xfId="5740"/>
    <cellStyle name="Notas 3 3 2" xfId="218"/>
    <cellStyle name="Notas 3 3 2 10" xfId="3814"/>
    <cellStyle name="Notas 3 3 2 10 2" xfId="9312"/>
    <cellStyle name="Notas 3 3 2 11" xfId="5049"/>
    <cellStyle name="Notas 3 3 2 11 2" xfId="10434"/>
    <cellStyle name="Notas 3 3 2 12" xfId="5366"/>
    <cellStyle name="Notas 3 3 2 12 2" xfId="10731"/>
    <cellStyle name="Notas 3 3 2 13" xfId="5868"/>
    <cellStyle name="Notas 3 3 2 2" xfId="701"/>
    <cellStyle name="Notas 3 3 2 2 2" xfId="6314"/>
    <cellStyle name="Notas 3 3 2 3" xfId="1106"/>
    <cellStyle name="Notas 3 3 2 3 2" xfId="6714"/>
    <cellStyle name="Notas 3 3 2 4" xfId="1513"/>
    <cellStyle name="Notas 3 3 2 4 2" xfId="7114"/>
    <cellStyle name="Notas 3 3 2 5" xfId="1916"/>
    <cellStyle name="Notas 3 3 2 5 2" xfId="7510"/>
    <cellStyle name="Notas 3 3 2 6" xfId="2322"/>
    <cellStyle name="Notas 3 3 2 6 2" xfId="7908"/>
    <cellStyle name="Notas 3 3 2 7" xfId="2723"/>
    <cellStyle name="Notas 3 3 2 7 2" xfId="8303"/>
    <cellStyle name="Notas 3 3 2 8" xfId="4219"/>
    <cellStyle name="Notas 3 3 2 8 2" xfId="9691"/>
    <cellStyle name="Notas 3 3 2 9" xfId="4070"/>
    <cellStyle name="Notas 3 3 2 9 2" xfId="9557"/>
    <cellStyle name="Notas 3 3 3" xfId="350"/>
    <cellStyle name="Notas 3 3 3 10" xfId="3932"/>
    <cellStyle name="Notas 3 3 3 10 2" xfId="9425"/>
    <cellStyle name="Notas 3 3 3 11" xfId="5261"/>
    <cellStyle name="Notas 3 3 3 11 2" xfId="10632"/>
    <cellStyle name="Notas 3 3 3 12" xfId="5502"/>
    <cellStyle name="Notas 3 3 3 12 2" xfId="10859"/>
    <cellStyle name="Notas 3 3 3 13" xfId="5995"/>
    <cellStyle name="Notas 3 3 3 2" xfId="833"/>
    <cellStyle name="Notas 3 3 3 2 2" xfId="6445"/>
    <cellStyle name="Notas 3 3 3 3" xfId="1238"/>
    <cellStyle name="Notas 3 3 3 3 2" xfId="6845"/>
    <cellStyle name="Notas 3 3 3 4" xfId="1645"/>
    <cellStyle name="Notas 3 3 3 4 2" xfId="7245"/>
    <cellStyle name="Notas 3 3 3 5" xfId="2048"/>
    <cellStyle name="Notas 3 3 3 5 2" xfId="7641"/>
    <cellStyle name="Notas 3 3 3 6" xfId="2454"/>
    <cellStyle name="Notas 3 3 3 6 2" xfId="8038"/>
    <cellStyle name="Notas 3 3 3 7" xfId="2852"/>
    <cellStyle name="Notas 3 3 3 7 2" xfId="8431"/>
    <cellStyle name="Notas 3 3 3 8" xfId="3049"/>
    <cellStyle name="Notas 3 3 3 8 2" xfId="8602"/>
    <cellStyle name="Notas 3 3 3 9" xfId="4972"/>
    <cellStyle name="Notas 3 3 3 9 2" xfId="10360"/>
    <cellStyle name="Notas 3 3 4" xfId="542"/>
    <cellStyle name="Notas 3 3 4 2" xfId="6161"/>
    <cellStyle name="Notas 3 3 5" xfId="491"/>
    <cellStyle name="Notas 3 3 5 2" xfId="6114"/>
    <cellStyle name="Notas 3 3 6" xfId="942"/>
    <cellStyle name="Notas 3 3 6 2" xfId="6554"/>
    <cellStyle name="Notas 3 3 7" xfId="1347"/>
    <cellStyle name="Notas 3 3 7 2" xfId="6954"/>
    <cellStyle name="Notas 3 3 8" xfId="1679"/>
    <cellStyle name="Notas 3 3 8 2" xfId="7279"/>
    <cellStyle name="Notas 3 3 9" xfId="2177"/>
    <cellStyle name="Notas 3 3 9 2" xfId="7769"/>
    <cellStyle name="Notas 3 4" xfId="52"/>
    <cellStyle name="Notas 3 4 10" xfId="3977"/>
    <cellStyle name="Notas 3 4 10 2" xfId="9469"/>
    <cellStyle name="Notas 3 4 11" xfId="3439"/>
    <cellStyle name="Notas 3 4 11 2" xfId="8960"/>
    <cellStyle name="Notas 3 4 12" xfId="5070"/>
    <cellStyle name="Notas 3 4 12 2" xfId="10451"/>
    <cellStyle name="Notas 3 4 13" xfId="3317"/>
    <cellStyle name="Notas 3 4 13 2" xfId="8848"/>
    <cellStyle name="Notas 3 4 14" xfId="3316"/>
    <cellStyle name="Notas 3 4 14 2" xfId="8847"/>
    <cellStyle name="Notas 3 4 15" xfId="5733"/>
    <cellStyle name="Notas 3 4 2" xfId="211"/>
    <cellStyle name="Notas 3 4 2 10" xfId="4414"/>
    <cellStyle name="Notas 3 4 2 10 2" xfId="9876"/>
    <cellStyle name="Notas 3 4 2 11" xfId="4336"/>
    <cellStyle name="Notas 3 4 2 11 2" xfId="9803"/>
    <cellStyle name="Notas 3 4 2 12" xfId="3775"/>
    <cellStyle name="Notas 3 4 2 12 2" xfId="9276"/>
    <cellStyle name="Notas 3 4 2 13" xfId="5861"/>
    <cellStyle name="Notas 3 4 2 2" xfId="694"/>
    <cellStyle name="Notas 3 4 2 2 2" xfId="6307"/>
    <cellStyle name="Notas 3 4 2 3" xfId="1099"/>
    <cellStyle name="Notas 3 4 2 3 2" xfId="6707"/>
    <cellStyle name="Notas 3 4 2 4" xfId="1506"/>
    <cellStyle name="Notas 3 4 2 4 2" xfId="7107"/>
    <cellStyle name="Notas 3 4 2 5" xfId="1909"/>
    <cellStyle name="Notas 3 4 2 5 2" xfId="7503"/>
    <cellStyle name="Notas 3 4 2 6" xfId="2315"/>
    <cellStyle name="Notas 3 4 2 6 2" xfId="7901"/>
    <cellStyle name="Notas 3 4 2 7" xfId="2716"/>
    <cellStyle name="Notas 3 4 2 7 2" xfId="8296"/>
    <cellStyle name="Notas 3 4 2 8" xfId="3193"/>
    <cellStyle name="Notas 3 4 2 8 2" xfId="8733"/>
    <cellStyle name="Notas 3 4 2 9" xfId="3043"/>
    <cellStyle name="Notas 3 4 2 9 2" xfId="8596"/>
    <cellStyle name="Notas 3 4 3" xfId="343"/>
    <cellStyle name="Notas 3 4 3 10" xfId="4257"/>
    <cellStyle name="Notas 3 4 3 10 2" xfId="9727"/>
    <cellStyle name="Notas 3 4 3 11" xfId="3367"/>
    <cellStyle name="Notas 3 4 3 11 2" xfId="8895"/>
    <cellStyle name="Notas 3 4 3 12" xfId="3675"/>
    <cellStyle name="Notas 3 4 3 12 2" xfId="9180"/>
    <cellStyle name="Notas 3 4 3 13" xfId="5988"/>
    <cellStyle name="Notas 3 4 3 2" xfId="826"/>
    <cellStyle name="Notas 3 4 3 2 2" xfId="6438"/>
    <cellStyle name="Notas 3 4 3 3" xfId="1231"/>
    <cellStyle name="Notas 3 4 3 3 2" xfId="6838"/>
    <cellStyle name="Notas 3 4 3 4" xfId="1638"/>
    <cellStyle name="Notas 3 4 3 4 2" xfId="7238"/>
    <cellStyle name="Notas 3 4 3 5" xfId="2041"/>
    <cellStyle name="Notas 3 4 3 5 2" xfId="7634"/>
    <cellStyle name="Notas 3 4 3 6" xfId="2447"/>
    <cellStyle name="Notas 3 4 3 6 2" xfId="8031"/>
    <cellStyle name="Notas 3 4 3 7" xfId="2845"/>
    <cellStyle name="Notas 3 4 3 7 2" xfId="8424"/>
    <cellStyle name="Notas 3 4 3 8" xfId="4126"/>
    <cellStyle name="Notas 3 4 3 8 2" xfId="9609"/>
    <cellStyle name="Notas 3 4 3 9" xfId="3138"/>
    <cellStyle name="Notas 3 4 3 9 2" xfId="8684"/>
    <cellStyle name="Notas 3 4 4" xfId="535"/>
    <cellStyle name="Notas 3 4 4 2" xfId="6154"/>
    <cellStyle name="Notas 3 4 5" xfId="665"/>
    <cellStyle name="Notas 3 4 5 2" xfId="6278"/>
    <cellStyle name="Notas 3 4 6" xfId="1070"/>
    <cellStyle name="Notas 3 4 6 2" xfId="6678"/>
    <cellStyle name="Notas 3 4 7" xfId="1477"/>
    <cellStyle name="Notas 3 4 7 2" xfId="7078"/>
    <cellStyle name="Notas 3 4 8" xfId="2172"/>
    <cellStyle name="Notas 3 4 8 2" xfId="7764"/>
    <cellStyle name="Notas 3 4 9" xfId="1014"/>
    <cellStyle name="Notas 3 4 9 2" xfId="6623"/>
    <cellStyle name="Notas 3 5" xfId="114"/>
    <cellStyle name="Notas 3 5 10" xfId="3360"/>
    <cellStyle name="Notas 3 5 10 2" xfId="8889"/>
    <cellStyle name="Notas 3 5 11" xfId="4692"/>
    <cellStyle name="Notas 3 5 11 2" xfId="10093"/>
    <cellStyle name="Notas 3 5 12" xfId="4760"/>
    <cellStyle name="Notas 3 5 12 2" xfId="10158"/>
    <cellStyle name="Notas 3 5 13" xfId="4982"/>
    <cellStyle name="Notas 3 5 13 2" xfId="10370"/>
    <cellStyle name="Notas 3 5 14" xfId="4305"/>
    <cellStyle name="Notas 3 5 14 2" xfId="9772"/>
    <cellStyle name="Notas 3 5 15" xfId="5785"/>
    <cellStyle name="Notas 3 5 2" xfId="265"/>
    <cellStyle name="Notas 3 5 2 10" xfId="3347"/>
    <cellStyle name="Notas 3 5 2 10 2" xfId="8877"/>
    <cellStyle name="Notas 3 5 2 11" xfId="5101"/>
    <cellStyle name="Notas 3 5 2 11 2" xfId="10480"/>
    <cellStyle name="Notas 3 5 2 12" xfId="5384"/>
    <cellStyle name="Notas 3 5 2 12 2" xfId="10747"/>
    <cellStyle name="Notas 3 5 2 13" xfId="5913"/>
    <cellStyle name="Notas 3 5 2 2" xfId="748"/>
    <cellStyle name="Notas 3 5 2 2 2" xfId="6361"/>
    <cellStyle name="Notas 3 5 2 3" xfId="1153"/>
    <cellStyle name="Notas 3 5 2 3 2" xfId="6761"/>
    <cellStyle name="Notas 3 5 2 4" xfId="1560"/>
    <cellStyle name="Notas 3 5 2 4 2" xfId="7161"/>
    <cellStyle name="Notas 3 5 2 5" xfId="1963"/>
    <cellStyle name="Notas 3 5 2 5 2" xfId="7557"/>
    <cellStyle name="Notas 3 5 2 6" xfId="2369"/>
    <cellStyle name="Notas 3 5 2 6 2" xfId="7955"/>
    <cellStyle name="Notas 3 5 2 7" xfId="2768"/>
    <cellStyle name="Notas 3 5 2 7 2" xfId="8348"/>
    <cellStyle name="Notas 3 5 2 8" xfId="3641"/>
    <cellStyle name="Notas 3 5 2 8 2" xfId="9148"/>
    <cellStyle name="Notas 3 5 2 9" xfId="4911"/>
    <cellStyle name="Notas 3 5 2 9 2" xfId="10304"/>
    <cellStyle name="Notas 3 5 3" xfId="397"/>
    <cellStyle name="Notas 3 5 3 10" xfId="5325"/>
    <cellStyle name="Notas 3 5 3 10 2" xfId="10693"/>
    <cellStyle name="Notas 3 5 3 11" xfId="5551"/>
    <cellStyle name="Notas 3 5 3 11 2" xfId="10905"/>
    <cellStyle name="Notas 3 5 3 12" xfId="5686"/>
    <cellStyle name="Notas 3 5 3 12 2" xfId="11031"/>
    <cellStyle name="Notas 3 5 3 13" xfId="6040"/>
    <cellStyle name="Notas 3 5 3 2" xfId="880"/>
    <cellStyle name="Notas 3 5 3 2 2" xfId="6492"/>
    <cellStyle name="Notas 3 5 3 3" xfId="1285"/>
    <cellStyle name="Notas 3 5 3 3 2" xfId="6892"/>
    <cellStyle name="Notas 3 5 3 4" xfId="1692"/>
    <cellStyle name="Notas 3 5 3 4 2" xfId="7292"/>
    <cellStyle name="Notas 3 5 3 5" xfId="2095"/>
    <cellStyle name="Notas 3 5 3 5 2" xfId="7688"/>
    <cellStyle name="Notas 3 5 3 6" xfId="2501"/>
    <cellStyle name="Notas 3 5 3 6 2" xfId="8085"/>
    <cellStyle name="Notas 3 5 3 7" xfId="2899"/>
    <cellStyle name="Notas 3 5 3 7 2" xfId="8478"/>
    <cellStyle name="Notas 3 5 3 8" xfId="4548"/>
    <cellStyle name="Notas 3 5 3 8 2" xfId="9999"/>
    <cellStyle name="Notas 3 5 3 9" xfId="3891"/>
    <cellStyle name="Notas 3 5 3 9 2" xfId="9387"/>
    <cellStyle name="Notas 3 5 4" xfId="597"/>
    <cellStyle name="Notas 3 5 4 2" xfId="6211"/>
    <cellStyle name="Notas 3 5 5" xfId="1002"/>
    <cellStyle name="Notas 3 5 5 2" xfId="6611"/>
    <cellStyle name="Notas 3 5 6" xfId="1409"/>
    <cellStyle name="Notas 3 5 6 2" xfId="7011"/>
    <cellStyle name="Notas 3 5 7" xfId="1814"/>
    <cellStyle name="Notas 3 5 7 2" xfId="7410"/>
    <cellStyle name="Notas 3 5 8" xfId="2219"/>
    <cellStyle name="Notas 3 5 8 2" xfId="7809"/>
    <cellStyle name="Notas 3 5 9" xfId="2630"/>
    <cellStyle name="Notas 3 5 9 2" xfId="8211"/>
    <cellStyle name="Notas 3 6" xfId="58"/>
    <cellStyle name="Notas 3 6 10" xfId="3569"/>
    <cellStyle name="Notas 3 6 10 2" xfId="9080"/>
    <cellStyle name="Notas 3 6 11" xfId="4831"/>
    <cellStyle name="Notas 3 6 11 2" xfId="10227"/>
    <cellStyle name="Notas 3 6 12" xfId="3550"/>
    <cellStyle name="Notas 3 6 12 2" xfId="9062"/>
    <cellStyle name="Notas 3 6 13" xfId="4553"/>
    <cellStyle name="Notas 3 6 13 2" xfId="10004"/>
    <cellStyle name="Notas 3 6 14" xfId="3591"/>
    <cellStyle name="Notas 3 6 14 2" xfId="9100"/>
    <cellStyle name="Notas 3 6 15" xfId="5739"/>
    <cellStyle name="Notas 3 6 2" xfId="217"/>
    <cellStyle name="Notas 3 6 2 10" xfId="5293"/>
    <cellStyle name="Notas 3 6 2 10 2" xfId="10662"/>
    <cellStyle name="Notas 3 6 2 11" xfId="5528"/>
    <cellStyle name="Notas 3 6 2 11 2" xfId="10883"/>
    <cellStyle name="Notas 3 6 2 12" xfId="5670"/>
    <cellStyle name="Notas 3 6 2 12 2" xfId="11015"/>
    <cellStyle name="Notas 3 6 2 13" xfId="5867"/>
    <cellStyle name="Notas 3 6 2 2" xfId="700"/>
    <cellStyle name="Notas 3 6 2 2 2" xfId="6313"/>
    <cellStyle name="Notas 3 6 2 3" xfId="1105"/>
    <cellStyle name="Notas 3 6 2 3 2" xfId="6713"/>
    <cellStyle name="Notas 3 6 2 4" xfId="1512"/>
    <cellStyle name="Notas 3 6 2 4 2" xfId="7113"/>
    <cellStyle name="Notas 3 6 2 5" xfId="1915"/>
    <cellStyle name="Notas 3 6 2 5 2" xfId="7509"/>
    <cellStyle name="Notas 3 6 2 6" xfId="2321"/>
    <cellStyle name="Notas 3 6 2 6 2" xfId="7907"/>
    <cellStyle name="Notas 3 6 2 7" xfId="2722"/>
    <cellStyle name="Notas 3 6 2 7 2" xfId="8302"/>
    <cellStyle name="Notas 3 6 2 8" xfId="4504"/>
    <cellStyle name="Notas 3 6 2 8 2" xfId="9959"/>
    <cellStyle name="Notas 3 6 2 9" xfId="4283"/>
    <cellStyle name="Notas 3 6 2 9 2" xfId="9752"/>
    <cellStyle name="Notas 3 6 3" xfId="349"/>
    <cellStyle name="Notas 3 6 3 10" xfId="4977"/>
    <cellStyle name="Notas 3 6 3 10 2" xfId="10365"/>
    <cellStyle name="Notas 3 6 3 11" xfId="3262"/>
    <cellStyle name="Notas 3 6 3 11 2" xfId="8799"/>
    <cellStyle name="Notas 3 6 3 12" xfId="5214"/>
    <cellStyle name="Notas 3 6 3 12 2" xfId="10587"/>
    <cellStyle name="Notas 3 6 3 13" xfId="5994"/>
    <cellStyle name="Notas 3 6 3 2" xfId="832"/>
    <cellStyle name="Notas 3 6 3 2 2" xfId="6444"/>
    <cellStyle name="Notas 3 6 3 3" xfId="1237"/>
    <cellStyle name="Notas 3 6 3 3 2" xfId="6844"/>
    <cellStyle name="Notas 3 6 3 4" xfId="1644"/>
    <cellStyle name="Notas 3 6 3 4 2" xfId="7244"/>
    <cellStyle name="Notas 3 6 3 5" xfId="2047"/>
    <cellStyle name="Notas 3 6 3 5 2" xfId="7640"/>
    <cellStyle name="Notas 3 6 3 6" xfId="2453"/>
    <cellStyle name="Notas 3 6 3 6 2" xfId="8037"/>
    <cellStyle name="Notas 3 6 3 7" xfId="2851"/>
    <cellStyle name="Notas 3 6 3 7 2" xfId="8430"/>
    <cellStyle name="Notas 3 6 3 8" xfId="3152"/>
    <cellStyle name="Notas 3 6 3 8 2" xfId="8698"/>
    <cellStyle name="Notas 3 6 3 9" xfId="3696"/>
    <cellStyle name="Notas 3 6 3 9 2" xfId="9200"/>
    <cellStyle name="Notas 3 6 4" xfId="541"/>
    <cellStyle name="Notas 3 6 4 2" xfId="6160"/>
    <cellStyle name="Notas 3 6 5" xfId="492"/>
    <cellStyle name="Notas 3 6 5 2" xfId="6115"/>
    <cellStyle name="Notas 3 6 6" xfId="678"/>
    <cellStyle name="Notas 3 6 6 2" xfId="6291"/>
    <cellStyle name="Notas 3 6 7" xfId="1083"/>
    <cellStyle name="Notas 3 6 7 2" xfId="6691"/>
    <cellStyle name="Notas 3 6 8" xfId="1766"/>
    <cellStyle name="Notas 3 6 8 2" xfId="7364"/>
    <cellStyle name="Notas 3 6 9" xfId="1272"/>
    <cellStyle name="Notas 3 6 9 2" xfId="6879"/>
    <cellStyle name="Notas 3 7" xfId="148"/>
    <cellStyle name="Notas 3 7 10" xfId="4176"/>
    <cellStyle name="Notas 3 7 10 2" xfId="9652"/>
    <cellStyle name="Notas 3 7 11" xfId="4498"/>
    <cellStyle name="Notas 3 7 11 2" xfId="9953"/>
    <cellStyle name="Notas 3 7 12" xfId="5039"/>
    <cellStyle name="Notas 3 7 12 2" xfId="10424"/>
    <cellStyle name="Notas 3 7 13" xfId="4698"/>
    <cellStyle name="Notas 3 7 13 2" xfId="10097"/>
    <cellStyle name="Notas 3 7 14" xfId="3494"/>
    <cellStyle name="Notas 3 7 14 2" xfId="9009"/>
    <cellStyle name="Notas 3 7 15" xfId="5812"/>
    <cellStyle name="Notas 3 7 2" xfId="292"/>
    <cellStyle name="Notas 3 7 2 10" xfId="5332"/>
    <cellStyle name="Notas 3 7 2 10 2" xfId="10699"/>
    <cellStyle name="Notas 3 7 2 11" xfId="5558"/>
    <cellStyle name="Notas 3 7 2 11 2" xfId="10911"/>
    <cellStyle name="Notas 3 7 2 12" xfId="5689"/>
    <cellStyle name="Notas 3 7 2 12 2" xfId="11034"/>
    <cellStyle name="Notas 3 7 2 13" xfId="5940"/>
    <cellStyle name="Notas 3 7 2 2" xfId="775"/>
    <cellStyle name="Notas 3 7 2 2 2" xfId="6388"/>
    <cellStyle name="Notas 3 7 2 3" xfId="1180"/>
    <cellStyle name="Notas 3 7 2 3 2" xfId="6788"/>
    <cellStyle name="Notas 3 7 2 4" xfId="1587"/>
    <cellStyle name="Notas 3 7 2 4 2" xfId="7188"/>
    <cellStyle name="Notas 3 7 2 5" xfId="1990"/>
    <cellStyle name="Notas 3 7 2 5 2" xfId="7584"/>
    <cellStyle name="Notas 3 7 2 6" xfId="2396"/>
    <cellStyle name="Notas 3 7 2 6 2" xfId="7982"/>
    <cellStyle name="Notas 3 7 2 7" xfId="2795"/>
    <cellStyle name="Notas 3 7 2 7 2" xfId="8375"/>
    <cellStyle name="Notas 3 7 2 8" xfId="4560"/>
    <cellStyle name="Notas 3 7 2 8 2" xfId="10011"/>
    <cellStyle name="Notas 3 7 2 9" xfId="4287"/>
    <cellStyle name="Notas 3 7 2 9 2" xfId="9756"/>
    <cellStyle name="Notas 3 7 3" xfId="424"/>
    <cellStyle name="Notas 3 7 3 10" xfId="4036"/>
    <cellStyle name="Notas 3 7 3 10 2" xfId="9524"/>
    <cellStyle name="Notas 3 7 3 11" xfId="3909"/>
    <cellStyle name="Notas 3 7 3 11 2" xfId="9404"/>
    <cellStyle name="Notas 3 7 3 12" xfId="5246"/>
    <cellStyle name="Notas 3 7 3 12 2" xfId="10618"/>
    <cellStyle name="Notas 3 7 3 13" xfId="6067"/>
    <cellStyle name="Notas 3 7 3 2" xfId="907"/>
    <cellStyle name="Notas 3 7 3 2 2" xfId="6519"/>
    <cellStyle name="Notas 3 7 3 3" xfId="1312"/>
    <cellStyle name="Notas 3 7 3 3 2" xfId="6919"/>
    <cellStyle name="Notas 3 7 3 4" xfId="1719"/>
    <cellStyle name="Notas 3 7 3 4 2" xfId="7319"/>
    <cellStyle name="Notas 3 7 3 5" xfId="2122"/>
    <cellStyle name="Notas 3 7 3 5 2" xfId="7715"/>
    <cellStyle name="Notas 3 7 3 6" xfId="2528"/>
    <cellStyle name="Notas 3 7 3 6 2" xfId="8112"/>
    <cellStyle name="Notas 3 7 3 7" xfId="2926"/>
    <cellStyle name="Notas 3 7 3 7 2" xfId="8505"/>
    <cellStyle name="Notas 3 7 3 8" xfId="3730"/>
    <cellStyle name="Notas 3 7 3 8 2" xfId="9233"/>
    <cellStyle name="Notas 3 7 3 9" xfId="3601"/>
    <cellStyle name="Notas 3 7 3 9 2" xfId="9110"/>
    <cellStyle name="Notas 3 7 4" xfId="631"/>
    <cellStyle name="Notas 3 7 4 2" xfId="6245"/>
    <cellStyle name="Notas 3 7 5" xfId="1036"/>
    <cellStyle name="Notas 3 7 5 2" xfId="6645"/>
    <cellStyle name="Notas 3 7 6" xfId="1443"/>
    <cellStyle name="Notas 3 7 6 2" xfId="7045"/>
    <cellStyle name="Notas 3 7 7" xfId="1847"/>
    <cellStyle name="Notas 3 7 7 2" xfId="7443"/>
    <cellStyle name="Notas 3 7 8" xfId="2253"/>
    <cellStyle name="Notas 3 7 8 2" xfId="7841"/>
    <cellStyle name="Notas 3 7 9" xfId="2660"/>
    <cellStyle name="Notas 3 7 9 2" xfId="8241"/>
    <cellStyle name="Notas 3 8" xfId="151"/>
    <cellStyle name="Notas 3 8 10" xfId="3260"/>
    <cellStyle name="Notas 3 8 10 2" xfId="8797"/>
    <cellStyle name="Notas 3 8 11" xfId="4588"/>
    <cellStyle name="Notas 3 8 11 2" xfId="10039"/>
    <cellStyle name="Notas 3 8 12" xfId="3111"/>
    <cellStyle name="Notas 3 8 12 2" xfId="8657"/>
    <cellStyle name="Notas 3 8 13" xfId="5235"/>
    <cellStyle name="Notas 3 8 13 2" xfId="10608"/>
    <cellStyle name="Notas 3 8 14" xfId="5482"/>
    <cellStyle name="Notas 3 8 14 2" xfId="10840"/>
    <cellStyle name="Notas 3 8 15" xfId="5815"/>
    <cellStyle name="Notas 3 8 2" xfId="295"/>
    <cellStyle name="Notas 3 8 2 10" xfId="3686"/>
    <cellStyle name="Notas 3 8 2 10 2" xfId="9191"/>
    <cellStyle name="Notas 3 8 2 11" xfId="3235"/>
    <cellStyle name="Notas 3 8 2 11 2" xfId="8772"/>
    <cellStyle name="Notas 3 8 2 12" xfId="4900"/>
    <cellStyle name="Notas 3 8 2 12 2" xfId="10293"/>
    <cellStyle name="Notas 3 8 2 13" xfId="5943"/>
    <cellStyle name="Notas 3 8 2 2" xfId="778"/>
    <cellStyle name="Notas 3 8 2 2 2" xfId="6391"/>
    <cellStyle name="Notas 3 8 2 3" xfId="1183"/>
    <cellStyle name="Notas 3 8 2 3 2" xfId="6791"/>
    <cellStyle name="Notas 3 8 2 4" xfId="1590"/>
    <cellStyle name="Notas 3 8 2 4 2" xfId="7191"/>
    <cellStyle name="Notas 3 8 2 5" xfId="1993"/>
    <cellStyle name="Notas 3 8 2 5 2" xfId="7587"/>
    <cellStyle name="Notas 3 8 2 6" xfId="2399"/>
    <cellStyle name="Notas 3 8 2 6 2" xfId="7985"/>
    <cellStyle name="Notas 3 8 2 7" xfId="2798"/>
    <cellStyle name="Notas 3 8 2 7 2" xfId="8378"/>
    <cellStyle name="Notas 3 8 2 8" xfId="3655"/>
    <cellStyle name="Notas 3 8 2 8 2" xfId="9162"/>
    <cellStyle name="Notas 3 8 2 9" xfId="4925"/>
    <cellStyle name="Notas 3 8 2 9 2" xfId="10318"/>
    <cellStyle name="Notas 3 8 3" xfId="427"/>
    <cellStyle name="Notas 3 8 3 10" xfId="5316"/>
    <cellStyle name="Notas 3 8 3 10 2" xfId="10684"/>
    <cellStyle name="Notas 3 8 3 11" xfId="5544"/>
    <cellStyle name="Notas 3 8 3 11 2" xfId="10898"/>
    <cellStyle name="Notas 3 8 3 12" xfId="5681"/>
    <cellStyle name="Notas 3 8 3 12 2" xfId="11026"/>
    <cellStyle name="Notas 3 8 3 13" xfId="6070"/>
    <cellStyle name="Notas 3 8 3 2" xfId="910"/>
    <cellStyle name="Notas 3 8 3 2 2" xfId="6522"/>
    <cellStyle name="Notas 3 8 3 3" xfId="1315"/>
    <cellStyle name="Notas 3 8 3 3 2" xfId="6922"/>
    <cellStyle name="Notas 3 8 3 4" xfId="1722"/>
    <cellStyle name="Notas 3 8 3 4 2" xfId="7322"/>
    <cellStyle name="Notas 3 8 3 5" xfId="2125"/>
    <cellStyle name="Notas 3 8 3 5 2" xfId="7718"/>
    <cellStyle name="Notas 3 8 3 6" xfId="2531"/>
    <cellStyle name="Notas 3 8 3 6 2" xfId="8115"/>
    <cellStyle name="Notas 3 8 3 7" xfId="2929"/>
    <cellStyle name="Notas 3 8 3 7 2" xfId="8508"/>
    <cellStyle name="Notas 3 8 3 8" xfId="4535"/>
    <cellStyle name="Notas 3 8 3 8 2" xfId="9988"/>
    <cellStyle name="Notas 3 8 3 9" xfId="3084"/>
    <cellStyle name="Notas 3 8 3 9 2" xfId="8633"/>
    <cellStyle name="Notas 3 8 4" xfId="634"/>
    <cellStyle name="Notas 3 8 4 2" xfId="6248"/>
    <cellStyle name="Notas 3 8 5" xfId="1039"/>
    <cellStyle name="Notas 3 8 5 2" xfId="6648"/>
    <cellStyle name="Notas 3 8 6" xfId="1446"/>
    <cellStyle name="Notas 3 8 6 2" xfId="7048"/>
    <cellStyle name="Notas 3 8 7" xfId="1850"/>
    <cellStyle name="Notas 3 8 7 2" xfId="7446"/>
    <cellStyle name="Notas 3 8 8" xfId="2256"/>
    <cellStyle name="Notas 3 8 8 2" xfId="7844"/>
    <cellStyle name="Notas 3 8 9" xfId="2663"/>
    <cellStyle name="Notas 3 8 9 2" xfId="8244"/>
    <cellStyle name="Notas 3 9" xfId="173"/>
    <cellStyle name="Notas 3 9 10" xfId="4218"/>
    <cellStyle name="Notas 3 9 10 2" xfId="9690"/>
    <cellStyle name="Notas 3 9 11" xfId="3214"/>
    <cellStyle name="Notas 3 9 11 2" xfId="8753"/>
    <cellStyle name="Notas 3 9 12" xfId="3925"/>
    <cellStyle name="Notas 3 9 12 2" xfId="9418"/>
    <cellStyle name="Notas 3 9 13" xfId="3441"/>
    <cellStyle name="Notas 3 9 13 2" xfId="8962"/>
    <cellStyle name="Notas 3 9 14" xfId="5343"/>
    <cellStyle name="Notas 3 9 14 2" xfId="10710"/>
    <cellStyle name="Notas 3 9 15" xfId="5830"/>
    <cellStyle name="Notas 3 9 2" xfId="311"/>
    <cellStyle name="Notas 3 9 2 10" xfId="3208"/>
    <cellStyle name="Notas 3 9 2 10 2" xfId="8748"/>
    <cellStyle name="Notas 3 9 2 11" xfId="3286"/>
    <cellStyle name="Notas 3 9 2 11 2" xfId="8821"/>
    <cellStyle name="Notas 3 9 2 12" xfId="4593"/>
    <cellStyle name="Notas 3 9 2 12 2" xfId="10044"/>
    <cellStyle name="Notas 3 9 2 13" xfId="5958"/>
    <cellStyle name="Notas 3 9 2 2" xfId="794"/>
    <cellStyle name="Notas 3 9 2 2 2" xfId="6406"/>
    <cellStyle name="Notas 3 9 2 3" xfId="1199"/>
    <cellStyle name="Notas 3 9 2 3 2" xfId="6806"/>
    <cellStyle name="Notas 3 9 2 4" xfId="1606"/>
    <cellStyle name="Notas 3 9 2 4 2" xfId="7206"/>
    <cellStyle name="Notas 3 9 2 5" xfId="2009"/>
    <cellStyle name="Notas 3 9 2 5 2" xfId="7602"/>
    <cellStyle name="Notas 3 9 2 6" xfId="2415"/>
    <cellStyle name="Notas 3 9 2 6 2" xfId="8000"/>
    <cellStyle name="Notas 3 9 2 7" xfId="2814"/>
    <cellStyle name="Notas 3 9 2 7 2" xfId="8393"/>
    <cellStyle name="Notas 3 9 2 8" xfId="3329"/>
    <cellStyle name="Notas 3 9 2 8 2" xfId="8860"/>
    <cellStyle name="Notas 3 9 2 9" xfId="4200"/>
    <cellStyle name="Notas 3 9 2 9 2" xfId="9673"/>
    <cellStyle name="Notas 3 9 3" xfId="443"/>
    <cellStyle name="Notas 3 9 3 10" xfId="2597"/>
    <cellStyle name="Notas 3 9 3 10 2" xfId="8179"/>
    <cellStyle name="Notas 3 9 3 11" xfId="5127"/>
    <cellStyle name="Notas 3 9 3 11 2" xfId="10503"/>
    <cellStyle name="Notas 3 9 3 12" xfId="5409"/>
    <cellStyle name="Notas 3 9 3 12 2" xfId="10769"/>
    <cellStyle name="Notas 3 9 3 13" xfId="6085"/>
    <cellStyle name="Notas 3 9 3 2" xfId="926"/>
    <cellStyle name="Notas 3 9 3 2 2" xfId="6538"/>
    <cellStyle name="Notas 3 9 3 3" xfId="1331"/>
    <cellStyle name="Notas 3 9 3 3 2" xfId="6938"/>
    <cellStyle name="Notas 3 9 3 4" xfId="1738"/>
    <cellStyle name="Notas 3 9 3 4 2" xfId="7338"/>
    <cellStyle name="Notas 3 9 3 5" xfId="2141"/>
    <cellStyle name="Notas 3 9 3 5 2" xfId="7734"/>
    <cellStyle name="Notas 3 9 3 6" xfId="2547"/>
    <cellStyle name="Notas 3 9 3 6 2" xfId="8131"/>
    <cellStyle name="Notas 3 9 3 7" xfId="2945"/>
    <cellStyle name="Notas 3 9 3 7 2" xfId="8524"/>
    <cellStyle name="Notas 3 9 3 8" xfId="4238"/>
    <cellStyle name="Notas 3 9 3 8 2" xfId="9708"/>
    <cellStyle name="Notas 3 9 3 9" xfId="4397"/>
    <cellStyle name="Notas 3 9 3 9 2" xfId="9860"/>
    <cellStyle name="Notas 3 9 4" xfId="656"/>
    <cellStyle name="Notas 3 9 4 2" xfId="6269"/>
    <cellStyle name="Notas 3 9 5" xfId="1061"/>
    <cellStyle name="Notas 3 9 5 2" xfId="6669"/>
    <cellStyle name="Notas 3 9 6" xfId="1468"/>
    <cellStyle name="Notas 3 9 6 2" xfId="7069"/>
    <cellStyle name="Notas 3 9 7" xfId="1872"/>
    <cellStyle name="Notas 3 9 7 2" xfId="7467"/>
    <cellStyle name="Notas 3 9 8" xfId="2277"/>
    <cellStyle name="Notas 3 9 8 2" xfId="7863"/>
    <cellStyle name="Notas 3 9 9" xfId="2681"/>
    <cellStyle name="Notas 3 9 9 2" xfId="8261"/>
    <cellStyle name="Notas 4" xfId="120"/>
    <cellStyle name="Notas 4 10" xfId="1820"/>
    <cellStyle name="Notas 4 10 2" xfId="7416"/>
    <cellStyle name="Notas 4 11" xfId="2225"/>
    <cellStyle name="Notas 4 11 2" xfId="7815"/>
    <cellStyle name="Notas 4 12" xfId="2635"/>
    <cellStyle name="Notas 4 12 2" xfId="8216"/>
    <cellStyle name="Notas 4 13" xfId="4346"/>
    <cellStyle name="Notas 4 13 2" xfId="9813"/>
    <cellStyle name="Notas 4 14" xfId="4858"/>
    <cellStyle name="Notas 4 14 2" xfId="10253"/>
    <cellStyle name="Notas 4 15" xfId="5160"/>
    <cellStyle name="Notas 4 15 2" xfId="10535"/>
    <cellStyle name="Notas 4 16" xfId="5433"/>
    <cellStyle name="Notas 4 16 2" xfId="10792"/>
    <cellStyle name="Notas 4 17" xfId="5619"/>
    <cellStyle name="Notas 4 17 2" xfId="10967"/>
    <cellStyle name="Notas 4 18" xfId="5789"/>
    <cellStyle name="Notas 4 2" xfId="168"/>
    <cellStyle name="Notas 4 2 10" xfId="3484"/>
    <cellStyle name="Notas 4 2 10 2" xfId="9000"/>
    <cellStyle name="Notas 4 2 11" xfId="4175"/>
    <cellStyle name="Notas 4 2 11 2" xfId="9651"/>
    <cellStyle name="Notas 4 2 12" xfId="4012"/>
    <cellStyle name="Notas 4 2 12 2" xfId="9502"/>
    <cellStyle name="Notas 4 2 13" xfId="3114"/>
    <cellStyle name="Notas 4 2 13 2" xfId="8660"/>
    <cellStyle name="Notas 4 2 14" xfId="3981"/>
    <cellStyle name="Notas 4 2 14 2" xfId="9473"/>
    <cellStyle name="Notas 4 2 15" xfId="5827"/>
    <cellStyle name="Notas 4 2 2" xfId="308"/>
    <cellStyle name="Notas 4 2 2 10" xfId="4947"/>
    <cellStyle name="Notas 4 2 2 10 2" xfId="10338"/>
    <cellStyle name="Notas 4 2 2 11" xfId="5051"/>
    <cellStyle name="Notas 4 2 2 11 2" xfId="10436"/>
    <cellStyle name="Notas 4 2 2 12" xfId="3708"/>
    <cellStyle name="Notas 4 2 2 12 2" xfId="9211"/>
    <cellStyle name="Notas 4 2 2 13" xfId="5955"/>
    <cellStyle name="Notas 4 2 2 2" xfId="791"/>
    <cellStyle name="Notas 4 2 2 2 2" xfId="6403"/>
    <cellStyle name="Notas 4 2 2 3" xfId="1196"/>
    <cellStyle name="Notas 4 2 2 3 2" xfId="6803"/>
    <cellStyle name="Notas 4 2 2 4" xfId="1603"/>
    <cellStyle name="Notas 4 2 2 4 2" xfId="7203"/>
    <cellStyle name="Notas 4 2 2 5" xfId="2006"/>
    <cellStyle name="Notas 4 2 2 5 2" xfId="7599"/>
    <cellStyle name="Notas 4 2 2 6" xfId="2412"/>
    <cellStyle name="Notas 4 2 2 6 2" xfId="7997"/>
    <cellStyle name="Notas 4 2 2 7" xfId="2811"/>
    <cellStyle name="Notas 4 2 2 7 2" xfId="8390"/>
    <cellStyle name="Notas 4 2 2 8" xfId="4251"/>
    <cellStyle name="Notas 4 2 2 8 2" xfId="9721"/>
    <cellStyle name="Notas 4 2 2 9" xfId="3865"/>
    <cellStyle name="Notas 4 2 2 9 2" xfId="9363"/>
    <cellStyle name="Notas 4 2 3" xfId="440"/>
    <cellStyle name="Notas 4 2 3 10" xfId="4142"/>
    <cellStyle name="Notas 4 2 3 10 2" xfId="9622"/>
    <cellStyle name="Notas 4 2 3 11" xfId="5146"/>
    <cellStyle name="Notas 4 2 3 11 2" xfId="10522"/>
    <cellStyle name="Notas 4 2 3 12" xfId="5423"/>
    <cellStyle name="Notas 4 2 3 12 2" xfId="10783"/>
    <cellStyle name="Notas 4 2 3 13" xfId="6082"/>
    <cellStyle name="Notas 4 2 3 2" xfId="923"/>
    <cellStyle name="Notas 4 2 3 2 2" xfId="6535"/>
    <cellStyle name="Notas 4 2 3 3" xfId="1328"/>
    <cellStyle name="Notas 4 2 3 3 2" xfId="6935"/>
    <cellStyle name="Notas 4 2 3 4" xfId="1735"/>
    <cellStyle name="Notas 4 2 3 4 2" xfId="7335"/>
    <cellStyle name="Notas 4 2 3 5" xfId="2138"/>
    <cellStyle name="Notas 4 2 3 5 2" xfId="7731"/>
    <cellStyle name="Notas 4 2 3 6" xfId="2544"/>
    <cellStyle name="Notas 4 2 3 6 2" xfId="8128"/>
    <cellStyle name="Notas 4 2 3 7" xfId="2942"/>
    <cellStyle name="Notas 4 2 3 7 2" xfId="8521"/>
    <cellStyle name="Notas 4 2 3 8" xfId="3405"/>
    <cellStyle name="Notas 4 2 3 8 2" xfId="8931"/>
    <cellStyle name="Notas 4 2 3 9" xfId="4980"/>
    <cellStyle name="Notas 4 2 3 9 2" xfId="10368"/>
    <cellStyle name="Notas 4 2 4" xfId="651"/>
    <cellStyle name="Notas 4 2 4 2" xfId="6264"/>
    <cellStyle name="Notas 4 2 5" xfId="1056"/>
    <cellStyle name="Notas 4 2 5 2" xfId="6664"/>
    <cellStyle name="Notas 4 2 6" xfId="1463"/>
    <cellStyle name="Notas 4 2 6 2" xfId="7064"/>
    <cellStyle name="Notas 4 2 7" xfId="1867"/>
    <cellStyle name="Notas 4 2 7 2" xfId="7462"/>
    <cellStyle name="Notas 4 2 8" xfId="2272"/>
    <cellStyle name="Notas 4 2 8 2" xfId="7858"/>
    <cellStyle name="Notas 4 2 9" xfId="2678"/>
    <cellStyle name="Notas 4 2 9 2" xfId="8258"/>
    <cellStyle name="Notas 4 3" xfId="178"/>
    <cellStyle name="Notas 4 3 10" xfId="4115"/>
    <cellStyle name="Notas 4 3 10 2" xfId="9599"/>
    <cellStyle name="Notas 4 3 11" xfId="3143"/>
    <cellStyle name="Notas 4 3 11 2" xfId="8689"/>
    <cellStyle name="Notas 4 3 12" xfId="3570"/>
    <cellStyle name="Notas 4 3 12 2" xfId="9081"/>
    <cellStyle name="Notas 4 3 13" xfId="4880"/>
    <cellStyle name="Notas 4 3 13 2" xfId="10274"/>
    <cellStyle name="Notas 4 3 14" xfId="3758"/>
    <cellStyle name="Notas 4 3 14 2" xfId="9260"/>
    <cellStyle name="Notas 4 3 15" xfId="5833"/>
    <cellStyle name="Notas 4 3 2" xfId="314"/>
    <cellStyle name="Notas 4 3 2 10" xfId="4409"/>
    <cellStyle name="Notas 4 3 2 10 2" xfId="9871"/>
    <cellStyle name="Notas 4 3 2 11" xfId="5085"/>
    <cellStyle name="Notas 4 3 2 11 2" xfId="10465"/>
    <cellStyle name="Notas 4 3 2 12" xfId="5365"/>
    <cellStyle name="Notas 4 3 2 12 2" xfId="10730"/>
    <cellStyle name="Notas 4 3 2 13" xfId="5961"/>
    <cellStyle name="Notas 4 3 2 2" xfId="797"/>
    <cellStyle name="Notas 4 3 2 2 2" xfId="6409"/>
    <cellStyle name="Notas 4 3 2 3" xfId="1202"/>
    <cellStyle name="Notas 4 3 2 3 2" xfId="6809"/>
    <cellStyle name="Notas 4 3 2 4" xfId="1609"/>
    <cellStyle name="Notas 4 3 2 4 2" xfId="7209"/>
    <cellStyle name="Notas 4 3 2 5" xfId="2012"/>
    <cellStyle name="Notas 4 3 2 5 2" xfId="7605"/>
    <cellStyle name="Notas 4 3 2 6" xfId="2418"/>
    <cellStyle name="Notas 4 3 2 6 2" xfId="8003"/>
    <cellStyle name="Notas 4 3 2 7" xfId="2817"/>
    <cellStyle name="Notas 4 3 2 7 2" xfId="8396"/>
    <cellStyle name="Notas 4 3 2 8" xfId="3836"/>
    <cellStyle name="Notas 4 3 2 8 2" xfId="9334"/>
    <cellStyle name="Notas 4 3 2 9" xfId="4263"/>
    <cellStyle name="Notas 4 3 2 9 2" xfId="9733"/>
    <cellStyle name="Notas 4 3 3" xfId="446"/>
    <cellStyle name="Notas 4 3 3 10" xfId="3773"/>
    <cellStyle name="Notas 4 3 3 10 2" xfId="9275"/>
    <cellStyle name="Notas 4 3 3 11" xfId="4136"/>
    <cellStyle name="Notas 4 3 3 11 2" xfId="9617"/>
    <cellStyle name="Notas 4 3 3 12" xfId="3387"/>
    <cellStyle name="Notas 4 3 3 12 2" xfId="8914"/>
    <cellStyle name="Notas 4 3 3 13" xfId="6088"/>
    <cellStyle name="Notas 4 3 3 2" xfId="929"/>
    <cellStyle name="Notas 4 3 3 2 2" xfId="6541"/>
    <cellStyle name="Notas 4 3 3 3" xfId="1334"/>
    <cellStyle name="Notas 4 3 3 3 2" xfId="6941"/>
    <cellStyle name="Notas 4 3 3 4" xfId="1741"/>
    <cellStyle name="Notas 4 3 3 4 2" xfId="7341"/>
    <cellStyle name="Notas 4 3 3 5" xfId="2144"/>
    <cellStyle name="Notas 4 3 3 5 2" xfId="7737"/>
    <cellStyle name="Notas 4 3 3 6" xfId="2550"/>
    <cellStyle name="Notas 4 3 3 6 2" xfId="8134"/>
    <cellStyle name="Notas 4 3 3 7" xfId="2948"/>
    <cellStyle name="Notas 4 3 3 7 2" xfId="8527"/>
    <cellStyle name="Notas 4 3 3 8" xfId="3319"/>
    <cellStyle name="Notas 4 3 3 8 2" xfId="8850"/>
    <cellStyle name="Notas 4 3 3 9" xfId="3683"/>
    <cellStyle name="Notas 4 3 3 9 2" xfId="9188"/>
    <cellStyle name="Notas 4 3 4" xfId="661"/>
    <cellStyle name="Notas 4 3 4 2" xfId="6274"/>
    <cellStyle name="Notas 4 3 5" xfId="1066"/>
    <cellStyle name="Notas 4 3 5 2" xfId="6674"/>
    <cellStyle name="Notas 4 3 6" xfId="1473"/>
    <cellStyle name="Notas 4 3 6 2" xfId="7074"/>
    <cellStyle name="Notas 4 3 7" xfId="1877"/>
    <cellStyle name="Notas 4 3 7 2" xfId="7472"/>
    <cellStyle name="Notas 4 3 8" xfId="2282"/>
    <cellStyle name="Notas 4 3 8 2" xfId="7868"/>
    <cellStyle name="Notas 4 3 9" xfId="2685"/>
    <cellStyle name="Notas 4 3 9 2" xfId="8265"/>
    <cellStyle name="Notas 4 4" xfId="185"/>
    <cellStyle name="Notas 4 4 10" xfId="3420"/>
    <cellStyle name="Notas 4 4 10 2" xfId="8944"/>
    <cellStyle name="Notas 4 4 11" xfId="4996"/>
    <cellStyle name="Notas 4 4 11 2" xfId="10383"/>
    <cellStyle name="Notas 4 4 12" xfId="4232"/>
    <cellStyle name="Notas 4 4 12 2" xfId="9703"/>
    <cellStyle name="Notas 4 4 13" xfId="3830"/>
    <cellStyle name="Notas 4 4 13 2" xfId="9328"/>
    <cellStyle name="Notas 4 4 14" xfId="5264"/>
    <cellStyle name="Notas 4 4 14 2" xfId="10635"/>
    <cellStyle name="Notas 4 4 15" xfId="5837"/>
    <cellStyle name="Notas 4 4 2" xfId="318"/>
    <cellStyle name="Notas 4 4 2 10" xfId="5064"/>
    <cellStyle name="Notas 4 4 2 10 2" xfId="10448"/>
    <cellStyle name="Notas 4 4 2 11" xfId="5046"/>
    <cellStyle name="Notas 4 4 2 11 2" xfId="10431"/>
    <cellStyle name="Notas 4 4 2 12" xfId="5368"/>
    <cellStyle name="Notas 4 4 2 12 2" xfId="10732"/>
    <cellStyle name="Notas 4 4 2 13" xfId="5965"/>
    <cellStyle name="Notas 4 4 2 2" xfId="801"/>
    <cellStyle name="Notas 4 4 2 2 2" xfId="6413"/>
    <cellStyle name="Notas 4 4 2 3" xfId="1206"/>
    <cellStyle name="Notas 4 4 2 3 2" xfId="6813"/>
    <cellStyle name="Notas 4 4 2 4" xfId="1613"/>
    <cellStyle name="Notas 4 4 2 4 2" xfId="7213"/>
    <cellStyle name="Notas 4 4 2 5" xfId="2016"/>
    <cellStyle name="Notas 4 4 2 5 2" xfId="7609"/>
    <cellStyle name="Notas 4 4 2 6" xfId="2422"/>
    <cellStyle name="Notas 4 4 2 6 2" xfId="8007"/>
    <cellStyle name="Notas 4 4 2 7" xfId="2821"/>
    <cellStyle name="Notas 4 4 2 7 2" xfId="8400"/>
    <cellStyle name="Notas 4 4 2 8" xfId="4039"/>
    <cellStyle name="Notas 4 4 2 8 2" xfId="9527"/>
    <cellStyle name="Notas 4 4 2 9" xfId="3605"/>
    <cellStyle name="Notas 4 4 2 9 2" xfId="9114"/>
    <cellStyle name="Notas 4 4 3" xfId="450"/>
    <cellStyle name="Notas 4 4 3 10" xfId="4834"/>
    <cellStyle name="Notas 4 4 3 10 2" xfId="10230"/>
    <cellStyle name="Notas 4 4 3 11" xfId="4321"/>
    <cellStyle name="Notas 4 4 3 11 2" xfId="9788"/>
    <cellStyle name="Notas 4 4 3 12" xfId="4774"/>
    <cellStyle name="Notas 4 4 3 12 2" xfId="10171"/>
    <cellStyle name="Notas 4 4 3 13" xfId="6092"/>
    <cellStyle name="Notas 4 4 3 2" xfId="933"/>
    <cellStyle name="Notas 4 4 3 2 2" xfId="6545"/>
    <cellStyle name="Notas 4 4 3 3" xfId="1338"/>
    <cellStyle name="Notas 4 4 3 3 2" xfId="6945"/>
    <cellStyle name="Notas 4 4 3 4" xfId="1745"/>
    <cellStyle name="Notas 4 4 3 4 2" xfId="7345"/>
    <cellStyle name="Notas 4 4 3 5" xfId="2148"/>
    <cellStyle name="Notas 4 4 3 5 2" xfId="7741"/>
    <cellStyle name="Notas 4 4 3 6" xfId="2554"/>
    <cellStyle name="Notas 4 4 3 6 2" xfId="8138"/>
    <cellStyle name="Notas 4 4 3 7" xfId="2952"/>
    <cellStyle name="Notas 4 4 3 7 2" xfId="8531"/>
    <cellStyle name="Notas 4 4 3 8" xfId="3522"/>
    <cellStyle name="Notas 4 4 3 8 2" xfId="9035"/>
    <cellStyle name="Notas 4 4 3 9" xfId="3159"/>
    <cellStyle name="Notas 4 4 3 9 2" xfId="8704"/>
    <cellStyle name="Notas 4 4 4" xfId="668"/>
    <cellStyle name="Notas 4 4 4 2" xfId="6281"/>
    <cellStyle name="Notas 4 4 5" xfId="1073"/>
    <cellStyle name="Notas 4 4 5 2" xfId="6681"/>
    <cellStyle name="Notas 4 4 6" xfId="1480"/>
    <cellStyle name="Notas 4 4 6 2" xfId="7081"/>
    <cellStyle name="Notas 4 4 7" xfId="1884"/>
    <cellStyle name="Notas 4 4 7 2" xfId="7479"/>
    <cellStyle name="Notas 4 4 8" xfId="2289"/>
    <cellStyle name="Notas 4 4 8 2" xfId="7875"/>
    <cellStyle name="Notas 4 4 9" xfId="2691"/>
    <cellStyle name="Notas 4 4 9 2" xfId="8271"/>
    <cellStyle name="Notas 4 5" xfId="269"/>
    <cellStyle name="Notas 4 5 10" xfId="3940"/>
    <cellStyle name="Notas 4 5 10 2" xfId="9433"/>
    <cellStyle name="Notas 4 5 11" xfId="3854"/>
    <cellStyle name="Notas 4 5 11 2" xfId="9352"/>
    <cellStyle name="Notas 4 5 12" xfId="5345"/>
    <cellStyle name="Notas 4 5 12 2" xfId="10712"/>
    <cellStyle name="Notas 4 5 13" xfId="5917"/>
    <cellStyle name="Notas 4 5 2" xfId="752"/>
    <cellStyle name="Notas 4 5 2 2" xfId="6365"/>
    <cellStyle name="Notas 4 5 3" xfId="1157"/>
    <cellStyle name="Notas 4 5 3 2" xfId="6765"/>
    <cellStyle name="Notas 4 5 4" xfId="1564"/>
    <cellStyle name="Notas 4 5 4 2" xfId="7165"/>
    <cellStyle name="Notas 4 5 5" xfId="1967"/>
    <cellStyle name="Notas 4 5 5 2" xfId="7561"/>
    <cellStyle name="Notas 4 5 6" xfId="2373"/>
    <cellStyle name="Notas 4 5 6 2" xfId="7959"/>
    <cellStyle name="Notas 4 5 7" xfId="2772"/>
    <cellStyle name="Notas 4 5 7 2" xfId="8352"/>
    <cellStyle name="Notas 4 5 8" xfId="3845"/>
    <cellStyle name="Notas 4 5 8 2" xfId="9343"/>
    <cellStyle name="Notas 4 5 9" xfId="3751"/>
    <cellStyle name="Notas 4 5 9 2" xfId="9253"/>
    <cellStyle name="Notas 4 6" xfId="401"/>
    <cellStyle name="Notas 4 6 10" xfId="4778"/>
    <cellStyle name="Notas 4 6 10 2" xfId="10175"/>
    <cellStyle name="Notas 4 6 11" xfId="4724"/>
    <cellStyle name="Notas 4 6 11 2" xfId="10122"/>
    <cellStyle name="Notas 4 6 12" xfId="3950"/>
    <cellStyle name="Notas 4 6 12 2" xfId="9443"/>
    <cellStyle name="Notas 4 6 13" xfId="6044"/>
    <cellStyle name="Notas 4 6 2" xfId="884"/>
    <cellStyle name="Notas 4 6 2 2" xfId="6496"/>
    <cellStyle name="Notas 4 6 3" xfId="1289"/>
    <cellStyle name="Notas 4 6 3 2" xfId="6896"/>
    <cellStyle name="Notas 4 6 4" xfId="1696"/>
    <cellStyle name="Notas 4 6 4 2" xfId="7296"/>
    <cellStyle name="Notas 4 6 5" xfId="2099"/>
    <cellStyle name="Notas 4 6 5 2" xfId="7692"/>
    <cellStyle name="Notas 4 6 6" xfId="2505"/>
    <cellStyle name="Notas 4 6 6 2" xfId="8089"/>
    <cellStyle name="Notas 4 6 7" xfId="2903"/>
    <cellStyle name="Notas 4 6 7 2" xfId="8482"/>
    <cellStyle name="Notas 4 6 8" xfId="3342"/>
    <cellStyle name="Notas 4 6 8 2" xfId="8872"/>
    <cellStyle name="Notas 4 6 9" xfId="3581"/>
    <cellStyle name="Notas 4 6 9 2" xfId="9092"/>
    <cellStyle name="Notas 4 7" xfId="603"/>
    <cellStyle name="Notas 4 7 2" xfId="6217"/>
    <cellStyle name="Notas 4 8" xfId="1008"/>
    <cellStyle name="Notas 4 8 2" xfId="6617"/>
    <cellStyle name="Notas 4 9" xfId="1415"/>
    <cellStyle name="Notas 4 9 2" xfId="7017"/>
    <cellStyle name="Notas 5" xfId="119"/>
    <cellStyle name="Notas 5 10" xfId="1819"/>
    <cellStyle name="Notas 5 10 2" xfId="7415"/>
    <cellStyle name="Notas 5 11" xfId="2224"/>
    <cellStyle name="Notas 5 11 2" xfId="7814"/>
    <cellStyle name="Notas 5 12" xfId="2634"/>
    <cellStyle name="Notas 5 12 2" xfId="8215"/>
    <cellStyle name="Notas 5 13" xfId="3270"/>
    <cellStyle name="Notas 5 13 2" xfId="8806"/>
    <cellStyle name="Notas 5 14" xfId="2273"/>
    <cellStyle name="Notas 5 14 2" xfId="7859"/>
    <cellStyle name="Notas 5 15" xfId="4902"/>
    <cellStyle name="Notas 5 15 2" xfId="10295"/>
    <cellStyle name="Notas 5 16" xfId="4931"/>
    <cellStyle name="Notas 5 16 2" xfId="10324"/>
    <cellStyle name="Notas 5 17" xfId="2969"/>
    <cellStyle name="Notas 5 17 2" xfId="8547"/>
    <cellStyle name="Notas 5 18" xfId="5788"/>
    <cellStyle name="Notas 5 2" xfId="167"/>
    <cellStyle name="Notas 5 2 10" xfId="4001"/>
    <cellStyle name="Notas 5 2 10 2" xfId="9492"/>
    <cellStyle name="Notas 5 2 11" xfId="4347"/>
    <cellStyle name="Notas 5 2 11 2" xfId="9814"/>
    <cellStyle name="Notas 5 2 12" xfId="5081"/>
    <cellStyle name="Notas 5 2 12 2" xfId="10461"/>
    <cellStyle name="Notas 5 2 13" xfId="5359"/>
    <cellStyle name="Notas 5 2 13 2" xfId="10725"/>
    <cellStyle name="Notas 5 2 14" xfId="5577"/>
    <cellStyle name="Notas 5 2 14 2" xfId="10930"/>
    <cellStyle name="Notas 5 2 15" xfId="5826"/>
    <cellStyle name="Notas 5 2 2" xfId="307"/>
    <cellStyle name="Notas 5 2 2 10" xfId="5315"/>
    <cellStyle name="Notas 5 2 2 10 2" xfId="10683"/>
    <cellStyle name="Notas 5 2 2 11" xfId="5543"/>
    <cellStyle name="Notas 5 2 2 11 2" xfId="10897"/>
    <cellStyle name="Notas 5 2 2 12" xfId="5680"/>
    <cellStyle name="Notas 5 2 2 12 2" xfId="11025"/>
    <cellStyle name="Notas 5 2 2 13" xfId="5954"/>
    <cellStyle name="Notas 5 2 2 2" xfId="790"/>
    <cellStyle name="Notas 5 2 2 2 2" xfId="6402"/>
    <cellStyle name="Notas 5 2 2 3" xfId="1195"/>
    <cellStyle name="Notas 5 2 2 3 2" xfId="6802"/>
    <cellStyle name="Notas 5 2 2 4" xfId="1602"/>
    <cellStyle name="Notas 5 2 2 4 2" xfId="7202"/>
    <cellStyle name="Notas 5 2 2 5" xfId="2005"/>
    <cellStyle name="Notas 5 2 2 5 2" xfId="7598"/>
    <cellStyle name="Notas 5 2 2 6" xfId="2411"/>
    <cellStyle name="Notas 5 2 2 6 2" xfId="7996"/>
    <cellStyle name="Notas 5 2 2 7" xfId="2810"/>
    <cellStyle name="Notas 5 2 2 7 2" xfId="8389"/>
    <cellStyle name="Notas 5 2 2 8" xfId="4533"/>
    <cellStyle name="Notas 5 2 2 8 2" xfId="9986"/>
    <cellStyle name="Notas 5 2 2 9" xfId="3204"/>
    <cellStyle name="Notas 5 2 2 9 2" xfId="8744"/>
    <cellStyle name="Notas 5 2 3" xfId="439"/>
    <cellStyle name="Notas 5 2 3 10" xfId="3535"/>
    <cellStyle name="Notas 5 2 3 10 2" xfId="9048"/>
    <cellStyle name="Notas 5 2 3 11" xfId="4240"/>
    <cellStyle name="Notas 5 2 3 11 2" xfId="9710"/>
    <cellStyle name="Notas 5 2 3 12" xfId="4786"/>
    <cellStyle name="Notas 5 2 3 12 2" xfId="10183"/>
    <cellStyle name="Notas 5 2 3 13" xfId="6081"/>
    <cellStyle name="Notas 5 2 3 2" xfId="922"/>
    <cellStyle name="Notas 5 2 3 2 2" xfId="6534"/>
    <cellStyle name="Notas 5 2 3 3" xfId="1327"/>
    <cellStyle name="Notas 5 2 3 3 2" xfId="6934"/>
    <cellStyle name="Notas 5 2 3 4" xfId="1734"/>
    <cellStyle name="Notas 5 2 3 4 2" xfId="7334"/>
    <cellStyle name="Notas 5 2 3 5" xfId="2137"/>
    <cellStyle name="Notas 5 2 3 5 2" xfId="7730"/>
    <cellStyle name="Notas 5 2 3 6" xfId="2543"/>
    <cellStyle name="Notas 5 2 3 6 2" xfId="8127"/>
    <cellStyle name="Notas 5 2 3 7" xfId="2941"/>
    <cellStyle name="Notas 5 2 3 7 2" xfId="8520"/>
    <cellStyle name="Notas 5 2 3 8" xfId="3714"/>
    <cellStyle name="Notas 5 2 3 8 2" xfId="9217"/>
    <cellStyle name="Notas 5 2 3 9" xfId="3729"/>
    <cellStyle name="Notas 5 2 3 9 2" xfId="9232"/>
    <cellStyle name="Notas 5 2 4" xfId="650"/>
    <cellStyle name="Notas 5 2 4 2" xfId="6263"/>
    <cellStyle name="Notas 5 2 5" xfId="1055"/>
    <cellStyle name="Notas 5 2 5 2" xfId="6663"/>
    <cellStyle name="Notas 5 2 6" xfId="1462"/>
    <cellStyle name="Notas 5 2 6 2" xfId="7063"/>
    <cellStyle name="Notas 5 2 7" xfId="1866"/>
    <cellStyle name="Notas 5 2 7 2" xfId="7461"/>
    <cellStyle name="Notas 5 2 8" xfId="2271"/>
    <cellStyle name="Notas 5 2 8 2" xfId="7857"/>
    <cellStyle name="Notas 5 2 9" xfId="2677"/>
    <cellStyle name="Notas 5 2 9 2" xfId="8257"/>
    <cellStyle name="Notas 5 3" xfId="177"/>
    <cellStyle name="Notas 5 3 10" xfId="4407"/>
    <cellStyle name="Notas 5 3 10 2" xfId="9869"/>
    <cellStyle name="Notas 5 3 11" xfId="4178"/>
    <cellStyle name="Notas 5 3 11 2" xfId="9654"/>
    <cellStyle name="Notas 5 3 12" xfId="5211"/>
    <cellStyle name="Notas 5 3 12 2" xfId="10584"/>
    <cellStyle name="Notas 5 3 13" xfId="5468"/>
    <cellStyle name="Notas 5 3 13 2" xfId="10826"/>
    <cellStyle name="Notas 5 3 14" xfId="5635"/>
    <cellStyle name="Notas 5 3 14 2" xfId="10982"/>
    <cellStyle name="Notas 5 3 15" xfId="5832"/>
    <cellStyle name="Notas 5 3 2" xfId="313"/>
    <cellStyle name="Notas 5 3 2 10" xfId="3989"/>
    <cellStyle name="Notas 5 3 2 10 2" xfId="9481"/>
    <cellStyle name="Notas 5 3 2 11" xfId="4814"/>
    <cellStyle name="Notas 5 3 2 11 2" xfId="10211"/>
    <cellStyle name="Notas 5 3 2 12" xfId="4396"/>
    <cellStyle name="Notas 5 3 2 12 2" xfId="9859"/>
    <cellStyle name="Notas 5 3 2 13" xfId="5960"/>
    <cellStyle name="Notas 5 3 2 2" xfId="796"/>
    <cellStyle name="Notas 5 3 2 2 2" xfId="6408"/>
    <cellStyle name="Notas 5 3 2 3" xfId="1201"/>
    <cellStyle name="Notas 5 3 2 3 2" xfId="6808"/>
    <cellStyle name="Notas 5 3 2 4" xfId="1608"/>
    <cellStyle name="Notas 5 3 2 4 2" xfId="7208"/>
    <cellStyle name="Notas 5 3 2 5" xfId="2011"/>
    <cellStyle name="Notas 5 3 2 5 2" xfId="7604"/>
    <cellStyle name="Notas 5 3 2 6" xfId="2417"/>
    <cellStyle name="Notas 5 3 2 6 2" xfId="8002"/>
    <cellStyle name="Notas 5 3 2 7" xfId="2816"/>
    <cellStyle name="Notas 5 3 2 7 2" xfId="8395"/>
    <cellStyle name="Notas 5 3 2 8" xfId="4149"/>
    <cellStyle name="Notas 5 3 2 8 2" xfId="9629"/>
    <cellStyle name="Notas 5 3 2 9" xfId="4035"/>
    <cellStyle name="Notas 5 3 2 9 2" xfId="9523"/>
    <cellStyle name="Notas 5 3 3" xfId="445"/>
    <cellStyle name="Notas 5 3 3 10" xfId="4185"/>
    <cellStyle name="Notas 5 3 3 10 2" xfId="9661"/>
    <cellStyle name="Notas 5 3 3 11" xfId="5203"/>
    <cellStyle name="Notas 5 3 3 11 2" xfId="10577"/>
    <cellStyle name="Notas 5 3 3 12" xfId="5461"/>
    <cellStyle name="Notas 5 3 3 12 2" xfId="10820"/>
    <cellStyle name="Notas 5 3 3 13" xfId="6087"/>
    <cellStyle name="Notas 5 3 3 2" xfId="928"/>
    <cellStyle name="Notas 5 3 3 2 2" xfId="6540"/>
    <cellStyle name="Notas 5 3 3 3" xfId="1333"/>
    <cellStyle name="Notas 5 3 3 3 2" xfId="6940"/>
    <cellStyle name="Notas 5 3 3 4" xfId="1740"/>
    <cellStyle name="Notas 5 3 3 4 2" xfId="7340"/>
    <cellStyle name="Notas 5 3 3 5" xfId="2143"/>
    <cellStyle name="Notas 5 3 3 5 2" xfId="7736"/>
    <cellStyle name="Notas 5 3 3 6" xfId="2549"/>
    <cellStyle name="Notas 5 3 3 6 2" xfId="8133"/>
    <cellStyle name="Notas 5 3 3 7" xfId="2947"/>
    <cellStyle name="Notas 5 3 3 7 2" xfId="8526"/>
    <cellStyle name="Notas 5 3 3 8" xfId="3621"/>
    <cellStyle name="Notas 5 3 3 8 2" xfId="9129"/>
    <cellStyle name="Notas 5 3 3 9" xfId="4894"/>
    <cellStyle name="Notas 5 3 3 9 2" xfId="10288"/>
    <cellStyle name="Notas 5 3 4" xfId="660"/>
    <cellStyle name="Notas 5 3 4 2" xfId="6273"/>
    <cellStyle name="Notas 5 3 5" xfId="1065"/>
    <cellStyle name="Notas 5 3 5 2" xfId="6673"/>
    <cellStyle name="Notas 5 3 6" xfId="1472"/>
    <cellStyle name="Notas 5 3 6 2" xfId="7073"/>
    <cellStyle name="Notas 5 3 7" xfId="1876"/>
    <cellStyle name="Notas 5 3 7 2" xfId="7471"/>
    <cellStyle name="Notas 5 3 8" xfId="2281"/>
    <cellStyle name="Notas 5 3 8 2" xfId="7867"/>
    <cellStyle name="Notas 5 3 9" xfId="2684"/>
    <cellStyle name="Notas 5 3 9 2" xfId="8264"/>
    <cellStyle name="Notas 5 4" xfId="184"/>
    <cellStyle name="Notas 5 4 10" xfId="3731"/>
    <cellStyle name="Notas 5 4 10 2" xfId="9234"/>
    <cellStyle name="Notas 5 4 11" xfId="3300"/>
    <cellStyle name="Notas 5 4 11 2" xfId="8833"/>
    <cellStyle name="Notas 5 4 12" xfId="4979"/>
    <cellStyle name="Notas 5 4 12 2" xfId="10367"/>
    <cellStyle name="Notas 5 4 13" xfId="2653"/>
    <cellStyle name="Notas 5 4 13 2" xfId="8234"/>
    <cellStyle name="Notas 5 4 14" xfId="4071"/>
    <cellStyle name="Notas 5 4 14 2" xfId="9558"/>
    <cellStyle name="Notas 5 4 15" xfId="5836"/>
    <cellStyle name="Notas 5 4 2" xfId="317"/>
    <cellStyle name="Notas 5 4 2 10" xfId="5159"/>
    <cellStyle name="Notas 5 4 2 10 2" xfId="10534"/>
    <cellStyle name="Notas 5 4 2 11" xfId="5432"/>
    <cellStyle name="Notas 5 4 2 11 2" xfId="10791"/>
    <cellStyle name="Notas 5 4 2 12" xfId="5618"/>
    <cellStyle name="Notas 5 4 2 12 2" xfId="10966"/>
    <cellStyle name="Notas 5 4 2 13" xfId="5964"/>
    <cellStyle name="Notas 5 4 2 2" xfId="800"/>
    <cellStyle name="Notas 5 4 2 2 2" xfId="6412"/>
    <cellStyle name="Notas 5 4 2 3" xfId="1205"/>
    <cellStyle name="Notas 5 4 2 3 2" xfId="6812"/>
    <cellStyle name="Notas 5 4 2 4" xfId="1612"/>
    <cellStyle name="Notas 5 4 2 4 2" xfId="7212"/>
    <cellStyle name="Notas 5 4 2 5" xfId="2015"/>
    <cellStyle name="Notas 5 4 2 5 2" xfId="7608"/>
    <cellStyle name="Notas 5 4 2 6" xfId="2421"/>
    <cellStyle name="Notas 5 4 2 6 2" xfId="8006"/>
    <cellStyle name="Notas 5 4 2 7" xfId="2820"/>
    <cellStyle name="Notas 5 4 2 7 2" xfId="8399"/>
    <cellStyle name="Notas 5 4 2 8" xfId="4343"/>
    <cellStyle name="Notas 5 4 2 8 2" xfId="9810"/>
    <cellStyle name="Notas 5 4 2 9" xfId="3908"/>
    <cellStyle name="Notas 5 4 2 9 2" xfId="9403"/>
    <cellStyle name="Notas 5 4 3" xfId="449"/>
    <cellStyle name="Notas 5 4 3 10" xfId="4300"/>
    <cellStyle name="Notas 5 4 3 10 2" xfId="9767"/>
    <cellStyle name="Notas 5 4 3 11" xfId="3223"/>
    <cellStyle name="Notas 5 4 3 11 2" xfId="8760"/>
    <cellStyle name="Notas 5 4 3 12" xfId="5022"/>
    <cellStyle name="Notas 5 4 3 12 2" xfId="10407"/>
    <cellStyle name="Notas 5 4 3 13" xfId="6091"/>
    <cellStyle name="Notas 5 4 3 2" xfId="932"/>
    <cellStyle name="Notas 5 4 3 2 2" xfId="6544"/>
    <cellStyle name="Notas 5 4 3 3" xfId="1337"/>
    <cellStyle name="Notas 5 4 3 3 2" xfId="6944"/>
    <cellStyle name="Notas 5 4 3 4" xfId="1744"/>
    <cellStyle name="Notas 5 4 3 4 2" xfId="7344"/>
    <cellStyle name="Notas 5 4 3 5" xfId="2147"/>
    <cellStyle name="Notas 5 4 3 5 2" xfId="7740"/>
    <cellStyle name="Notas 5 4 3 6" xfId="2553"/>
    <cellStyle name="Notas 5 4 3 6 2" xfId="8137"/>
    <cellStyle name="Notas 5 4 3 7" xfId="2951"/>
    <cellStyle name="Notas 5 4 3 7 2" xfId="8530"/>
    <cellStyle name="Notas 5 4 3 8" xfId="3820"/>
    <cellStyle name="Notas 5 4 3 8 2" xfId="9318"/>
    <cellStyle name="Notas 5 4 3 9" xfId="3440"/>
    <cellStyle name="Notas 5 4 3 9 2" xfId="8961"/>
    <cellStyle name="Notas 5 4 4" xfId="667"/>
    <cellStyle name="Notas 5 4 4 2" xfId="6280"/>
    <cellStyle name="Notas 5 4 5" xfId="1072"/>
    <cellStyle name="Notas 5 4 5 2" xfId="6680"/>
    <cellStyle name="Notas 5 4 6" xfId="1479"/>
    <cellStyle name="Notas 5 4 6 2" xfId="7080"/>
    <cellStyle name="Notas 5 4 7" xfId="1883"/>
    <cellStyle name="Notas 5 4 7 2" xfId="7478"/>
    <cellStyle name="Notas 5 4 8" xfId="2288"/>
    <cellStyle name="Notas 5 4 8 2" xfId="7874"/>
    <cellStyle name="Notas 5 4 9" xfId="2690"/>
    <cellStyle name="Notas 5 4 9 2" xfId="8270"/>
    <cellStyle name="Notas 5 5" xfId="268"/>
    <cellStyle name="Notas 5 5 10" xfId="4704"/>
    <cellStyle name="Notas 5 5 10 2" xfId="10103"/>
    <cellStyle name="Notas 5 5 11" xfId="3307"/>
    <cellStyle name="Notas 5 5 11 2" xfId="8838"/>
    <cellStyle name="Notas 5 5 12" xfId="5247"/>
    <cellStyle name="Notas 5 5 12 2" xfId="10619"/>
    <cellStyle name="Notas 5 5 13" xfId="5916"/>
    <cellStyle name="Notas 5 5 2" xfId="751"/>
    <cellStyle name="Notas 5 5 2 2" xfId="6364"/>
    <cellStyle name="Notas 5 5 3" xfId="1156"/>
    <cellStyle name="Notas 5 5 3 2" xfId="6764"/>
    <cellStyle name="Notas 5 5 4" xfId="1563"/>
    <cellStyle name="Notas 5 5 4 2" xfId="7164"/>
    <cellStyle name="Notas 5 5 5" xfId="1966"/>
    <cellStyle name="Notas 5 5 5 2" xfId="7560"/>
    <cellStyle name="Notas 5 5 6" xfId="2372"/>
    <cellStyle name="Notas 5 5 6 2" xfId="7958"/>
    <cellStyle name="Notas 5 5 7" xfId="2771"/>
    <cellStyle name="Notas 5 5 7 2" xfId="8351"/>
    <cellStyle name="Notas 5 5 8" xfId="4157"/>
    <cellStyle name="Notas 5 5 8 2" xfId="9636"/>
    <cellStyle name="Notas 5 5 9" xfId="4150"/>
    <cellStyle name="Notas 5 5 9 2" xfId="9630"/>
    <cellStyle name="Notas 5 6" xfId="400"/>
    <cellStyle name="Notas 5 6 10" xfId="4393"/>
    <cellStyle name="Notas 5 6 10 2" xfId="9856"/>
    <cellStyle name="Notas 5 6 11" xfId="4822"/>
    <cellStyle name="Notas 5 6 11 2" xfId="10219"/>
    <cellStyle name="Notas 5 6 12" xfId="3608"/>
    <cellStyle name="Notas 5 6 12 2" xfId="9117"/>
    <cellStyle name="Notas 5 6 13" xfId="6043"/>
    <cellStyle name="Notas 5 6 2" xfId="883"/>
    <cellStyle name="Notas 5 6 2 2" xfId="6495"/>
    <cellStyle name="Notas 5 6 3" xfId="1288"/>
    <cellStyle name="Notas 5 6 3 2" xfId="6895"/>
    <cellStyle name="Notas 5 6 4" xfId="1695"/>
    <cellStyle name="Notas 5 6 4 2" xfId="7295"/>
    <cellStyle name="Notas 5 6 5" xfId="2098"/>
    <cellStyle name="Notas 5 6 5 2" xfId="7691"/>
    <cellStyle name="Notas 5 6 6" xfId="2504"/>
    <cellStyle name="Notas 5 6 6 2" xfId="8088"/>
    <cellStyle name="Notas 5 6 7" xfId="2902"/>
    <cellStyle name="Notas 5 6 7 2" xfId="8481"/>
    <cellStyle name="Notas 5 6 8" xfId="3645"/>
    <cellStyle name="Notas 5 6 8 2" xfId="9152"/>
    <cellStyle name="Notas 5 6 9" xfId="4915"/>
    <cellStyle name="Notas 5 6 9 2" xfId="10308"/>
    <cellStyle name="Notas 5 7" xfId="602"/>
    <cellStyle name="Notas 5 7 2" xfId="6216"/>
    <cellStyle name="Notas 5 8" xfId="1007"/>
    <cellStyle name="Notas 5 8 2" xfId="6616"/>
    <cellStyle name="Notas 5 9" xfId="1414"/>
    <cellStyle name="Notas 5 9 2" xfId="7016"/>
    <cellStyle name="Porcentaje 2" xfId="11050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colors>
    <mruColors>
      <color rgb="FFCC0000"/>
      <color rgb="FFFF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</xdr:row>
          <xdr:rowOff>47625</xdr:rowOff>
        </xdr:from>
        <xdr:to>
          <xdr:col>2</xdr:col>
          <xdr:colOff>571500</xdr:colOff>
          <xdr:row>6</xdr:row>
          <xdr:rowOff>28575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G387"/>
  <sheetViews>
    <sheetView showGridLines="0" tabSelected="1" topLeftCell="BN1" zoomScale="80" zoomScaleNormal="80" zoomScaleSheetLayoutView="80" zoomScalePageLayoutView="50" workbookViewId="0">
      <selection activeCell="BV8" sqref="BV8"/>
    </sheetView>
  </sheetViews>
  <sheetFormatPr baseColWidth="10" defaultRowHeight="20.100000000000001" customHeight="1" x14ac:dyDescent="0.25"/>
  <cols>
    <col min="1" max="1" width="11.42578125" style="10"/>
    <col min="2" max="2" width="6.140625" style="80" customWidth="1"/>
    <col min="3" max="3" width="52.5703125" style="81" customWidth="1"/>
    <col min="4" max="15" width="8.42578125" style="10" hidden="1" customWidth="1"/>
    <col min="16" max="16" width="8.42578125" style="45" hidden="1" customWidth="1"/>
    <col min="17" max="28" width="8.42578125" style="17" hidden="1" customWidth="1"/>
    <col min="29" max="30" width="8.42578125" style="37" hidden="1" customWidth="1"/>
    <col min="31" max="41" width="8.42578125" style="10" hidden="1" customWidth="1"/>
    <col min="42" max="42" width="11.5703125" style="10" hidden="1" customWidth="1"/>
    <col min="43" max="43" width="8.7109375" style="10" hidden="1" customWidth="1"/>
    <col min="44" max="44" width="9.85546875" style="10" hidden="1" customWidth="1"/>
    <col min="45" max="55" width="8.7109375" style="10" hidden="1" customWidth="1"/>
    <col min="56" max="58" width="12.28515625" style="10" hidden="1" customWidth="1"/>
    <col min="59" max="65" width="10.5703125" style="10" hidden="1" customWidth="1"/>
    <col min="66" max="81" width="10.5703125" style="10" customWidth="1"/>
    <col min="82" max="82" width="11.7109375" style="10" bestFit="1" customWidth="1"/>
    <col min="83" max="85" width="11.7109375" style="10" customWidth="1"/>
    <col min="86" max="86" width="13.28515625" style="10" customWidth="1"/>
    <col min="87" max="87" width="12.7109375" style="10" bestFit="1" customWidth="1"/>
    <col min="88" max="88" width="9.42578125" style="10" customWidth="1"/>
    <col min="89" max="89" width="11.42578125" style="257"/>
    <col min="90" max="91" width="11.5703125" style="257" bestFit="1" customWidth="1"/>
    <col min="92" max="92" width="12.5703125" style="257" bestFit="1" customWidth="1"/>
    <col min="93" max="93" width="11.42578125" style="257"/>
    <col min="94" max="94" width="11.42578125" style="225"/>
    <col min="95" max="96" width="11.42578125" style="239"/>
    <col min="97" max="111" width="11.42578125" style="225"/>
    <col min="112" max="16384" width="11.42578125" style="10"/>
  </cols>
  <sheetData>
    <row r="2" spans="1:111" ht="20.100000000000001" customHeight="1" x14ac:dyDescent="0.25">
      <c r="AP2" s="10">
        <v>23</v>
      </c>
      <c r="AQ2" s="10">
        <v>24</v>
      </c>
      <c r="AR2" s="10">
        <v>25</v>
      </c>
      <c r="AS2" s="10">
        <v>26</v>
      </c>
      <c r="AT2" s="10">
        <v>27</v>
      </c>
      <c r="AU2" s="10">
        <v>28</v>
      </c>
      <c r="AV2" s="10">
        <v>29</v>
      </c>
      <c r="AW2" s="10">
        <v>30</v>
      </c>
      <c r="AX2" s="10">
        <v>31</v>
      </c>
      <c r="AY2" s="10">
        <v>32</v>
      </c>
      <c r="AZ2" s="10">
        <v>33</v>
      </c>
      <c r="BA2" s="10">
        <v>34</v>
      </c>
      <c r="BB2" s="10">
        <v>36</v>
      </c>
      <c r="BC2" s="10">
        <v>37</v>
      </c>
      <c r="BD2" s="10">
        <v>38</v>
      </c>
      <c r="BE2" s="10">
        <v>39</v>
      </c>
      <c r="BF2" s="10">
        <v>40</v>
      </c>
      <c r="BG2" s="10">
        <v>41</v>
      </c>
      <c r="BH2" s="10">
        <v>42</v>
      </c>
      <c r="BI2" s="10">
        <v>43</v>
      </c>
      <c r="BJ2" s="10">
        <v>44</v>
      </c>
      <c r="BK2" s="10">
        <v>45</v>
      </c>
      <c r="BL2" s="10">
        <v>46</v>
      </c>
      <c r="BM2" s="10">
        <v>47</v>
      </c>
      <c r="BO2" s="10">
        <v>49</v>
      </c>
      <c r="BP2" s="10">
        <v>50</v>
      </c>
      <c r="BQ2" s="10">
        <v>51</v>
      </c>
      <c r="BR2" s="10">
        <v>52</v>
      </c>
      <c r="BS2" s="10">
        <v>53</v>
      </c>
      <c r="BT2" s="10">
        <v>54</v>
      </c>
      <c r="BU2" s="10">
        <v>55</v>
      </c>
      <c r="BV2" s="10">
        <v>56</v>
      </c>
    </row>
    <row r="3" spans="1:111" ht="15.75" customHeight="1" x14ac:dyDescent="0.25">
      <c r="B3" s="1"/>
      <c r="C3" s="2" t="s">
        <v>68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"/>
      <c r="Q3" s="5"/>
      <c r="R3" s="5"/>
      <c r="S3" s="5"/>
      <c r="T3" s="5"/>
      <c r="U3" s="5"/>
      <c r="V3" s="5"/>
      <c r="W3" s="6"/>
      <c r="X3" s="5"/>
      <c r="Y3" s="7"/>
      <c r="Z3" s="5"/>
      <c r="AA3" s="5"/>
      <c r="AB3" s="8"/>
      <c r="AC3" s="9"/>
      <c r="AD3" s="9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</row>
    <row r="4" spans="1:111" ht="18.75" x14ac:dyDescent="0.3">
      <c r="B4" s="11"/>
      <c r="C4" s="12" t="s">
        <v>107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84"/>
      <c r="AF4" s="327"/>
      <c r="AG4" s="328"/>
      <c r="AH4" s="329"/>
      <c r="AI4" s="326"/>
      <c r="AJ4" s="326"/>
      <c r="AK4" s="326"/>
      <c r="AL4" s="326"/>
      <c r="AM4" s="326"/>
      <c r="AN4" s="326"/>
      <c r="AO4" s="326"/>
      <c r="AP4" s="326"/>
      <c r="AQ4" s="326"/>
      <c r="AR4" s="326"/>
      <c r="AS4" s="326"/>
      <c r="AT4" s="326"/>
      <c r="AU4" s="326"/>
      <c r="AV4" s="326"/>
      <c r="AW4" s="326"/>
      <c r="AX4" s="326"/>
      <c r="AY4" s="326"/>
      <c r="AZ4" s="326"/>
      <c r="BA4" s="326"/>
      <c r="BB4" s="326"/>
      <c r="BC4" s="326"/>
      <c r="BD4" s="326"/>
      <c r="BE4" s="326"/>
      <c r="BF4" s="326"/>
      <c r="BG4" s="326"/>
      <c r="BH4" s="326"/>
      <c r="BI4" s="326"/>
      <c r="BJ4" s="326"/>
      <c r="BK4" s="326"/>
      <c r="BL4" s="326"/>
      <c r="BM4" s="326"/>
      <c r="BN4" s="326"/>
      <c r="BO4" s="326"/>
      <c r="BP4" s="326"/>
      <c r="BQ4" s="326"/>
      <c r="BR4" s="326"/>
      <c r="BS4" s="326"/>
      <c r="BT4" s="326"/>
      <c r="BU4" s="326"/>
      <c r="BV4" s="326"/>
      <c r="BW4" s="326"/>
      <c r="BX4" s="326"/>
      <c r="BY4" s="326"/>
      <c r="BZ4" s="326"/>
      <c r="CA4" s="326"/>
      <c r="CB4" s="326"/>
      <c r="CC4" s="326"/>
      <c r="CD4" s="326"/>
      <c r="CE4" s="326"/>
      <c r="CF4" s="326"/>
      <c r="CG4" s="326"/>
      <c r="CH4" s="326"/>
      <c r="CI4" s="326"/>
      <c r="CJ4" s="84"/>
    </row>
    <row r="5" spans="1:111" ht="18.75" x14ac:dyDescent="0.3">
      <c r="B5" s="11"/>
      <c r="C5" s="12" t="s">
        <v>108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4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9"/>
      <c r="AD5" s="9"/>
      <c r="AE5" s="84"/>
      <c r="AF5" s="327"/>
      <c r="AG5" s="328"/>
      <c r="AH5" s="329"/>
      <c r="AI5" s="326"/>
      <c r="AJ5" s="326"/>
      <c r="AK5" s="326"/>
      <c r="AL5" s="326"/>
      <c r="AM5" s="326"/>
      <c r="AN5" s="326"/>
      <c r="AO5" s="326"/>
      <c r="AP5" s="326"/>
      <c r="AQ5" s="326"/>
      <c r="AR5" s="326"/>
      <c r="AS5" s="326"/>
      <c r="AT5" s="326"/>
      <c r="AU5" s="326"/>
      <c r="AV5" s="326"/>
      <c r="AW5" s="326"/>
      <c r="AX5" s="326"/>
      <c r="AY5" s="326"/>
      <c r="AZ5" s="326"/>
      <c r="BA5" s="326"/>
      <c r="BB5" s="326"/>
      <c r="BC5" s="326"/>
      <c r="BD5" s="326"/>
      <c r="BE5" s="326"/>
      <c r="BF5" s="326"/>
      <c r="BG5" s="326"/>
      <c r="BH5" s="326"/>
      <c r="BI5" s="326"/>
      <c r="BJ5" s="326"/>
      <c r="BK5" s="326"/>
      <c r="BL5" s="326"/>
      <c r="BM5" s="326"/>
      <c r="BN5" s="326"/>
      <c r="BO5" s="326"/>
      <c r="BP5" s="326"/>
      <c r="BQ5" s="326"/>
      <c r="BR5" s="326"/>
      <c r="BS5" s="326"/>
      <c r="BT5" s="326"/>
      <c r="BU5" s="326"/>
      <c r="BV5" s="326"/>
      <c r="BW5" s="326"/>
      <c r="BX5" s="326"/>
      <c r="BY5" s="326"/>
      <c r="BZ5" s="326"/>
      <c r="CA5" s="326"/>
      <c r="CB5" s="326"/>
      <c r="CC5" s="326"/>
      <c r="CD5" s="326"/>
      <c r="CE5" s="326"/>
      <c r="CF5" s="326"/>
      <c r="CG5" s="326"/>
      <c r="CH5" s="326"/>
      <c r="CI5" s="326"/>
      <c r="CJ5" s="84"/>
    </row>
    <row r="6" spans="1:111" ht="18.75" x14ac:dyDescent="0.3">
      <c r="B6" s="11"/>
      <c r="C6" s="1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84"/>
      <c r="AF6" s="327"/>
      <c r="AG6" s="328"/>
      <c r="AH6" s="329"/>
      <c r="AI6" s="326"/>
      <c r="AJ6" s="326"/>
      <c r="AK6" s="326"/>
      <c r="AL6" s="326"/>
      <c r="AM6" s="326"/>
      <c r="AN6" s="326"/>
      <c r="AO6" s="326"/>
      <c r="AP6" s="326"/>
      <c r="AQ6" s="326"/>
      <c r="AR6" s="326"/>
      <c r="AS6" s="326"/>
      <c r="AT6" s="326"/>
      <c r="AU6" s="326"/>
      <c r="AV6" s="326"/>
      <c r="AW6" s="326"/>
      <c r="AX6" s="326"/>
      <c r="AY6" s="326"/>
      <c r="AZ6" s="326"/>
      <c r="BA6" s="326"/>
      <c r="BB6" s="326"/>
      <c r="BC6" s="326"/>
      <c r="BD6" s="326"/>
      <c r="BE6" s="326"/>
      <c r="BF6" s="326"/>
      <c r="BG6" s="326"/>
      <c r="BH6" s="326"/>
      <c r="BI6" s="326"/>
      <c r="BJ6" s="326"/>
      <c r="BK6" s="326"/>
      <c r="BL6" s="326"/>
      <c r="BM6" s="326"/>
      <c r="BN6" s="326"/>
      <c r="BO6" s="326"/>
      <c r="BP6" s="326"/>
      <c r="BQ6" s="326"/>
      <c r="BR6" s="326"/>
      <c r="BS6" s="326"/>
      <c r="BT6" s="326"/>
      <c r="BU6" s="326"/>
      <c r="BV6" s="326"/>
      <c r="BW6" s="326"/>
      <c r="BX6" s="326"/>
      <c r="BY6" s="326"/>
      <c r="BZ6" s="326"/>
      <c r="CA6" s="326"/>
      <c r="CB6" s="326"/>
      <c r="CC6" s="326"/>
      <c r="CD6" s="326"/>
      <c r="CE6" s="326"/>
      <c r="CF6" s="326"/>
      <c r="CG6" s="326"/>
      <c r="CH6" s="326"/>
      <c r="CI6" s="326"/>
      <c r="CJ6" s="84"/>
    </row>
    <row r="7" spans="1:111" ht="20.100000000000001" customHeight="1" x14ac:dyDescent="0.25">
      <c r="B7" s="11"/>
      <c r="C7" s="1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84"/>
      <c r="AF7" s="327"/>
      <c r="AG7" s="330"/>
      <c r="AH7" s="330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  <c r="AX7" s="184"/>
      <c r="AY7" s="184"/>
      <c r="AZ7" s="184"/>
      <c r="BA7" s="184"/>
      <c r="BB7" s="184"/>
      <c r="BC7" s="184"/>
      <c r="BD7" s="184"/>
      <c r="BE7" s="184"/>
      <c r="BF7" s="184"/>
      <c r="BG7" s="184"/>
      <c r="BH7" s="184"/>
      <c r="BI7" s="184"/>
      <c r="BJ7" s="184"/>
      <c r="BK7" s="184"/>
      <c r="BL7" s="184"/>
      <c r="BM7" s="184"/>
      <c r="BN7" s="184"/>
      <c r="BO7" s="184"/>
      <c r="BP7" s="184"/>
      <c r="BQ7" s="184"/>
      <c r="BR7" s="184"/>
      <c r="BS7" s="184"/>
      <c r="BT7" s="184"/>
      <c r="BU7" s="184"/>
      <c r="BV7" s="184"/>
      <c r="BW7" s="184"/>
      <c r="BX7" s="184"/>
      <c r="BY7" s="184"/>
      <c r="BZ7" s="184"/>
      <c r="CA7" s="184"/>
      <c r="CB7" s="184"/>
      <c r="CC7" s="184"/>
      <c r="CD7" s="184"/>
      <c r="CE7" s="184"/>
      <c r="CF7" s="184"/>
      <c r="CG7" s="184"/>
      <c r="CH7" s="184"/>
      <c r="CI7" s="184"/>
      <c r="CJ7" s="84"/>
    </row>
    <row r="8" spans="1:111" ht="30.75" customHeight="1" thickBot="1" x14ac:dyDescent="0.4">
      <c r="B8" s="289" t="s">
        <v>0</v>
      </c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89"/>
      <c r="AD8" s="289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</row>
    <row r="9" spans="1:111" ht="29.25" customHeight="1" x14ac:dyDescent="0.2">
      <c r="B9" s="548" t="s">
        <v>1</v>
      </c>
      <c r="C9" s="549"/>
      <c r="D9" s="548">
        <v>2009</v>
      </c>
      <c r="E9" s="564"/>
      <c r="F9" s="564"/>
      <c r="G9" s="564"/>
      <c r="H9" s="564"/>
      <c r="I9" s="564"/>
      <c r="J9" s="564"/>
      <c r="K9" s="564"/>
      <c r="L9" s="564"/>
      <c r="M9" s="564"/>
      <c r="N9" s="564"/>
      <c r="O9" s="549"/>
      <c r="P9" s="558" t="s">
        <v>69</v>
      </c>
      <c r="Q9" s="528">
        <v>2010</v>
      </c>
      <c r="R9" s="529"/>
      <c r="S9" s="529"/>
      <c r="T9" s="529"/>
      <c r="U9" s="529"/>
      <c r="V9" s="529"/>
      <c r="W9" s="529"/>
      <c r="X9" s="529"/>
      <c r="Y9" s="529"/>
      <c r="Z9" s="529"/>
      <c r="AA9" s="529"/>
      <c r="AB9" s="530"/>
      <c r="AC9" s="568" t="s">
        <v>70</v>
      </c>
      <c r="AD9" s="528">
        <v>2011</v>
      </c>
      <c r="AE9" s="529"/>
      <c r="AF9" s="529"/>
      <c r="AG9" s="529"/>
      <c r="AH9" s="529"/>
      <c r="AI9" s="529"/>
      <c r="AJ9" s="529"/>
      <c r="AK9" s="529"/>
      <c r="AL9" s="529"/>
      <c r="AM9" s="529"/>
      <c r="AN9" s="529"/>
      <c r="AO9" s="530"/>
      <c r="AP9" s="528">
        <v>2012</v>
      </c>
      <c r="AQ9" s="529"/>
      <c r="AR9" s="529"/>
      <c r="AS9" s="529"/>
      <c r="AT9" s="529"/>
      <c r="AU9" s="529"/>
      <c r="AV9" s="529"/>
      <c r="AW9" s="529"/>
      <c r="AX9" s="529"/>
      <c r="AY9" s="529"/>
      <c r="AZ9" s="529"/>
      <c r="BA9" s="530"/>
      <c r="BB9" s="528">
        <v>2013</v>
      </c>
      <c r="BC9" s="529"/>
      <c r="BD9" s="529"/>
      <c r="BE9" s="529"/>
      <c r="BF9" s="529"/>
      <c r="BG9" s="529"/>
      <c r="BH9" s="529"/>
      <c r="BI9" s="529"/>
      <c r="BJ9" s="529"/>
      <c r="BK9" s="529"/>
      <c r="BL9" s="529"/>
      <c r="BM9" s="529"/>
      <c r="BN9" s="537" t="s">
        <v>173</v>
      </c>
      <c r="BO9" s="528">
        <v>2014</v>
      </c>
      <c r="BP9" s="529"/>
      <c r="BQ9" s="529"/>
      <c r="BR9" s="529"/>
      <c r="BS9" s="529"/>
      <c r="BT9" s="529"/>
      <c r="BU9" s="529"/>
      <c r="BV9" s="529"/>
      <c r="BW9" s="529"/>
      <c r="BX9" s="529"/>
      <c r="BY9" s="529"/>
      <c r="BZ9" s="530"/>
      <c r="CA9" s="528">
        <v>2015</v>
      </c>
      <c r="CB9" s="529"/>
      <c r="CC9" s="529"/>
      <c r="CD9" s="529"/>
      <c r="CE9" s="529"/>
      <c r="CF9" s="529"/>
      <c r="CG9" s="525" t="s">
        <v>80</v>
      </c>
      <c r="CH9" s="526"/>
      <c r="CI9" s="527"/>
      <c r="CJ9" s="175" t="s">
        <v>81</v>
      </c>
    </row>
    <row r="10" spans="1:111" ht="18.75" customHeight="1" thickBot="1" x14ac:dyDescent="0.25">
      <c r="B10" s="550"/>
      <c r="C10" s="551"/>
      <c r="D10" s="550"/>
      <c r="E10" s="565"/>
      <c r="F10" s="565"/>
      <c r="G10" s="565"/>
      <c r="H10" s="565"/>
      <c r="I10" s="565"/>
      <c r="J10" s="565"/>
      <c r="K10" s="565"/>
      <c r="L10" s="565"/>
      <c r="M10" s="565"/>
      <c r="N10" s="565"/>
      <c r="O10" s="551"/>
      <c r="P10" s="559"/>
      <c r="Q10" s="531"/>
      <c r="R10" s="532"/>
      <c r="S10" s="532"/>
      <c r="T10" s="532"/>
      <c r="U10" s="532"/>
      <c r="V10" s="532"/>
      <c r="W10" s="532"/>
      <c r="X10" s="532"/>
      <c r="Y10" s="532"/>
      <c r="Z10" s="532"/>
      <c r="AA10" s="532"/>
      <c r="AB10" s="533"/>
      <c r="AC10" s="569"/>
      <c r="AD10" s="531"/>
      <c r="AE10" s="532"/>
      <c r="AF10" s="532"/>
      <c r="AG10" s="532"/>
      <c r="AH10" s="532"/>
      <c r="AI10" s="532"/>
      <c r="AJ10" s="532"/>
      <c r="AK10" s="532"/>
      <c r="AL10" s="532"/>
      <c r="AM10" s="532"/>
      <c r="AN10" s="532"/>
      <c r="AO10" s="533"/>
      <c r="AP10" s="531"/>
      <c r="AQ10" s="532"/>
      <c r="AR10" s="532"/>
      <c r="AS10" s="532"/>
      <c r="AT10" s="532"/>
      <c r="AU10" s="532"/>
      <c r="AV10" s="532"/>
      <c r="AW10" s="532"/>
      <c r="AX10" s="532"/>
      <c r="AY10" s="532"/>
      <c r="AZ10" s="532"/>
      <c r="BA10" s="533"/>
      <c r="BB10" s="531"/>
      <c r="BC10" s="532"/>
      <c r="BD10" s="532"/>
      <c r="BE10" s="532"/>
      <c r="BF10" s="532"/>
      <c r="BG10" s="532"/>
      <c r="BH10" s="532"/>
      <c r="BI10" s="532"/>
      <c r="BJ10" s="532"/>
      <c r="BK10" s="532"/>
      <c r="BL10" s="532"/>
      <c r="BM10" s="532"/>
      <c r="BN10" s="538"/>
      <c r="BO10" s="531"/>
      <c r="BP10" s="532"/>
      <c r="BQ10" s="532"/>
      <c r="BR10" s="532"/>
      <c r="BS10" s="532"/>
      <c r="BT10" s="532"/>
      <c r="BU10" s="532"/>
      <c r="BV10" s="532"/>
      <c r="BW10" s="532"/>
      <c r="BX10" s="532"/>
      <c r="BY10" s="532"/>
      <c r="BZ10" s="533"/>
      <c r="CA10" s="531"/>
      <c r="CB10" s="532"/>
      <c r="CC10" s="532"/>
      <c r="CD10" s="532"/>
      <c r="CE10" s="532"/>
      <c r="CF10" s="532"/>
      <c r="CG10" s="534" t="s">
        <v>186</v>
      </c>
      <c r="CH10" s="535"/>
      <c r="CI10" s="536"/>
      <c r="CJ10" s="540" t="s">
        <v>168</v>
      </c>
    </row>
    <row r="11" spans="1:111" s="17" customFormat="1" ht="21" customHeight="1" thickBot="1" x14ac:dyDescent="0.3">
      <c r="B11" s="552"/>
      <c r="C11" s="553"/>
      <c r="D11" s="14" t="s">
        <v>2</v>
      </c>
      <c r="E11" s="15" t="s">
        <v>3</v>
      </c>
      <c r="F11" s="15" t="s">
        <v>4</v>
      </c>
      <c r="G11" s="15" t="s">
        <v>5</v>
      </c>
      <c r="H11" s="15" t="s">
        <v>6</v>
      </c>
      <c r="I11" s="15" t="s">
        <v>7</v>
      </c>
      <c r="J11" s="15" t="s">
        <v>43</v>
      </c>
      <c r="K11" s="15" t="s">
        <v>44</v>
      </c>
      <c r="L11" s="15" t="s">
        <v>45</v>
      </c>
      <c r="M11" s="15" t="s">
        <v>65</v>
      </c>
      <c r="N11" s="15" t="s">
        <v>66</v>
      </c>
      <c r="O11" s="15" t="s">
        <v>67</v>
      </c>
      <c r="P11" s="560"/>
      <c r="Q11" s="14" t="s">
        <v>2</v>
      </c>
      <c r="R11" s="15" t="s">
        <v>3</v>
      </c>
      <c r="S11" s="15" t="s">
        <v>4</v>
      </c>
      <c r="T11" s="15" t="s">
        <v>5</v>
      </c>
      <c r="U11" s="15" t="s">
        <v>6</v>
      </c>
      <c r="V11" s="15" t="s">
        <v>7</v>
      </c>
      <c r="W11" s="15" t="s">
        <v>43</v>
      </c>
      <c r="X11" s="15" t="s">
        <v>44</v>
      </c>
      <c r="Y11" s="15" t="s">
        <v>45</v>
      </c>
      <c r="Z11" s="15" t="s">
        <v>65</v>
      </c>
      <c r="AA11" s="15" t="s">
        <v>66</v>
      </c>
      <c r="AB11" s="16" t="s">
        <v>67</v>
      </c>
      <c r="AC11" s="570"/>
      <c r="AD11" s="14" t="s">
        <v>2</v>
      </c>
      <c r="AE11" s="15" t="s">
        <v>3</v>
      </c>
      <c r="AF11" s="15" t="s">
        <v>4</v>
      </c>
      <c r="AG11" s="15" t="s">
        <v>5</v>
      </c>
      <c r="AH11" s="15" t="s">
        <v>6</v>
      </c>
      <c r="AI11" s="15" t="s">
        <v>7</v>
      </c>
      <c r="AJ11" s="15" t="s">
        <v>43</v>
      </c>
      <c r="AK11" s="15" t="s">
        <v>44</v>
      </c>
      <c r="AL11" s="15" t="s">
        <v>45</v>
      </c>
      <c r="AM11" s="15" t="s">
        <v>65</v>
      </c>
      <c r="AN11" s="15" t="s">
        <v>66</v>
      </c>
      <c r="AO11" s="15" t="s">
        <v>67</v>
      </c>
      <c r="AP11" s="14" t="s">
        <v>2</v>
      </c>
      <c r="AQ11" s="15" t="s">
        <v>3</v>
      </c>
      <c r="AR11" s="15" t="s">
        <v>4</v>
      </c>
      <c r="AS11" s="15" t="s">
        <v>5</v>
      </c>
      <c r="AT11" s="15" t="s">
        <v>6</v>
      </c>
      <c r="AU11" s="15" t="s">
        <v>7</v>
      </c>
      <c r="AV11" s="15" t="s">
        <v>43</v>
      </c>
      <c r="AW11" s="15" t="s">
        <v>44</v>
      </c>
      <c r="AX11" s="15" t="s">
        <v>45</v>
      </c>
      <c r="AY11" s="15" t="s">
        <v>65</v>
      </c>
      <c r="AZ11" s="15" t="s">
        <v>66</v>
      </c>
      <c r="BA11" s="16" t="s">
        <v>67</v>
      </c>
      <c r="BB11" s="15" t="s">
        <v>2</v>
      </c>
      <c r="BC11" s="15" t="s">
        <v>3</v>
      </c>
      <c r="BD11" s="15" t="s">
        <v>4</v>
      </c>
      <c r="BE11" s="15" t="s">
        <v>5</v>
      </c>
      <c r="BF11" s="15" t="s">
        <v>6</v>
      </c>
      <c r="BG11" s="15" t="s">
        <v>7</v>
      </c>
      <c r="BH11" s="15" t="s">
        <v>43</v>
      </c>
      <c r="BI11" s="15" t="s">
        <v>44</v>
      </c>
      <c r="BJ11" s="15" t="s">
        <v>45</v>
      </c>
      <c r="BK11" s="15" t="s">
        <v>65</v>
      </c>
      <c r="BL11" s="15" t="s">
        <v>66</v>
      </c>
      <c r="BM11" s="15" t="s">
        <v>67</v>
      </c>
      <c r="BN11" s="539"/>
      <c r="BO11" s="14" t="s">
        <v>2</v>
      </c>
      <c r="BP11" s="15" t="s">
        <v>3</v>
      </c>
      <c r="BQ11" s="15" t="s">
        <v>4</v>
      </c>
      <c r="BR11" s="15" t="s">
        <v>5</v>
      </c>
      <c r="BS11" s="15" t="s">
        <v>6</v>
      </c>
      <c r="BT11" s="15" t="s">
        <v>7</v>
      </c>
      <c r="BU11" s="15" t="s">
        <v>43</v>
      </c>
      <c r="BV11" s="15" t="s">
        <v>44</v>
      </c>
      <c r="BW11" s="15" t="s">
        <v>45</v>
      </c>
      <c r="BX11" s="15" t="s">
        <v>65</v>
      </c>
      <c r="BY11" s="15" t="s">
        <v>66</v>
      </c>
      <c r="BZ11" s="16" t="s">
        <v>67</v>
      </c>
      <c r="CA11" s="15" t="s">
        <v>2</v>
      </c>
      <c r="CB11" s="15" t="s">
        <v>3</v>
      </c>
      <c r="CC11" s="15" t="s">
        <v>4</v>
      </c>
      <c r="CD11" s="15" t="s">
        <v>5</v>
      </c>
      <c r="CE11" s="15" t="s">
        <v>6</v>
      </c>
      <c r="CF11" s="16" t="s">
        <v>7</v>
      </c>
      <c r="CG11" s="524">
        <v>2013</v>
      </c>
      <c r="CH11" s="387">
        <v>2014</v>
      </c>
      <c r="CI11" s="387">
        <v>2015</v>
      </c>
      <c r="CJ11" s="541"/>
      <c r="CK11" s="258"/>
      <c r="CL11" s="258"/>
      <c r="CM11" s="258"/>
      <c r="CN11" s="258"/>
      <c r="CO11" s="258"/>
      <c r="CP11" s="226"/>
      <c r="CQ11" s="240"/>
      <c r="CR11" s="240"/>
      <c r="CS11" s="226"/>
      <c r="CT11" s="226"/>
      <c r="CU11" s="226"/>
      <c r="CV11" s="226"/>
      <c r="CW11" s="226"/>
      <c r="CX11" s="226"/>
      <c r="CY11" s="226"/>
      <c r="CZ11" s="226"/>
      <c r="DA11" s="226"/>
      <c r="DB11" s="226"/>
      <c r="DC11" s="226"/>
      <c r="DD11" s="226"/>
      <c r="DE11" s="226"/>
      <c r="DF11" s="226"/>
      <c r="DG11" s="226"/>
    </row>
    <row r="12" spans="1:111" s="18" customFormat="1" ht="20.100000000000001" customHeight="1" thickBot="1" x14ac:dyDescent="0.3">
      <c r="B12" s="370" t="s">
        <v>133</v>
      </c>
      <c r="C12" s="370"/>
      <c r="D12" s="370"/>
      <c r="E12" s="370"/>
      <c r="F12" s="370"/>
      <c r="G12" s="371"/>
      <c r="H12" s="371"/>
      <c r="I12" s="371"/>
      <c r="J12" s="371"/>
      <c r="K12" s="371"/>
      <c r="L12" s="371"/>
      <c r="M12" s="371"/>
      <c r="N12" s="371"/>
      <c r="O12" s="371"/>
      <c r="P12" s="372"/>
      <c r="Q12" s="110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428"/>
      <c r="BY12" s="111"/>
      <c r="BZ12" s="111"/>
      <c r="CA12" s="111"/>
      <c r="CB12" s="111"/>
      <c r="CC12" s="111"/>
      <c r="CD12" s="111"/>
      <c r="CE12" s="111"/>
      <c r="CF12" s="111"/>
      <c r="CG12" s="111"/>
      <c r="CH12" s="111"/>
      <c r="CI12" s="111"/>
      <c r="CJ12" s="160"/>
      <c r="CK12" s="259"/>
      <c r="CL12" s="259"/>
      <c r="CM12" s="259"/>
      <c r="CN12" s="259"/>
      <c r="CO12" s="259"/>
      <c r="CP12" s="227"/>
      <c r="CQ12" s="241"/>
      <c r="CR12" s="241"/>
      <c r="CS12" s="227"/>
      <c r="CT12" s="227"/>
      <c r="CU12" s="227"/>
      <c r="CV12" s="227"/>
      <c r="CW12" s="227"/>
      <c r="CX12" s="227"/>
      <c r="CY12" s="227"/>
      <c r="CZ12" s="227"/>
      <c r="DA12" s="227"/>
      <c r="DB12" s="227"/>
      <c r="DC12" s="227"/>
      <c r="DD12" s="227"/>
      <c r="DE12" s="227"/>
      <c r="DF12" s="227"/>
      <c r="DG12" s="227"/>
    </row>
    <row r="13" spans="1:111" s="18" customFormat="1" ht="20.100000000000001" customHeight="1" thickBot="1" x14ac:dyDescent="0.3">
      <c r="B13" s="354"/>
      <c r="C13" s="355" t="s">
        <v>111</v>
      </c>
      <c r="D13" s="356">
        <f t="shared" ref="D13:AI13" si="0">+D15+D48+D78+D81</f>
        <v>15864.74581247875</v>
      </c>
      <c r="E13" s="357">
        <f t="shared" si="0"/>
        <v>14740.9462237226</v>
      </c>
      <c r="F13" s="357">
        <f t="shared" si="0"/>
        <v>14671.853613287392</v>
      </c>
      <c r="G13" s="357">
        <f t="shared" si="0"/>
        <v>15163.046998066322</v>
      </c>
      <c r="H13" s="357">
        <f t="shared" si="0"/>
        <v>16005.245932739139</v>
      </c>
      <c r="I13" s="357">
        <f t="shared" si="0"/>
        <v>14368.646591289304</v>
      </c>
      <c r="J13" s="357">
        <f t="shared" si="0"/>
        <v>14840.306017214401</v>
      </c>
      <c r="K13" s="357">
        <f t="shared" si="0"/>
        <v>13295.259415153674</v>
      </c>
      <c r="L13" s="357">
        <f t="shared" si="0"/>
        <v>15220.509494555294</v>
      </c>
      <c r="M13" s="357">
        <f t="shared" si="0"/>
        <v>17083.344943305699</v>
      </c>
      <c r="N13" s="357">
        <f t="shared" si="0"/>
        <v>17023.068159368395</v>
      </c>
      <c r="O13" s="358">
        <f t="shared" si="0"/>
        <v>19079.835996027501</v>
      </c>
      <c r="P13" s="357">
        <f t="shared" si="0"/>
        <v>187356.80918720842</v>
      </c>
      <c r="Q13" s="356">
        <f t="shared" si="0"/>
        <v>14707.962302311997</v>
      </c>
      <c r="R13" s="357">
        <f t="shared" si="0"/>
        <v>14142.311570270427</v>
      </c>
      <c r="S13" s="357">
        <f t="shared" si="0"/>
        <v>16193.460904172993</v>
      </c>
      <c r="T13" s="357">
        <f t="shared" si="0"/>
        <v>20088.618442206316</v>
      </c>
      <c r="U13" s="357">
        <f t="shared" si="0"/>
        <v>17138.278299739384</v>
      </c>
      <c r="V13" s="357">
        <f t="shared" si="0"/>
        <v>17906.742261258332</v>
      </c>
      <c r="W13" s="357">
        <f t="shared" si="0"/>
        <v>17816.578630998629</v>
      </c>
      <c r="X13" s="357">
        <f t="shared" si="0"/>
        <v>17424.151441783702</v>
      </c>
      <c r="Y13" s="357">
        <f t="shared" si="0"/>
        <v>16881.937903184698</v>
      </c>
      <c r="Z13" s="357">
        <f t="shared" si="0"/>
        <v>18263.103666037299</v>
      </c>
      <c r="AA13" s="357">
        <f t="shared" si="0"/>
        <v>17016.311198288826</v>
      </c>
      <c r="AB13" s="358">
        <f t="shared" si="0"/>
        <v>23096.912846880234</v>
      </c>
      <c r="AC13" s="357">
        <f t="shared" si="0"/>
        <v>210676.36945713282</v>
      </c>
      <c r="AD13" s="356">
        <f t="shared" si="0"/>
        <v>16481.669306069482</v>
      </c>
      <c r="AE13" s="357">
        <f t="shared" si="0"/>
        <v>16311.276628068785</v>
      </c>
      <c r="AF13" s="357">
        <f t="shared" si="0"/>
        <v>18140.94589547428</v>
      </c>
      <c r="AG13" s="357">
        <f t="shared" si="0"/>
        <v>23926.030260206506</v>
      </c>
      <c r="AH13" s="357">
        <f t="shared" si="0"/>
        <v>27669.094505295816</v>
      </c>
      <c r="AI13" s="357">
        <f t="shared" si="0"/>
        <v>21735.0005713012</v>
      </c>
      <c r="AJ13" s="357">
        <f t="shared" ref="AJ13:BM13" si="1">+AJ15+AJ48+AJ78+AJ81</f>
        <v>27301.821160100291</v>
      </c>
      <c r="AK13" s="357">
        <f t="shared" si="1"/>
        <v>23114.322819855308</v>
      </c>
      <c r="AL13" s="357">
        <f t="shared" si="1"/>
        <v>25196.624163185603</v>
      </c>
      <c r="AM13" s="357">
        <f t="shared" si="1"/>
        <v>22756.122049327198</v>
      </c>
      <c r="AN13" s="357">
        <f t="shared" si="1"/>
        <v>24540.173137069101</v>
      </c>
      <c r="AO13" s="358">
        <f t="shared" si="1"/>
        <v>29291.853973067002</v>
      </c>
      <c r="AP13" s="357">
        <f t="shared" si="1"/>
        <v>24131.414139582601</v>
      </c>
      <c r="AQ13" s="357">
        <f t="shared" si="1"/>
        <v>21919.170035338801</v>
      </c>
      <c r="AR13" s="357">
        <f t="shared" si="1"/>
        <v>26860.534272804805</v>
      </c>
      <c r="AS13" s="357">
        <f t="shared" si="1"/>
        <v>24440.679022060802</v>
      </c>
      <c r="AT13" s="357">
        <f t="shared" si="1"/>
        <v>33304.949784652403</v>
      </c>
      <c r="AU13" s="357">
        <f t="shared" si="1"/>
        <v>25942.282149408795</v>
      </c>
      <c r="AV13" s="357">
        <f t="shared" si="1"/>
        <v>31211.9406365592</v>
      </c>
      <c r="AW13" s="357">
        <f t="shared" si="1"/>
        <v>28449.051395734201</v>
      </c>
      <c r="AX13" s="357">
        <f t="shared" si="1"/>
        <v>24420.689261416544</v>
      </c>
      <c r="AY13" s="357">
        <f t="shared" si="1"/>
        <v>34172.736796450998</v>
      </c>
      <c r="AZ13" s="357">
        <f t="shared" si="1"/>
        <v>26407.678183424596</v>
      </c>
      <c r="BA13" s="357">
        <f t="shared" si="1"/>
        <v>27644.346034338803</v>
      </c>
      <c r="BB13" s="356">
        <f t="shared" si="1"/>
        <v>29873.431083504602</v>
      </c>
      <c r="BC13" s="357">
        <f t="shared" si="1"/>
        <v>23437.932691301205</v>
      </c>
      <c r="BD13" s="357">
        <f t="shared" si="1"/>
        <v>26864.394642345196</v>
      </c>
      <c r="BE13" s="357">
        <f t="shared" si="1"/>
        <v>33828.627824592251</v>
      </c>
      <c r="BF13" s="357">
        <f t="shared" si="1"/>
        <v>33689.855701764791</v>
      </c>
      <c r="BG13" s="357">
        <f t="shared" si="1"/>
        <v>33138.307871235993</v>
      </c>
      <c r="BH13" s="357">
        <f t="shared" si="1"/>
        <v>37192.178983102567</v>
      </c>
      <c r="BI13" s="357">
        <f t="shared" si="1"/>
        <v>33876.868986737798</v>
      </c>
      <c r="BJ13" s="357">
        <f t="shared" si="1"/>
        <v>30351.9239415952</v>
      </c>
      <c r="BK13" s="357">
        <f t="shared" si="1"/>
        <v>33964.238761865599</v>
      </c>
      <c r="BL13" s="357">
        <f t="shared" si="1"/>
        <v>33329.385849707993</v>
      </c>
      <c r="BM13" s="357">
        <f t="shared" si="1"/>
        <v>39360.418959994706</v>
      </c>
      <c r="BN13" s="494">
        <f>SUM(BB13:BM13)</f>
        <v>388907.56529774785</v>
      </c>
      <c r="BO13" s="357">
        <f t="shared" ref="BO13:CF13" si="2">+BO15+BO48+BO78+BO81</f>
        <v>38449.323481954794</v>
      </c>
      <c r="BP13" s="357">
        <f t="shared" si="2"/>
        <v>30850.744574973203</v>
      </c>
      <c r="BQ13" s="357">
        <f t="shared" si="2"/>
        <v>34307.482558024793</v>
      </c>
      <c r="BR13" s="357">
        <f t="shared" si="2"/>
        <v>39453.26258927639</v>
      </c>
      <c r="BS13" s="357">
        <f t="shared" si="2"/>
        <v>39711.23500824879</v>
      </c>
      <c r="BT13" s="357">
        <f t="shared" si="2"/>
        <v>34724.050935342602</v>
      </c>
      <c r="BU13" s="357">
        <f t="shared" si="2"/>
        <v>44447.977237269602</v>
      </c>
      <c r="BV13" s="357">
        <f t="shared" si="2"/>
        <v>34744.720174825794</v>
      </c>
      <c r="BW13" s="357">
        <f t="shared" si="2"/>
        <v>34969.441655805596</v>
      </c>
      <c r="BX13" s="357">
        <f t="shared" si="2"/>
        <v>39922.164396643006</v>
      </c>
      <c r="BY13" s="357">
        <f t="shared" si="2"/>
        <v>31544.272569643603</v>
      </c>
      <c r="BZ13" s="357">
        <f t="shared" si="2"/>
        <v>45996.881500293406</v>
      </c>
      <c r="CA13" s="356">
        <f t="shared" si="2"/>
        <v>37185.348018074808</v>
      </c>
      <c r="CB13" s="357">
        <f t="shared" si="2"/>
        <v>31938.432963621795</v>
      </c>
      <c r="CC13" s="357">
        <f t="shared" si="2"/>
        <v>35896.376307559207</v>
      </c>
      <c r="CD13" s="357">
        <f t="shared" si="2"/>
        <v>44613.640188923397</v>
      </c>
      <c r="CE13" s="357">
        <f t="shared" si="2"/>
        <v>37478.276447491189</v>
      </c>
      <c r="CF13" s="358">
        <f t="shared" si="2"/>
        <v>39223.599288372578</v>
      </c>
      <c r="CG13" s="437">
        <f>SUM($BB13:$BG13)</f>
        <v>180832.54981474404</v>
      </c>
      <c r="CH13" s="437">
        <f>SUM($BO13:$BT13)</f>
        <v>217496.09914782055</v>
      </c>
      <c r="CI13" s="438">
        <f>SUM($CA13:$CF13)</f>
        <v>226335.673214043</v>
      </c>
      <c r="CJ13" s="342"/>
      <c r="CK13" s="259"/>
      <c r="CL13" s="259"/>
      <c r="CM13" s="259"/>
      <c r="CN13" s="259"/>
      <c r="CO13" s="259"/>
      <c r="CP13" s="227"/>
      <c r="CQ13" s="241"/>
      <c r="CR13" s="241"/>
      <c r="CS13" s="227"/>
      <c r="CT13" s="227"/>
      <c r="CU13" s="227"/>
      <c r="CV13" s="227"/>
      <c r="CW13" s="227"/>
      <c r="CX13" s="227"/>
      <c r="CY13" s="227"/>
      <c r="CZ13" s="227"/>
      <c r="DA13" s="227"/>
      <c r="DB13" s="227"/>
      <c r="DC13" s="227"/>
      <c r="DD13" s="227"/>
      <c r="DE13" s="227"/>
      <c r="DF13" s="227"/>
      <c r="DG13" s="227"/>
    </row>
    <row r="14" spans="1:111" s="18" customFormat="1" ht="20.100000000000001" customHeight="1" x14ac:dyDescent="0.3">
      <c r="B14" s="128" t="s">
        <v>64</v>
      </c>
      <c r="C14" s="29"/>
      <c r="D14" s="19"/>
      <c r="E14" s="20"/>
      <c r="F14" s="20"/>
      <c r="G14" s="112"/>
      <c r="H14" s="112"/>
      <c r="I14" s="112"/>
      <c r="J14" s="112"/>
      <c r="K14" s="112"/>
      <c r="L14" s="112"/>
      <c r="M14" s="112"/>
      <c r="N14" s="112"/>
      <c r="O14" s="112"/>
      <c r="P14" s="21"/>
      <c r="Q14" s="436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1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10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103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393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103"/>
      <c r="CA14" s="22"/>
      <c r="CB14" s="160"/>
      <c r="CC14" s="160"/>
      <c r="CD14" s="160"/>
      <c r="CE14" s="160"/>
      <c r="CF14" s="103"/>
      <c r="CG14" s="22"/>
      <c r="CH14" s="22"/>
      <c r="CI14" s="103"/>
      <c r="CJ14" s="393"/>
      <c r="CK14" s="259"/>
      <c r="CL14" s="259"/>
      <c r="CM14" s="259"/>
      <c r="CN14" s="259"/>
      <c r="CO14" s="259"/>
      <c r="CP14" s="227"/>
      <c r="CQ14" s="241"/>
      <c r="CR14" s="241"/>
      <c r="CS14" s="227"/>
      <c r="CT14" s="227"/>
      <c r="CU14" s="227"/>
      <c r="CV14" s="227"/>
      <c r="CW14" s="227"/>
      <c r="CX14" s="227"/>
      <c r="CY14" s="227"/>
      <c r="CZ14" s="227"/>
      <c r="DA14" s="227"/>
      <c r="DB14" s="227"/>
      <c r="DC14" s="227"/>
      <c r="DD14" s="227"/>
      <c r="DE14" s="227"/>
      <c r="DF14" s="227"/>
      <c r="DG14" s="227"/>
    </row>
    <row r="15" spans="1:111" ht="20.100000000000001" customHeight="1" thickBot="1" x14ac:dyDescent="0.3">
      <c r="B15" s="544" t="s">
        <v>49</v>
      </c>
      <c r="C15" s="545"/>
      <c r="D15" s="24">
        <f t="shared" ref="D15:AI15" si="3">SUM(D16:D46)</f>
        <v>10537.58750037</v>
      </c>
      <c r="E15" s="24">
        <f t="shared" si="3"/>
        <v>10256.697276130004</v>
      </c>
      <c r="F15" s="24">
        <f t="shared" si="3"/>
        <v>9417.4097011500016</v>
      </c>
      <c r="G15" s="24">
        <f t="shared" si="3"/>
        <v>10640.481769879998</v>
      </c>
      <c r="H15" s="24">
        <f t="shared" si="3"/>
        <v>11128.434762000006</v>
      </c>
      <c r="I15" s="24">
        <f t="shared" si="3"/>
        <v>9618.956129619999</v>
      </c>
      <c r="J15" s="24">
        <f t="shared" si="3"/>
        <v>10522.13518497</v>
      </c>
      <c r="K15" s="24">
        <f t="shared" si="3"/>
        <v>8591.8337778700006</v>
      </c>
      <c r="L15" s="24">
        <f t="shared" si="3"/>
        <v>10513.5065608</v>
      </c>
      <c r="M15" s="24">
        <f t="shared" si="3"/>
        <v>11950.769073199999</v>
      </c>
      <c r="N15" s="24">
        <f t="shared" si="3"/>
        <v>11522.740315580002</v>
      </c>
      <c r="O15" s="24">
        <f t="shared" si="3"/>
        <v>13719.422938149997</v>
      </c>
      <c r="P15" s="23">
        <f t="shared" si="3"/>
        <v>128419.97497971996</v>
      </c>
      <c r="Q15" s="24">
        <f t="shared" si="3"/>
        <v>10721.630982730001</v>
      </c>
      <c r="R15" s="24">
        <f t="shared" si="3"/>
        <v>10214.484355260001</v>
      </c>
      <c r="S15" s="24">
        <f t="shared" si="3"/>
        <v>11562.90316552</v>
      </c>
      <c r="T15" s="24">
        <f t="shared" si="3"/>
        <v>14321.4275244</v>
      </c>
      <c r="U15" s="24">
        <f t="shared" si="3"/>
        <v>11230.714507130002</v>
      </c>
      <c r="V15" s="24">
        <f t="shared" si="3"/>
        <v>12331.049738069998</v>
      </c>
      <c r="W15" s="24">
        <f t="shared" si="3"/>
        <v>12707.30990493</v>
      </c>
      <c r="X15" s="24">
        <f t="shared" si="3"/>
        <v>12929.124021630003</v>
      </c>
      <c r="Y15" s="24">
        <f t="shared" si="3"/>
        <v>12420.606242770002</v>
      </c>
      <c r="Z15" s="24">
        <f t="shared" si="3"/>
        <v>12978.84814034</v>
      </c>
      <c r="AA15" s="24">
        <f t="shared" si="3"/>
        <v>12235.649977460002</v>
      </c>
      <c r="AB15" s="24">
        <f t="shared" si="3"/>
        <v>14437.42507542</v>
      </c>
      <c r="AC15" s="23">
        <f t="shared" si="3"/>
        <v>148091.17362566001</v>
      </c>
      <c r="AD15" s="24">
        <f t="shared" si="3"/>
        <v>12464.02314182</v>
      </c>
      <c r="AE15" s="24">
        <f t="shared" si="3"/>
        <v>12545.745553269999</v>
      </c>
      <c r="AF15" s="24">
        <f t="shared" si="3"/>
        <v>13519.089911270001</v>
      </c>
      <c r="AG15" s="24">
        <f t="shared" si="3"/>
        <v>18838.026078480005</v>
      </c>
      <c r="AH15" s="24">
        <f t="shared" si="3"/>
        <v>20679.88169618999</v>
      </c>
      <c r="AI15" s="24">
        <f t="shared" si="3"/>
        <v>16418.511232060002</v>
      </c>
      <c r="AJ15" s="24">
        <f t="shared" ref="AJ15:BM15" si="4">SUM(AJ16:AJ46)</f>
        <v>20964.981831190002</v>
      </c>
      <c r="AK15" s="24">
        <f t="shared" si="4"/>
        <v>17557.482640440001</v>
      </c>
      <c r="AL15" s="24">
        <f t="shared" si="4"/>
        <v>19411.65096929</v>
      </c>
      <c r="AM15" s="24">
        <f t="shared" si="4"/>
        <v>17592.756845069998</v>
      </c>
      <c r="AN15" s="24">
        <f t="shared" si="4"/>
        <v>19679.343208549999</v>
      </c>
      <c r="AO15" s="24">
        <f t="shared" si="4"/>
        <v>22684.093523670002</v>
      </c>
      <c r="AP15" s="104">
        <f t="shared" si="4"/>
        <v>19513.141826089999</v>
      </c>
      <c r="AQ15" s="24">
        <f t="shared" si="4"/>
        <v>17283.193144560002</v>
      </c>
      <c r="AR15" s="24">
        <f t="shared" si="4"/>
        <v>21405.775042980007</v>
      </c>
      <c r="AS15" s="24">
        <f t="shared" si="4"/>
        <v>19383.006051820001</v>
      </c>
      <c r="AT15" s="24">
        <f t="shared" si="4"/>
        <v>24751.593504210003</v>
      </c>
      <c r="AU15" s="24">
        <f t="shared" si="4"/>
        <v>19970.450603089997</v>
      </c>
      <c r="AV15" s="24">
        <f t="shared" si="4"/>
        <v>26028.218060160001</v>
      </c>
      <c r="AW15" s="24">
        <f t="shared" si="4"/>
        <v>22862.707646729999</v>
      </c>
      <c r="AX15" s="24">
        <f t="shared" si="4"/>
        <v>20647.489311839996</v>
      </c>
      <c r="AY15" s="24">
        <f t="shared" si="4"/>
        <v>26934.585144390003</v>
      </c>
      <c r="AZ15" s="24">
        <f t="shared" si="4"/>
        <v>21147.502286019997</v>
      </c>
      <c r="BA15" s="105">
        <f t="shared" si="4"/>
        <v>22208.713517630003</v>
      </c>
      <c r="BB15" s="24">
        <f t="shared" si="4"/>
        <v>23498.26455313</v>
      </c>
      <c r="BC15" s="24">
        <f t="shared" si="4"/>
        <v>17422.453564990003</v>
      </c>
      <c r="BD15" s="24">
        <f t="shared" si="4"/>
        <v>20144.842177869996</v>
      </c>
      <c r="BE15" s="24">
        <f t="shared" si="4"/>
        <v>27090.989100920004</v>
      </c>
      <c r="BF15" s="24">
        <f t="shared" si="4"/>
        <v>26562.85318152999</v>
      </c>
      <c r="BG15" s="24">
        <f t="shared" si="4"/>
        <v>23848.600444389995</v>
      </c>
      <c r="BH15" s="24">
        <f t="shared" si="4"/>
        <v>29863.777107459999</v>
      </c>
      <c r="BI15" s="24">
        <f t="shared" si="4"/>
        <v>24571.552874089997</v>
      </c>
      <c r="BJ15" s="24">
        <f t="shared" si="4"/>
        <v>22183.41869653</v>
      </c>
      <c r="BK15" s="24">
        <f t="shared" si="4"/>
        <v>26037.626990809997</v>
      </c>
      <c r="BL15" s="24">
        <f t="shared" si="4"/>
        <v>26213.934488199993</v>
      </c>
      <c r="BM15" s="24">
        <f t="shared" si="4"/>
        <v>31599.81306194999</v>
      </c>
      <c r="BN15" s="23">
        <f>SUM(BN16:BN46)</f>
        <v>299038.12624186999</v>
      </c>
      <c r="BO15" s="24">
        <f t="shared" ref="BO15:CF15" si="5">SUM(BO16:BO46)</f>
        <v>30863.906469519992</v>
      </c>
      <c r="BP15" s="24">
        <f t="shared" si="5"/>
        <v>23478.590910240004</v>
      </c>
      <c r="BQ15" s="24">
        <f t="shared" si="5"/>
        <v>26250.854759249989</v>
      </c>
      <c r="BR15" s="24">
        <f t="shared" si="5"/>
        <v>30683.42203677999</v>
      </c>
      <c r="BS15" s="24">
        <f t="shared" si="5"/>
        <v>29439.360260979993</v>
      </c>
      <c r="BT15" s="24">
        <f t="shared" si="5"/>
        <v>26491.569079270004</v>
      </c>
      <c r="BU15" s="24">
        <f t="shared" si="5"/>
        <v>36803.355120510001</v>
      </c>
      <c r="BV15" s="24">
        <f t="shared" si="5"/>
        <v>26305.069984979993</v>
      </c>
      <c r="BW15" s="24">
        <f t="shared" si="5"/>
        <v>28106.988204519999</v>
      </c>
      <c r="BX15" s="24">
        <f t="shared" si="5"/>
        <v>32846.334530930006</v>
      </c>
      <c r="BY15" s="24">
        <f t="shared" si="5"/>
        <v>26714.908814740003</v>
      </c>
      <c r="BZ15" s="105">
        <f t="shared" si="5"/>
        <v>39489.533714500009</v>
      </c>
      <c r="CA15" s="24">
        <f t="shared" si="5"/>
        <v>31613.714330270006</v>
      </c>
      <c r="CB15" s="24">
        <f t="shared" si="5"/>
        <v>27459.627244069994</v>
      </c>
      <c r="CC15" s="24">
        <f t="shared" si="5"/>
        <v>31160.034542540008</v>
      </c>
      <c r="CD15" s="24">
        <f t="shared" si="5"/>
        <v>38704.784921559993</v>
      </c>
      <c r="CE15" s="24">
        <f t="shared" si="5"/>
        <v>32981.976631779988</v>
      </c>
      <c r="CF15" s="105">
        <f t="shared" si="5"/>
        <v>34169.475945349979</v>
      </c>
      <c r="CG15" s="24">
        <f t="shared" ref="CG15:CG46" si="6">SUM($BB15:$BG15)</f>
        <v>138568.00302283</v>
      </c>
      <c r="CH15" s="24">
        <f t="shared" ref="CH15:CH46" si="7">SUM($BO15:$BT15)</f>
        <v>167207.70351603997</v>
      </c>
      <c r="CI15" s="105">
        <f t="shared" ref="CI15:CI46" si="8">SUM($CA15:$CF15)</f>
        <v>196089.61361556998</v>
      </c>
      <c r="CJ15" s="23">
        <f>((CI15/CH15)-1)*100</f>
        <v>17.273073843011911</v>
      </c>
      <c r="CL15" s="260"/>
      <c r="CM15" s="301"/>
    </row>
    <row r="16" spans="1:111" ht="20.100000000000001" customHeight="1" x14ac:dyDescent="0.25">
      <c r="A16" s="10">
        <v>69</v>
      </c>
      <c r="B16" s="79" t="s">
        <v>8</v>
      </c>
      <c r="C16" s="142" t="s">
        <v>132</v>
      </c>
      <c r="D16" s="82">
        <v>2380.1684893800007</v>
      </c>
      <c r="E16" s="82">
        <v>3181.8660317399999</v>
      </c>
      <c r="F16" s="82">
        <v>2100.96343914</v>
      </c>
      <c r="G16" s="82">
        <v>2621.2492120799998</v>
      </c>
      <c r="H16" s="82">
        <v>3462.3281415300007</v>
      </c>
      <c r="I16" s="82">
        <v>1910.8375127000002</v>
      </c>
      <c r="J16" s="82">
        <v>2126.5855789000002</v>
      </c>
      <c r="K16" s="82">
        <v>1850.5776609700004</v>
      </c>
      <c r="L16" s="82">
        <v>2214.1206525000007</v>
      </c>
      <c r="M16" s="114">
        <v>2468.6271339000004</v>
      </c>
      <c r="N16" s="114">
        <v>2610.3516561600004</v>
      </c>
      <c r="O16" s="114">
        <v>3418.28158773</v>
      </c>
      <c r="P16" s="25">
        <f t="shared" ref="P16:P22" si="9">SUM(D16:O16)</f>
        <v>30345.957096730002</v>
      </c>
      <c r="Q16" s="101">
        <v>2193.71287411</v>
      </c>
      <c r="R16" s="101">
        <v>2325.68796664</v>
      </c>
      <c r="S16" s="101">
        <v>2150.1200799500002</v>
      </c>
      <c r="T16" s="101">
        <v>2900.0601048700005</v>
      </c>
      <c r="U16" s="101">
        <v>2371.7152247800004</v>
      </c>
      <c r="V16" s="101">
        <v>2410.4523434499993</v>
      </c>
      <c r="W16" s="101">
        <v>2532.3939104600004</v>
      </c>
      <c r="X16" s="101">
        <v>3087.3435480300009</v>
      </c>
      <c r="Y16" s="101">
        <v>3121.5601421400002</v>
      </c>
      <c r="Z16" s="101">
        <v>2782.9435088099999</v>
      </c>
      <c r="AA16" s="101">
        <v>2715.9189682300007</v>
      </c>
      <c r="AB16" s="101">
        <v>2844.7305496000004</v>
      </c>
      <c r="AC16" s="25">
        <f t="shared" ref="AC16:AC22" si="10">SUM(Q16:AB16)</f>
        <v>31436.639221070003</v>
      </c>
      <c r="AD16" s="35">
        <v>2400.0458035799998</v>
      </c>
      <c r="AE16" s="35">
        <v>2647.5886310600004</v>
      </c>
      <c r="AF16" s="35">
        <v>3012.8826035000002</v>
      </c>
      <c r="AG16" s="35">
        <v>4338.4898194800007</v>
      </c>
      <c r="AH16" s="35">
        <v>6004.1112577700005</v>
      </c>
      <c r="AI16" s="35">
        <v>3648.2941165500001</v>
      </c>
      <c r="AJ16" s="35">
        <v>4229.8702913099996</v>
      </c>
      <c r="AK16" s="35">
        <v>3266.8028879000003</v>
      </c>
      <c r="AL16" s="35">
        <v>4044.0782769900002</v>
      </c>
      <c r="AM16" s="35">
        <v>3268.7642204899998</v>
      </c>
      <c r="AN16" s="35">
        <v>3835.5995664899997</v>
      </c>
      <c r="AO16" s="35">
        <v>5015.3134582199991</v>
      </c>
      <c r="AP16" s="121">
        <v>3817.2870306000009</v>
      </c>
      <c r="AQ16" s="35">
        <v>2776.9569599400024</v>
      </c>
      <c r="AR16" s="35">
        <v>3074.8021771900012</v>
      </c>
      <c r="AS16" s="35">
        <v>2362.7769751700012</v>
      </c>
      <c r="AT16" s="35">
        <v>3173.1624195899985</v>
      </c>
      <c r="AU16" s="35">
        <v>2879.9595021299992</v>
      </c>
      <c r="AV16" s="35">
        <v>3584.4026658499988</v>
      </c>
      <c r="AW16" s="35">
        <v>3521.8837025999969</v>
      </c>
      <c r="AX16" s="35">
        <v>2968.653838440001</v>
      </c>
      <c r="AY16" s="35">
        <v>3402.1552321300014</v>
      </c>
      <c r="AZ16" s="35">
        <v>2353.1175139099978</v>
      </c>
      <c r="BA16" s="35">
        <v>2027.984797849999</v>
      </c>
      <c r="BB16" s="154">
        <v>2390.0933685799992</v>
      </c>
      <c r="BC16" s="101">
        <v>1574.72235806</v>
      </c>
      <c r="BD16" s="101">
        <v>1564.9986953899993</v>
      </c>
      <c r="BE16" s="101">
        <v>2960.8170429200018</v>
      </c>
      <c r="BF16" s="101">
        <v>3805.8351472499985</v>
      </c>
      <c r="BG16" s="101">
        <v>2649.9181303099986</v>
      </c>
      <c r="BH16" s="101">
        <v>3416.4257248100021</v>
      </c>
      <c r="BI16" s="101">
        <v>3072.6886423299975</v>
      </c>
      <c r="BJ16" s="101">
        <v>2576.4155046700012</v>
      </c>
      <c r="BK16" s="101">
        <v>1820.4440218999994</v>
      </c>
      <c r="BL16" s="101">
        <v>2425.0594349999992</v>
      </c>
      <c r="BM16" s="101">
        <v>2583.4345341599974</v>
      </c>
      <c r="BN16" s="495">
        <f t="shared" ref="BN16:BN46" si="11">SUM(BB16:BM16)</f>
        <v>30840.852605379994</v>
      </c>
      <c r="BO16" s="35">
        <v>2558.8496042100001</v>
      </c>
      <c r="BP16" s="35">
        <v>2120.6817589300003</v>
      </c>
      <c r="BQ16" s="35">
        <v>3317.7348213299974</v>
      </c>
      <c r="BR16" s="35">
        <v>4245.3230028400021</v>
      </c>
      <c r="BS16" s="35">
        <v>5244.4901577899973</v>
      </c>
      <c r="BT16" s="35">
        <v>4010.0552055500025</v>
      </c>
      <c r="BU16" s="35">
        <v>7329.5021927900007</v>
      </c>
      <c r="BV16" s="35">
        <v>3608.4409972899975</v>
      </c>
      <c r="BW16" s="35">
        <v>794.64016796999999</v>
      </c>
      <c r="BX16" s="101">
        <v>848.5</v>
      </c>
      <c r="BY16" s="101">
        <v>292</v>
      </c>
      <c r="BZ16" s="101">
        <v>542</v>
      </c>
      <c r="CA16" s="154">
        <v>680</v>
      </c>
      <c r="CB16" s="101">
        <v>820</v>
      </c>
      <c r="CC16" s="101">
        <v>832</v>
      </c>
      <c r="CD16" s="101">
        <v>945</v>
      </c>
      <c r="CE16" s="101">
        <v>790</v>
      </c>
      <c r="CF16" s="270">
        <v>505</v>
      </c>
      <c r="CG16" s="83">
        <f t="shared" si="6"/>
        <v>14946.384742509996</v>
      </c>
      <c r="CH16" s="83">
        <f t="shared" si="7"/>
        <v>21497.13455065</v>
      </c>
      <c r="CI16" s="27">
        <f t="shared" si="8"/>
        <v>4572</v>
      </c>
      <c r="CJ16" s="25">
        <f t="shared" ref="CJ16:CJ97" si="12">((CI16/CH16)-1)*100</f>
        <v>-78.732049198334863</v>
      </c>
      <c r="CL16" s="295"/>
      <c r="CM16" s="301"/>
    </row>
    <row r="17" spans="1:91" ht="20.100000000000001" customHeight="1" x14ac:dyDescent="0.25">
      <c r="A17" s="10">
        <v>69</v>
      </c>
      <c r="B17" s="113" t="s">
        <v>9</v>
      </c>
      <c r="C17" s="143" t="s">
        <v>10</v>
      </c>
      <c r="D17" s="82">
        <v>582.23511585000017</v>
      </c>
      <c r="E17" s="82">
        <v>431.03656459000001</v>
      </c>
      <c r="F17" s="82">
        <v>560.36980138000013</v>
      </c>
      <c r="G17" s="82">
        <v>495.39022864999998</v>
      </c>
      <c r="H17" s="82">
        <v>336.39102544000002</v>
      </c>
      <c r="I17" s="82">
        <v>351.49585784999994</v>
      </c>
      <c r="J17" s="82">
        <v>360.4114813999999</v>
      </c>
      <c r="K17" s="82">
        <v>90.015596740000007</v>
      </c>
      <c r="L17" s="82">
        <v>157.56513885999999</v>
      </c>
      <c r="M17" s="114">
        <v>251.12258782000001</v>
      </c>
      <c r="N17" s="114">
        <v>616.91772832000004</v>
      </c>
      <c r="O17" s="114">
        <v>307.92833987</v>
      </c>
      <c r="P17" s="25">
        <f t="shared" si="9"/>
        <v>4540.8794667700004</v>
      </c>
      <c r="Q17" s="101">
        <v>417.99153801000011</v>
      </c>
      <c r="R17" s="101">
        <v>473.52899494000002</v>
      </c>
      <c r="S17" s="101">
        <v>307.02804146000005</v>
      </c>
      <c r="T17" s="101">
        <v>675.78129194000019</v>
      </c>
      <c r="U17" s="101">
        <v>427.70193931</v>
      </c>
      <c r="V17" s="101">
        <v>710.90345190000005</v>
      </c>
      <c r="W17" s="101">
        <v>357.56539774999987</v>
      </c>
      <c r="X17" s="101">
        <v>541.23901823000006</v>
      </c>
      <c r="Y17" s="101">
        <v>582.91405834000011</v>
      </c>
      <c r="Z17" s="101">
        <v>455.96555737000006</v>
      </c>
      <c r="AA17" s="101">
        <v>485.83626446999989</v>
      </c>
      <c r="AB17" s="101">
        <v>512.65375650999999</v>
      </c>
      <c r="AC17" s="25">
        <f t="shared" si="10"/>
        <v>5949.1093102300001</v>
      </c>
      <c r="AD17" s="101">
        <v>409.87457633999981</v>
      </c>
      <c r="AE17" s="101">
        <v>434.06031881000007</v>
      </c>
      <c r="AF17" s="101">
        <v>657.54730010999992</v>
      </c>
      <c r="AG17" s="101">
        <v>1000.7535816599999</v>
      </c>
      <c r="AH17" s="101">
        <v>1259.2341257499995</v>
      </c>
      <c r="AI17" s="101">
        <v>811.69372141999986</v>
      </c>
      <c r="AJ17" s="101">
        <v>1032.19895447</v>
      </c>
      <c r="AK17" s="101">
        <v>889.13319217000037</v>
      </c>
      <c r="AL17" s="101">
        <v>1208.1077623899996</v>
      </c>
      <c r="AM17" s="269">
        <v>921.10603039000011</v>
      </c>
      <c r="AN17" s="269">
        <v>1226.68796178</v>
      </c>
      <c r="AO17" s="269">
        <v>893.03676619000009</v>
      </c>
      <c r="AP17" s="154">
        <v>771.54163466999989</v>
      </c>
      <c r="AQ17" s="101">
        <v>1227.0943580599999</v>
      </c>
      <c r="AR17" s="101">
        <v>1535.2203630499996</v>
      </c>
      <c r="AS17" s="101">
        <v>847.94627121000019</v>
      </c>
      <c r="AT17" s="101">
        <v>2132.1039597500003</v>
      </c>
      <c r="AU17" s="101">
        <v>1140.9090417799998</v>
      </c>
      <c r="AV17" s="101">
        <v>1288.2126450100002</v>
      </c>
      <c r="AW17" s="101">
        <v>1468.4782991099999</v>
      </c>
      <c r="AX17" s="101">
        <v>1185.7675061600003</v>
      </c>
      <c r="AY17" s="101">
        <v>2152.5228289699999</v>
      </c>
      <c r="AZ17" s="101">
        <v>1321.5611038899999</v>
      </c>
      <c r="BA17" s="101">
        <v>834.06441169999994</v>
      </c>
      <c r="BB17" s="154">
        <v>1153.4433750699995</v>
      </c>
      <c r="BC17" s="101">
        <v>767.69580646999964</v>
      </c>
      <c r="BD17" s="101">
        <v>1144.0122175199995</v>
      </c>
      <c r="BE17" s="101">
        <v>1253.3366524200001</v>
      </c>
      <c r="BF17" s="101">
        <v>1618.0706025500003</v>
      </c>
      <c r="BG17" s="101">
        <v>2131.9263372600003</v>
      </c>
      <c r="BH17" s="101">
        <v>1630.2650734300003</v>
      </c>
      <c r="BI17" s="101">
        <v>1619.7664336900002</v>
      </c>
      <c r="BJ17" s="101">
        <v>1610.6775149999999</v>
      </c>
      <c r="BK17" s="101">
        <v>1752.6647751900002</v>
      </c>
      <c r="BL17" s="101">
        <v>1833.7046353000001</v>
      </c>
      <c r="BM17" s="101">
        <v>2091.8475851600001</v>
      </c>
      <c r="BN17" s="495">
        <f t="shared" si="11"/>
        <v>18607.411009060001</v>
      </c>
      <c r="BO17" s="101">
        <v>3183.5735988499987</v>
      </c>
      <c r="BP17" s="101">
        <v>2165.9196214900003</v>
      </c>
      <c r="BQ17" s="101">
        <v>2240.6762545799993</v>
      </c>
      <c r="BR17" s="101">
        <v>1813.0186478500009</v>
      </c>
      <c r="BS17" s="101">
        <v>1513.0468404099993</v>
      </c>
      <c r="BT17" s="101">
        <v>1150.96577181</v>
      </c>
      <c r="BU17" s="101">
        <v>1149.8848885700002</v>
      </c>
      <c r="BV17" s="101">
        <v>1183.5218524500006</v>
      </c>
      <c r="BW17" s="101">
        <v>2011.6568247800005</v>
      </c>
      <c r="BX17" s="101">
        <v>2228.0656999399989</v>
      </c>
      <c r="BY17" s="101">
        <v>1566.3877258700006</v>
      </c>
      <c r="BZ17" s="101">
        <v>2419.1042052800003</v>
      </c>
      <c r="CA17" s="154">
        <v>2136.7287783199995</v>
      </c>
      <c r="CB17" s="101">
        <v>2018.8224122500001</v>
      </c>
      <c r="CC17" s="101">
        <v>2821.5855182199994</v>
      </c>
      <c r="CD17" s="101">
        <v>2314.9672946500004</v>
      </c>
      <c r="CE17" s="101">
        <v>2507.18365021</v>
      </c>
      <c r="CF17" s="270">
        <v>2935.2248570700003</v>
      </c>
      <c r="CG17" s="83">
        <f t="shared" si="6"/>
        <v>8068.484991289999</v>
      </c>
      <c r="CH17" s="83">
        <f t="shared" si="7"/>
        <v>12067.20073499</v>
      </c>
      <c r="CI17" s="27">
        <f t="shared" si="8"/>
        <v>14734.51251072</v>
      </c>
      <c r="CJ17" s="25">
        <f t="shared" si="12"/>
        <v>22.103815410941795</v>
      </c>
      <c r="CL17" s="295"/>
      <c r="CM17" s="301"/>
    </row>
    <row r="18" spans="1:91" ht="20.100000000000001" customHeight="1" x14ac:dyDescent="0.25">
      <c r="A18" s="10">
        <v>69</v>
      </c>
      <c r="B18" s="113" t="s">
        <v>11</v>
      </c>
      <c r="C18" s="143" t="s">
        <v>12</v>
      </c>
      <c r="D18" s="82">
        <v>582.23511585000006</v>
      </c>
      <c r="E18" s="82">
        <v>431.46375647999997</v>
      </c>
      <c r="F18" s="82">
        <v>560.36980138000001</v>
      </c>
      <c r="G18" s="82">
        <v>495.39022865000004</v>
      </c>
      <c r="H18" s="82">
        <v>337.00830438999998</v>
      </c>
      <c r="I18" s="82">
        <v>351.49585785000005</v>
      </c>
      <c r="J18" s="82">
        <v>360.4114813999999</v>
      </c>
      <c r="K18" s="82">
        <v>90.015596740000007</v>
      </c>
      <c r="L18" s="82">
        <v>157.56513886000002</v>
      </c>
      <c r="M18" s="114">
        <v>248.77423379999999</v>
      </c>
      <c r="N18" s="114">
        <v>616.91772831999992</v>
      </c>
      <c r="O18" s="114">
        <v>307.92833986999995</v>
      </c>
      <c r="P18" s="25">
        <f t="shared" si="9"/>
        <v>4539.57558359</v>
      </c>
      <c r="Q18" s="101">
        <v>417.99153800999994</v>
      </c>
      <c r="R18" s="101">
        <v>473.52899494000002</v>
      </c>
      <c r="S18" s="101">
        <v>302.17382581999993</v>
      </c>
      <c r="T18" s="101">
        <v>675.78129193999996</v>
      </c>
      <c r="U18" s="101">
        <v>427.70193931</v>
      </c>
      <c r="V18" s="101">
        <v>710.90345190000005</v>
      </c>
      <c r="W18" s="101">
        <v>357.56539774999999</v>
      </c>
      <c r="X18" s="101">
        <v>541.23901823000006</v>
      </c>
      <c r="Y18" s="101">
        <v>582.91405834</v>
      </c>
      <c r="Z18" s="101">
        <v>455.96555737000006</v>
      </c>
      <c r="AA18" s="101">
        <v>493.54979125000006</v>
      </c>
      <c r="AB18" s="101">
        <v>512.65375650999999</v>
      </c>
      <c r="AC18" s="25">
        <f t="shared" si="10"/>
        <v>5951.9686213700006</v>
      </c>
      <c r="AD18" s="101">
        <v>413.06774462999988</v>
      </c>
      <c r="AE18" s="101">
        <v>434.06031881000018</v>
      </c>
      <c r="AF18" s="101">
        <v>657.54730010999992</v>
      </c>
      <c r="AG18" s="101">
        <v>961.01065613000003</v>
      </c>
      <c r="AH18" s="101">
        <v>1259.2341257499997</v>
      </c>
      <c r="AI18" s="101">
        <v>811.69372141999997</v>
      </c>
      <c r="AJ18" s="101">
        <v>1032.19895447</v>
      </c>
      <c r="AK18" s="101">
        <v>889.13319217000003</v>
      </c>
      <c r="AL18" s="101">
        <v>1208.1077623899998</v>
      </c>
      <c r="AM18" s="269">
        <v>921.10603039000034</v>
      </c>
      <c r="AN18" s="269">
        <v>1226.6879617800003</v>
      </c>
      <c r="AO18" s="269">
        <v>893.03676618999998</v>
      </c>
      <c r="AP18" s="154">
        <v>746.58212403999983</v>
      </c>
      <c r="AQ18" s="101">
        <v>1227.0943580599999</v>
      </c>
      <c r="AR18" s="101">
        <v>1535.2203630500001</v>
      </c>
      <c r="AS18" s="101">
        <v>847.94627121000019</v>
      </c>
      <c r="AT18" s="101">
        <v>2132.1039597500007</v>
      </c>
      <c r="AU18" s="101">
        <v>1140.9090417799998</v>
      </c>
      <c r="AV18" s="101">
        <v>1288.21264501</v>
      </c>
      <c r="AW18" s="101">
        <v>1468.4782991099999</v>
      </c>
      <c r="AX18" s="101">
        <v>1185.76750616</v>
      </c>
      <c r="AY18" s="101">
        <v>2152.5228289699999</v>
      </c>
      <c r="AZ18" s="101">
        <v>1321.5611038900004</v>
      </c>
      <c r="BA18" s="101">
        <v>834.06441170000005</v>
      </c>
      <c r="BB18" s="154">
        <v>1139.35492086</v>
      </c>
      <c r="BC18" s="101">
        <v>767.69580647000009</v>
      </c>
      <c r="BD18" s="101">
        <v>1144.0122175200004</v>
      </c>
      <c r="BE18" s="101">
        <v>1253.3366524200003</v>
      </c>
      <c r="BF18" s="101">
        <v>1618.0706025499999</v>
      </c>
      <c r="BG18" s="101">
        <v>1944.0632011299992</v>
      </c>
      <c r="BH18" s="101">
        <v>1630.2650734299998</v>
      </c>
      <c r="BI18" s="101">
        <v>1619.7664336899998</v>
      </c>
      <c r="BJ18" s="101">
        <v>1610.6775149999989</v>
      </c>
      <c r="BK18" s="101">
        <v>1752.6647751900002</v>
      </c>
      <c r="BL18" s="101">
        <v>1833.7046353000001</v>
      </c>
      <c r="BM18" s="101">
        <v>2091.8475851599997</v>
      </c>
      <c r="BN18" s="495">
        <f t="shared" si="11"/>
        <v>18405.459418719998</v>
      </c>
      <c r="BO18" s="101">
        <v>3183.5735988500014</v>
      </c>
      <c r="BP18" s="101">
        <v>2157.4959053000002</v>
      </c>
      <c r="BQ18" s="101">
        <v>2284.87069952</v>
      </c>
      <c r="BR18" s="101">
        <v>1813.01864785</v>
      </c>
      <c r="BS18" s="101">
        <v>1513.04684041</v>
      </c>
      <c r="BT18" s="101">
        <v>1150.9657718100004</v>
      </c>
      <c r="BU18" s="101">
        <v>1140.0372516800001</v>
      </c>
      <c r="BV18" s="101">
        <v>1183.5218524499999</v>
      </c>
      <c r="BW18" s="101">
        <v>2011.6568247800003</v>
      </c>
      <c r="BX18" s="101">
        <v>2228.0656999400007</v>
      </c>
      <c r="BY18" s="101">
        <v>1566.3877258699997</v>
      </c>
      <c r="BZ18" s="101">
        <v>2419.1042052800008</v>
      </c>
      <c r="CA18" s="154">
        <v>2136.728778319999</v>
      </c>
      <c r="CB18" s="101">
        <v>2018.8224122499996</v>
      </c>
      <c r="CC18" s="101">
        <v>2821.5855182199998</v>
      </c>
      <c r="CD18" s="101">
        <v>2314.96729465</v>
      </c>
      <c r="CE18" s="101">
        <v>2507.1836502099991</v>
      </c>
      <c r="CF18" s="270">
        <v>2935.2248570699999</v>
      </c>
      <c r="CG18" s="83">
        <f t="shared" si="6"/>
        <v>7866.5334009499993</v>
      </c>
      <c r="CH18" s="83">
        <f t="shared" si="7"/>
        <v>12102.971463740001</v>
      </c>
      <c r="CI18" s="27">
        <f t="shared" si="8"/>
        <v>14734.512510719996</v>
      </c>
      <c r="CJ18" s="25">
        <f t="shared" si="12"/>
        <v>21.742933583409531</v>
      </c>
      <c r="CK18" s="259"/>
      <c r="CL18" s="295"/>
      <c r="CM18" s="301"/>
    </row>
    <row r="19" spans="1:91" ht="20.100000000000001" customHeight="1" x14ac:dyDescent="0.25">
      <c r="A19" s="10">
        <v>69</v>
      </c>
      <c r="B19" s="113" t="s">
        <v>13</v>
      </c>
      <c r="C19" s="143" t="s">
        <v>135</v>
      </c>
      <c r="D19" s="82">
        <v>802.74495742000011</v>
      </c>
      <c r="E19" s="82">
        <v>667.90325021000001</v>
      </c>
      <c r="F19" s="82">
        <v>772.6538473600001</v>
      </c>
      <c r="G19" s="82">
        <v>1135.2097827999999</v>
      </c>
      <c r="H19" s="82">
        <v>1333.7049396399998</v>
      </c>
      <c r="I19" s="82">
        <v>796.99444394000022</v>
      </c>
      <c r="J19" s="82">
        <v>1638.6487064100002</v>
      </c>
      <c r="K19" s="82">
        <v>712.21533691000013</v>
      </c>
      <c r="L19" s="82">
        <v>672.95749144999979</v>
      </c>
      <c r="M19" s="114">
        <v>1804.3283247300001</v>
      </c>
      <c r="N19" s="114">
        <v>780.8768667999999</v>
      </c>
      <c r="O19" s="114">
        <v>736.7662220599999</v>
      </c>
      <c r="P19" s="25">
        <f t="shared" si="9"/>
        <v>11855.004169729998</v>
      </c>
      <c r="Q19" s="101">
        <v>960.33972672999994</v>
      </c>
      <c r="R19" s="101">
        <v>794.00381931999982</v>
      </c>
      <c r="S19" s="101">
        <v>810.69617605999963</v>
      </c>
      <c r="T19" s="101">
        <v>2540.0419090800001</v>
      </c>
      <c r="U19" s="101">
        <v>1082.78812831</v>
      </c>
      <c r="V19" s="101">
        <v>912.52014850999979</v>
      </c>
      <c r="W19" s="101">
        <v>1643.5684246099997</v>
      </c>
      <c r="X19" s="101">
        <v>983.81673342000033</v>
      </c>
      <c r="Y19" s="101">
        <v>849.68952586000012</v>
      </c>
      <c r="Z19" s="101">
        <v>1013.4485442099997</v>
      </c>
      <c r="AA19" s="101">
        <v>927.07092798000019</v>
      </c>
      <c r="AB19" s="101">
        <v>1473.3359670999998</v>
      </c>
      <c r="AC19" s="25">
        <f t="shared" si="10"/>
        <v>13991.320031189998</v>
      </c>
      <c r="AD19" s="101">
        <v>1356.1688515499993</v>
      </c>
      <c r="AE19" s="101">
        <v>1238.6649000899999</v>
      </c>
      <c r="AF19" s="101">
        <v>1102.93297755</v>
      </c>
      <c r="AG19" s="101">
        <v>1800.6721978300004</v>
      </c>
      <c r="AH19" s="101">
        <v>2150.6563967999996</v>
      </c>
      <c r="AI19" s="101">
        <v>1101.0964449600001</v>
      </c>
      <c r="AJ19" s="101">
        <v>2100.2220438099998</v>
      </c>
      <c r="AK19" s="101">
        <v>2052.3506117500001</v>
      </c>
      <c r="AL19" s="101">
        <v>1305.7470259999998</v>
      </c>
      <c r="AM19" s="269">
        <v>1346.0190714499997</v>
      </c>
      <c r="AN19" s="269">
        <v>1162.1962290699998</v>
      </c>
      <c r="AO19" s="269">
        <v>1898.6344526199996</v>
      </c>
      <c r="AP19" s="154">
        <v>1983.7377522000004</v>
      </c>
      <c r="AQ19" s="101">
        <v>1279.5349200199998</v>
      </c>
      <c r="AR19" s="101">
        <v>1305.4332972200002</v>
      </c>
      <c r="AS19" s="101">
        <v>1964.39071096</v>
      </c>
      <c r="AT19" s="101">
        <v>2694.9338994200016</v>
      </c>
      <c r="AU19" s="101">
        <v>1477.5224784300001</v>
      </c>
      <c r="AV19" s="101">
        <v>3574.7563731999994</v>
      </c>
      <c r="AW19" s="101">
        <v>1331.84643779</v>
      </c>
      <c r="AX19" s="101">
        <v>1330.6733888200001</v>
      </c>
      <c r="AY19" s="101">
        <v>1334.3788860000002</v>
      </c>
      <c r="AZ19" s="101">
        <v>1298.1750284699999</v>
      </c>
      <c r="BA19" s="101">
        <v>1352.9116947300004</v>
      </c>
      <c r="BB19" s="154">
        <v>2118.8467529699997</v>
      </c>
      <c r="BC19" s="101">
        <v>1524.3370813499998</v>
      </c>
      <c r="BD19" s="101">
        <v>1496.17094331</v>
      </c>
      <c r="BE19" s="101">
        <v>3481.6143321000004</v>
      </c>
      <c r="BF19" s="101">
        <v>2672.8798147100001</v>
      </c>
      <c r="BG19" s="101">
        <v>1502.0280260200002</v>
      </c>
      <c r="BH19" s="101">
        <v>3469.9652398099993</v>
      </c>
      <c r="BI19" s="101">
        <v>1923.9485788499999</v>
      </c>
      <c r="BJ19" s="101">
        <v>1421.6989893499997</v>
      </c>
      <c r="BK19" s="101">
        <v>1822.8460509200002</v>
      </c>
      <c r="BL19" s="101">
        <v>1618.1721234000001</v>
      </c>
      <c r="BM19" s="101">
        <v>1787.7210574299995</v>
      </c>
      <c r="BN19" s="495">
        <f t="shared" si="11"/>
        <v>24840.228990219999</v>
      </c>
      <c r="BO19" s="101">
        <v>2047.3838223700002</v>
      </c>
      <c r="BP19" s="101">
        <v>1658.9920655400001</v>
      </c>
      <c r="BQ19" s="101">
        <v>1857.9600558099999</v>
      </c>
      <c r="BR19" s="101">
        <v>4002.8611083200003</v>
      </c>
      <c r="BS19" s="101">
        <v>2503.3640928899995</v>
      </c>
      <c r="BT19" s="101">
        <v>1937.0408088700001</v>
      </c>
      <c r="BU19" s="101">
        <v>5011.9449384899999</v>
      </c>
      <c r="BV19" s="101">
        <v>1938.35312772</v>
      </c>
      <c r="BW19" s="101">
        <v>1846.9684792600001</v>
      </c>
      <c r="BX19" s="101">
        <v>2213.7584241300001</v>
      </c>
      <c r="BY19" s="101">
        <v>1695.3808072300001</v>
      </c>
      <c r="BZ19" s="101">
        <v>2037.3528936900002</v>
      </c>
      <c r="CA19" s="154">
        <v>2464.2855941500006</v>
      </c>
      <c r="CB19" s="101">
        <v>1872.9894978</v>
      </c>
      <c r="CC19" s="101">
        <v>2119.3694668500002</v>
      </c>
      <c r="CD19" s="101">
        <v>5697.63090422</v>
      </c>
      <c r="CE19" s="101">
        <v>2727.829946840001</v>
      </c>
      <c r="CF19" s="270">
        <v>2038.8189527900001</v>
      </c>
      <c r="CG19" s="83">
        <f t="shared" si="6"/>
        <v>12795.87695046</v>
      </c>
      <c r="CH19" s="83">
        <f t="shared" si="7"/>
        <v>14007.601953800002</v>
      </c>
      <c r="CI19" s="27">
        <f t="shared" si="8"/>
        <v>16920.924362649999</v>
      </c>
      <c r="CJ19" s="25">
        <f t="shared" si="12"/>
        <v>20.798152449353879</v>
      </c>
      <c r="CK19" s="296"/>
      <c r="CL19" s="296"/>
      <c r="CM19" s="301"/>
    </row>
    <row r="20" spans="1:91" ht="20.100000000000001" customHeight="1" x14ac:dyDescent="0.25">
      <c r="A20" s="10">
        <v>69</v>
      </c>
      <c r="B20" s="113" t="s">
        <v>14</v>
      </c>
      <c r="C20" s="143" t="s">
        <v>136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32.811906999999998</v>
      </c>
      <c r="J20" s="82">
        <v>291.87654300000003</v>
      </c>
      <c r="K20" s="82">
        <v>382.334182</v>
      </c>
      <c r="L20" s="82">
        <v>475.529651</v>
      </c>
      <c r="M20" s="114">
        <v>556.84697800000004</v>
      </c>
      <c r="N20" s="114">
        <v>569.57104300000003</v>
      </c>
      <c r="O20" s="114">
        <v>585.75235199999997</v>
      </c>
      <c r="P20" s="25">
        <f t="shared" si="9"/>
        <v>2894.7226559999999</v>
      </c>
      <c r="Q20" s="101">
        <v>471.64956799999999</v>
      </c>
      <c r="R20" s="101">
        <v>401.31358373</v>
      </c>
      <c r="S20" s="101">
        <v>554.83961399999998</v>
      </c>
      <c r="T20" s="101">
        <v>515.38243799999998</v>
      </c>
      <c r="U20" s="101">
        <v>571.67654800000003</v>
      </c>
      <c r="V20" s="101">
        <v>561.54433600000004</v>
      </c>
      <c r="W20" s="101">
        <v>636.93452501000002</v>
      </c>
      <c r="X20" s="101">
        <v>620.25118399999997</v>
      </c>
      <c r="Y20" s="101">
        <v>661.01100599999995</v>
      </c>
      <c r="Z20" s="101">
        <v>656.15703618000009</v>
      </c>
      <c r="AA20" s="101">
        <v>713.68381499999998</v>
      </c>
      <c r="AB20" s="101">
        <v>746.16264799999999</v>
      </c>
      <c r="AC20" s="25">
        <f t="shared" si="10"/>
        <v>7110.606301920001</v>
      </c>
      <c r="AD20" s="101">
        <v>672.00133400000004</v>
      </c>
      <c r="AE20" s="101">
        <v>604.22243200000003</v>
      </c>
      <c r="AF20" s="101">
        <v>721.06624199999999</v>
      </c>
      <c r="AG20" s="101">
        <v>687.28441599999996</v>
      </c>
      <c r="AH20" s="101">
        <v>696.04997700000001</v>
      </c>
      <c r="AI20" s="101">
        <v>660.57286799999997</v>
      </c>
      <c r="AJ20" s="101">
        <v>817.53250598</v>
      </c>
      <c r="AK20" s="101">
        <v>1111.126129</v>
      </c>
      <c r="AL20" s="101">
        <v>1195.807511</v>
      </c>
      <c r="AM20" s="269">
        <v>1170.198836</v>
      </c>
      <c r="AN20" s="269">
        <v>1108.228965</v>
      </c>
      <c r="AO20" s="269">
        <v>925.18373399999996</v>
      </c>
      <c r="AP20" s="154">
        <v>827.92391099999998</v>
      </c>
      <c r="AQ20" s="101">
        <v>769.297192</v>
      </c>
      <c r="AR20" s="101">
        <v>887.28707899999995</v>
      </c>
      <c r="AS20" s="101">
        <v>716.36247100000003</v>
      </c>
      <c r="AT20" s="101">
        <v>906.78120100000001</v>
      </c>
      <c r="AU20" s="101">
        <v>806.59512900000004</v>
      </c>
      <c r="AV20" s="101">
        <v>880.582987</v>
      </c>
      <c r="AW20" s="101">
        <v>993.78529200000003</v>
      </c>
      <c r="AX20" s="101">
        <v>854.36770899999999</v>
      </c>
      <c r="AY20" s="101">
        <v>1067.88588</v>
      </c>
      <c r="AZ20" s="101">
        <v>1025.8348800000001</v>
      </c>
      <c r="BA20" s="101">
        <v>1077.312664</v>
      </c>
      <c r="BB20" s="154">
        <v>1072.55286</v>
      </c>
      <c r="BC20" s="101">
        <v>863.52601200000004</v>
      </c>
      <c r="BD20" s="101">
        <v>926.76466300000004</v>
      </c>
      <c r="BE20" s="101">
        <v>1016.078905</v>
      </c>
      <c r="BF20" s="101">
        <v>987.69473000000005</v>
      </c>
      <c r="BG20" s="101">
        <v>867.42438900000002</v>
      </c>
      <c r="BH20" s="101">
        <v>1034.3805870000001</v>
      </c>
      <c r="BI20" s="101">
        <v>1000.378659</v>
      </c>
      <c r="BJ20" s="101">
        <v>1029.7119419999999</v>
      </c>
      <c r="BK20" s="101">
        <v>1154.7352550000001</v>
      </c>
      <c r="BL20" s="101">
        <v>1065.221542</v>
      </c>
      <c r="BM20" s="101">
        <v>1270.6043360000001</v>
      </c>
      <c r="BN20" s="495">
        <f t="shared" si="11"/>
        <v>12289.073879999998</v>
      </c>
      <c r="BO20" s="101">
        <v>1052.994322</v>
      </c>
      <c r="BP20" s="101">
        <v>1052.8099070000001</v>
      </c>
      <c r="BQ20" s="101">
        <v>979.01097300000004</v>
      </c>
      <c r="BR20" s="101">
        <v>1027.0750869999999</v>
      </c>
      <c r="BS20" s="101">
        <v>1074.820293</v>
      </c>
      <c r="BT20" s="101">
        <v>1049.9542980000001</v>
      </c>
      <c r="BU20" s="101">
        <v>1195.027184</v>
      </c>
      <c r="BV20" s="101">
        <v>1033.5204659999999</v>
      </c>
      <c r="BW20" s="101">
        <v>1174.2384609999999</v>
      </c>
      <c r="BX20" s="101">
        <v>1262.657913</v>
      </c>
      <c r="BY20" s="101">
        <v>1194.6190590000001</v>
      </c>
      <c r="BZ20" s="101">
        <v>1374.775969</v>
      </c>
      <c r="CA20" s="154">
        <v>1108.948093</v>
      </c>
      <c r="CB20" s="101">
        <v>1044.9414079999999</v>
      </c>
      <c r="CC20" s="101">
        <v>1193.495273</v>
      </c>
      <c r="CD20" s="101">
        <v>1054.235197</v>
      </c>
      <c r="CE20" s="101">
        <v>1039.483502</v>
      </c>
      <c r="CF20" s="270">
        <v>1062.1962940000001</v>
      </c>
      <c r="CG20" s="83">
        <f t="shared" si="6"/>
        <v>5734.0415589999993</v>
      </c>
      <c r="CH20" s="83">
        <f t="shared" si="7"/>
        <v>6236.6648800000003</v>
      </c>
      <c r="CI20" s="27">
        <f t="shared" si="8"/>
        <v>6503.2997670000004</v>
      </c>
      <c r="CJ20" s="25">
        <f t="shared" si="12"/>
        <v>4.2752800115179568</v>
      </c>
      <c r="CK20" s="296"/>
      <c r="CL20" s="296"/>
      <c r="CM20" s="301"/>
    </row>
    <row r="21" spans="1:91" ht="20.100000000000001" customHeight="1" x14ac:dyDescent="0.25">
      <c r="A21" s="10">
        <v>69</v>
      </c>
      <c r="B21" s="113" t="s">
        <v>15</v>
      </c>
      <c r="C21" s="143" t="s">
        <v>16</v>
      </c>
      <c r="D21" s="82">
        <v>326.13526100000001</v>
      </c>
      <c r="E21" s="82">
        <v>264.51441999999997</v>
      </c>
      <c r="F21" s="82">
        <v>210.84567500999998</v>
      </c>
      <c r="G21" s="82">
        <v>173.034469</v>
      </c>
      <c r="H21" s="82">
        <v>286.785394</v>
      </c>
      <c r="I21" s="82">
        <v>136.48206200000001</v>
      </c>
      <c r="J21" s="82">
        <v>36.808487190000001</v>
      </c>
      <c r="K21" s="82">
        <v>65.713093999999998</v>
      </c>
      <c r="L21" s="82">
        <v>58.828859999999999</v>
      </c>
      <c r="M21" s="114">
        <v>1.53589</v>
      </c>
      <c r="N21" s="114">
        <v>12.3</v>
      </c>
      <c r="O21" s="114">
        <v>171.3655</v>
      </c>
      <c r="P21" s="25">
        <f t="shared" si="9"/>
        <v>1744.3491122</v>
      </c>
      <c r="Q21" s="101">
        <v>18.530355</v>
      </c>
      <c r="R21" s="101">
        <v>7.5</v>
      </c>
      <c r="S21" s="101">
        <v>184.12155000000001</v>
      </c>
      <c r="T21" s="101">
        <v>358.61667499999999</v>
      </c>
      <c r="U21" s="101">
        <v>244.13698500000001</v>
      </c>
      <c r="V21" s="101">
        <v>4.5</v>
      </c>
      <c r="W21" s="101">
        <v>1.1543209999999999</v>
      </c>
      <c r="X21" s="101">
        <v>0</v>
      </c>
      <c r="Y21" s="101">
        <v>2.0000000000000001E-4</v>
      </c>
      <c r="Z21" s="101">
        <v>8.7135090000000002</v>
      </c>
      <c r="AA21" s="101">
        <v>24.308821999999999</v>
      </c>
      <c r="AB21" s="101">
        <v>38.059510000000003</v>
      </c>
      <c r="AC21" s="25">
        <f t="shared" si="10"/>
        <v>889.6419269999999</v>
      </c>
      <c r="AD21" s="101">
        <v>24</v>
      </c>
      <c r="AE21" s="101">
        <v>16.146129999999999</v>
      </c>
      <c r="AF21" s="101">
        <v>20</v>
      </c>
      <c r="AG21" s="101">
        <v>3.31684</v>
      </c>
      <c r="AH21" s="101">
        <v>23.700576999999999</v>
      </c>
      <c r="AI21" s="101">
        <v>0.31</v>
      </c>
      <c r="AJ21" s="101">
        <v>0</v>
      </c>
      <c r="AK21" s="101">
        <v>3.1</v>
      </c>
      <c r="AL21" s="101">
        <v>0.2</v>
      </c>
      <c r="AM21" s="101">
        <v>0</v>
      </c>
      <c r="AN21" s="101">
        <v>0</v>
      </c>
      <c r="AO21" s="269">
        <v>2.8</v>
      </c>
      <c r="AP21" s="154">
        <v>3.5</v>
      </c>
      <c r="AQ21" s="101">
        <v>1.4</v>
      </c>
      <c r="AR21" s="101">
        <v>0.65</v>
      </c>
      <c r="AS21" s="101">
        <v>0</v>
      </c>
      <c r="AT21" s="101">
        <v>0</v>
      </c>
      <c r="AU21" s="101">
        <v>0</v>
      </c>
      <c r="AV21" s="101">
        <v>5.3042700000000007E-3</v>
      </c>
      <c r="AW21" s="101">
        <v>0</v>
      </c>
      <c r="AX21" s="101">
        <v>0</v>
      </c>
      <c r="AY21" s="101">
        <v>0</v>
      </c>
      <c r="AZ21" s="101">
        <v>0</v>
      </c>
      <c r="BA21" s="101">
        <v>0</v>
      </c>
      <c r="BB21" s="154">
        <v>0</v>
      </c>
      <c r="BC21" s="101">
        <v>0</v>
      </c>
      <c r="BD21" s="101">
        <v>0</v>
      </c>
      <c r="BE21" s="101">
        <v>0</v>
      </c>
      <c r="BF21" s="101">
        <v>0</v>
      </c>
      <c r="BG21" s="101">
        <v>0</v>
      </c>
      <c r="BH21" s="101">
        <v>46</v>
      </c>
      <c r="BI21" s="101">
        <v>0</v>
      </c>
      <c r="BJ21" s="101">
        <v>0</v>
      </c>
      <c r="BK21" s="101">
        <v>0</v>
      </c>
      <c r="BL21" s="101">
        <v>0</v>
      </c>
      <c r="BM21" s="101">
        <v>0.3</v>
      </c>
      <c r="BN21" s="495">
        <f t="shared" si="11"/>
        <v>46.3</v>
      </c>
      <c r="BO21" s="101">
        <v>0</v>
      </c>
      <c r="BP21" s="101">
        <v>0</v>
      </c>
      <c r="BQ21" s="101">
        <v>0</v>
      </c>
      <c r="BR21" s="101">
        <v>0</v>
      </c>
      <c r="BS21" s="101">
        <v>0.19461100000000001</v>
      </c>
      <c r="BT21" s="101">
        <v>0</v>
      </c>
      <c r="BU21" s="101">
        <v>5.92</v>
      </c>
      <c r="BV21" s="101">
        <v>0</v>
      </c>
      <c r="BW21" s="101">
        <v>0</v>
      </c>
      <c r="BX21" s="167">
        <v>0.29988199999999998</v>
      </c>
      <c r="BY21" s="167">
        <v>0</v>
      </c>
      <c r="BZ21" s="167">
        <v>0</v>
      </c>
      <c r="CA21" s="483">
        <v>1.5</v>
      </c>
      <c r="CB21" s="167">
        <v>2.0000010000000001</v>
      </c>
      <c r="CC21" s="167">
        <v>2E-8</v>
      </c>
      <c r="CD21" s="167">
        <v>0</v>
      </c>
      <c r="CE21" s="167">
        <v>8</v>
      </c>
      <c r="CF21" s="488">
        <v>0</v>
      </c>
      <c r="CG21" s="83">
        <f t="shared" si="6"/>
        <v>0</v>
      </c>
      <c r="CH21" s="83">
        <f t="shared" si="7"/>
        <v>0.19461100000000001</v>
      </c>
      <c r="CI21" s="27">
        <f t="shared" si="8"/>
        <v>11.500001019999999</v>
      </c>
      <c r="CJ21" s="25"/>
      <c r="CK21" s="296"/>
      <c r="CL21" s="296"/>
      <c r="CM21" s="301"/>
    </row>
    <row r="22" spans="1:91" ht="20.100000000000001" customHeight="1" x14ac:dyDescent="0.3">
      <c r="A22" s="10">
        <v>69</v>
      </c>
      <c r="B22" s="113" t="s">
        <v>19</v>
      </c>
      <c r="C22" s="144" t="s">
        <v>20</v>
      </c>
      <c r="D22" s="82">
        <v>1231.4849570199999</v>
      </c>
      <c r="E22" s="82">
        <v>1230.4584316</v>
      </c>
      <c r="F22" s="82">
        <v>1202.8202104199997</v>
      </c>
      <c r="G22" s="82">
        <v>1409.8243697299997</v>
      </c>
      <c r="H22" s="82">
        <v>1289.8348906600002</v>
      </c>
      <c r="I22" s="82">
        <v>1278.2510536300001</v>
      </c>
      <c r="J22" s="82">
        <v>1247.4494340800002</v>
      </c>
      <c r="K22" s="82">
        <v>1188.9607932399999</v>
      </c>
      <c r="L22" s="82">
        <v>1900.82250638</v>
      </c>
      <c r="M22" s="114">
        <v>1597.8461013599997</v>
      </c>
      <c r="N22" s="114">
        <v>1637.7947975999998</v>
      </c>
      <c r="O22" s="114">
        <v>1800.6830234399997</v>
      </c>
      <c r="P22" s="25">
        <f t="shared" si="9"/>
        <v>17016.230569159998</v>
      </c>
      <c r="Q22" s="101">
        <v>1503.3238858600007</v>
      </c>
      <c r="R22" s="101">
        <v>1310.9754017000005</v>
      </c>
      <c r="S22" s="101">
        <v>1769.6379513399991</v>
      </c>
      <c r="T22" s="101">
        <v>1654.36973816</v>
      </c>
      <c r="U22" s="101">
        <v>1372.9846721599993</v>
      </c>
      <c r="V22" s="101">
        <v>1536.9316236800003</v>
      </c>
      <c r="W22" s="101">
        <v>2030.3052296699998</v>
      </c>
      <c r="X22" s="101">
        <v>1923.1034060600009</v>
      </c>
      <c r="Y22" s="101">
        <v>1630.6783413800003</v>
      </c>
      <c r="Z22" s="101">
        <v>1979.6142110899996</v>
      </c>
      <c r="AA22" s="101">
        <v>1507.0153716299992</v>
      </c>
      <c r="AB22" s="101">
        <v>2267.8367764299992</v>
      </c>
      <c r="AC22" s="25">
        <f t="shared" si="10"/>
        <v>20486.776609159999</v>
      </c>
      <c r="AD22" s="101">
        <v>1864.5383078899999</v>
      </c>
      <c r="AE22" s="101">
        <v>1906.14180758</v>
      </c>
      <c r="AF22" s="101">
        <v>2038.5357366500004</v>
      </c>
      <c r="AG22" s="101">
        <v>2490.4004643499998</v>
      </c>
      <c r="AH22" s="101">
        <v>2186.5258463799996</v>
      </c>
      <c r="AI22" s="101">
        <v>1913.99830548</v>
      </c>
      <c r="AJ22" s="101">
        <v>3841.8795136799999</v>
      </c>
      <c r="AK22" s="101">
        <v>2626.2812531899999</v>
      </c>
      <c r="AL22" s="101">
        <v>2946.8457749000004</v>
      </c>
      <c r="AM22" s="101">
        <v>2417.5922332399996</v>
      </c>
      <c r="AN22" s="101">
        <v>2914.4574741400002</v>
      </c>
      <c r="AO22" s="269">
        <v>3431.4095762100001</v>
      </c>
      <c r="AP22" s="154">
        <v>3361.7578300600003</v>
      </c>
      <c r="AQ22" s="101">
        <v>2578.6429351500005</v>
      </c>
      <c r="AR22" s="101">
        <v>3541.8719981300019</v>
      </c>
      <c r="AS22" s="101">
        <v>3817.5243458999985</v>
      </c>
      <c r="AT22" s="101">
        <v>3797.6401833399991</v>
      </c>
      <c r="AU22" s="101">
        <v>3385.9714855099996</v>
      </c>
      <c r="AV22" s="101">
        <v>4466.2829463099997</v>
      </c>
      <c r="AW22" s="101">
        <v>3900.1309804599987</v>
      </c>
      <c r="AX22" s="101">
        <v>3477.2445801200015</v>
      </c>
      <c r="AY22" s="101">
        <v>4492.9940806799996</v>
      </c>
      <c r="AZ22" s="101">
        <v>3873.6865597999981</v>
      </c>
      <c r="BA22" s="101">
        <v>4188.4036458100009</v>
      </c>
      <c r="BB22" s="154">
        <v>4048.8497033700019</v>
      </c>
      <c r="BC22" s="101">
        <v>3504.868512489998</v>
      </c>
      <c r="BD22" s="101">
        <v>3857.2679464099983</v>
      </c>
      <c r="BE22" s="101">
        <v>4738.1063243299977</v>
      </c>
      <c r="BF22" s="101">
        <v>3798.6797634699974</v>
      </c>
      <c r="BG22" s="101">
        <v>3530.3563699099964</v>
      </c>
      <c r="BH22" s="101">
        <v>4460.5443178799969</v>
      </c>
      <c r="BI22" s="101">
        <v>3682.1907935000027</v>
      </c>
      <c r="BJ22" s="101">
        <v>3378.3387119399981</v>
      </c>
      <c r="BK22" s="101">
        <v>3910.9261246700007</v>
      </c>
      <c r="BL22" s="101">
        <v>3896.0880922699989</v>
      </c>
      <c r="BM22" s="101">
        <v>5268.4617938299971</v>
      </c>
      <c r="BN22" s="495">
        <f t="shared" si="11"/>
        <v>48074.678454069995</v>
      </c>
      <c r="BO22" s="101">
        <v>4860.7289863599999</v>
      </c>
      <c r="BP22" s="101">
        <v>3454.1516570600006</v>
      </c>
      <c r="BQ22" s="101">
        <v>3603.1724618100011</v>
      </c>
      <c r="BR22" s="101">
        <v>4657.752073579999</v>
      </c>
      <c r="BS22" s="101">
        <v>4500.6863724400027</v>
      </c>
      <c r="BT22" s="101">
        <v>4146.8684777499975</v>
      </c>
      <c r="BU22" s="101">
        <v>5499.8109292499939</v>
      </c>
      <c r="BV22" s="101">
        <v>4146.1482493699987</v>
      </c>
      <c r="BW22" s="101">
        <v>5247.5277248500006</v>
      </c>
      <c r="BX22" s="101">
        <v>5311.1837202099996</v>
      </c>
      <c r="BY22" s="101">
        <v>4583.1567093800004</v>
      </c>
      <c r="BZ22" s="101">
        <v>6949.5571945400061</v>
      </c>
      <c r="CA22" s="154">
        <v>5397.0801635300013</v>
      </c>
      <c r="CB22" s="101">
        <v>4592.3734093799985</v>
      </c>
      <c r="CC22" s="101">
        <v>4536.5455836800002</v>
      </c>
      <c r="CD22" s="101">
        <v>4950.5843767799979</v>
      </c>
      <c r="CE22" s="101">
        <v>4523.0410860600023</v>
      </c>
      <c r="CF22" s="270">
        <v>5133.2909627699955</v>
      </c>
      <c r="CG22" s="83">
        <f t="shared" si="6"/>
        <v>23478.128619979991</v>
      </c>
      <c r="CH22" s="83">
        <f t="shared" si="7"/>
        <v>25223.360029000003</v>
      </c>
      <c r="CI22" s="27">
        <f t="shared" si="8"/>
        <v>29132.915582199992</v>
      </c>
      <c r="CJ22" s="25">
        <f t="shared" si="12"/>
        <v>15.499741306095082</v>
      </c>
      <c r="CK22" s="296"/>
      <c r="CL22" s="296"/>
      <c r="CM22" s="301"/>
    </row>
    <row r="23" spans="1:91" ht="20.100000000000001" customHeight="1" x14ac:dyDescent="0.25">
      <c r="A23" s="10">
        <v>69</v>
      </c>
      <c r="B23" s="113" t="s">
        <v>26</v>
      </c>
      <c r="C23" s="143" t="s">
        <v>124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114">
        <v>0</v>
      </c>
      <c r="N23" s="114">
        <v>0</v>
      </c>
      <c r="O23" s="114">
        <v>0</v>
      </c>
      <c r="P23" s="25">
        <v>0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v>0</v>
      </c>
      <c r="W23" s="101">
        <v>0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25">
        <v>0</v>
      </c>
      <c r="AD23" s="101">
        <v>0</v>
      </c>
      <c r="AE23" s="101">
        <v>0</v>
      </c>
      <c r="AF23" s="101">
        <v>0</v>
      </c>
      <c r="AG23" s="101">
        <v>0</v>
      </c>
      <c r="AH23" s="101">
        <v>0</v>
      </c>
      <c r="AI23" s="101">
        <v>0</v>
      </c>
      <c r="AJ23" s="101">
        <v>0</v>
      </c>
      <c r="AK23" s="101">
        <v>0</v>
      </c>
      <c r="AL23" s="101">
        <v>0</v>
      </c>
      <c r="AM23" s="101">
        <v>0</v>
      </c>
      <c r="AN23" s="101">
        <v>0</v>
      </c>
      <c r="AO23" s="269">
        <v>0</v>
      </c>
      <c r="AP23" s="154">
        <v>0</v>
      </c>
      <c r="AQ23" s="101">
        <v>0</v>
      </c>
      <c r="AR23" s="101">
        <v>0</v>
      </c>
      <c r="AS23" s="101">
        <v>0</v>
      </c>
      <c r="AT23" s="101"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v>0</v>
      </c>
      <c r="BA23" s="101">
        <v>0</v>
      </c>
      <c r="BB23" s="154">
        <v>0</v>
      </c>
      <c r="BC23" s="101">
        <v>0</v>
      </c>
      <c r="BD23" s="101">
        <v>0</v>
      </c>
      <c r="BE23" s="101">
        <v>0</v>
      </c>
      <c r="BF23" s="101">
        <v>0</v>
      </c>
      <c r="BG23" s="101">
        <v>0</v>
      </c>
      <c r="BH23" s="101">
        <v>0</v>
      </c>
      <c r="BI23" s="101">
        <v>0</v>
      </c>
      <c r="BJ23" s="101">
        <v>0</v>
      </c>
      <c r="BK23" s="101">
        <v>0</v>
      </c>
      <c r="BL23" s="101">
        <v>0</v>
      </c>
      <c r="BM23" s="101">
        <v>0</v>
      </c>
      <c r="BN23" s="495">
        <f t="shared" si="11"/>
        <v>0</v>
      </c>
      <c r="BO23" s="101">
        <v>0</v>
      </c>
      <c r="BP23" s="101">
        <v>0</v>
      </c>
      <c r="BQ23" s="101">
        <v>0</v>
      </c>
      <c r="BR23" s="101">
        <v>0</v>
      </c>
      <c r="BS23" s="101">
        <v>0</v>
      </c>
      <c r="BT23" s="101">
        <v>0</v>
      </c>
      <c r="BU23" s="101">
        <v>0</v>
      </c>
      <c r="BV23" s="101">
        <v>0</v>
      </c>
      <c r="BW23" s="101">
        <v>322.27743684000001</v>
      </c>
      <c r="BX23" s="101">
        <v>1076.3339770300001</v>
      </c>
      <c r="BY23" s="101">
        <v>168.86349332</v>
      </c>
      <c r="BZ23" s="101">
        <v>817.43433638999988</v>
      </c>
      <c r="CA23" s="154">
        <v>386.27161888000001</v>
      </c>
      <c r="CB23" s="101">
        <v>800.36320276999993</v>
      </c>
      <c r="CC23" s="101">
        <v>655.27238887999988</v>
      </c>
      <c r="CD23" s="101">
        <v>1031.4179583099999</v>
      </c>
      <c r="CE23" s="101">
        <v>1016.5210194599998</v>
      </c>
      <c r="CF23" s="270">
        <v>461.41017224000007</v>
      </c>
      <c r="CG23" s="83">
        <f t="shared" si="6"/>
        <v>0</v>
      </c>
      <c r="CH23" s="83">
        <f t="shared" si="7"/>
        <v>0</v>
      </c>
      <c r="CI23" s="27">
        <f t="shared" si="8"/>
        <v>4351.2563605399992</v>
      </c>
      <c r="CJ23" s="25"/>
      <c r="CM23" s="301"/>
    </row>
    <row r="24" spans="1:91" ht="20.100000000000001" customHeight="1" x14ac:dyDescent="0.25">
      <c r="A24" s="10">
        <v>69</v>
      </c>
      <c r="B24" s="113" t="s">
        <v>151</v>
      </c>
      <c r="C24" s="143" t="s">
        <v>155</v>
      </c>
      <c r="D24" s="82">
        <v>0</v>
      </c>
      <c r="E24" s="82">
        <v>0</v>
      </c>
      <c r="F24" s="82">
        <v>0</v>
      </c>
      <c r="G24" s="82">
        <v>0</v>
      </c>
      <c r="H24" s="82">
        <v>9.9999999999999995E-7</v>
      </c>
      <c r="I24" s="82">
        <v>0</v>
      </c>
      <c r="J24" s="82">
        <v>0</v>
      </c>
      <c r="K24" s="82">
        <v>0</v>
      </c>
      <c r="L24" s="82">
        <v>0</v>
      </c>
      <c r="M24" s="114">
        <v>0</v>
      </c>
      <c r="N24" s="114">
        <v>0</v>
      </c>
      <c r="O24" s="114">
        <v>0</v>
      </c>
      <c r="P24" s="25">
        <v>0</v>
      </c>
      <c r="Q24" s="82">
        <v>0</v>
      </c>
      <c r="R24" s="82">
        <v>0</v>
      </c>
      <c r="S24" s="82">
        <v>0</v>
      </c>
      <c r="T24" s="82">
        <v>0</v>
      </c>
      <c r="U24" s="82">
        <v>9.9999999999999995E-7</v>
      </c>
      <c r="V24" s="82">
        <v>0</v>
      </c>
      <c r="W24" s="82">
        <v>0</v>
      </c>
      <c r="X24" s="82">
        <v>0</v>
      </c>
      <c r="Y24" s="82">
        <v>0</v>
      </c>
      <c r="Z24" s="114">
        <v>0</v>
      </c>
      <c r="AA24" s="114">
        <v>0</v>
      </c>
      <c r="AB24" s="114">
        <v>0</v>
      </c>
      <c r="AC24" s="25">
        <v>0</v>
      </c>
      <c r="AD24" s="101">
        <v>0</v>
      </c>
      <c r="AE24" s="101">
        <v>0</v>
      </c>
      <c r="AF24" s="101">
        <v>0</v>
      </c>
      <c r="AG24" s="101">
        <v>10.40560022</v>
      </c>
      <c r="AH24" s="101">
        <v>15.458109589999999</v>
      </c>
      <c r="AI24" s="101">
        <v>0</v>
      </c>
      <c r="AJ24" s="101">
        <v>0</v>
      </c>
      <c r="AK24" s="101">
        <v>0</v>
      </c>
      <c r="AL24" s="101">
        <v>0</v>
      </c>
      <c r="AM24" s="101">
        <v>0</v>
      </c>
      <c r="AN24" s="101">
        <v>0</v>
      </c>
      <c r="AO24" s="101">
        <v>0</v>
      </c>
      <c r="AP24" s="154">
        <v>0</v>
      </c>
      <c r="AQ24" s="101">
        <v>0</v>
      </c>
      <c r="AR24" s="101">
        <v>0</v>
      </c>
      <c r="AS24" s="101">
        <v>0</v>
      </c>
      <c r="AT24" s="101"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v>0</v>
      </c>
      <c r="BA24" s="101">
        <v>0</v>
      </c>
      <c r="BB24" s="154">
        <v>0</v>
      </c>
      <c r="BC24" s="101">
        <v>0</v>
      </c>
      <c r="BD24" s="101">
        <v>0</v>
      </c>
      <c r="BE24" s="101">
        <v>0</v>
      </c>
      <c r="BF24" s="101">
        <v>0</v>
      </c>
      <c r="BG24" s="101">
        <v>0</v>
      </c>
      <c r="BH24" s="101">
        <v>0</v>
      </c>
      <c r="BI24" s="101">
        <v>0</v>
      </c>
      <c r="BJ24" s="101">
        <v>0</v>
      </c>
      <c r="BK24" s="101">
        <v>0</v>
      </c>
      <c r="BL24" s="101">
        <v>0</v>
      </c>
      <c r="BM24" s="101">
        <v>0</v>
      </c>
      <c r="BN24" s="495">
        <f t="shared" si="11"/>
        <v>0</v>
      </c>
      <c r="BO24" s="101">
        <v>0</v>
      </c>
      <c r="BP24" s="101">
        <v>0</v>
      </c>
      <c r="BQ24" s="101">
        <v>0</v>
      </c>
      <c r="BR24" s="101">
        <v>0</v>
      </c>
      <c r="BS24" s="101">
        <v>0</v>
      </c>
      <c r="BT24" s="101">
        <v>0</v>
      </c>
      <c r="BU24" s="101">
        <v>0</v>
      </c>
      <c r="BV24" s="101">
        <v>0</v>
      </c>
      <c r="BW24" s="101">
        <v>0</v>
      </c>
      <c r="BX24" s="101">
        <v>0</v>
      </c>
      <c r="BY24" s="101">
        <v>0</v>
      </c>
      <c r="BZ24" s="101">
        <v>123.67349494000005</v>
      </c>
      <c r="CA24" s="154">
        <v>80.329044650000057</v>
      </c>
      <c r="CB24" s="101">
        <v>74.255325869999993</v>
      </c>
      <c r="CC24" s="101">
        <v>90.620432520000037</v>
      </c>
      <c r="CD24" s="101">
        <v>79.042026520000022</v>
      </c>
      <c r="CE24" s="101">
        <v>94.546076290000045</v>
      </c>
      <c r="CF24" s="270">
        <v>102.21190429000001</v>
      </c>
      <c r="CG24" s="83">
        <f t="shared" si="6"/>
        <v>0</v>
      </c>
      <c r="CH24" s="83">
        <f t="shared" si="7"/>
        <v>0</v>
      </c>
      <c r="CI24" s="27">
        <f t="shared" si="8"/>
        <v>521.00481014000013</v>
      </c>
      <c r="CJ24" s="25"/>
      <c r="CK24" s="296"/>
      <c r="CL24" s="296"/>
      <c r="CM24" s="301"/>
    </row>
    <row r="25" spans="1:91" ht="20.100000000000001" customHeight="1" x14ac:dyDescent="0.25">
      <c r="A25" s="10">
        <v>69</v>
      </c>
      <c r="B25" s="113" t="s">
        <v>149</v>
      </c>
      <c r="C25" s="143" t="s">
        <v>154</v>
      </c>
      <c r="D25" s="82">
        <v>0</v>
      </c>
      <c r="E25" s="82">
        <v>0</v>
      </c>
      <c r="F25" s="82">
        <v>0</v>
      </c>
      <c r="G25" s="82">
        <v>0</v>
      </c>
      <c r="H25" s="82">
        <v>9.9999999999999995E-7</v>
      </c>
      <c r="I25" s="82">
        <v>0</v>
      </c>
      <c r="J25" s="82">
        <v>0</v>
      </c>
      <c r="K25" s="82">
        <v>0</v>
      </c>
      <c r="L25" s="82">
        <v>0</v>
      </c>
      <c r="M25" s="114">
        <v>0</v>
      </c>
      <c r="N25" s="114">
        <v>0</v>
      </c>
      <c r="O25" s="114">
        <v>0</v>
      </c>
      <c r="P25" s="25">
        <v>0</v>
      </c>
      <c r="Q25" s="82">
        <v>0</v>
      </c>
      <c r="R25" s="82">
        <v>0</v>
      </c>
      <c r="S25" s="82">
        <v>0</v>
      </c>
      <c r="T25" s="82">
        <v>0</v>
      </c>
      <c r="U25" s="82">
        <v>9.9999999999999995E-7</v>
      </c>
      <c r="V25" s="82">
        <v>0</v>
      </c>
      <c r="W25" s="82">
        <v>0</v>
      </c>
      <c r="X25" s="82">
        <v>0</v>
      </c>
      <c r="Y25" s="82">
        <v>0</v>
      </c>
      <c r="Z25" s="114">
        <v>0</v>
      </c>
      <c r="AA25" s="114">
        <v>0</v>
      </c>
      <c r="AB25" s="114">
        <v>0</v>
      </c>
      <c r="AC25" s="25">
        <v>0</v>
      </c>
      <c r="AD25" s="101">
        <v>0</v>
      </c>
      <c r="AE25" s="101">
        <v>0</v>
      </c>
      <c r="AF25" s="101">
        <v>0</v>
      </c>
      <c r="AG25" s="101">
        <v>10.40560022</v>
      </c>
      <c r="AH25" s="101">
        <v>15.458109589999999</v>
      </c>
      <c r="AI25" s="101">
        <v>0</v>
      </c>
      <c r="AJ25" s="101">
        <v>0</v>
      </c>
      <c r="AK25" s="101">
        <v>0</v>
      </c>
      <c r="AL25" s="101">
        <v>0</v>
      </c>
      <c r="AM25" s="101">
        <v>0</v>
      </c>
      <c r="AN25" s="101">
        <v>0</v>
      </c>
      <c r="AO25" s="101">
        <v>0</v>
      </c>
      <c r="AP25" s="154">
        <v>0</v>
      </c>
      <c r="AQ25" s="101">
        <v>0</v>
      </c>
      <c r="AR25" s="101">
        <v>0</v>
      </c>
      <c r="AS25" s="101">
        <v>0</v>
      </c>
      <c r="AT25" s="101"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  <c r="AZ25" s="101">
        <v>0</v>
      </c>
      <c r="BA25" s="101">
        <v>0</v>
      </c>
      <c r="BB25" s="154">
        <v>0</v>
      </c>
      <c r="BC25" s="101">
        <v>0</v>
      </c>
      <c r="BD25" s="101">
        <v>0</v>
      </c>
      <c r="BE25" s="101">
        <v>0</v>
      </c>
      <c r="BF25" s="101">
        <v>0</v>
      </c>
      <c r="BG25" s="101">
        <v>0</v>
      </c>
      <c r="BH25" s="101">
        <v>0</v>
      </c>
      <c r="BI25" s="101">
        <v>0</v>
      </c>
      <c r="BJ25" s="101">
        <v>0</v>
      </c>
      <c r="BK25" s="101">
        <v>0</v>
      </c>
      <c r="BL25" s="101">
        <v>0</v>
      </c>
      <c r="BM25" s="101">
        <v>0</v>
      </c>
      <c r="BN25" s="495">
        <f t="shared" si="11"/>
        <v>0</v>
      </c>
      <c r="BO25" s="101">
        <v>0</v>
      </c>
      <c r="BP25" s="101">
        <v>0</v>
      </c>
      <c r="BQ25" s="101">
        <v>0</v>
      </c>
      <c r="BR25" s="101">
        <v>0</v>
      </c>
      <c r="BS25" s="101">
        <v>0</v>
      </c>
      <c r="BT25" s="101">
        <v>0</v>
      </c>
      <c r="BU25" s="101">
        <v>0</v>
      </c>
      <c r="BV25" s="101">
        <v>0</v>
      </c>
      <c r="BW25" s="101">
        <v>0</v>
      </c>
      <c r="BX25" s="101">
        <v>0</v>
      </c>
      <c r="BY25" s="101">
        <v>0</v>
      </c>
      <c r="BZ25" s="101">
        <v>161.56728072999996</v>
      </c>
      <c r="CA25" s="154">
        <v>110.46298013000003</v>
      </c>
      <c r="CB25" s="101">
        <v>98.342594120000058</v>
      </c>
      <c r="CC25" s="101">
        <v>106.64993328</v>
      </c>
      <c r="CD25" s="101">
        <v>97.47366990999997</v>
      </c>
      <c r="CE25" s="101">
        <v>101.29262514000003</v>
      </c>
      <c r="CF25" s="270">
        <v>112.39388563000006</v>
      </c>
      <c r="CG25" s="83">
        <f t="shared" si="6"/>
        <v>0</v>
      </c>
      <c r="CH25" s="83">
        <f t="shared" si="7"/>
        <v>0</v>
      </c>
      <c r="CI25" s="27">
        <f t="shared" si="8"/>
        <v>626.61568821000014</v>
      </c>
      <c r="CJ25" s="25"/>
      <c r="CK25" s="296"/>
      <c r="CL25" s="296"/>
      <c r="CM25" s="301"/>
    </row>
    <row r="26" spans="1:91" ht="20.100000000000001" customHeight="1" x14ac:dyDescent="0.25">
      <c r="A26" s="10">
        <v>69</v>
      </c>
      <c r="B26" s="113" t="s">
        <v>152</v>
      </c>
      <c r="C26" s="143" t="s">
        <v>156</v>
      </c>
      <c r="D26" s="82">
        <v>0</v>
      </c>
      <c r="E26" s="82">
        <v>0</v>
      </c>
      <c r="F26" s="82">
        <v>0</v>
      </c>
      <c r="G26" s="82">
        <v>0</v>
      </c>
      <c r="H26" s="82">
        <v>9.9999999999999995E-7</v>
      </c>
      <c r="I26" s="82">
        <v>0</v>
      </c>
      <c r="J26" s="82">
        <v>0</v>
      </c>
      <c r="K26" s="82">
        <v>0</v>
      </c>
      <c r="L26" s="82">
        <v>0</v>
      </c>
      <c r="M26" s="114">
        <v>0</v>
      </c>
      <c r="N26" s="114">
        <v>0</v>
      </c>
      <c r="O26" s="114">
        <v>0</v>
      </c>
      <c r="P26" s="25">
        <v>0</v>
      </c>
      <c r="Q26" s="82">
        <v>0</v>
      </c>
      <c r="R26" s="82">
        <v>0</v>
      </c>
      <c r="S26" s="82">
        <v>0</v>
      </c>
      <c r="T26" s="82">
        <v>0</v>
      </c>
      <c r="U26" s="82">
        <v>9.9999999999999995E-7</v>
      </c>
      <c r="V26" s="82">
        <v>0</v>
      </c>
      <c r="W26" s="82">
        <v>0</v>
      </c>
      <c r="X26" s="82">
        <v>0</v>
      </c>
      <c r="Y26" s="82">
        <v>0</v>
      </c>
      <c r="Z26" s="114">
        <v>0</v>
      </c>
      <c r="AA26" s="114">
        <v>0</v>
      </c>
      <c r="AB26" s="114">
        <v>0</v>
      </c>
      <c r="AC26" s="25">
        <v>0</v>
      </c>
      <c r="AD26" s="101">
        <v>0</v>
      </c>
      <c r="AE26" s="101">
        <v>0</v>
      </c>
      <c r="AF26" s="101">
        <v>0</v>
      </c>
      <c r="AG26" s="101">
        <v>10.40560022</v>
      </c>
      <c r="AH26" s="101">
        <v>15.458109589999999</v>
      </c>
      <c r="AI26" s="101">
        <v>0</v>
      </c>
      <c r="AJ26" s="101">
        <v>0</v>
      </c>
      <c r="AK26" s="101">
        <v>0</v>
      </c>
      <c r="AL26" s="101">
        <v>0</v>
      </c>
      <c r="AM26" s="101">
        <v>0</v>
      </c>
      <c r="AN26" s="101">
        <v>0</v>
      </c>
      <c r="AO26" s="101">
        <v>0</v>
      </c>
      <c r="AP26" s="154">
        <v>0</v>
      </c>
      <c r="AQ26" s="101">
        <v>0</v>
      </c>
      <c r="AR26" s="101">
        <v>0</v>
      </c>
      <c r="AS26" s="101">
        <v>0</v>
      </c>
      <c r="AT26" s="101">
        <v>0</v>
      </c>
      <c r="AU26" s="101">
        <v>0</v>
      </c>
      <c r="AV26" s="101">
        <v>0</v>
      </c>
      <c r="AW26" s="101">
        <v>0</v>
      </c>
      <c r="AX26" s="101">
        <v>0</v>
      </c>
      <c r="AY26" s="101">
        <v>0</v>
      </c>
      <c r="AZ26" s="101">
        <v>0</v>
      </c>
      <c r="BA26" s="101">
        <v>0</v>
      </c>
      <c r="BB26" s="154">
        <v>0</v>
      </c>
      <c r="BC26" s="101">
        <v>0</v>
      </c>
      <c r="BD26" s="101">
        <v>0</v>
      </c>
      <c r="BE26" s="101">
        <v>0</v>
      </c>
      <c r="BF26" s="101">
        <v>0</v>
      </c>
      <c r="BG26" s="101">
        <v>0</v>
      </c>
      <c r="BH26" s="101">
        <v>0</v>
      </c>
      <c r="BI26" s="101">
        <v>0</v>
      </c>
      <c r="BJ26" s="101">
        <v>0</v>
      </c>
      <c r="BK26" s="101">
        <v>0</v>
      </c>
      <c r="BL26" s="101">
        <v>0</v>
      </c>
      <c r="BM26" s="101">
        <v>0</v>
      </c>
      <c r="BN26" s="495">
        <f t="shared" si="11"/>
        <v>0</v>
      </c>
      <c r="BO26" s="101">
        <v>0</v>
      </c>
      <c r="BP26" s="101">
        <v>0</v>
      </c>
      <c r="BQ26" s="101">
        <v>0</v>
      </c>
      <c r="BR26" s="101">
        <v>0</v>
      </c>
      <c r="BS26" s="101">
        <v>0</v>
      </c>
      <c r="BT26" s="101">
        <v>0</v>
      </c>
      <c r="BU26" s="101">
        <v>0</v>
      </c>
      <c r="BV26" s="101">
        <v>0</v>
      </c>
      <c r="BW26" s="101">
        <v>0</v>
      </c>
      <c r="BX26" s="101">
        <v>0</v>
      </c>
      <c r="BY26" s="101">
        <v>0</v>
      </c>
      <c r="BZ26" s="101">
        <v>33.758840400000004</v>
      </c>
      <c r="CA26" s="154">
        <v>28.001623389999995</v>
      </c>
      <c r="CB26" s="101">
        <v>24.039787980000003</v>
      </c>
      <c r="CC26" s="101">
        <v>15.10868885</v>
      </c>
      <c r="CD26" s="101">
        <v>17.579946630000002</v>
      </c>
      <c r="CE26" s="101">
        <v>6.7463488499999995</v>
      </c>
      <c r="CF26" s="270">
        <v>9.6573218900000004</v>
      </c>
      <c r="CG26" s="83">
        <f t="shared" si="6"/>
        <v>0</v>
      </c>
      <c r="CH26" s="83">
        <f t="shared" si="7"/>
        <v>0</v>
      </c>
      <c r="CI26" s="27">
        <f t="shared" si="8"/>
        <v>101.13371759000002</v>
      </c>
      <c r="CJ26" s="25"/>
      <c r="CM26" s="301"/>
    </row>
    <row r="27" spans="1:91" ht="19.5" customHeight="1" x14ac:dyDescent="0.25">
      <c r="A27" s="10">
        <v>69</v>
      </c>
      <c r="B27" s="113" t="s">
        <v>123</v>
      </c>
      <c r="C27" s="143" t="s">
        <v>125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114">
        <v>0</v>
      </c>
      <c r="N27" s="114">
        <v>0</v>
      </c>
      <c r="O27" s="114">
        <v>0</v>
      </c>
      <c r="P27" s="25">
        <f>SUM(D27:O27)</f>
        <v>0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v>0</v>
      </c>
      <c r="W27" s="101">
        <v>0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25">
        <v>0</v>
      </c>
      <c r="AD27" s="101">
        <v>0</v>
      </c>
      <c r="AE27" s="101">
        <v>0</v>
      </c>
      <c r="AF27" s="101">
        <v>0</v>
      </c>
      <c r="AG27" s="101">
        <v>0</v>
      </c>
      <c r="AH27" s="101">
        <v>0</v>
      </c>
      <c r="AI27" s="101">
        <v>0</v>
      </c>
      <c r="AJ27" s="101">
        <v>0</v>
      </c>
      <c r="AK27" s="101">
        <v>0</v>
      </c>
      <c r="AL27" s="101">
        <v>0</v>
      </c>
      <c r="AM27" s="101">
        <v>0</v>
      </c>
      <c r="AN27" s="101">
        <v>0</v>
      </c>
      <c r="AO27" s="101">
        <v>0</v>
      </c>
      <c r="AP27" s="154">
        <v>0</v>
      </c>
      <c r="AQ27" s="101">
        <v>0</v>
      </c>
      <c r="AR27" s="101">
        <v>0</v>
      </c>
      <c r="AS27" s="101">
        <v>0</v>
      </c>
      <c r="AT27" s="101">
        <v>0</v>
      </c>
      <c r="AU27" s="101">
        <v>0</v>
      </c>
      <c r="AV27" s="101">
        <v>0</v>
      </c>
      <c r="AW27" s="101">
        <v>0</v>
      </c>
      <c r="AX27" s="101">
        <v>0</v>
      </c>
      <c r="AY27" s="101">
        <v>0</v>
      </c>
      <c r="AZ27" s="101">
        <v>0</v>
      </c>
      <c r="BA27" s="101">
        <v>0</v>
      </c>
      <c r="BB27" s="154">
        <v>0</v>
      </c>
      <c r="BC27" s="101">
        <v>0</v>
      </c>
      <c r="BD27" s="101">
        <v>0</v>
      </c>
      <c r="BE27" s="101">
        <v>0</v>
      </c>
      <c r="BF27" s="101">
        <v>0</v>
      </c>
      <c r="BG27" s="101">
        <v>0</v>
      </c>
      <c r="BH27" s="101">
        <v>0</v>
      </c>
      <c r="BI27" s="101">
        <v>0</v>
      </c>
      <c r="BJ27" s="101">
        <v>0</v>
      </c>
      <c r="BK27" s="101">
        <v>0</v>
      </c>
      <c r="BL27" s="101">
        <v>0</v>
      </c>
      <c r="BM27" s="101">
        <v>0</v>
      </c>
      <c r="BN27" s="495">
        <f t="shared" si="11"/>
        <v>0</v>
      </c>
      <c r="BO27" s="101">
        <v>0</v>
      </c>
      <c r="BP27" s="101">
        <v>0</v>
      </c>
      <c r="BQ27" s="101">
        <v>0</v>
      </c>
      <c r="BR27" s="101">
        <v>0</v>
      </c>
      <c r="BS27" s="101">
        <v>0</v>
      </c>
      <c r="BT27" s="101">
        <v>0</v>
      </c>
      <c r="BU27" s="101">
        <v>0</v>
      </c>
      <c r="BV27" s="101">
        <v>0</v>
      </c>
      <c r="BW27" s="101">
        <v>0</v>
      </c>
      <c r="BX27" s="101">
        <v>0</v>
      </c>
      <c r="BY27" s="101">
        <v>0</v>
      </c>
      <c r="BZ27" s="101">
        <v>0</v>
      </c>
      <c r="CA27" s="154">
        <v>0</v>
      </c>
      <c r="CB27" s="101">
        <v>0</v>
      </c>
      <c r="CC27" s="101">
        <v>0</v>
      </c>
      <c r="CD27" s="101">
        <v>0</v>
      </c>
      <c r="CE27" s="101">
        <v>0</v>
      </c>
      <c r="CF27" s="270">
        <v>0</v>
      </c>
      <c r="CG27" s="83">
        <f t="shared" si="6"/>
        <v>0</v>
      </c>
      <c r="CH27" s="83">
        <f t="shared" si="7"/>
        <v>0</v>
      </c>
      <c r="CI27" s="27">
        <f t="shared" si="8"/>
        <v>0</v>
      </c>
      <c r="CJ27" s="25"/>
      <c r="CM27" s="301"/>
    </row>
    <row r="28" spans="1:91" ht="20.25" customHeight="1" x14ac:dyDescent="0.25">
      <c r="A28" s="10">
        <v>69</v>
      </c>
      <c r="B28" s="113" t="s">
        <v>17</v>
      </c>
      <c r="C28" s="143" t="s">
        <v>18</v>
      </c>
      <c r="D28" s="82">
        <v>1178.1549821899998</v>
      </c>
      <c r="E28" s="82">
        <v>1201.6945238000003</v>
      </c>
      <c r="F28" s="82">
        <v>1202.7793070900004</v>
      </c>
      <c r="G28" s="82">
        <v>1409.2478181800004</v>
      </c>
      <c r="H28" s="82">
        <v>1288.57951411</v>
      </c>
      <c r="I28" s="82">
        <v>1277.4308070299999</v>
      </c>
      <c r="J28" s="82">
        <v>1247.42845158</v>
      </c>
      <c r="K28" s="82">
        <v>1188.94500694</v>
      </c>
      <c r="L28" s="82">
        <v>1900.8150853800003</v>
      </c>
      <c r="M28" s="114">
        <v>1638.8603798199999</v>
      </c>
      <c r="N28" s="114">
        <v>1637.7947676000001</v>
      </c>
      <c r="O28" s="114">
        <v>1787.05667948</v>
      </c>
      <c r="P28" s="25">
        <f>SUM(D28:O28)</f>
        <v>16958.787323200002</v>
      </c>
      <c r="Q28" s="101">
        <v>1503.2310632600002</v>
      </c>
      <c r="R28" s="101">
        <v>1310.8879257000008</v>
      </c>
      <c r="S28" s="101">
        <v>1769.5395679299993</v>
      </c>
      <c r="T28" s="101">
        <v>1653.8965416699991</v>
      </c>
      <c r="U28" s="101">
        <v>1372.8598240900001</v>
      </c>
      <c r="V28" s="101">
        <v>1536.1198155899997</v>
      </c>
      <c r="W28" s="101">
        <v>2030.30031285</v>
      </c>
      <c r="X28" s="101">
        <v>1923.0578788700004</v>
      </c>
      <c r="Y28" s="101">
        <v>1626.2967227100016</v>
      </c>
      <c r="Z28" s="101">
        <v>1978.4897828399994</v>
      </c>
      <c r="AA28" s="101">
        <v>1506.8203076200009</v>
      </c>
      <c r="AB28" s="101">
        <v>2264.924503780001</v>
      </c>
      <c r="AC28" s="25">
        <f>SUM(Q28:AB28)</f>
        <v>20476.424246910006</v>
      </c>
      <c r="AD28" s="101">
        <v>1864.5252078900003</v>
      </c>
      <c r="AE28" s="101">
        <v>1906.1021927000004</v>
      </c>
      <c r="AF28" s="101">
        <v>2036.48687412</v>
      </c>
      <c r="AG28" s="101">
        <v>2633.75175752</v>
      </c>
      <c r="AH28" s="101">
        <v>2186.4108367199997</v>
      </c>
      <c r="AI28" s="101">
        <v>1913.3267970200004</v>
      </c>
      <c r="AJ28" s="101">
        <v>3831.2971810399999</v>
      </c>
      <c r="AK28" s="101">
        <v>2623.35279885</v>
      </c>
      <c r="AL28" s="101">
        <v>2946.8308973799999</v>
      </c>
      <c r="AM28" s="269">
        <v>2670.3486031000002</v>
      </c>
      <c r="AN28" s="269">
        <v>2913.3645275899999</v>
      </c>
      <c r="AO28" s="269">
        <v>3427.2133521400001</v>
      </c>
      <c r="AP28" s="154">
        <v>3361.7226754899993</v>
      </c>
      <c r="AQ28" s="101">
        <v>2578.6416346500009</v>
      </c>
      <c r="AR28" s="101">
        <v>3536.8576278100013</v>
      </c>
      <c r="AS28" s="101">
        <v>3816.6589990000011</v>
      </c>
      <c r="AT28" s="101">
        <v>3797.1979931800001</v>
      </c>
      <c r="AU28" s="101">
        <v>3385.9273120200014</v>
      </c>
      <c r="AV28" s="101">
        <v>4463.1262937300007</v>
      </c>
      <c r="AW28" s="101">
        <v>3899.1462932900013</v>
      </c>
      <c r="AX28" s="101">
        <v>3477.2415183099984</v>
      </c>
      <c r="AY28" s="101">
        <v>4488.9917233200013</v>
      </c>
      <c r="AZ28" s="101">
        <v>3898.19266857</v>
      </c>
      <c r="BA28" s="101">
        <v>4184.1890088400014</v>
      </c>
      <c r="BB28" s="154">
        <v>4097.2062289799997</v>
      </c>
      <c r="BC28" s="101">
        <v>3504.8660544800009</v>
      </c>
      <c r="BD28" s="101">
        <v>3857.2678254099997</v>
      </c>
      <c r="BE28" s="101">
        <v>4725.5162604400011</v>
      </c>
      <c r="BF28" s="101">
        <v>3798.6760877899969</v>
      </c>
      <c r="BG28" s="101">
        <v>3530.3465235500003</v>
      </c>
      <c r="BH28" s="101">
        <v>4460.5434927000015</v>
      </c>
      <c r="BI28" s="101">
        <v>3681.8883498500018</v>
      </c>
      <c r="BJ28" s="101">
        <v>3378.3031484300004</v>
      </c>
      <c r="BK28" s="101">
        <v>3910.9066275900009</v>
      </c>
      <c r="BL28" s="101">
        <v>3896.0754067300009</v>
      </c>
      <c r="BM28" s="101">
        <v>5262.0788991199979</v>
      </c>
      <c r="BN28" s="495">
        <f t="shared" si="11"/>
        <v>48103.674905070002</v>
      </c>
      <c r="BO28" s="101">
        <v>4860.4168086599975</v>
      </c>
      <c r="BP28" s="101">
        <v>3454.1434585600023</v>
      </c>
      <c r="BQ28" s="101">
        <v>3603.0643344799969</v>
      </c>
      <c r="BR28" s="101">
        <v>4657.4804805799959</v>
      </c>
      <c r="BS28" s="101">
        <v>4500.0753975899988</v>
      </c>
      <c r="BT28" s="101">
        <v>4146.5383131699982</v>
      </c>
      <c r="BU28" s="101">
        <v>5485.2493144600012</v>
      </c>
      <c r="BV28" s="101">
        <v>4145.8037548399989</v>
      </c>
      <c r="BW28" s="101">
        <v>5247.5255854399993</v>
      </c>
      <c r="BX28" s="101">
        <v>5311.1837202100023</v>
      </c>
      <c r="BY28" s="101">
        <v>4583.1567093800022</v>
      </c>
      <c r="BZ28" s="101">
        <v>6949.5571945399925</v>
      </c>
      <c r="CA28" s="154">
        <v>5397.0801635300031</v>
      </c>
      <c r="CB28" s="101">
        <v>4592.3734093799994</v>
      </c>
      <c r="CC28" s="101">
        <v>4536.5455836800056</v>
      </c>
      <c r="CD28" s="101">
        <v>4950.5843767799943</v>
      </c>
      <c r="CE28" s="101">
        <v>4523.0410860599986</v>
      </c>
      <c r="CF28" s="270">
        <v>5133.290962770001</v>
      </c>
      <c r="CG28" s="83">
        <f t="shared" si="6"/>
        <v>23513.878980649999</v>
      </c>
      <c r="CH28" s="83">
        <f t="shared" si="7"/>
        <v>25221.718793039996</v>
      </c>
      <c r="CI28" s="27">
        <f t="shared" si="8"/>
        <v>29132.915582200003</v>
      </c>
      <c r="CJ28" s="25">
        <f t="shared" si="12"/>
        <v>15.507257143154396</v>
      </c>
      <c r="CM28" s="301"/>
    </row>
    <row r="29" spans="1:91" ht="20.100000000000001" customHeight="1" x14ac:dyDescent="0.25">
      <c r="A29" s="10">
        <v>69</v>
      </c>
      <c r="B29" s="113" t="s">
        <v>171</v>
      </c>
      <c r="C29" s="143" t="s">
        <v>172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114">
        <v>0</v>
      </c>
      <c r="N29" s="114">
        <v>0</v>
      </c>
      <c r="O29" s="114">
        <v>0</v>
      </c>
      <c r="P29" s="25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  <c r="V29" s="82">
        <v>0</v>
      </c>
      <c r="W29" s="82">
        <v>0</v>
      </c>
      <c r="X29" s="82">
        <v>0</v>
      </c>
      <c r="Y29" s="82">
        <v>0</v>
      </c>
      <c r="Z29" s="114">
        <v>0</v>
      </c>
      <c r="AA29" s="114">
        <v>0</v>
      </c>
      <c r="AB29" s="114">
        <v>0</v>
      </c>
      <c r="AC29" s="25">
        <v>0</v>
      </c>
      <c r="AD29" s="101">
        <v>0</v>
      </c>
      <c r="AE29" s="101">
        <v>0</v>
      </c>
      <c r="AF29" s="101">
        <v>0</v>
      </c>
      <c r="AG29" s="101">
        <v>0</v>
      </c>
      <c r="AH29" s="101">
        <v>0</v>
      </c>
      <c r="AI29" s="101">
        <v>0</v>
      </c>
      <c r="AJ29" s="101">
        <v>0</v>
      </c>
      <c r="AK29" s="101">
        <v>0</v>
      </c>
      <c r="AL29" s="101">
        <v>0</v>
      </c>
      <c r="AM29" s="101">
        <v>0</v>
      </c>
      <c r="AN29" s="101">
        <v>0</v>
      </c>
      <c r="AO29" s="101">
        <v>0</v>
      </c>
      <c r="AP29" s="154">
        <v>0</v>
      </c>
      <c r="AQ29" s="101">
        <v>0</v>
      </c>
      <c r="AR29" s="101">
        <v>0</v>
      </c>
      <c r="AS29" s="101">
        <v>0</v>
      </c>
      <c r="AT29" s="101">
        <v>0</v>
      </c>
      <c r="AU29" s="101">
        <v>0</v>
      </c>
      <c r="AV29" s="101">
        <v>0</v>
      </c>
      <c r="AW29" s="101">
        <v>0</v>
      </c>
      <c r="AX29" s="101">
        <v>0</v>
      </c>
      <c r="AY29" s="101">
        <v>0</v>
      </c>
      <c r="AZ29" s="101">
        <v>0</v>
      </c>
      <c r="BA29" s="101">
        <v>0</v>
      </c>
      <c r="BB29" s="154">
        <v>0</v>
      </c>
      <c r="BC29" s="101">
        <v>0</v>
      </c>
      <c r="BD29" s="101">
        <v>0</v>
      </c>
      <c r="BE29" s="101">
        <v>0</v>
      </c>
      <c r="BF29" s="101">
        <v>0</v>
      </c>
      <c r="BG29" s="101">
        <v>0</v>
      </c>
      <c r="BH29" s="101">
        <v>0</v>
      </c>
      <c r="BI29" s="101">
        <v>0</v>
      </c>
      <c r="BJ29" s="101">
        <v>0</v>
      </c>
      <c r="BK29" s="101">
        <v>0</v>
      </c>
      <c r="BL29" s="101">
        <v>0</v>
      </c>
      <c r="BM29" s="101">
        <v>0</v>
      </c>
      <c r="BN29" s="495">
        <f t="shared" si="11"/>
        <v>0</v>
      </c>
      <c r="BO29" s="101">
        <v>0</v>
      </c>
      <c r="BP29" s="101">
        <v>0</v>
      </c>
      <c r="BQ29" s="101">
        <v>0</v>
      </c>
      <c r="BR29" s="101">
        <v>0</v>
      </c>
      <c r="BS29" s="101">
        <v>0</v>
      </c>
      <c r="BT29" s="101">
        <v>0</v>
      </c>
      <c r="BU29" s="101">
        <v>0</v>
      </c>
      <c r="BV29" s="101">
        <v>0</v>
      </c>
      <c r="BW29" s="101">
        <v>0</v>
      </c>
      <c r="BX29" s="101">
        <v>0</v>
      </c>
      <c r="BY29" s="101">
        <v>0</v>
      </c>
      <c r="BZ29" s="101">
        <v>0</v>
      </c>
      <c r="CA29" s="154">
        <v>0</v>
      </c>
      <c r="CB29" s="101">
        <v>0.18009421000000003</v>
      </c>
      <c r="CC29" s="101">
        <v>16.92020776</v>
      </c>
      <c r="CD29" s="101">
        <v>10.62703329</v>
      </c>
      <c r="CE29" s="101">
        <v>174.9815772</v>
      </c>
      <c r="CF29" s="270">
        <v>39.732356340000003</v>
      </c>
      <c r="CG29" s="83">
        <f t="shared" si="6"/>
        <v>0</v>
      </c>
      <c r="CH29" s="83">
        <f t="shared" si="7"/>
        <v>0</v>
      </c>
      <c r="CI29" s="27">
        <f t="shared" si="8"/>
        <v>242.44126879999999</v>
      </c>
      <c r="CJ29" s="25"/>
      <c r="CM29" s="301"/>
    </row>
    <row r="30" spans="1:91" ht="20.100000000000001" customHeight="1" x14ac:dyDescent="0.25">
      <c r="A30" s="10">
        <v>69</v>
      </c>
      <c r="B30" s="113" t="s">
        <v>28</v>
      </c>
      <c r="C30" s="143" t="s">
        <v>29</v>
      </c>
      <c r="D30" s="82">
        <v>11.45584539</v>
      </c>
      <c r="E30" s="82">
        <v>5.7068109600000012</v>
      </c>
      <c r="F30" s="82">
        <v>0</v>
      </c>
      <c r="G30" s="82">
        <v>0</v>
      </c>
      <c r="H30" s="82">
        <v>1.6670430600000001</v>
      </c>
      <c r="I30" s="82">
        <v>0</v>
      </c>
      <c r="J30" s="82">
        <v>0</v>
      </c>
      <c r="K30" s="82">
        <v>0</v>
      </c>
      <c r="L30" s="82">
        <v>0</v>
      </c>
      <c r="M30" s="114">
        <v>0</v>
      </c>
      <c r="N30" s="114">
        <v>0</v>
      </c>
      <c r="O30" s="114">
        <v>0</v>
      </c>
      <c r="P30" s="25">
        <f>SUM(D30:O30)</f>
        <v>18.829699410000003</v>
      </c>
      <c r="Q30" s="101">
        <v>9.9999999999999995E-7</v>
      </c>
      <c r="R30" s="101">
        <v>9.9999999999999995E-7</v>
      </c>
      <c r="S30" s="101">
        <v>9.9999999999999995E-7</v>
      </c>
      <c r="T30" s="101">
        <v>9.9999999999999995E-7</v>
      </c>
      <c r="U30" s="101">
        <v>0</v>
      </c>
      <c r="V30" s="101">
        <v>0</v>
      </c>
      <c r="W30" s="101">
        <v>0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25">
        <f>SUM(Q30:AB30)</f>
        <v>3.9999999999999998E-6</v>
      </c>
      <c r="AD30" s="101">
        <v>0</v>
      </c>
      <c r="AE30" s="101">
        <v>0</v>
      </c>
      <c r="AF30" s="101">
        <v>0</v>
      </c>
      <c r="AG30" s="101">
        <v>10.40560022</v>
      </c>
      <c r="AH30" s="101">
        <v>15.458109589999999</v>
      </c>
      <c r="AI30" s="101">
        <v>0</v>
      </c>
      <c r="AJ30" s="101">
        <v>0</v>
      </c>
      <c r="AK30" s="101">
        <v>0</v>
      </c>
      <c r="AL30" s="101">
        <v>0</v>
      </c>
      <c r="AM30" s="101">
        <v>0</v>
      </c>
      <c r="AN30" s="101">
        <v>0</v>
      </c>
      <c r="AO30" s="101">
        <v>0</v>
      </c>
      <c r="AP30" s="154">
        <v>0</v>
      </c>
      <c r="AQ30" s="101">
        <v>0</v>
      </c>
      <c r="AR30" s="101">
        <v>0</v>
      </c>
      <c r="AS30" s="101">
        <v>0</v>
      </c>
      <c r="AT30" s="101">
        <v>0</v>
      </c>
      <c r="AU30" s="101">
        <v>0</v>
      </c>
      <c r="AV30" s="101">
        <v>0</v>
      </c>
      <c r="AW30" s="101">
        <v>0</v>
      </c>
      <c r="AX30" s="101">
        <v>0</v>
      </c>
      <c r="AY30" s="101">
        <v>0</v>
      </c>
      <c r="AZ30" s="101">
        <v>0</v>
      </c>
      <c r="BA30" s="101">
        <v>0</v>
      </c>
      <c r="BB30" s="154">
        <v>0</v>
      </c>
      <c r="BC30" s="101">
        <v>0</v>
      </c>
      <c r="BD30" s="101">
        <v>0</v>
      </c>
      <c r="BE30" s="101">
        <v>31.209384880000002</v>
      </c>
      <c r="BF30" s="101">
        <v>0</v>
      </c>
      <c r="BG30" s="101">
        <v>0</v>
      </c>
      <c r="BH30" s="101">
        <v>0</v>
      </c>
      <c r="BI30" s="101">
        <v>0</v>
      </c>
      <c r="BJ30" s="101">
        <v>0</v>
      </c>
      <c r="BK30" s="101">
        <v>0</v>
      </c>
      <c r="BL30" s="101">
        <v>0</v>
      </c>
      <c r="BM30" s="101">
        <v>0</v>
      </c>
      <c r="BN30" s="495">
        <f t="shared" si="11"/>
        <v>31.209384880000002</v>
      </c>
      <c r="BO30" s="101">
        <v>0</v>
      </c>
      <c r="BP30" s="101">
        <v>0</v>
      </c>
      <c r="BQ30" s="101">
        <v>0</v>
      </c>
      <c r="BR30" s="101">
        <v>20</v>
      </c>
      <c r="BS30" s="101">
        <v>26</v>
      </c>
      <c r="BT30" s="101">
        <v>0</v>
      </c>
      <c r="BU30" s="101">
        <v>347</v>
      </c>
      <c r="BV30" s="101">
        <v>47</v>
      </c>
      <c r="BW30" s="101">
        <v>0</v>
      </c>
      <c r="BX30" s="101">
        <v>0</v>
      </c>
      <c r="BY30" s="101">
        <v>0</v>
      </c>
      <c r="BZ30" s="101">
        <v>125.04999999</v>
      </c>
      <c r="CA30" s="154">
        <v>30.004000000000001</v>
      </c>
      <c r="CB30" s="101">
        <v>0</v>
      </c>
      <c r="CC30" s="101">
        <v>0</v>
      </c>
      <c r="CD30" s="101">
        <v>0</v>
      </c>
      <c r="CE30" s="101">
        <v>0</v>
      </c>
      <c r="CF30" s="270">
        <v>0</v>
      </c>
      <c r="CG30" s="83">
        <f t="shared" si="6"/>
        <v>31.209384880000002</v>
      </c>
      <c r="CH30" s="83">
        <f t="shared" si="7"/>
        <v>46</v>
      </c>
      <c r="CI30" s="27">
        <f t="shared" si="8"/>
        <v>30.004000000000001</v>
      </c>
      <c r="CJ30" s="25">
        <f t="shared" si="12"/>
        <v>-34.773913043478252</v>
      </c>
      <c r="CM30" s="301"/>
    </row>
    <row r="31" spans="1:91" ht="20.100000000000001" customHeight="1" x14ac:dyDescent="0.25">
      <c r="A31" s="10">
        <v>69</v>
      </c>
      <c r="B31" s="113" t="s">
        <v>30</v>
      </c>
      <c r="C31" s="143" t="s">
        <v>31</v>
      </c>
      <c r="D31" s="82">
        <v>11.45584539</v>
      </c>
      <c r="E31" s="82">
        <v>5.7068109600000012</v>
      </c>
      <c r="F31" s="82">
        <v>0</v>
      </c>
      <c r="G31" s="82">
        <v>0</v>
      </c>
      <c r="H31" s="82">
        <v>1.66704206</v>
      </c>
      <c r="I31" s="82">
        <v>0</v>
      </c>
      <c r="J31" s="82">
        <v>0</v>
      </c>
      <c r="K31" s="82">
        <v>0</v>
      </c>
      <c r="L31" s="82">
        <v>0</v>
      </c>
      <c r="M31" s="114">
        <v>0</v>
      </c>
      <c r="N31" s="114">
        <v>0</v>
      </c>
      <c r="O31" s="114">
        <v>0</v>
      </c>
      <c r="P31" s="25">
        <f>SUM(D31:O31)</f>
        <v>18.829698410000002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v>0</v>
      </c>
      <c r="W31" s="101">
        <v>0</v>
      </c>
      <c r="X31" s="101">
        <v>0</v>
      </c>
      <c r="Y31" s="101">
        <v>0</v>
      </c>
      <c r="Z31" s="101">
        <v>0</v>
      </c>
      <c r="AA31" s="101">
        <v>0</v>
      </c>
      <c r="AB31" s="101">
        <v>0</v>
      </c>
      <c r="AC31" s="25">
        <f>SUM(Q31:AB31)</f>
        <v>0</v>
      </c>
      <c r="AD31" s="101">
        <v>0</v>
      </c>
      <c r="AE31" s="101">
        <v>0</v>
      </c>
      <c r="AF31" s="101">
        <v>0</v>
      </c>
      <c r="AG31" s="101">
        <v>10.40560022</v>
      </c>
      <c r="AH31" s="101">
        <v>15.458109589999999</v>
      </c>
      <c r="AI31" s="101">
        <v>0</v>
      </c>
      <c r="AJ31" s="101">
        <v>0</v>
      </c>
      <c r="AK31" s="101">
        <v>0</v>
      </c>
      <c r="AL31" s="101">
        <v>0</v>
      </c>
      <c r="AM31" s="101">
        <v>0</v>
      </c>
      <c r="AN31" s="101">
        <v>0</v>
      </c>
      <c r="AO31" s="101">
        <v>0</v>
      </c>
      <c r="AP31" s="154">
        <v>0</v>
      </c>
      <c r="AQ31" s="101">
        <v>0</v>
      </c>
      <c r="AR31" s="101">
        <v>0</v>
      </c>
      <c r="AS31" s="101">
        <v>0</v>
      </c>
      <c r="AT31" s="101">
        <v>0</v>
      </c>
      <c r="AU31" s="101">
        <v>0</v>
      </c>
      <c r="AV31" s="101">
        <v>0</v>
      </c>
      <c r="AW31" s="101">
        <v>0</v>
      </c>
      <c r="AX31" s="101">
        <v>0</v>
      </c>
      <c r="AY31" s="101">
        <v>0</v>
      </c>
      <c r="AZ31" s="101">
        <v>0</v>
      </c>
      <c r="BA31" s="101">
        <v>0</v>
      </c>
      <c r="BB31" s="154">
        <v>0</v>
      </c>
      <c r="BC31" s="101">
        <v>0</v>
      </c>
      <c r="BD31" s="101">
        <v>0</v>
      </c>
      <c r="BE31" s="101">
        <v>0</v>
      </c>
      <c r="BF31" s="101">
        <v>0</v>
      </c>
      <c r="BG31" s="101">
        <v>0</v>
      </c>
      <c r="BH31" s="101">
        <v>0</v>
      </c>
      <c r="BI31" s="101">
        <v>0</v>
      </c>
      <c r="BJ31" s="101">
        <v>0</v>
      </c>
      <c r="BK31" s="101">
        <v>0</v>
      </c>
      <c r="BL31" s="101">
        <v>0</v>
      </c>
      <c r="BM31" s="101">
        <v>0</v>
      </c>
      <c r="BN31" s="495">
        <f t="shared" si="11"/>
        <v>0</v>
      </c>
      <c r="BO31" s="101">
        <v>0</v>
      </c>
      <c r="BP31" s="101">
        <v>0</v>
      </c>
      <c r="BQ31" s="101">
        <v>0</v>
      </c>
      <c r="BR31" s="101">
        <v>0</v>
      </c>
      <c r="BS31" s="101">
        <v>0</v>
      </c>
      <c r="BT31" s="101">
        <v>0</v>
      </c>
      <c r="BU31" s="101">
        <v>0</v>
      </c>
      <c r="BV31" s="101">
        <v>0</v>
      </c>
      <c r="BW31" s="101">
        <v>0</v>
      </c>
      <c r="BX31" s="101">
        <v>0</v>
      </c>
      <c r="BY31" s="101">
        <v>0</v>
      </c>
      <c r="BZ31" s="101">
        <v>0</v>
      </c>
      <c r="CA31" s="154">
        <v>0</v>
      </c>
      <c r="CB31" s="101">
        <v>0</v>
      </c>
      <c r="CC31" s="101">
        <v>0</v>
      </c>
      <c r="CD31" s="101">
        <v>0</v>
      </c>
      <c r="CE31" s="101">
        <v>0</v>
      </c>
      <c r="CF31" s="270">
        <v>0</v>
      </c>
      <c r="CG31" s="83">
        <f t="shared" si="6"/>
        <v>0</v>
      </c>
      <c r="CH31" s="83">
        <f t="shared" si="7"/>
        <v>0</v>
      </c>
      <c r="CI31" s="27">
        <f t="shared" si="8"/>
        <v>0</v>
      </c>
      <c r="CJ31" s="25"/>
      <c r="CM31" s="301"/>
    </row>
    <row r="32" spans="1:91" ht="20.100000000000001" customHeight="1" x14ac:dyDescent="0.25">
      <c r="A32" s="10">
        <v>69</v>
      </c>
      <c r="B32" s="113" t="s">
        <v>137</v>
      </c>
      <c r="C32" s="143" t="s">
        <v>138</v>
      </c>
      <c r="D32" s="82">
        <v>0</v>
      </c>
      <c r="E32" s="82">
        <v>0</v>
      </c>
      <c r="F32" s="82">
        <v>0</v>
      </c>
      <c r="G32" s="82">
        <v>0</v>
      </c>
      <c r="H32" s="82">
        <v>9.9999999999999995E-7</v>
      </c>
      <c r="I32" s="82">
        <v>0</v>
      </c>
      <c r="J32" s="82">
        <v>0</v>
      </c>
      <c r="K32" s="82">
        <v>0</v>
      </c>
      <c r="L32" s="82">
        <v>0</v>
      </c>
      <c r="M32" s="114">
        <v>0</v>
      </c>
      <c r="N32" s="114">
        <v>0</v>
      </c>
      <c r="O32" s="114">
        <v>0</v>
      </c>
      <c r="P32" s="25">
        <f>SUM(D32:O32)</f>
        <v>9.9999999999999995E-7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v>0</v>
      </c>
      <c r="W32" s="101">
        <v>0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25">
        <f>SUM(Q32:AB32)</f>
        <v>0</v>
      </c>
      <c r="AD32" s="101">
        <v>0</v>
      </c>
      <c r="AE32" s="101">
        <v>0</v>
      </c>
      <c r="AF32" s="101">
        <v>0</v>
      </c>
      <c r="AG32" s="101">
        <v>0</v>
      </c>
      <c r="AH32" s="101">
        <v>0</v>
      </c>
      <c r="AI32" s="101">
        <v>0</v>
      </c>
      <c r="AJ32" s="101">
        <v>0</v>
      </c>
      <c r="AK32" s="101">
        <v>0</v>
      </c>
      <c r="AL32" s="101">
        <v>0</v>
      </c>
      <c r="AM32" s="101">
        <v>0</v>
      </c>
      <c r="AN32" s="101">
        <v>0</v>
      </c>
      <c r="AO32" s="101">
        <v>0</v>
      </c>
      <c r="AP32" s="154">
        <v>0</v>
      </c>
      <c r="AQ32" s="101">
        <v>0</v>
      </c>
      <c r="AR32" s="101">
        <v>0</v>
      </c>
      <c r="AS32" s="101">
        <v>0</v>
      </c>
      <c r="AT32" s="101">
        <v>0</v>
      </c>
      <c r="AU32" s="101">
        <v>0</v>
      </c>
      <c r="AV32" s="101">
        <v>0</v>
      </c>
      <c r="AW32" s="101">
        <v>0</v>
      </c>
      <c r="AX32" s="101">
        <v>0</v>
      </c>
      <c r="AY32" s="101">
        <v>0</v>
      </c>
      <c r="AZ32" s="101">
        <v>0</v>
      </c>
      <c r="BA32" s="101">
        <v>0</v>
      </c>
      <c r="BB32" s="154">
        <v>0</v>
      </c>
      <c r="BC32" s="101">
        <v>0</v>
      </c>
      <c r="BD32" s="101">
        <v>0</v>
      </c>
      <c r="BE32" s="101">
        <v>31.209384880000002</v>
      </c>
      <c r="BF32" s="101">
        <v>0</v>
      </c>
      <c r="BG32" s="101">
        <v>0</v>
      </c>
      <c r="BH32" s="101">
        <v>0</v>
      </c>
      <c r="BI32" s="101">
        <v>0</v>
      </c>
      <c r="BJ32" s="101">
        <v>0</v>
      </c>
      <c r="BK32" s="101">
        <v>0</v>
      </c>
      <c r="BL32" s="101">
        <v>0</v>
      </c>
      <c r="BM32" s="101">
        <v>0</v>
      </c>
      <c r="BN32" s="495">
        <f t="shared" si="11"/>
        <v>31.209384880000002</v>
      </c>
      <c r="BO32" s="101">
        <v>0</v>
      </c>
      <c r="BP32" s="101">
        <v>0</v>
      </c>
      <c r="BQ32" s="101">
        <v>0</v>
      </c>
      <c r="BR32" s="101">
        <v>20</v>
      </c>
      <c r="BS32" s="101">
        <v>26</v>
      </c>
      <c r="BT32" s="101">
        <v>0</v>
      </c>
      <c r="BU32" s="101">
        <v>347</v>
      </c>
      <c r="BV32" s="101">
        <v>47</v>
      </c>
      <c r="BW32" s="101">
        <v>0</v>
      </c>
      <c r="BX32" s="101">
        <v>0</v>
      </c>
      <c r="BY32" s="101">
        <v>0</v>
      </c>
      <c r="BZ32" s="101">
        <v>155</v>
      </c>
      <c r="CA32" s="154">
        <v>0</v>
      </c>
      <c r="CB32" s="101">
        <v>0</v>
      </c>
      <c r="CC32" s="101">
        <v>0</v>
      </c>
      <c r="CD32" s="101">
        <v>0</v>
      </c>
      <c r="CE32" s="101">
        <v>0</v>
      </c>
      <c r="CF32" s="270">
        <v>0</v>
      </c>
      <c r="CG32" s="83">
        <f t="shared" si="6"/>
        <v>31.209384880000002</v>
      </c>
      <c r="CH32" s="83">
        <f t="shared" si="7"/>
        <v>46</v>
      </c>
      <c r="CI32" s="27">
        <f t="shared" si="8"/>
        <v>0</v>
      </c>
      <c r="CJ32" s="25"/>
      <c r="CM32" s="301"/>
    </row>
    <row r="33" spans="1:91" ht="20.100000000000001" customHeight="1" x14ac:dyDescent="0.25">
      <c r="A33" s="10">
        <v>69</v>
      </c>
      <c r="B33" s="113" t="s">
        <v>32</v>
      </c>
      <c r="C33" s="143" t="s">
        <v>139</v>
      </c>
      <c r="D33" s="82">
        <v>378.78693087999994</v>
      </c>
      <c r="E33" s="82">
        <v>490.66667578999994</v>
      </c>
      <c r="F33" s="82">
        <v>442.80761937</v>
      </c>
      <c r="G33" s="82">
        <v>392.05566079000005</v>
      </c>
      <c r="H33" s="82">
        <v>437.29845510999996</v>
      </c>
      <c r="I33" s="82">
        <v>413.88662762000007</v>
      </c>
      <c r="J33" s="82">
        <v>593.96502100999976</v>
      </c>
      <c r="K33" s="82">
        <v>275.38651033000002</v>
      </c>
      <c r="L33" s="82">
        <v>431.58203636999997</v>
      </c>
      <c r="M33" s="114">
        <v>448.77244377000005</v>
      </c>
      <c r="N33" s="114">
        <v>618.51572778000013</v>
      </c>
      <c r="O33" s="114">
        <v>1211.0508937</v>
      </c>
      <c r="P33" s="25">
        <f>SUM(D33:O33)</f>
        <v>6134.7746025199995</v>
      </c>
      <c r="Q33" s="101">
        <v>663.53043274999993</v>
      </c>
      <c r="R33" s="101">
        <v>817.77766728999984</v>
      </c>
      <c r="S33" s="101">
        <v>1057.5813579600001</v>
      </c>
      <c r="T33" s="101">
        <v>830.13753273999998</v>
      </c>
      <c r="U33" s="101">
        <v>899.76923617</v>
      </c>
      <c r="V33" s="101">
        <v>1122.5645670399997</v>
      </c>
      <c r="W33" s="101">
        <v>714.50838583000007</v>
      </c>
      <c r="X33" s="101">
        <v>988.62323478999986</v>
      </c>
      <c r="Y33" s="101">
        <v>977.81218799999999</v>
      </c>
      <c r="Z33" s="101">
        <v>847.34043346999999</v>
      </c>
      <c r="AA33" s="101">
        <v>1027.25570928</v>
      </c>
      <c r="AB33" s="101">
        <v>1324.0576074899998</v>
      </c>
      <c r="AC33" s="25">
        <f>SUM(Q33:AB33)</f>
        <v>11270.958352809999</v>
      </c>
      <c r="AD33" s="101">
        <v>739.99131594000005</v>
      </c>
      <c r="AE33" s="101">
        <v>1091.2788222199997</v>
      </c>
      <c r="AF33" s="101">
        <v>1096.3808772300004</v>
      </c>
      <c r="AG33" s="101">
        <v>2382.5291428699998</v>
      </c>
      <c r="AH33" s="101">
        <v>2162.3212379400002</v>
      </c>
      <c r="AI33" s="101">
        <v>2308.9452572099995</v>
      </c>
      <c r="AJ33" s="101">
        <v>2113.4923864299999</v>
      </c>
      <c r="AK33" s="101">
        <v>1622.72257541</v>
      </c>
      <c r="AL33" s="101">
        <v>2350.6659582400002</v>
      </c>
      <c r="AM33" s="101">
        <v>2051.63182001</v>
      </c>
      <c r="AN33" s="101">
        <v>2533.0305227000003</v>
      </c>
      <c r="AO33" s="101">
        <v>2588.6454181000008</v>
      </c>
      <c r="AP33" s="154">
        <v>2290.23886803</v>
      </c>
      <c r="AQ33" s="101">
        <v>2999.3407866800003</v>
      </c>
      <c r="AR33" s="101">
        <v>3829.0121375300032</v>
      </c>
      <c r="AS33" s="101">
        <v>2980.2000073700019</v>
      </c>
      <c r="AT33" s="101">
        <v>3296.379888179998</v>
      </c>
      <c r="AU33" s="101">
        <v>2903.9966124399994</v>
      </c>
      <c r="AV33" s="101">
        <v>3547.3061997799996</v>
      </c>
      <c r="AW33" s="101">
        <v>3480.0803423700004</v>
      </c>
      <c r="AX33" s="101">
        <v>3577.9860248299979</v>
      </c>
      <c r="AY33" s="101">
        <v>4394.3896843200009</v>
      </c>
      <c r="AZ33" s="101">
        <v>2847.3134274899999</v>
      </c>
      <c r="BA33" s="101">
        <v>3372.9328529999998</v>
      </c>
      <c r="BB33" s="154">
        <v>3820.5193432999995</v>
      </c>
      <c r="BC33" s="101">
        <v>2644.5239336700006</v>
      </c>
      <c r="BD33" s="101">
        <v>3781.2221193099995</v>
      </c>
      <c r="BE33" s="101">
        <v>4899.7281615300035</v>
      </c>
      <c r="BF33" s="101">
        <v>5236.3633832100004</v>
      </c>
      <c r="BG33" s="101">
        <v>4124.2614672100026</v>
      </c>
      <c r="BH33" s="101">
        <v>6116.2163983999972</v>
      </c>
      <c r="BI33" s="101">
        <v>4688.3034831799987</v>
      </c>
      <c r="BJ33" s="101">
        <v>3876.8384401400017</v>
      </c>
      <c r="BK33" s="101">
        <v>5555.7683603499972</v>
      </c>
      <c r="BL33" s="101">
        <v>6063.8646182000002</v>
      </c>
      <c r="BM33" s="101">
        <v>5126.6762710899966</v>
      </c>
      <c r="BN33" s="495">
        <f t="shared" si="11"/>
        <v>55934.28597959</v>
      </c>
      <c r="BO33" s="101">
        <v>4773.9637282200001</v>
      </c>
      <c r="BP33" s="101">
        <v>4605.2610363599997</v>
      </c>
      <c r="BQ33" s="101">
        <v>5375.628708719998</v>
      </c>
      <c r="BR33" s="101">
        <v>5256.7829887599946</v>
      </c>
      <c r="BS33" s="101">
        <v>4812.4613754499997</v>
      </c>
      <c r="BT33" s="101">
        <v>5239.8954323100033</v>
      </c>
      <c r="BU33" s="101">
        <v>5549.8364212699953</v>
      </c>
      <c r="BV33" s="101">
        <v>5331.0276848599979</v>
      </c>
      <c r="BW33" s="101">
        <v>4019.074295659997</v>
      </c>
      <c r="BX33" s="101">
        <v>3986.715511059997</v>
      </c>
      <c r="BY33" s="101">
        <v>3183.2006229900003</v>
      </c>
      <c r="BZ33" s="101">
        <v>4450.9357305800022</v>
      </c>
      <c r="CA33" s="154">
        <v>4510.1643091600072</v>
      </c>
      <c r="CB33" s="101">
        <v>3378.2198947699967</v>
      </c>
      <c r="CC33" s="101">
        <v>3901.9452844399952</v>
      </c>
      <c r="CD33" s="101">
        <v>5455.5318062800006</v>
      </c>
      <c r="CE33" s="101">
        <v>4834.83482233</v>
      </c>
      <c r="CF33" s="270">
        <v>3969.3613677699991</v>
      </c>
      <c r="CG33" s="83">
        <f t="shared" si="6"/>
        <v>24506.618408230006</v>
      </c>
      <c r="CH33" s="83">
        <f t="shared" si="7"/>
        <v>30063.993269819995</v>
      </c>
      <c r="CI33" s="27">
        <f t="shared" si="8"/>
        <v>26050.057484749996</v>
      </c>
      <c r="CJ33" s="25">
        <f t="shared" si="12"/>
        <v>-13.351306158983956</v>
      </c>
      <c r="CM33" s="301"/>
    </row>
    <row r="34" spans="1:91" ht="20.100000000000001" customHeight="1" x14ac:dyDescent="0.25">
      <c r="A34" s="10">
        <v>69</v>
      </c>
      <c r="B34" s="113" t="s">
        <v>103</v>
      </c>
      <c r="C34" s="143" t="s">
        <v>104</v>
      </c>
      <c r="D34" s="82">
        <v>0</v>
      </c>
      <c r="E34" s="82">
        <v>0</v>
      </c>
      <c r="F34" s="82">
        <v>0</v>
      </c>
      <c r="G34" s="82">
        <v>0</v>
      </c>
      <c r="H34" s="82">
        <v>9.9999999999999995E-7</v>
      </c>
      <c r="I34" s="82">
        <v>0</v>
      </c>
      <c r="J34" s="82">
        <v>0</v>
      </c>
      <c r="K34" s="82">
        <v>0</v>
      </c>
      <c r="L34" s="82">
        <v>0</v>
      </c>
      <c r="M34" s="114">
        <v>0</v>
      </c>
      <c r="N34" s="114">
        <v>0</v>
      </c>
      <c r="O34" s="114">
        <v>0</v>
      </c>
      <c r="P34" s="25">
        <v>0</v>
      </c>
      <c r="Q34" s="82">
        <v>0</v>
      </c>
      <c r="R34" s="82">
        <v>0</v>
      </c>
      <c r="S34" s="82">
        <v>0</v>
      </c>
      <c r="T34" s="82">
        <v>0</v>
      </c>
      <c r="U34" s="82">
        <v>9.9999999999999995E-7</v>
      </c>
      <c r="V34" s="82">
        <v>0</v>
      </c>
      <c r="W34" s="82">
        <v>0</v>
      </c>
      <c r="X34" s="82">
        <v>0</v>
      </c>
      <c r="Y34" s="82">
        <v>0</v>
      </c>
      <c r="Z34" s="114">
        <v>0</v>
      </c>
      <c r="AA34" s="114">
        <v>0</v>
      </c>
      <c r="AB34" s="114">
        <v>0</v>
      </c>
      <c r="AC34" s="25">
        <v>0</v>
      </c>
      <c r="AD34" s="101">
        <v>0</v>
      </c>
      <c r="AE34" s="101">
        <v>0</v>
      </c>
      <c r="AF34" s="101">
        <v>0</v>
      </c>
      <c r="AG34" s="101">
        <v>10.40560022</v>
      </c>
      <c r="AH34" s="101">
        <v>15.458109589999999</v>
      </c>
      <c r="AI34" s="101">
        <v>0</v>
      </c>
      <c r="AJ34" s="101">
        <v>0</v>
      </c>
      <c r="AK34" s="101">
        <v>0</v>
      </c>
      <c r="AL34" s="101">
        <v>0</v>
      </c>
      <c r="AM34" s="101">
        <v>0</v>
      </c>
      <c r="AN34" s="101">
        <v>0</v>
      </c>
      <c r="AO34" s="101">
        <v>0</v>
      </c>
      <c r="AP34" s="154">
        <v>0</v>
      </c>
      <c r="AQ34" s="101">
        <v>0</v>
      </c>
      <c r="AR34" s="101">
        <v>0</v>
      </c>
      <c r="AS34" s="101">
        <v>0</v>
      </c>
      <c r="AT34" s="101">
        <v>0</v>
      </c>
      <c r="AU34" s="101">
        <v>0</v>
      </c>
      <c r="AV34" s="101">
        <v>0</v>
      </c>
      <c r="AW34" s="101">
        <v>0</v>
      </c>
      <c r="AX34" s="101">
        <v>0</v>
      </c>
      <c r="AY34" s="101">
        <v>0</v>
      </c>
      <c r="AZ34" s="101">
        <v>0</v>
      </c>
      <c r="BA34" s="101">
        <v>0</v>
      </c>
      <c r="BB34" s="154">
        <v>0</v>
      </c>
      <c r="BC34" s="101">
        <v>0</v>
      </c>
      <c r="BD34" s="101">
        <v>0</v>
      </c>
      <c r="BE34" s="101">
        <v>0</v>
      </c>
      <c r="BF34" s="101">
        <v>7.476</v>
      </c>
      <c r="BG34" s="101">
        <v>0</v>
      </c>
      <c r="BH34" s="101">
        <v>13.4</v>
      </c>
      <c r="BI34" s="101">
        <v>9.2385000000000002</v>
      </c>
      <c r="BJ34" s="101">
        <v>11.9</v>
      </c>
      <c r="BK34" s="101">
        <v>0</v>
      </c>
      <c r="BL34" s="101">
        <v>14</v>
      </c>
      <c r="BM34" s="101">
        <v>8</v>
      </c>
      <c r="BN34" s="495">
        <f t="shared" si="11"/>
        <v>64.014499999999998</v>
      </c>
      <c r="BO34" s="101">
        <v>5.5</v>
      </c>
      <c r="BP34" s="101">
        <v>0</v>
      </c>
      <c r="BQ34" s="101">
        <v>19.75</v>
      </c>
      <c r="BR34" s="101">
        <v>0</v>
      </c>
      <c r="BS34" s="101">
        <v>12.855</v>
      </c>
      <c r="BT34" s="101">
        <v>5.55</v>
      </c>
      <c r="BU34" s="101">
        <v>22.35</v>
      </c>
      <c r="BV34" s="101">
        <v>0</v>
      </c>
      <c r="BW34" s="101">
        <v>0</v>
      </c>
      <c r="BX34" s="101">
        <v>0</v>
      </c>
      <c r="BY34" s="101">
        <v>0</v>
      </c>
      <c r="BZ34" s="101">
        <v>0</v>
      </c>
      <c r="CA34" s="154">
        <v>0</v>
      </c>
      <c r="CB34" s="101">
        <v>0</v>
      </c>
      <c r="CC34" s="101">
        <v>0</v>
      </c>
      <c r="CD34" s="101">
        <v>0</v>
      </c>
      <c r="CE34" s="101">
        <v>0</v>
      </c>
      <c r="CF34" s="270">
        <v>0</v>
      </c>
      <c r="CG34" s="83">
        <f t="shared" si="6"/>
        <v>7.476</v>
      </c>
      <c r="CH34" s="83">
        <f t="shared" si="7"/>
        <v>43.655000000000001</v>
      </c>
      <c r="CI34" s="27">
        <f t="shared" si="8"/>
        <v>0</v>
      </c>
      <c r="CJ34" s="25">
        <f t="shared" si="12"/>
        <v>-100</v>
      </c>
      <c r="CM34" s="301"/>
    </row>
    <row r="35" spans="1:91" ht="20.100000000000001" customHeight="1" x14ac:dyDescent="0.25">
      <c r="A35" s="10">
        <v>69</v>
      </c>
      <c r="B35" s="113" t="s">
        <v>126</v>
      </c>
      <c r="C35" s="143" t="s">
        <v>129</v>
      </c>
      <c r="D35" s="82">
        <v>0</v>
      </c>
      <c r="E35" s="82">
        <v>0</v>
      </c>
      <c r="F35" s="82">
        <v>0</v>
      </c>
      <c r="G35" s="82">
        <v>0</v>
      </c>
      <c r="H35" s="82">
        <v>9.9999999999999995E-7</v>
      </c>
      <c r="I35" s="82">
        <v>0</v>
      </c>
      <c r="J35" s="82">
        <v>0</v>
      </c>
      <c r="K35" s="82">
        <v>0</v>
      </c>
      <c r="L35" s="82">
        <v>0</v>
      </c>
      <c r="M35" s="114">
        <v>0</v>
      </c>
      <c r="N35" s="114">
        <v>0</v>
      </c>
      <c r="O35" s="114">
        <v>0</v>
      </c>
      <c r="P35" s="25">
        <v>0</v>
      </c>
      <c r="Q35" s="82">
        <v>0</v>
      </c>
      <c r="R35" s="82">
        <v>0</v>
      </c>
      <c r="S35" s="82">
        <v>0</v>
      </c>
      <c r="T35" s="82">
        <v>0</v>
      </c>
      <c r="U35" s="82">
        <v>9.9999999999999995E-7</v>
      </c>
      <c r="V35" s="82">
        <v>0</v>
      </c>
      <c r="W35" s="82">
        <v>0</v>
      </c>
      <c r="X35" s="82">
        <v>0</v>
      </c>
      <c r="Y35" s="82">
        <v>0</v>
      </c>
      <c r="Z35" s="114">
        <v>0</v>
      </c>
      <c r="AA35" s="114">
        <v>0</v>
      </c>
      <c r="AB35" s="114">
        <v>0</v>
      </c>
      <c r="AC35" s="25">
        <v>0</v>
      </c>
      <c r="AD35" s="101">
        <v>0</v>
      </c>
      <c r="AE35" s="101">
        <v>0</v>
      </c>
      <c r="AF35" s="101">
        <v>0</v>
      </c>
      <c r="AG35" s="101">
        <v>10.40560022</v>
      </c>
      <c r="AH35" s="101">
        <v>15.458109589999999</v>
      </c>
      <c r="AI35" s="101">
        <v>0</v>
      </c>
      <c r="AJ35" s="101">
        <v>0</v>
      </c>
      <c r="AK35" s="101">
        <v>0</v>
      </c>
      <c r="AL35" s="101">
        <v>0</v>
      </c>
      <c r="AM35" s="101">
        <v>0</v>
      </c>
      <c r="AN35" s="101">
        <v>0</v>
      </c>
      <c r="AO35" s="101">
        <v>0</v>
      </c>
      <c r="AP35" s="154">
        <v>0</v>
      </c>
      <c r="AQ35" s="101">
        <v>0</v>
      </c>
      <c r="AR35" s="101">
        <v>0</v>
      </c>
      <c r="AS35" s="101">
        <v>0</v>
      </c>
      <c r="AT35" s="101">
        <v>0</v>
      </c>
      <c r="AU35" s="101">
        <v>0</v>
      </c>
      <c r="AV35" s="101">
        <v>0</v>
      </c>
      <c r="AW35" s="101">
        <v>0</v>
      </c>
      <c r="AX35" s="101">
        <v>0</v>
      </c>
      <c r="AY35" s="101">
        <v>0</v>
      </c>
      <c r="AZ35" s="101">
        <v>0</v>
      </c>
      <c r="BA35" s="101">
        <v>0</v>
      </c>
      <c r="BB35" s="154">
        <v>0</v>
      </c>
      <c r="BC35" s="101">
        <v>0</v>
      </c>
      <c r="BD35" s="101">
        <v>0</v>
      </c>
      <c r="BE35" s="101">
        <v>0</v>
      </c>
      <c r="BF35" s="101">
        <v>0</v>
      </c>
      <c r="BG35" s="101">
        <v>0</v>
      </c>
      <c r="BH35" s="101">
        <v>0</v>
      </c>
      <c r="BI35" s="101">
        <v>0</v>
      </c>
      <c r="BJ35" s="101">
        <v>0</v>
      </c>
      <c r="BK35" s="101">
        <v>0</v>
      </c>
      <c r="BL35" s="101">
        <v>0</v>
      </c>
      <c r="BM35" s="101">
        <v>0</v>
      </c>
      <c r="BN35" s="495">
        <f t="shared" si="11"/>
        <v>0</v>
      </c>
      <c r="BO35" s="101">
        <v>0</v>
      </c>
      <c r="BP35" s="101">
        <v>0</v>
      </c>
      <c r="BQ35" s="101">
        <v>0</v>
      </c>
      <c r="BR35" s="101">
        <v>0</v>
      </c>
      <c r="BS35" s="101">
        <v>0</v>
      </c>
      <c r="BT35" s="101">
        <v>0</v>
      </c>
      <c r="BU35" s="101">
        <v>0</v>
      </c>
      <c r="BV35" s="101">
        <v>0</v>
      </c>
      <c r="BW35" s="101">
        <v>5.8837847000000005</v>
      </c>
      <c r="BX35" s="101">
        <v>106.63122326999999</v>
      </c>
      <c r="BY35" s="101">
        <v>36.41396060000001</v>
      </c>
      <c r="BZ35" s="101">
        <v>135.91479802999996</v>
      </c>
      <c r="CA35" s="154">
        <v>18.45559325</v>
      </c>
      <c r="CB35" s="101">
        <v>17.89782138</v>
      </c>
      <c r="CC35" s="101">
        <v>6.2090008499999998</v>
      </c>
      <c r="CD35" s="101">
        <v>25.30913704</v>
      </c>
      <c r="CE35" s="101">
        <v>37.448342690000004</v>
      </c>
      <c r="CF35" s="270">
        <v>23.127011570000001</v>
      </c>
      <c r="CG35" s="83">
        <f t="shared" si="6"/>
        <v>0</v>
      </c>
      <c r="CH35" s="83">
        <f t="shared" si="7"/>
        <v>0</v>
      </c>
      <c r="CI35" s="27">
        <f t="shared" si="8"/>
        <v>128.44690678000001</v>
      </c>
      <c r="CJ35" s="25"/>
      <c r="CM35" s="301"/>
    </row>
    <row r="36" spans="1:91" ht="20.100000000000001" customHeight="1" x14ac:dyDescent="0.25">
      <c r="A36" s="10">
        <v>69</v>
      </c>
      <c r="B36" s="113" t="s">
        <v>127</v>
      </c>
      <c r="C36" s="143" t="s">
        <v>194</v>
      </c>
      <c r="D36" s="82">
        <v>0</v>
      </c>
      <c r="E36" s="82">
        <v>0</v>
      </c>
      <c r="F36" s="82">
        <v>0</v>
      </c>
      <c r="G36" s="82">
        <v>0</v>
      </c>
      <c r="H36" s="82">
        <v>9.9999999999999995E-7</v>
      </c>
      <c r="I36" s="82">
        <v>0</v>
      </c>
      <c r="J36" s="82">
        <v>0</v>
      </c>
      <c r="K36" s="82">
        <v>0</v>
      </c>
      <c r="L36" s="82">
        <v>0</v>
      </c>
      <c r="M36" s="114">
        <v>0</v>
      </c>
      <c r="N36" s="114">
        <v>0</v>
      </c>
      <c r="O36" s="114">
        <v>0</v>
      </c>
      <c r="P36" s="25">
        <v>0</v>
      </c>
      <c r="Q36" s="82">
        <v>0</v>
      </c>
      <c r="R36" s="82">
        <v>0</v>
      </c>
      <c r="S36" s="82">
        <v>0</v>
      </c>
      <c r="T36" s="82">
        <v>0</v>
      </c>
      <c r="U36" s="82">
        <v>9.9999999999999995E-7</v>
      </c>
      <c r="V36" s="82">
        <v>0</v>
      </c>
      <c r="W36" s="82">
        <v>0</v>
      </c>
      <c r="X36" s="82">
        <v>0</v>
      </c>
      <c r="Y36" s="82">
        <v>0</v>
      </c>
      <c r="Z36" s="114">
        <v>0</v>
      </c>
      <c r="AA36" s="114">
        <v>0</v>
      </c>
      <c r="AB36" s="114">
        <v>0</v>
      </c>
      <c r="AC36" s="25">
        <v>0</v>
      </c>
      <c r="AD36" s="101">
        <v>0</v>
      </c>
      <c r="AE36" s="101">
        <v>0</v>
      </c>
      <c r="AF36" s="101">
        <v>0</v>
      </c>
      <c r="AG36" s="101">
        <v>10.40560022</v>
      </c>
      <c r="AH36" s="101">
        <v>15.458109589999999</v>
      </c>
      <c r="AI36" s="101">
        <v>0</v>
      </c>
      <c r="AJ36" s="101">
        <v>0</v>
      </c>
      <c r="AK36" s="101">
        <v>0</v>
      </c>
      <c r="AL36" s="101">
        <v>0</v>
      </c>
      <c r="AM36" s="101">
        <v>0</v>
      </c>
      <c r="AN36" s="101">
        <v>0</v>
      </c>
      <c r="AO36" s="101">
        <v>0</v>
      </c>
      <c r="AP36" s="154">
        <v>0</v>
      </c>
      <c r="AQ36" s="101">
        <v>0</v>
      </c>
      <c r="AR36" s="101">
        <v>0</v>
      </c>
      <c r="AS36" s="101">
        <v>0</v>
      </c>
      <c r="AT36" s="101">
        <v>0</v>
      </c>
      <c r="AU36" s="101">
        <v>0</v>
      </c>
      <c r="AV36" s="101">
        <v>0</v>
      </c>
      <c r="AW36" s="101">
        <v>0</v>
      </c>
      <c r="AX36" s="101">
        <v>0</v>
      </c>
      <c r="AY36" s="101">
        <v>0</v>
      </c>
      <c r="AZ36" s="101">
        <v>0</v>
      </c>
      <c r="BA36" s="101">
        <v>0</v>
      </c>
      <c r="BB36" s="154">
        <v>0</v>
      </c>
      <c r="BC36" s="101">
        <v>0</v>
      </c>
      <c r="BD36" s="101">
        <v>0</v>
      </c>
      <c r="BE36" s="101">
        <v>0</v>
      </c>
      <c r="BF36" s="101">
        <v>0</v>
      </c>
      <c r="BG36" s="101">
        <v>0</v>
      </c>
      <c r="BH36" s="101">
        <v>0</v>
      </c>
      <c r="BI36" s="101">
        <v>0</v>
      </c>
      <c r="BJ36" s="101">
        <v>0</v>
      </c>
      <c r="BK36" s="101">
        <v>0</v>
      </c>
      <c r="BL36" s="101">
        <v>0</v>
      </c>
      <c r="BM36" s="101">
        <v>0</v>
      </c>
      <c r="BN36" s="495">
        <f t="shared" si="11"/>
        <v>0</v>
      </c>
      <c r="BO36" s="101">
        <v>0</v>
      </c>
      <c r="BP36" s="101">
        <v>0</v>
      </c>
      <c r="BQ36" s="101">
        <v>0</v>
      </c>
      <c r="BR36" s="101">
        <v>0</v>
      </c>
      <c r="BS36" s="101">
        <v>0</v>
      </c>
      <c r="BT36" s="101">
        <v>0</v>
      </c>
      <c r="BU36" s="101">
        <v>0</v>
      </c>
      <c r="BV36" s="101">
        <v>0</v>
      </c>
      <c r="BW36" s="101">
        <v>2350.2764296399996</v>
      </c>
      <c r="BX36" s="101">
        <v>2646.0297545900053</v>
      </c>
      <c r="BY36" s="101">
        <v>3429.8925437700018</v>
      </c>
      <c r="BZ36" s="101">
        <v>3782.2943931700024</v>
      </c>
      <c r="CA36" s="154">
        <v>2329.722951029994</v>
      </c>
      <c r="CB36" s="101">
        <v>2905.7868506099981</v>
      </c>
      <c r="CC36" s="101">
        <v>3605.145593650002</v>
      </c>
      <c r="CD36" s="101">
        <v>5282.6442273899993</v>
      </c>
      <c r="CE36" s="101">
        <v>3324.2779735099984</v>
      </c>
      <c r="CF36" s="270">
        <v>4970.0381819899931</v>
      </c>
      <c r="CG36" s="83">
        <f t="shared" si="6"/>
        <v>0</v>
      </c>
      <c r="CH36" s="83">
        <f t="shared" si="7"/>
        <v>0</v>
      </c>
      <c r="CI36" s="27">
        <f t="shared" si="8"/>
        <v>22417.615778179985</v>
      </c>
      <c r="CJ36" s="25"/>
      <c r="CM36" s="301"/>
    </row>
    <row r="37" spans="1:91" ht="20.100000000000001" customHeight="1" x14ac:dyDescent="0.25">
      <c r="A37" s="10">
        <v>69</v>
      </c>
      <c r="B37" s="113" t="s">
        <v>128</v>
      </c>
      <c r="C37" s="143" t="s">
        <v>130</v>
      </c>
      <c r="D37" s="82">
        <v>0</v>
      </c>
      <c r="E37" s="82">
        <v>0</v>
      </c>
      <c r="F37" s="82">
        <v>0</v>
      </c>
      <c r="G37" s="82">
        <v>0</v>
      </c>
      <c r="H37" s="82">
        <v>9.9999999999999995E-7</v>
      </c>
      <c r="I37" s="82">
        <v>0</v>
      </c>
      <c r="J37" s="82">
        <v>0</v>
      </c>
      <c r="K37" s="82">
        <v>0</v>
      </c>
      <c r="L37" s="82">
        <v>0</v>
      </c>
      <c r="M37" s="114">
        <v>0</v>
      </c>
      <c r="N37" s="114">
        <v>0</v>
      </c>
      <c r="O37" s="114">
        <v>0</v>
      </c>
      <c r="P37" s="25">
        <v>0</v>
      </c>
      <c r="Q37" s="82">
        <v>0</v>
      </c>
      <c r="R37" s="82">
        <v>0</v>
      </c>
      <c r="S37" s="82">
        <v>0</v>
      </c>
      <c r="T37" s="82">
        <v>0</v>
      </c>
      <c r="U37" s="82">
        <v>9.9999999999999995E-7</v>
      </c>
      <c r="V37" s="82">
        <v>0</v>
      </c>
      <c r="W37" s="82">
        <v>0</v>
      </c>
      <c r="X37" s="82">
        <v>0</v>
      </c>
      <c r="Y37" s="82">
        <v>0</v>
      </c>
      <c r="Z37" s="114">
        <v>0</v>
      </c>
      <c r="AA37" s="114">
        <v>0</v>
      </c>
      <c r="AB37" s="114">
        <v>0</v>
      </c>
      <c r="AC37" s="25">
        <v>0</v>
      </c>
      <c r="AD37" s="101">
        <v>0</v>
      </c>
      <c r="AE37" s="101">
        <v>0</v>
      </c>
      <c r="AF37" s="101">
        <v>0</v>
      </c>
      <c r="AG37" s="101">
        <v>10.40560022</v>
      </c>
      <c r="AH37" s="101">
        <v>15.458109589999999</v>
      </c>
      <c r="AI37" s="101">
        <v>0</v>
      </c>
      <c r="AJ37" s="101">
        <v>0</v>
      </c>
      <c r="AK37" s="101">
        <v>0</v>
      </c>
      <c r="AL37" s="101">
        <v>0</v>
      </c>
      <c r="AM37" s="101">
        <v>0</v>
      </c>
      <c r="AN37" s="101">
        <v>0</v>
      </c>
      <c r="AO37" s="101">
        <v>0</v>
      </c>
      <c r="AP37" s="154">
        <v>0</v>
      </c>
      <c r="AQ37" s="101">
        <v>0</v>
      </c>
      <c r="AR37" s="101">
        <v>0</v>
      </c>
      <c r="AS37" s="101">
        <v>0</v>
      </c>
      <c r="AT37" s="101">
        <v>0</v>
      </c>
      <c r="AU37" s="101">
        <v>0</v>
      </c>
      <c r="AV37" s="101">
        <v>0</v>
      </c>
      <c r="AW37" s="101">
        <v>0</v>
      </c>
      <c r="AX37" s="101">
        <v>0</v>
      </c>
      <c r="AY37" s="101">
        <v>0</v>
      </c>
      <c r="AZ37" s="101">
        <v>0</v>
      </c>
      <c r="BA37" s="101">
        <v>0</v>
      </c>
      <c r="BB37" s="154">
        <v>0</v>
      </c>
      <c r="BC37" s="101">
        <v>0</v>
      </c>
      <c r="BD37" s="101">
        <v>0</v>
      </c>
      <c r="BE37" s="101">
        <v>0</v>
      </c>
      <c r="BF37" s="101">
        <v>0</v>
      </c>
      <c r="BG37" s="101">
        <v>0</v>
      </c>
      <c r="BH37" s="101">
        <v>0</v>
      </c>
      <c r="BI37" s="101">
        <v>0</v>
      </c>
      <c r="BJ37" s="101">
        <v>0</v>
      </c>
      <c r="BK37" s="101">
        <v>0</v>
      </c>
      <c r="BL37" s="101">
        <v>0</v>
      </c>
      <c r="BM37" s="101">
        <v>0</v>
      </c>
      <c r="BN37" s="495">
        <f t="shared" si="11"/>
        <v>0</v>
      </c>
      <c r="BO37" s="101">
        <v>0</v>
      </c>
      <c r="BP37" s="101">
        <v>0</v>
      </c>
      <c r="BQ37" s="101">
        <v>0</v>
      </c>
      <c r="BR37" s="101">
        <v>0</v>
      </c>
      <c r="BS37" s="101">
        <v>0</v>
      </c>
      <c r="BT37" s="101">
        <v>0</v>
      </c>
      <c r="BU37" s="101">
        <v>0</v>
      </c>
      <c r="BV37" s="101">
        <v>0</v>
      </c>
      <c r="BW37" s="101">
        <v>245.72785789999998</v>
      </c>
      <c r="BX37" s="101">
        <v>1171.5150055499998</v>
      </c>
      <c r="BY37" s="101">
        <v>963.78245733000006</v>
      </c>
      <c r="BZ37" s="101">
        <v>1111.68008747</v>
      </c>
      <c r="CA37" s="154">
        <v>619.82646867000005</v>
      </c>
      <c r="CB37" s="101">
        <v>430.13653551999994</v>
      </c>
      <c r="CC37" s="101">
        <v>596.12013528000011</v>
      </c>
      <c r="CD37" s="101">
        <v>861.72283289999973</v>
      </c>
      <c r="CE37" s="101">
        <v>1009.4681369900001</v>
      </c>
      <c r="CF37" s="270">
        <v>751.7826562499996</v>
      </c>
      <c r="CG37" s="83">
        <f t="shared" si="6"/>
        <v>0</v>
      </c>
      <c r="CH37" s="83">
        <f t="shared" si="7"/>
        <v>0</v>
      </c>
      <c r="CI37" s="27">
        <f t="shared" si="8"/>
        <v>4269.0567656099993</v>
      </c>
      <c r="CJ37" s="25"/>
      <c r="CM37" s="301"/>
    </row>
    <row r="38" spans="1:91" ht="20.100000000000001" customHeight="1" x14ac:dyDescent="0.25">
      <c r="A38" s="10">
        <v>69</v>
      </c>
      <c r="B38" s="113" t="s">
        <v>188</v>
      </c>
      <c r="C38" s="143" t="s">
        <v>190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114">
        <v>0</v>
      </c>
      <c r="N38" s="114">
        <v>0</v>
      </c>
      <c r="O38" s="114">
        <v>0</v>
      </c>
      <c r="P38" s="25">
        <v>0</v>
      </c>
      <c r="Q38" s="82">
        <v>0</v>
      </c>
      <c r="R38" s="82">
        <v>0</v>
      </c>
      <c r="S38" s="82">
        <v>0</v>
      </c>
      <c r="T38" s="82">
        <v>0</v>
      </c>
      <c r="U38" s="82">
        <v>0</v>
      </c>
      <c r="V38" s="82">
        <v>0</v>
      </c>
      <c r="W38" s="82">
        <v>0</v>
      </c>
      <c r="X38" s="82">
        <v>0</v>
      </c>
      <c r="Y38" s="82">
        <v>0</v>
      </c>
      <c r="Z38" s="114">
        <v>0</v>
      </c>
      <c r="AA38" s="114">
        <v>0</v>
      </c>
      <c r="AB38" s="114">
        <v>0</v>
      </c>
      <c r="AC38" s="25">
        <v>0</v>
      </c>
      <c r="AD38" s="101">
        <v>0</v>
      </c>
      <c r="AE38" s="101">
        <v>0</v>
      </c>
      <c r="AF38" s="101">
        <v>0</v>
      </c>
      <c r="AG38" s="101">
        <v>0</v>
      </c>
      <c r="AH38" s="101">
        <v>0</v>
      </c>
      <c r="AI38" s="101">
        <v>0</v>
      </c>
      <c r="AJ38" s="101">
        <v>0</v>
      </c>
      <c r="AK38" s="101">
        <v>0</v>
      </c>
      <c r="AL38" s="101">
        <v>0</v>
      </c>
      <c r="AM38" s="101">
        <v>0</v>
      </c>
      <c r="AN38" s="101">
        <v>0</v>
      </c>
      <c r="AO38" s="101">
        <v>0</v>
      </c>
      <c r="AP38" s="154">
        <v>0</v>
      </c>
      <c r="AQ38" s="101">
        <v>0</v>
      </c>
      <c r="AR38" s="101">
        <v>0</v>
      </c>
      <c r="AS38" s="101">
        <v>0</v>
      </c>
      <c r="AT38" s="101">
        <v>0</v>
      </c>
      <c r="AU38" s="101">
        <v>0</v>
      </c>
      <c r="AV38" s="101">
        <v>0</v>
      </c>
      <c r="AW38" s="101">
        <v>0</v>
      </c>
      <c r="AX38" s="101">
        <v>0</v>
      </c>
      <c r="AY38" s="101">
        <v>0</v>
      </c>
      <c r="AZ38" s="101">
        <v>0</v>
      </c>
      <c r="BA38" s="101">
        <v>0</v>
      </c>
      <c r="BB38" s="154">
        <v>0</v>
      </c>
      <c r="BC38" s="101">
        <v>0</v>
      </c>
      <c r="BD38" s="101">
        <v>0</v>
      </c>
      <c r="BE38" s="101">
        <v>0</v>
      </c>
      <c r="BF38" s="101">
        <v>0</v>
      </c>
      <c r="BG38" s="101">
        <v>0</v>
      </c>
      <c r="BH38" s="101">
        <v>0</v>
      </c>
      <c r="BI38" s="101">
        <v>0</v>
      </c>
      <c r="BJ38" s="101">
        <v>0</v>
      </c>
      <c r="BK38" s="101">
        <v>0</v>
      </c>
      <c r="BL38" s="101">
        <v>0</v>
      </c>
      <c r="BM38" s="101">
        <v>0</v>
      </c>
      <c r="BN38" s="495">
        <f t="shared" si="11"/>
        <v>0</v>
      </c>
      <c r="BO38" s="101">
        <v>0</v>
      </c>
      <c r="BP38" s="101">
        <v>0</v>
      </c>
      <c r="BQ38" s="101">
        <v>0</v>
      </c>
      <c r="BR38" s="101">
        <v>0</v>
      </c>
      <c r="BS38" s="101">
        <v>0</v>
      </c>
      <c r="BT38" s="101">
        <v>0</v>
      </c>
      <c r="BU38" s="101">
        <v>0</v>
      </c>
      <c r="BV38" s="101">
        <v>0</v>
      </c>
      <c r="BW38" s="101">
        <v>0</v>
      </c>
      <c r="BX38" s="101">
        <v>0</v>
      </c>
      <c r="BY38" s="101">
        <v>0</v>
      </c>
      <c r="BZ38" s="101">
        <v>0</v>
      </c>
      <c r="CA38" s="154">
        <v>0</v>
      </c>
      <c r="CB38" s="101">
        <v>0</v>
      </c>
      <c r="CC38" s="101">
        <v>0</v>
      </c>
      <c r="CD38" s="101">
        <v>0</v>
      </c>
      <c r="CE38" s="101">
        <v>0</v>
      </c>
      <c r="CF38" s="270">
        <v>7.4086896599999994</v>
      </c>
      <c r="CG38" s="83">
        <f t="shared" si="6"/>
        <v>0</v>
      </c>
      <c r="CH38" s="83">
        <f t="shared" si="7"/>
        <v>0</v>
      </c>
      <c r="CI38" s="27">
        <f t="shared" si="8"/>
        <v>7.4086896599999994</v>
      </c>
      <c r="CJ38" s="25"/>
      <c r="CM38" s="301"/>
    </row>
    <row r="39" spans="1:91" ht="20.100000000000001" customHeight="1" x14ac:dyDescent="0.25">
      <c r="A39" s="10">
        <v>69</v>
      </c>
      <c r="B39" s="113" t="s">
        <v>189</v>
      </c>
      <c r="C39" s="143" t="s">
        <v>191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114">
        <v>0</v>
      </c>
      <c r="N39" s="114">
        <v>0</v>
      </c>
      <c r="O39" s="114">
        <v>0</v>
      </c>
      <c r="P39" s="25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2">
        <v>0</v>
      </c>
      <c r="W39" s="82">
        <v>0</v>
      </c>
      <c r="X39" s="82">
        <v>0</v>
      </c>
      <c r="Y39" s="82">
        <v>0</v>
      </c>
      <c r="Z39" s="114">
        <v>0</v>
      </c>
      <c r="AA39" s="114">
        <v>0</v>
      </c>
      <c r="AB39" s="114">
        <v>0</v>
      </c>
      <c r="AC39" s="25">
        <v>0</v>
      </c>
      <c r="AD39" s="101">
        <v>0</v>
      </c>
      <c r="AE39" s="101">
        <v>0</v>
      </c>
      <c r="AF39" s="101">
        <v>0</v>
      </c>
      <c r="AG39" s="101">
        <v>0</v>
      </c>
      <c r="AH39" s="101">
        <v>0</v>
      </c>
      <c r="AI39" s="101">
        <v>0</v>
      </c>
      <c r="AJ39" s="101">
        <v>0</v>
      </c>
      <c r="AK39" s="101">
        <v>0</v>
      </c>
      <c r="AL39" s="101">
        <v>0</v>
      </c>
      <c r="AM39" s="101">
        <v>0</v>
      </c>
      <c r="AN39" s="101">
        <v>0</v>
      </c>
      <c r="AO39" s="101">
        <v>0</v>
      </c>
      <c r="AP39" s="154">
        <v>0</v>
      </c>
      <c r="AQ39" s="101">
        <v>0</v>
      </c>
      <c r="AR39" s="101">
        <v>0</v>
      </c>
      <c r="AS39" s="101">
        <v>0</v>
      </c>
      <c r="AT39" s="101">
        <v>0</v>
      </c>
      <c r="AU39" s="101">
        <v>0</v>
      </c>
      <c r="AV39" s="101">
        <v>0</v>
      </c>
      <c r="AW39" s="101">
        <v>0</v>
      </c>
      <c r="AX39" s="101">
        <v>0</v>
      </c>
      <c r="AY39" s="101">
        <v>0</v>
      </c>
      <c r="AZ39" s="101">
        <v>0</v>
      </c>
      <c r="BA39" s="101">
        <v>0</v>
      </c>
      <c r="BB39" s="154">
        <v>0</v>
      </c>
      <c r="BC39" s="101">
        <v>0</v>
      </c>
      <c r="BD39" s="101">
        <v>0</v>
      </c>
      <c r="BE39" s="101">
        <v>0</v>
      </c>
      <c r="BF39" s="101">
        <v>0</v>
      </c>
      <c r="BG39" s="101">
        <v>0</v>
      </c>
      <c r="BH39" s="101">
        <v>0</v>
      </c>
      <c r="BI39" s="101">
        <v>0</v>
      </c>
      <c r="BJ39" s="101">
        <v>0</v>
      </c>
      <c r="BK39" s="101">
        <v>0</v>
      </c>
      <c r="BL39" s="101">
        <v>0</v>
      </c>
      <c r="BM39" s="101">
        <v>0</v>
      </c>
      <c r="BN39" s="495">
        <f t="shared" si="11"/>
        <v>0</v>
      </c>
      <c r="BO39" s="101">
        <v>0</v>
      </c>
      <c r="BP39" s="101">
        <v>0</v>
      </c>
      <c r="BQ39" s="101">
        <v>0</v>
      </c>
      <c r="BR39" s="101">
        <v>0</v>
      </c>
      <c r="BS39" s="101">
        <v>0</v>
      </c>
      <c r="BT39" s="101">
        <v>0</v>
      </c>
      <c r="BU39" s="101">
        <v>0</v>
      </c>
      <c r="BV39" s="101">
        <v>0</v>
      </c>
      <c r="BW39" s="101">
        <v>0</v>
      </c>
      <c r="BX39" s="101">
        <v>0</v>
      </c>
      <c r="BY39" s="101">
        <v>0</v>
      </c>
      <c r="BZ39" s="101">
        <v>0</v>
      </c>
      <c r="CA39" s="154">
        <v>0</v>
      </c>
      <c r="CB39" s="101">
        <v>0</v>
      </c>
      <c r="CC39" s="101">
        <v>0</v>
      </c>
      <c r="CD39" s="101">
        <v>0</v>
      </c>
      <c r="CE39" s="101">
        <v>0</v>
      </c>
      <c r="CF39" s="270">
        <v>7.4086896600000003</v>
      </c>
      <c r="CG39" s="83">
        <f t="shared" si="6"/>
        <v>0</v>
      </c>
      <c r="CH39" s="83">
        <f t="shared" si="7"/>
        <v>0</v>
      </c>
      <c r="CI39" s="27">
        <f t="shared" si="8"/>
        <v>7.4086896600000003</v>
      </c>
      <c r="CJ39" s="25"/>
      <c r="CM39" s="301"/>
    </row>
    <row r="40" spans="1:91" ht="20.100000000000001" customHeight="1" x14ac:dyDescent="0.25">
      <c r="A40" s="10">
        <v>69</v>
      </c>
      <c r="B40" s="113" t="s">
        <v>21</v>
      </c>
      <c r="C40" s="143" t="s">
        <v>22</v>
      </c>
      <c r="D40" s="82">
        <v>1677.97</v>
      </c>
      <c r="E40" s="82">
        <v>1014.61</v>
      </c>
      <c r="F40" s="82">
        <v>1054.51</v>
      </c>
      <c r="G40" s="82">
        <v>874.32</v>
      </c>
      <c r="H40" s="82">
        <v>865.67</v>
      </c>
      <c r="I40" s="82">
        <v>1119.43</v>
      </c>
      <c r="J40" s="82">
        <v>1000.75</v>
      </c>
      <c r="K40" s="82">
        <v>1090.03</v>
      </c>
      <c r="L40" s="82">
        <v>1051.8900000000001</v>
      </c>
      <c r="M40" s="114">
        <v>1036.925</v>
      </c>
      <c r="N40" s="114">
        <v>1077.0999999999999</v>
      </c>
      <c r="O40" s="114">
        <v>1266.73</v>
      </c>
      <c r="P40" s="25">
        <f>SUM(D40:O40)</f>
        <v>13129.934999999999</v>
      </c>
      <c r="Q40" s="101">
        <v>1406.03</v>
      </c>
      <c r="R40" s="101">
        <v>1027.7</v>
      </c>
      <c r="S40" s="101">
        <v>1125.7249999999999</v>
      </c>
      <c r="T40" s="101">
        <v>946.67</v>
      </c>
      <c r="U40" s="101">
        <v>901.37</v>
      </c>
      <c r="V40" s="101">
        <v>1050.4100000000001</v>
      </c>
      <c r="W40" s="101">
        <v>892.85</v>
      </c>
      <c r="X40" s="101">
        <v>928.99</v>
      </c>
      <c r="Y40" s="101">
        <v>902.17</v>
      </c>
      <c r="Z40" s="101">
        <v>1053.97</v>
      </c>
      <c r="AA40" s="101">
        <v>836.13</v>
      </c>
      <c r="AB40" s="101">
        <v>724.03</v>
      </c>
      <c r="AC40" s="25">
        <f>SUM(Q40:AB40)</f>
        <v>11796.045</v>
      </c>
      <c r="AD40" s="101">
        <v>1445.95</v>
      </c>
      <c r="AE40" s="101">
        <v>879.38</v>
      </c>
      <c r="AF40" s="101">
        <v>965.07</v>
      </c>
      <c r="AG40" s="101">
        <v>808.79</v>
      </c>
      <c r="AH40" s="101">
        <v>940.72</v>
      </c>
      <c r="AI40" s="101">
        <v>1104.48</v>
      </c>
      <c r="AJ40" s="101">
        <v>844.83</v>
      </c>
      <c r="AK40" s="101">
        <v>939.28</v>
      </c>
      <c r="AL40" s="101">
        <v>813.86</v>
      </c>
      <c r="AM40" s="271">
        <v>1109.1300000000001</v>
      </c>
      <c r="AN40" s="271">
        <v>1101.8900000000001</v>
      </c>
      <c r="AO40" s="271">
        <v>1037.92</v>
      </c>
      <c r="AP40" s="154">
        <v>1240.1099999999999</v>
      </c>
      <c r="AQ40" s="101">
        <v>876.95</v>
      </c>
      <c r="AR40" s="101">
        <v>1023.18</v>
      </c>
      <c r="AS40" s="101">
        <v>706.5</v>
      </c>
      <c r="AT40" s="101">
        <v>983.35</v>
      </c>
      <c r="AU40" s="101">
        <v>994.26</v>
      </c>
      <c r="AV40" s="101">
        <v>1134.43</v>
      </c>
      <c r="AW40" s="101">
        <v>1171.96</v>
      </c>
      <c r="AX40" s="101">
        <v>912.92</v>
      </c>
      <c r="AY40" s="101">
        <v>1209.23</v>
      </c>
      <c r="AZ40" s="101">
        <v>1218.99</v>
      </c>
      <c r="BA40" s="101">
        <v>1414.36</v>
      </c>
      <c r="BB40" s="154">
        <v>1782.76</v>
      </c>
      <c r="BC40" s="101">
        <v>1115</v>
      </c>
      <c r="BD40" s="101">
        <v>1071.26</v>
      </c>
      <c r="BE40" s="101">
        <v>1139.29</v>
      </c>
      <c r="BF40" s="101">
        <v>1128.4100000000001</v>
      </c>
      <c r="BG40" s="101">
        <v>1273.56</v>
      </c>
      <c r="BH40" s="101">
        <v>1371.22</v>
      </c>
      <c r="BI40" s="101">
        <v>1302.83</v>
      </c>
      <c r="BJ40" s="101">
        <v>1223.78</v>
      </c>
      <c r="BK40" s="101">
        <v>1518.68</v>
      </c>
      <c r="BL40" s="101">
        <v>1302.28</v>
      </c>
      <c r="BM40" s="101">
        <v>2060.9899999999998</v>
      </c>
      <c r="BN40" s="495">
        <f t="shared" si="11"/>
        <v>16290.060000000001</v>
      </c>
      <c r="BO40" s="101">
        <v>2273.6</v>
      </c>
      <c r="BP40" s="101">
        <v>1350.48</v>
      </c>
      <c r="BQ40" s="101">
        <v>1449.52</v>
      </c>
      <c r="BR40" s="101">
        <v>1225.22</v>
      </c>
      <c r="BS40" s="101">
        <v>1341.84</v>
      </c>
      <c r="BT40" s="101">
        <v>1318.42</v>
      </c>
      <c r="BU40" s="101">
        <v>1461.44</v>
      </c>
      <c r="BV40" s="101">
        <v>1404.95</v>
      </c>
      <c r="BW40" s="101">
        <v>1214.8302661</v>
      </c>
      <c r="BX40" s="101">
        <v>1634.46</v>
      </c>
      <c r="BY40" s="101">
        <v>1420.73</v>
      </c>
      <c r="BZ40" s="101">
        <v>1867.86</v>
      </c>
      <c r="CA40" s="154">
        <v>2176.56</v>
      </c>
      <c r="CB40" s="101">
        <v>1508.34</v>
      </c>
      <c r="CC40" s="101">
        <v>1695.22</v>
      </c>
      <c r="CD40" s="101">
        <v>1437.21</v>
      </c>
      <c r="CE40" s="101">
        <v>1380.44</v>
      </c>
      <c r="CF40" s="270">
        <v>1488.5</v>
      </c>
      <c r="CG40" s="83">
        <f t="shared" si="6"/>
        <v>7510.2800000000007</v>
      </c>
      <c r="CH40" s="83">
        <f t="shared" si="7"/>
        <v>8959.0800000000017</v>
      </c>
      <c r="CI40" s="27">
        <f t="shared" si="8"/>
        <v>9686.27</v>
      </c>
      <c r="CJ40" s="25">
        <f t="shared" si="12"/>
        <v>8.1167932421632329</v>
      </c>
      <c r="CM40" s="301"/>
    </row>
    <row r="41" spans="1:91" ht="20.100000000000001" customHeight="1" x14ac:dyDescent="0.25">
      <c r="A41" s="10">
        <v>69</v>
      </c>
      <c r="B41" s="113" t="s">
        <v>23</v>
      </c>
      <c r="C41" s="143" t="s">
        <v>24</v>
      </c>
      <c r="D41" s="82">
        <v>689.38</v>
      </c>
      <c r="E41" s="82">
        <v>666.04</v>
      </c>
      <c r="F41" s="82">
        <v>655.37</v>
      </c>
      <c r="G41" s="82">
        <v>822.38</v>
      </c>
      <c r="H41" s="82">
        <v>752.44</v>
      </c>
      <c r="I41" s="82">
        <v>975.67</v>
      </c>
      <c r="J41" s="82">
        <v>809</v>
      </c>
      <c r="K41" s="82">
        <v>829.02</v>
      </c>
      <c r="L41" s="82">
        <v>747.98</v>
      </c>
      <c r="M41" s="114">
        <v>950.86500000000001</v>
      </c>
      <c r="N41" s="114">
        <v>674.2</v>
      </c>
      <c r="O41" s="114">
        <v>1067.54</v>
      </c>
      <c r="P41" s="25">
        <f>SUM(D41:O41)</f>
        <v>9639.8849999999984</v>
      </c>
      <c r="Q41" s="101">
        <v>583.4</v>
      </c>
      <c r="R41" s="101">
        <v>635.84</v>
      </c>
      <c r="S41" s="101">
        <v>769.77</v>
      </c>
      <c r="T41" s="101">
        <v>786.2</v>
      </c>
      <c r="U41" s="101">
        <v>778.55</v>
      </c>
      <c r="V41" s="101">
        <v>887.1</v>
      </c>
      <c r="W41" s="101">
        <v>755.08199999999999</v>
      </c>
      <c r="X41" s="101">
        <v>695.73</v>
      </c>
      <c r="Y41" s="101">
        <v>742.78</v>
      </c>
      <c r="Z41" s="101">
        <v>873.12</v>
      </c>
      <c r="AA41" s="101">
        <v>999.03</v>
      </c>
      <c r="AB41" s="101">
        <v>864.49</v>
      </c>
      <c r="AC41" s="25">
        <f>SUM(Q41:AB41)</f>
        <v>9371.0920000000006</v>
      </c>
      <c r="AD41" s="101">
        <v>636.92999999999995</v>
      </c>
      <c r="AE41" s="101">
        <v>694.05</v>
      </c>
      <c r="AF41" s="101">
        <v>605.32000000000005</v>
      </c>
      <c r="AG41" s="101">
        <v>803.08</v>
      </c>
      <c r="AH41" s="101">
        <v>812.71</v>
      </c>
      <c r="AI41" s="101">
        <v>1072.05</v>
      </c>
      <c r="AJ41" s="101">
        <v>560.73</v>
      </c>
      <c r="AK41" s="101">
        <v>767.1</v>
      </c>
      <c r="AL41" s="101">
        <v>695.7</v>
      </c>
      <c r="AM41" s="271">
        <v>858.43</v>
      </c>
      <c r="AN41" s="271">
        <v>828.6</v>
      </c>
      <c r="AO41" s="271">
        <v>1285.45</v>
      </c>
      <c r="AP41" s="154">
        <v>554.37</v>
      </c>
      <c r="AQ41" s="101">
        <v>484.12</v>
      </c>
      <c r="AR41" s="101">
        <v>568.12</v>
      </c>
      <c r="AS41" s="101">
        <v>661.35</v>
      </c>
      <c r="AT41" s="101">
        <v>918.97</v>
      </c>
      <c r="AU41" s="101">
        <v>927.2</v>
      </c>
      <c r="AV41" s="101">
        <v>900.45</v>
      </c>
      <c r="AW41" s="101">
        <v>807.18</v>
      </c>
      <c r="AX41" s="101">
        <v>833.55</v>
      </c>
      <c r="AY41" s="101">
        <v>1116.49</v>
      </c>
      <c r="AZ41" s="101">
        <v>992.18</v>
      </c>
      <c r="BA41" s="101">
        <v>1454.16</v>
      </c>
      <c r="BB41" s="154">
        <v>928.94</v>
      </c>
      <c r="BC41" s="101">
        <v>573.65</v>
      </c>
      <c r="BD41" s="101">
        <v>647.67999999999995</v>
      </c>
      <c r="BE41" s="101">
        <v>777.24</v>
      </c>
      <c r="BF41" s="101">
        <v>942.67</v>
      </c>
      <c r="BG41" s="101">
        <v>1143.5999999999999</v>
      </c>
      <c r="BH41" s="101">
        <v>1102.0600999999999</v>
      </c>
      <c r="BI41" s="101">
        <v>981.93</v>
      </c>
      <c r="BJ41" s="101">
        <v>1028.9100000000001</v>
      </c>
      <c r="BK41" s="101">
        <v>1416.66</v>
      </c>
      <c r="BL41" s="101">
        <v>1131.51</v>
      </c>
      <c r="BM41" s="101">
        <v>2022.82</v>
      </c>
      <c r="BN41" s="495">
        <f t="shared" si="11"/>
        <v>12697.670100000001</v>
      </c>
      <c r="BO41" s="101">
        <v>1030.0999999999999</v>
      </c>
      <c r="BP41" s="101">
        <v>728.03</v>
      </c>
      <c r="BQ41" s="101">
        <v>758.85</v>
      </c>
      <c r="BR41" s="101">
        <v>971.85</v>
      </c>
      <c r="BS41" s="101">
        <v>1184.94</v>
      </c>
      <c r="BT41" s="101">
        <v>1167.47</v>
      </c>
      <c r="BU41" s="101">
        <v>1128.76</v>
      </c>
      <c r="BV41" s="101">
        <v>1117.5</v>
      </c>
      <c r="BW41" s="101">
        <v>806.9605327999999</v>
      </c>
      <c r="BX41" s="101">
        <v>1373.6</v>
      </c>
      <c r="BY41" s="101">
        <v>1015.36</v>
      </c>
      <c r="BZ41" s="101">
        <v>2013.9</v>
      </c>
      <c r="CA41" s="154">
        <v>999.41</v>
      </c>
      <c r="CB41" s="101">
        <v>629.6</v>
      </c>
      <c r="CC41" s="101">
        <v>804</v>
      </c>
      <c r="CD41" s="101">
        <v>1088.25</v>
      </c>
      <c r="CE41" s="101">
        <v>1187.5999999999999</v>
      </c>
      <c r="CF41" s="270">
        <v>1240.8499999999999</v>
      </c>
      <c r="CG41" s="83">
        <f t="shared" si="6"/>
        <v>5013.7800000000007</v>
      </c>
      <c r="CH41" s="83">
        <f t="shared" si="7"/>
        <v>5841.2400000000007</v>
      </c>
      <c r="CI41" s="27">
        <f t="shared" si="8"/>
        <v>5949.7100000000009</v>
      </c>
      <c r="CJ41" s="25">
        <f t="shared" si="12"/>
        <v>1.8569687258184864</v>
      </c>
      <c r="CM41" s="301"/>
    </row>
    <row r="42" spans="1:91" ht="20.100000000000001" customHeight="1" x14ac:dyDescent="0.25">
      <c r="A42" s="10">
        <v>69</v>
      </c>
      <c r="B42" s="113" t="s">
        <v>25</v>
      </c>
      <c r="C42" s="145" t="s">
        <v>48</v>
      </c>
      <c r="D42" s="82">
        <v>685.38</v>
      </c>
      <c r="E42" s="82">
        <v>665.03</v>
      </c>
      <c r="F42" s="82">
        <v>653.91999999999996</v>
      </c>
      <c r="G42" s="82">
        <v>812.38</v>
      </c>
      <c r="H42" s="82">
        <v>735.06</v>
      </c>
      <c r="I42" s="82">
        <v>974.17</v>
      </c>
      <c r="J42" s="82">
        <v>808.8</v>
      </c>
      <c r="K42" s="82">
        <v>828.62</v>
      </c>
      <c r="L42" s="82">
        <v>743.85</v>
      </c>
      <c r="M42" s="114">
        <v>946.26499999999999</v>
      </c>
      <c r="N42" s="114">
        <v>670.4</v>
      </c>
      <c r="O42" s="114">
        <v>1058.3399999999999</v>
      </c>
      <c r="P42" s="25">
        <f>SUM(D42:O42)</f>
        <v>9582.2150000000001</v>
      </c>
      <c r="Q42" s="101">
        <v>581.9</v>
      </c>
      <c r="R42" s="101">
        <v>635.74</v>
      </c>
      <c r="S42" s="101">
        <v>761.67</v>
      </c>
      <c r="T42" s="101">
        <v>784.49</v>
      </c>
      <c r="U42" s="101">
        <v>778.55</v>
      </c>
      <c r="V42" s="101">
        <v>855.8</v>
      </c>
      <c r="W42" s="101">
        <v>753.08</v>
      </c>
      <c r="X42" s="101">
        <v>693.53</v>
      </c>
      <c r="Y42" s="101">
        <v>727.82</v>
      </c>
      <c r="Z42" s="101">
        <v>861.62</v>
      </c>
      <c r="AA42" s="101">
        <v>981.03</v>
      </c>
      <c r="AB42" s="101">
        <v>839.59</v>
      </c>
      <c r="AC42" s="25">
        <f>SUM(Q42:AB42)</f>
        <v>9254.82</v>
      </c>
      <c r="AD42" s="101">
        <v>607.03</v>
      </c>
      <c r="AE42" s="101">
        <v>691.4</v>
      </c>
      <c r="AF42" s="101">
        <v>590.04</v>
      </c>
      <c r="AG42" s="101">
        <v>791.08</v>
      </c>
      <c r="AH42" s="101">
        <v>803.51</v>
      </c>
      <c r="AI42" s="101">
        <v>1069.05</v>
      </c>
      <c r="AJ42" s="101">
        <v>560.38</v>
      </c>
      <c r="AK42" s="101">
        <v>764.6</v>
      </c>
      <c r="AL42" s="101">
        <v>694.1</v>
      </c>
      <c r="AM42" s="271">
        <v>857.73</v>
      </c>
      <c r="AN42" s="271">
        <v>823.6</v>
      </c>
      <c r="AO42" s="271">
        <v>1267.45</v>
      </c>
      <c r="AP42" s="154">
        <v>554.37</v>
      </c>
      <c r="AQ42" s="101">
        <v>482.42</v>
      </c>
      <c r="AR42" s="101">
        <v>567.72</v>
      </c>
      <c r="AS42" s="101">
        <v>657.85</v>
      </c>
      <c r="AT42" s="101">
        <v>918.97</v>
      </c>
      <c r="AU42" s="101">
        <v>925.23</v>
      </c>
      <c r="AV42" s="101">
        <v>884.75</v>
      </c>
      <c r="AW42" s="101">
        <v>807.18</v>
      </c>
      <c r="AX42" s="101">
        <v>833.55</v>
      </c>
      <c r="AY42" s="101">
        <v>1116.49</v>
      </c>
      <c r="AZ42" s="101">
        <v>976.98</v>
      </c>
      <c r="BA42" s="101">
        <v>1450.66</v>
      </c>
      <c r="BB42" s="154">
        <v>928.79</v>
      </c>
      <c r="BC42" s="101">
        <v>570.45000000000005</v>
      </c>
      <c r="BD42" s="101">
        <v>647.67999999999995</v>
      </c>
      <c r="BE42" s="101">
        <v>776.24</v>
      </c>
      <c r="BF42" s="101">
        <v>936.97</v>
      </c>
      <c r="BG42" s="101">
        <v>1140.5</v>
      </c>
      <c r="BH42" s="101">
        <v>1100.8599999999999</v>
      </c>
      <c r="BI42" s="101">
        <v>977.63</v>
      </c>
      <c r="BJ42" s="101">
        <v>1027.9100000000001</v>
      </c>
      <c r="BK42" s="101">
        <v>1416.66</v>
      </c>
      <c r="BL42" s="101">
        <v>1125.71</v>
      </c>
      <c r="BM42" s="101">
        <v>2010.02</v>
      </c>
      <c r="BN42" s="495">
        <f t="shared" si="11"/>
        <v>12659.420000000002</v>
      </c>
      <c r="BO42" s="101">
        <v>1027.7</v>
      </c>
      <c r="BP42" s="101">
        <v>724.03</v>
      </c>
      <c r="BQ42" s="101">
        <v>738.85</v>
      </c>
      <c r="BR42" s="101">
        <v>943.75</v>
      </c>
      <c r="BS42" s="101">
        <v>1169.94</v>
      </c>
      <c r="BT42" s="101">
        <v>1167.47</v>
      </c>
      <c r="BU42" s="101">
        <v>1118.26</v>
      </c>
      <c r="BV42" s="101">
        <v>1117.5</v>
      </c>
      <c r="BW42" s="101">
        <v>801.56053279999992</v>
      </c>
      <c r="BX42" s="101">
        <v>1446.55</v>
      </c>
      <c r="BY42" s="101">
        <v>1013.86</v>
      </c>
      <c r="BZ42" s="101">
        <v>1970.6</v>
      </c>
      <c r="CA42" s="154">
        <v>996.31</v>
      </c>
      <c r="CB42" s="101">
        <v>629.6</v>
      </c>
      <c r="CC42" s="101">
        <v>803.1</v>
      </c>
      <c r="CD42" s="101">
        <v>1088.25</v>
      </c>
      <c r="CE42" s="101">
        <v>1185.5999999999999</v>
      </c>
      <c r="CF42" s="270">
        <v>1239.45</v>
      </c>
      <c r="CG42" s="83">
        <f t="shared" si="6"/>
        <v>5000.63</v>
      </c>
      <c r="CH42" s="83">
        <f t="shared" si="7"/>
        <v>5771.7400000000007</v>
      </c>
      <c r="CI42" s="27">
        <f t="shared" si="8"/>
        <v>5942.3099999999995</v>
      </c>
      <c r="CJ42" s="25">
        <f t="shared" si="12"/>
        <v>2.9552613250076964</v>
      </c>
      <c r="CM42" s="301"/>
    </row>
    <row r="43" spans="1:91" ht="20.100000000000001" customHeight="1" x14ac:dyDescent="0.25">
      <c r="A43" s="10">
        <v>69</v>
      </c>
      <c r="B43" s="113" t="s">
        <v>42</v>
      </c>
      <c r="C43" s="143" t="s">
        <v>27</v>
      </c>
      <c r="D43" s="82">
        <v>0</v>
      </c>
      <c r="E43" s="82">
        <v>0</v>
      </c>
      <c r="F43" s="82">
        <v>0</v>
      </c>
      <c r="G43" s="82">
        <v>0</v>
      </c>
      <c r="H43" s="82">
        <v>9.9999999999999995E-7</v>
      </c>
      <c r="I43" s="82">
        <v>0</v>
      </c>
      <c r="J43" s="82">
        <v>0</v>
      </c>
      <c r="K43" s="82">
        <v>0</v>
      </c>
      <c r="L43" s="82">
        <v>0</v>
      </c>
      <c r="M43" s="114">
        <v>0</v>
      </c>
      <c r="N43" s="114">
        <v>0</v>
      </c>
      <c r="O43" s="114">
        <v>0</v>
      </c>
      <c r="P43" s="25">
        <f>SUM(D43:O43)</f>
        <v>9.9999999999999995E-7</v>
      </c>
      <c r="Q43" s="101">
        <v>0</v>
      </c>
      <c r="R43" s="101">
        <v>0</v>
      </c>
      <c r="S43" s="101">
        <v>0</v>
      </c>
      <c r="T43" s="101">
        <v>0</v>
      </c>
      <c r="U43" s="101">
        <v>0.91</v>
      </c>
      <c r="V43" s="101">
        <v>31.3</v>
      </c>
      <c r="W43" s="101">
        <v>2.0019999999999998</v>
      </c>
      <c r="X43" s="101">
        <v>2.2000000000000002</v>
      </c>
      <c r="Y43" s="101">
        <v>14.96</v>
      </c>
      <c r="Z43" s="101">
        <v>11.5</v>
      </c>
      <c r="AA43" s="101">
        <v>18</v>
      </c>
      <c r="AB43" s="101">
        <v>24.9</v>
      </c>
      <c r="AC43" s="25">
        <f>SUM(Q43:AB43)</f>
        <v>105.77200000000002</v>
      </c>
      <c r="AD43" s="101">
        <v>29.9</v>
      </c>
      <c r="AE43" s="101">
        <v>2.65</v>
      </c>
      <c r="AF43" s="101">
        <v>15.28</v>
      </c>
      <c r="AG43" s="101">
        <v>12</v>
      </c>
      <c r="AH43" s="101">
        <v>9.1999999999999993</v>
      </c>
      <c r="AI43" s="101">
        <v>3</v>
      </c>
      <c r="AJ43" s="101">
        <v>0.35</v>
      </c>
      <c r="AK43" s="101">
        <v>2.5</v>
      </c>
      <c r="AL43" s="101">
        <v>1.6</v>
      </c>
      <c r="AM43" s="271">
        <v>0.7</v>
      </c>
      <c r="AN43" s="271">
        <v>5</v>
      </c>
      <c r="AO43" s="271">
        <v>18</v>
      </c>
      <c r="AP43" s="154">
        <v>0</v>
      </c>
      <c r="AQ43" s="101">
        <v>1.7</v>
      </c>
      <c r="AR43" s="101">
        <v>0.4</v>
      </c>
      <c r="AS43" s="101">
        <v>3.5</v>
      </c>
      <c r="AT43" s="101">
        <v>0</v>
      </c>
      <c r="AU43" s="101">
        <v>1.97</v>
      </c>
      <c r="AV43" s="101">
        <v>15.7</v>
      </c>
      <c r="AW43" s="101">
        <v>0</v>
      </c>
      <c r="AX43" s="101">
        <v>0</v>
      </c>
      <c r="AY43" s="101">
        <v>0</v>
      </c>
      <c r="AZ43" s="101">
        <v>15.2</v>
      </c>
      <c r="BA43" s="101">
        <v>3.5</v>
      </c>
      <c r="BB43" s="154">
        <v>0.15</v>
      </c>
      <c r="BC43" s="101">
        <v>3.2</v>
      </c>
      <c r="BD43" s="101">
        <v>0</v>
      </c>
      <c r="BE43" s="101">
        <v>1</v>
      </c>
      <c r="BF43" s="101">
        <v>5.7</v>
      </c>
      <c r="BG43" s="101">
        <v>3.1</v>
      </c>
      <c r="BH43" s="101">
        <v>1.2000999999999999</v>
      </c>
      <c r="BI43" s="101">
        <v>4.3</v>
      </c>
      <c r="BJ43" s="101">
        <v>1</v>
      </c>
      <c r="BK43" s="101">
        <v>0</v>
      </c>
      <c r="BL43" s="101">
        <v>5.8</v>
      </c>
      <c r="BM43" s="101">
        <v>12.8</v>
      </c>
      <c r="BN43" s="495">
        <f t="shared" si="11"/>
        <v>38.250100000000003</v>
      </c>
      <c r="BO43" s="101">
        <v>2.4</v>
      </c>
      <c r="BP43" s="101">
        <v>4</v>
      </c>
      <c r="BQ43" s="101">
        <v>20</v>
      </c>
      <c r="BR43" s="101">
        <v>28.1</v>
      </c>
      <c r="BS43" s="101">
        <v>15</v>
      </c>
      <c r="BT43" s="101">
        <v>0</v>
      </c>
      <c r="BU43" s="101">
        <v>10.5</v>
      </c>
      <c r="BV43" s="101">
        <v>0</v>
      </c>
      <c r="BW43" s="101">
        <v>5.4</v>
      </c>
      <c r="BX43" s="101">
        <v>0</v>
      </c>
      <c r="BY43" s="101">
        <v>1.5</v>
      </c>
      <c r="BZ43" s="101">
        <v>43.3</v>
      </c>
      <c r="CA43" s="154">
        <v>3.1</v>
      </c>
      <c r="CB43" s="101">
        <v>0</v>
      </c>
      <c r="CC43" s="101">
        <v>0.9</v>
      </c>
      <c r="CD43" s="101">
        <v>0</v>
      </c>
      <c r="CE43" s="101">
        <v>2</v>
      </c>
      <c r="CF43" s="270">
        <v>1.4</v>
      </c>
      <c r="CG43" s="83">
        <f t="shared" si="6"/>
        <v>13.15</v>
      </c>
      <c r="CH43" s="83">
        <f t="shared" si="7"/>
        <v>69.5</v>
      </c>
      <c r="CI43" s="27">
        <f t="shared" si="8"/>
        <v>7.4</v>
      </c>
      <c r="CJ43" s="25">
        <f t="shared" si="12"/>
        <v>-89.352517985611513</v>
      </c>
      <c r="CM43" s="301"/>
    </row>
    <row r="44" spans="1:91" ht="20.100000000000001" customHeight="1" x14ac:dyDescent="0.25">
      <c r="A44" s="10">
        <v>69</v>
      </c>
      <c r="B44" s="113" t="s">
        <v>150</v>
      </c>
      <c r="C44" s="143" t="s">
        <v>157</v>
      </c>
      <c r="D44" s="82">
        <v>0</v>
      </c>
      <c r="E44" s="82">
        <v>0</v>
      </c>
      <c r="F44" s="82">
        <v>0</v>
      </c>
      <c r="G44" s="82">
        <v>0</v>
      </c>
      <c r="H44" s="82">
        <v>9.9999999999999995E-7</v>
      </c>
      <c r="I44" s="82">
        <v>0</v>
      </c>
      <c r="J44" s="82">
        <v>0</v>
      </c>
      <c r="K44" s="82">
        <v>0</v>
      </c>
      <c r="L44" s="82">
        <v>0</v>
      </c>
      <c r="M44" s="114">
        <v>0</v>
      </c>
      <c r="N44" s="114">
        <v>0</v>
      </c>
      <c r="O44" s="114">
        <v>0</v>
      </c>
      <c r="P44" s="25">
        <v>0</v>
      </c>
      <c r="Q44" s="82">
        <v>0</v>
      </c>
      <c r="R44" s="82">
        <v>0</v>
      </c>
      <c r="S44" s="82">
        <v>0</v>
      </c>
      <c r="T44" s="82">
        <v>0</v>
      </c>
      <c r="U44" s="82">
        <v>9.9999999999999995E-7</v>
      </c>
      <c r="V44" s="82">
        <v>0</v>
      </c>
      <c r="W44" s="82">
        <v>0</v>
      </c>
      <c r="X44" s="82">
        <v>0</v>
      </c>
      <c r="Y44" s="82">
        <v>0</v>
      </c>
      <c r="Z44" s="114">
        <v>0</v>
      </c>
      <c r="AA44" s="114">
        <v>0</v>
      </c>
      <c r="AB44" s="114">
        <v>0</v>
      </c>
      <c r="AC44" s="25">
        <v>0</v>
      </c>
      <c r="AD44" s="101">
        <v>0</v>
      </c>
      <c r="AE44" s="101">
        <v>0</v>
      </c>
      <c r="AF44" s="101">
        <v>0</v>
      </c>
      <c r="AG44" s="101">
        <v>10.40560022</v>
      </c>
      <c r="AH44" s="101">
        <v>15.458109589999999</v>
      </c>
      <c r="AI44" s="101">
        <v>0</v>
      </c>
      <c r="AJ44" s="101">
        <v>0</v>
      </c>
      <c r="AK44" s="101">
        <v>0</v>
      </c>
      <c r="AL44" s="101">
        <v>0</v>
      </c>
      <c r="AM44" s="101">
        <v>0</v>
      </c>
      <c r="AN44" s="101">
        <v>0</v>
      </c>
      <c r="AO44" s="101">
        <v>0</v>
      </c>
      <c r="AP44" s="154">
        <v>0</v>
      </c>
      <c r="AQ44" s="101">
        <v>0</v>
      </c>
      <c r="AR44" s="101">
        <v>0</v>
      </c>
      <c r="AS44" s="101">
        <v>0</v>
      </c>
      <c r="AT44" s="101">
        <v>0</v>
      </c>
      <c r="AU44" s="101">
        <v>0</v>
      </c>
      <c r="AV44" s="101">
        <v>0</v>
      </c>
      <c r="AW44" s="101">
        <v>0</v>
      </c>
      <c r="AX44" s="101">
        <v>0</v>
      </c>
      <c r="AY44" s="101">
        <v>0</v>
      </c>
      <c r="AZ44" s="101">
        <v>0</v>
      </c>
      <c r="BA44" s="101">
        <v>0</v>
      </c>
      <c r="BB44" s="154">
        <v>0</v>
      </c>
      <c r="BC44" s="101">
        <v>0</v>
      </c>
      <c r="BD44" s="101">
        <v>0</v>
      </c>
      <c r="BE44" s="101">
        <v>0</v>
      </c>
      <c r="BF44" s="101">
        <v>0</v>
      </c>
      <c r="BG44" s="101">
        <v>0</v>
      </c>
      <c r="BH44" s="101">
        <v>0</v>
      </c>
      <c r="BI44" s="101">
        <v>0</v>
      </c>
      <c r="BJ44" s="101">
        <v>0</v>
      </c>
      <c r="BK44" s="101">
        <v>0</v>
      </c>
      <c r="BL44" s="101">
        <v>0</v>
      </c>
      <c r="BM44" s="101">
        <v>0</v>
      </c>
      <c r="BN44" s="495">
        <f t="shared" si="11"/>
        <v>0</v>
      </c>
      <c r="BO44" s="101">
        <v>0</v>
      </c>
      <c r="BP44" s="101">
        <v>0</v>
      </c>
      <c r="BQ44" s="101">
        <v>0</v>
      </c>
      <c r="BR44" s="101">
        <v>0</v>
      </c>
      <c r="BS44" s="101">
        <v>0</v>
      </c>
      <c r="BT44" s="101">
        <v>0</v>
      </c>
      <c r="BU44" s="101">
        <v>0</v>
      </c>
      <c r="BV44" s="101">
        <v>0</v>
      </c>
      <c r="BW44" s="101">
        <v>0</v>
      </c>
      <c r="BX44" s="101">
        <v>0</v>
      </c>
      <c r="BY44" s="101">
        <v>0</v>
      </c>
      <c r="BZ44" s="101">
        <v>4.1349453899999995</v>
      </c>
      <c r="CA44" s="154">
        <v>2.1323120899999997</v>
      </c>
      <c r="CB44" s="101">
        <v>4.7480270000000005E-2</v>
      </c>
      <c r="CC44" s="101">
        <v>0.92081191000000007</v>
      </c>
      <c r="CD44" s="101">
        <v>0.85169676000000005</v>
      </c>
      <c r="CE44" s="101">
        <v>2.0000000000000001E-4</v>
      </c>
      <c r="CF44" s="270">
        <v>0.52465944999999992</v>
      </c>
      <c r="CG44" s="83">
        <f t="shared" si="6"/>
        <v>0</v>
      </c>
      <c r="CH44" s="83">
        <f t="shared" si="7"/>
        <v>0</v>
      </c>
      <c r="CI44" s="27">
        <f t="shared" si="8"/>
        <v>4.4771604800000002</v>
      </c>
      <c r="CJ44" s="25"/>
      <c r="CM44" s="301"/>
    </row>
    <row r="45" spans="1:91" ht="20.100000000000001" customHeight="1" x14ac:dyDescent="0.25">
      <c r="A45" s="10">
        <v>69</v>
      </c>
      <c r="B45" s="113" t="s">
        <v>86</v>
      </c>
      <c r="C45" s="143" t="s">
        <v>87</v>
      </c>
      <c r="D45" s="82">
        <v>0</v>
      </c>
      <c r="E45" s="82">
        <v>0</v>
      </c>
      <c r="F45" s="82">
        <v>0</v>
      </c>
      <c r="G45" s="82">
        <v>0</v>
      </c>
      <c r="H45" s="82">
        <v>9.9999999999999995E-7</v>
      </c>
      <c r="I45" s="82">
        <v>0</v>
      </c>
      <c r="J45" s="82">
        <v>0</v>
      </c>
      <c r="K45" s="82">
        <v>0</v>
      </c>
      <c r="L45" s="82">
        <v>0</v>
      </c>
      <c r="M45" s="114">
        <v>0</v>
      </c>
      <c r="N45" s="114">
        <v>0</v>
      </c>
      <c r="O45" s="114">
        <v>0</v>
      </c>
      <c r="P45" s="25">
        <v>0</v>
      </c>
      <c r="Q45" s="82">
        <v>0</v>
      </c>
      <c r="R45" s="82">
        <v>0</v>
      </c>
      <c r="S45" s="82">
        <v>0</v>
      </c>
      <c r="T45" s="82">
        <v>0</v>
      </c>
      <c r="U45" s="82">
        <v>9.9999999999999995E-7</v>
      </c>
      <c r="V45" s="82">
        <v>0</v>
      </c>
      <c r="W45" s="82">
        <v>0</v>
      </c>
      <c r="X45" s="82">
        <v>0</v>
      </c>
      <c r="Y45" s="82">
        <v>0</v>
      </c>
      <c r="Z45" s="114">
        <v>0</v>
      </c>
      <c r="AA45" s="114">
        <v>0</v>
      </c>
      <c r="AB45" s="114">
        <v>0</v>
      </c>
      <c r="AC45" s="25">
        <v>0</v>
      </c>
      <c r="AD45" s="101">
        <v>0</v>
      </c>
      <c r="AE45" s="101">
        <v>0</v>
      </c>
      <c r="AF45" s="101">
        <v>0</v>
      </c>
      <c r="AG45" s="101">
        <v>10.40560022</v>
      </c>
      <c r="AH45" s="101">
        <v>15.458109589999999</v>
      </c>
      <c r="AI45" s="101">
        <v>0</v>
      </c>
      <c r="AJ45" s="101">
        <v>0</v>
      </c>
      <c r="AK45" s="101">
        <v>0</v>
      </c>
      <c r="AL45" s="101">
        <v>0</v>
      </c>
      <c r="AM45" s="101">
        <v>0</v>
      </c>
      <c r="AN45" s="101">
        <v>0</v>
      </c>
      <c r="AO45" s="101">
        <v>0</v>
      </c>
      <c r="AP45" s="154">
        <v>0</v>
      </c>
      <c r="AQ45" s="101">
        <v>0</v>
      </c>
      <c r="AR45" s="101">
        <v>0</v>
      </c>
      <c r="AS45" s="101">
        <v>0</v>
      </c>
      <c r="AT45" s="101">
        <v>0</v>
      </c>
      <c r="AU45" s="101">
        <v>0</v>
      </c>
      <c r="AV45" s="101">
        <v>0</v>
      </c>
      <c r="AW45" s="101">
        <v>12.558</v>
      </c>
      <c r="AX45" s="101">
        <v>9.7672399999999993</v>
      </c>
      <c r="AY45" s="101">
        <v>6.5339999999999998</v>
      </c>
      <c r="AZ45" s="101">
        <v>4.71</v>
      </c>
      <c r="BA45" s="101">
        <v>14.170030000000001</v>
      </c>
      <c r="BB45" s="154">
        <v>16.757999999999999</v>
      </c>
      <c r="BC45" s="101">
        <v>7.9180000000000001</v>
      </c>
      <c r="BD45" s="101">
        <v>6.5055500000000004</v>
      </c>
      <c r="BE45" s="101">
        <v>6.266</v>
      </c>
      <c r="BF45" s="101">
        <v>5.3570500000000001</v>
      </c>
      <c r="BG45" s="101">
        <v>7.516</v>
      </c>
      <c r="BH45" s="101">
        <v>10.430999999999999</v>
      </c>
      <c r="BI45" s="101">
        <v>6.6929999999999996</v>
      </c>
      <c r="BJ45" s="101">
        <v>7.2569299999999997</v>
      </c>
      <c r="BK45" s="101">
        <v>4.6710000000000003</v>
      </c>
      <c r="BL45" s="101">
        <v>2.7440000000000002</v>
      </c>
      <c r="BM45" s="101">
        <v>2.2109999999999999</v>
      </c>
      <c r="BN45" s="495">
        <f t="shared" si="11"/>
        <v>84.327529999999996</v>
      </c>
      <c r="BO45" s="101">
        <v>3.1219999999999999</v>
      </c>
      <c r="BP45" s="101">
        <v>2.5954999999999999</v>
      </c>
      <c r="BQ45" s="101">
        <v>1.7664500000000001</v>
      </c>
      <c r="BR45" s="101">
        <v>1.19</v>
      </c>
      <c r="BS45" s="101">
        <v>0.59928000000000003</v>
      </c>
      <c r="BT45" s="101">
        <v>0.375</v>
      </c>
      <c r="BU45" s="101">
        <v>0.83199999999999996</v>
      </c>
      <c r="BV45" s="101">
        <v>0.78200000000000003</v>
      </c>
      <c r="BW45" s="101">
        <v>0.78300000000000003</v>
      </c>
      <c r="BX45" s="101">
        <v>0.78400000000000003</v>
      </c>
      <c r="BY45" s="101">
        <v>0.217</v>
      </c>
      <c r="BZ45" s="101">
        <v>0.52500000000000002</v>
      </c>
      <c r="CA45" s="154">
        <v>0.433</v>
      </c>
      <c r="CB45" s="101">
        <v>0.33910000000000001</v>
      </c>
      <c r="CC45" s="101">
        <v>0.55349999999999999</v>
      </c>
      <c r="CD45" s="101">
        <v>0.76</v>
      </c>
      <c r="CE45" s="101">
        <v>0.36255995999999996</v>
      </c>
      <c r="CF45" s="270">
        <v>1.0009999999999999</v>
      </c>
      <c r="CG45" s="83">
        <f t="shared" si="6"/>
        <v>50.320599999999999</v>
      </c>
      <c r="CH45" s="83">
        <f t="shared" si="7"/>
        <v>9.6482299999999999</v>
      </c>
      <c r="CI45" s="27">
        <f t="shared" si="8"/>
        <v>3.4491599600000002</v>
      </c>
      <c r="CJ45" s="25">
        <f t="shared" si="12"/>
        <v>-64.250852643438222</v>
      </c>
      <c r="CM45" s="301"/>
    </row>
    <row r="46" spans="1:91" ht="20.100000000000001" customHeight="1" thickBot="1" x14ac:dyDescent="0.3">
      <c r="A46" s="10">
        <v>69</v>
      </c>
      <c r="B46" s="113" t="s">
        <v>153</v>
      </c>
      <c r="C46" s="143" t="s">
        <v>158</v>
      </c>
      <c r="D46" s="82">
        <v>0</v>
      </c>
      <c r="E46" s="82">
        <v>0</v>
      </c>
      <c r="F46" s="82">
        <v>0</v>
      </c>
      <c r="G46" s="82">
        <v>0</v>
      </c>
      <c r="H46" s="82">
        <v>9.9999999999999995E-7</v>
      </c>
      <c r="I46" s="82">
        <v>0</v>
      </c>
      <c r="J46" s="82">
        <v>0</v>
      </c>
      <c r="K46" s="82">
        <v>0</v>
      </c>
      <c r="L46" s="82">
        <v>0</v>
      </c>
      <c r="M46" s="114">
        <v>0</v>
      </c>
      <c r="N46" s="114">
        <v>0</v>
      </c>
      <c r="O46" s="114">
        <v>0</v>
      </c>
      <c r="P46" s="25">
        <v>0</v>
      </c>
      <c r="Q46" s="82">
        <v>0</v>
      </c>
      <c r="R46" s="82">
        <v>0</v>
      </c>
      <c r="S46" s="82">
        <v>0</v>
      </c>
      <c r="T46" s="82">
        <v>0</v>
      </c>
      <c r="U46" s="82">
        <v>9.9999999999999995E-7</v>
      </c>
      <c r="V46" s="82">
        <v>0</v>
      </c>
      <c r="W46" s="82">
        <v>0</v>
      </c>
      <c r="X46" s="82">
        <v>0</v>
      </c>
      <c r="Y46" s="82">
        <v>0</v>
      </c>
      <c r="Z46" s="114">
        <v>0</v>
      </c>
      <c r="AA46" s="114">
        <v>0</v>
      </c>
      <c r="AB46" s="114">
        <v>0</v>
      </c>
      <c r="AC46" s="25">
        <v>0</v>
      </c>
      <c r="AD46" s="101">
        <v>0</v>
      </c>
      <c r="AE46" s="101">
        <v>0</v>
      </c>
      <c r="AF46" s="101">
        <v>0</v>
      </c>
      <c r="AG46" s="101">
        <v>10.40560022</v>
      </c>
      <c r="AH46" s="101">
        <v>15.458109589999999</v>
      </c>
      <c r="AI46" s="101">
        <v>0</v>
      </c>
      <c r="AJ46" s="101">
        <v>0</v>
      </c>
      <c r="AK46" s="101">
        <v>0</v>
      </c>
      <c r="AL46" s="101">
        <v>0</v>
      </c>
      <c r="AM46" s="101">
        <v>0</v>
      </c>
      <c r="AN46" s="101">
        <v>0</v>
      </c>
      <c r="AO46" s="101">
        <v>0</v>
      </c>
      <c r="AP46" s="154">
        <v>0</v>
      </c>
      <c r="AQ46" s="101">
        <v>0</v>
      </c>
      <c r="AR46" s="101">
        <v>0</v>
      </c>
      <c r="AS46" s="101">
        <v>0</v>
      </c>
      <c r="AT46" s="101">
        <v>0</v>
      </c>
      <c r="AU46" s="101">
        <v>0</v>
      </c>
      <c r="AV46" s="101">
        <v>0</v>
      </c>
      <c r="AW46" s="101">
        <v>0</v>
      </c>
      <c r="AX46" s="101">
        <v>0</v>
      </c>
      <c r="AY46" s="101">
        <v>0</v>
      </c>
      <c r="AZ46" s="101">
        <v>0</v>
      </c>
      <c r="BA46" s="101">
        <v>0</v>
      </c>
      <c r="BB46" s="154">
        <v>0</v>
      </c>
      <c r="BC46" s="101">
        <v>0</v>
      </c>
      <c r="BD46" s="101">
        <v>0</v>
      </c>
      <c r="BE46" s="101">
        <v>0</v>
      </c>
      <c r="BF46" s="101">
        <v>0</v>
      </c>
      <c r="BG46" s="101">
        <v>0</v>
      </c>
      <c r="BH46" s="101">
        <v>0</v>
      </c>
      <c r="BI46" s="101">
        <v>0</v>
      </c>
      <c r="BJ46" s="101">
        <v>0</v>
      </c>
      <c r="BK46" s="101">
        <v>0</v>
      </c>
      <c r="BL46" s="101">
        <v>0</v>
      </c>
      <c r="BM46" s="101">
        <v>0</v>
      </c>
      <c r="BN46" s="495">
        <f t="shared" si="11"/>
        <v>0</v>
      </c>
      <c r="BO46" s="101">
        <v>0</v>
      </c>
      <c r="BP46" s="101">
        <v>0</v>
      </c>
      <c r="BQ46" s="101">
        <v>0</v>
      </c>
      <c r="BR46" s="101">
        <v>0</v>
      </c>
      <c r="BS46" s="101">
        <v>0</v>
      </c>
      <c r="BT46" s="101">
        <v>0</v>
      </c>
      <c r="BU46" s="101">
        <v>0</v>
      </c>
      <c r="BV46" s="101">
        <v>0</v>
      </c>
      <c r="BW46" s="101">
        <v>0</v>
      </c>
      <c r="BX46" s="101">
        <v>0</v>
      </c>
      <c r="BY46" s="101">
        <v>0</v>
      </c>
      <c r="BZ46" s="101">
        <v>0.45314508000000003</v>
      </c>
      <c r="CA46" s="154">
        <v>0.17885816999999998</v>
      </c>
      <c r="CB46" s="101">
        <v>0.15600651000000001</v>
      </c>
      <c r="CC46" s="101">
        <v>0.22162144999999997</v>
      </c>
      <c r="CD46" s="101">
        <v>0.14514245000000001</v>
      </c>
      <c r="CE46" s="273">
        <v>9.4027979999999997E-2</v>
      </c>
      <c r="CF46" s="270">
        <v>0.17116213999999999</v>
      </c>
      <c r="CG46" s="83">
        <f t="shared" si="6"/>
        <v>0</v>
      </c>
      <c r="CH46" s="83">
        <f t="shared" si="7"/>
        <v>0</v>
      </c>
      <c r="CI46" s="27">
        <f t="shared" si="8"/>
        <v>0.96681870000000003</v>
      </c>
      <c r="CJ46" s="25"/>
      <c r="CM46" s="301"/>
    </row>
    <row r="47" spans="1:91" ht="20.100000000000001" customHeight="1" x14ac:dyDescent="0.3">
      <c r="B47" s="128" t="s">
        <v>50</v>
      </c>
      <c r="C47" s="29"/>
      <c r="D47" s="429"/>
      <c r="E47" s="430"/>
      <c r="F47" s="430"/>
      <c r="G47" s="430"/>
      <c r="H47" s="430"/>
      <c r="I47" s="430"/>
      <c r="J47" s="430"/>
      <c r="K47" s="430"/>
      <c r="L47" s="430"/>
      <c r="M47" s="430"/>
      <c r="N47" s="430"/>
      <c r="O47" s="435"/>
      <c r="P47" s="30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30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5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5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30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5"/>
      <c r="CB47" s="116"/>
      <c r="CC47" s="116"/>
      <c r="CD47" s="116"/>
      <c r="CE47" s="83"/>
      <c r="CF47" s="275"/>
      <c r="CG47" s="116"/>
      <c r="CH47" s="116"/>
      <c r="CI47" s="275"/>
      <c r="CJ47" s="30"/>
      <c r="CM47" s="301"/>
    </row>
    <row r="48" spans="1:91" ht="20.100000000000001" customHeight="1" thickBot="1" x14ac:dyDescent="0.3">
      <c r="B48" s="544" t="s">
        <v>49</v>
      </c>
      <c r="C48" s="545"/>
      <c r="D48" s="24">
        <f t="shared" ref="D48:AI48" si="13">SUM(D49:D76)</f>
        <v>4689.9648305551009</v>
      </c>
      <c r="E48" s="24">
        <f t="shared" si="13"/>
        <v>4191.7096283394003</v>
      </c>
      <c r="F48" s="24">
        <f t="shared" si="13"/>
        <v>5015.6659201291004</v>
      </c>
      <c r="G48" s="24">
        <f t="shared" si="13"/>
        <v>4338.2436834597993</v>
      </c>
      <c r="H48" s="24">
        <f t="shared" si="13"/>
        <v>4565.3605952363996</v>
      </c>
      <c r="I48" s="24">
        <f t="shared" si="13"/>
        <v>4610.9462302283009</v>
      </c>
      <c r="J48" s="24">
        <f t="shared" si="13"/>
        <v>4278.6927981094996</v>
      </c>
      <c r="K48" s="24">
        <f t="shared" si="13"/>
        <v>4649.5456745374995</v>
      </c>
      <c r="L48" s="24">
        <f t="shared" si="13"/>
        <v>4667.7815647556999</v>
      </c>
      <c r="M48" s="24">
        <f t="shared" si="13"/>
        <v>5114.158870105699</v>
      </c>
      <c r="N48" s="24">
        <f t="shared" si="13"/>
        <v>5454.9750823728</v>
      </c>
      <c r="O48" s="24">
        <f t="shared" si="13"/>
        <v>5202.1439498443006</v>
      </c>
      <c r="P48" s="23">
        <f t="shared" si="13"/>
        <v>56779.188827673592</v>
      </c>
      <c r="Q48" s="24">
        <f t="shared" si="13"/>
        <v>3970.4921295812001</v>
      </c>
      <c r="R48" s="24">
        <f t="shared" si="13"/>
        <v>3909.6077136508002</v>
      </c>
      <c r="S48" s="24">
        <f t="shared" si="13"/>
        <v>4402.6514327174</v>
      </c>
      <c r="T48" s="24">
        <f t="shared" si="13"/>
        <v>5411.4253134959999</v>
      </c>
      <c r="U48" s="24">
        <f t="shared" si="13"/>
        <v>5686.0479325847</v>
      </c>
      <c r="V48" s="24">
        <f t="shared" si="13"/>
        <v>5569.5267775495986</v>
      </c>
      <c r="W48" s="24">
        <f t="shared" si="13"/>
        <v>5105.6146180993001</v>
      </c>
      <c r="X48" s="24">
        <f t="shared" si="13"/>
        <v>4495.0274201536995</v>
      </c>
      <c r="Y48" s="24">
        <f t="shared" si="13"/>
        <v>4458.7314604067997</v>
      </c>
      <c r="Z48" s="24">
        <f t="shared" si="13"/>
        <v>5266.4151206973002</v>
      </c>
      <c r="AA48" s="24">
        <f t="shared" si="13"/>
        <v>4752.8657592733998</v>
      </c>
      <c r="AB48" s="24">
        <f t="shared" si="13"/>
        <v>8643.8833650990018</v>
      </c>
      <c r="AC48" s="23">
        <f t="shared" si="13"/>
        <v>61672.289043309196</v>
      </c>
      <c r="AD48" s="24">
        <f t="shared" si="13"/>
        <v>3986.3241642464</v>
      </c>
      <c r="AE48" s="24">
        <f t="shared" si="13"/>
        <v>3726.8186503882994</v>
      </c>
      <c r="AF48" s="24">
        <f t="shared" si="13"/>
        <v>4613.3376842065991</v>
      </c>
      <c r="AG48" s="24">
        <f t="shared" si="13"/>
        <v>5052.1325917272998</v>
      </c>
      <c r="AH48" s="24">
        <f t="shared" si="13"/>
        <v>6951.1997780979</v>
      </c>
      <c r="AI48" s="24">
        <f t="shared" si="13"/>
        <v>5287.2290792411995</v>
      </c>
      <c r="AJ48" s="24">
        <f t="shared" ref="AJ48:BM48" si="14">SUM(AJ49:AJ76)</f>
        <v>6323.3429689190989</v>
      </c>
      <c r="AK48" s="24">
        <f t="shared" si="14"/>
        <v>5555.3401794089996</v>
      </c>
      <c r="AL48" s="24">
        <f t="shared" si="14"/>
        <v>5784.9731938956011</v>
      </c>
      <c r="AM48" s="24">
        <f t="shared" si="14"/>
        <v>5163.3652042572012</v>
      </c>
      <c r="AN48" s="24">
        <f t="shared" si="14"/>
        <v>4859.1265885191015</v>
      </c>
      <c r="AO48" s="24">
        <f t="shared" si="14"/>
        <v>6607.416919397001</v>
      </c>
      <c r="AP48" s="104">
        <f t="shared" si="14"/>
        <v>4618.2723134926</v>
      </c>
      <c r="AQ48" s="24">
        <f t="shared" si="14"/>
        <v>4635.9768907788002</v>
      </c>
      <c r="AR48" s="24">
        <f t="shared" si="14"/>
        <v>5454.7592298248001</v>
      </c>
      <c r="AS48" s="24">
        <f t="shared" si="14"/>
        <v>5057.6729702407993</v>
      </c>
      <c r="AT48" s="24">
        <f t="shared" si="14"/>
        <v>8553.3562804424</v>
      </c>
      <c r="AU48" s="24">
        <f t="shared" si="14"/>
        <v>5964.2855463198011</v>
      </c>
      <c r="AV48" s="24">
        <f t="shared" si="14"/>
        <v>5183.7172721292</v>
      </c>
      <c r="AW48" s="24">
        <f t="shared" si="14"/>
        <v>5586.3437490042015</v>
      </c>
      <c r="AX48" s="24">
        <f t="shared" si="14"/>
        <v>3771.7417385942008</v>
      </c>
      <c r="AY48" s="24">
        <f t="shared" si="14"/>
        <v>7214.0924920610005</v>
      </c>
      <c r="AZ48" s="24">
        <f t="shared" si="14"/>
        <v>5258.6544399046006</v>
      </c>
      <c r="BA48" s="24">
        <f t="shared" si="14"/>
        <v>5435.6325167088007</v>
      </c>
      <c r="BB48" s="104">
        <f t="shared" si="14"/>
        <v>6375.1665303746004</v>
      </c>
      <c r="BC48" s="24">
        <f t="shared" si="14"/>
        <v>6015.4791263112011</v>
      </c>
      <c r="BD48" s="24">
        <f t="shared" si="14"/>
        <v>6719.5524644752004</v>
      </c>
      <c r="BE48" s="24">
        <f t="shared" si="14"/>
        <v>6734.2817306561992</v>
      </c>
      <c r="BF48" s="24">
        <f t="shared" si="14"/>
        <v>7127.0025202348006</v>
      </c>
      <c r="BG48" s="24">
        <f t="shared" si="14"/>
        <v>9289.7074268459983</v>
      </c>
      <c r="BH48" s="24">
        <f t="shared" si="14"/>
        <v>7282.3463852356017</v>
      </c>
      <c r="BI48" s="24">
        <f t="shared" si="14"/>
        <v>9305.3161126478008</v>
      </c>
      <c r="BJ48" s="24">
        <f t="shared" si="14"/>
        <v>8168.5052450652011</v>
      </c>
      <c r="BK48" s="24">
        <f t="shared" si="14"/>
        <v>7926.6117710556009</v>
      </c>
      <c r="BL48" s="24">
        <f t="shared" si="14"/>
        <v>7115.4513615079986</v>
      </c>
      <c r="BM48" s="24">
        <f t="shared" si="14"/>
        <v>7759.1435510413985</v>
      </c>
      <c r="BN48" s="23">
        <f t="shared" ref="BN48:BN72" si="15">SUM(BB48:BM48)</f>
        <v>89818.564225451599</v>
      </c>
      <c r="BO48" s="24">
        <f t="shared" ref="BO48:CF48" si="16">SUM(BO49:BO76)</f>
        <v>7585.4170124348002</v>
      </c>
      <c r="BP48" s="24">
        <f t="shared" si="16"/>
        <v>7372.1536647331995</v>
      </c>
      <c r="BQ48" s="24">
        <f t="shared" si="16"/>
        <v>8056.6277987748017</v>
      </c>
      <c r="BR48" s="24">
        <f t="shared" si="16"/>
        <v>8769.8405524964001</v>
      </c>
      <c r="BS48" s="24">
        <f t="shared" si="16"/>
        <v>10270.979978268801</v>
      </c>
      <c r="BT48" s="24">
        <f t="shared" si="16"/>
        <v>8232.4818560725998</v>
      </c>
      <c r="BU48" s="24">
        <f t="shared" si="16"/>
        <v>7644.6221167595995</v>
      </c>
      <c r="BV48" s="24">
        <f t="shared" si="16"/>
        <v>8439.6501898457991</v>
      </c>
      <c r="BW48" s="24">
        <f t="shared" si="16"/>
        <v>6862.4534512855989</v>
      </c>
      <c r="BX48" s="24">
        <f t="shared" si="16"/>
        <v>7075.8298657130008</v>
      </c>
      <c r="BY48" s="24">
        <f t="shared" si="16"/>
        <v>4829.3637549036011</v>
      </c>
      <c r="BZ48" s="24">
        <f t="shared" si="16"/>
        <v>6507.3477857933995</v>
      </c>
      <c r="CA48" s="104">
        <f t="shared" si="16"/>
        <v>5571.6336878048014</v>
      </c>
      <c r="CB48" s="24">
        <f t="shared" si="16"/>
        <v>4478.8057195518013</v>
      </c>
      <c r="CC48" s="24">
        <f t="shared" si="16"/>
        <v>4736.3417650191986</v>
      </c>
      <c r="CD48" s="24">
        <f t="shared" si="16"/>
        <v>5908.6052673634003</v>
      </c>
      <c r="CE48" s="24">
        <f t="shared" si="16"/>
        <v>4496.2998157112006</v>
      </c>
      <c r="CF48" s="105">
        <f t="shared" si="16"/>
        <v>5054.1233430226011</v>
      </c>
      <c r="CG48" s="24">
        <f t="shared" ref="CG48:CG76" si="17">SUM($BB48:$BG48)</f>
        <v>42261.189798898005</v>
      </c>
      <c r="CH48" s="24">
        <f t="shared" ref="CH48:CH76" si="18">SUM($BO48:$BT48)</f>
        <v>50287.500862780602</v>
      </c>
      <c r="CI48" s="105">
        <f t="shared" ref="CI48:CI76" si="19">SUM($CA48:$CF48)</f>
        <v>30245.809598473006</v>
      </c>
      <c r="CJ48" s="23">
        <f t="shared" si="12"/>
        <v>-39.85422007547227</v>
      </c>
      <c r="CK48" s="296"/>
      <c r="CL48" s="296"/>
      <c r="CM48" s="301"/>
    </row>
    <row r="49" spans="2:91" ht="20.100000000000001" customHeight="1" x14ac:dyDescent="0.25">
      <c r="B49" s="79" t="s">
        <v>8</v>
      </c>
      <c r="C49" s="142" t="s">
        <v>132</v>
      </c>
      <c r="D49" s="118">
        <v>1562.1593973027002</v>
      </c>
      <c r="E49" s="118">
        <v>1254.5744246305001</v>
      </c>
      <c r="F49" s="118">
        <v>1447.5499792345001</v>
      </c>
      <c r="G49" s="118">
        <v>1254.6055957251001</v>
      </c>
      <c r="H49" s="118">
        <v>1531.3823246091001</v>
      </c>
      <c r="I49" s="118">
        <v>1489.9658907456003</v>
      </c>
      <c r="J49" s="118">
        <v>1434.1184067905999</v>
      </c>
      <c r="K49" s="118">
        <v>1565.4125118848001</v>
      </c>
      <c r="L49" s="118">
        <v>2104.8474044560999</v>
      </c>
      <c r="M49" s="118">
        <v>2230.7098687052999</v>
      </c>
      <c r="N49" s="118">
        <v>2193.8315722890002</v>
      </c>
      <c r="O49" s="118">
        <v>2424.6737655455004</v>
      </c>
      <c r="P49" s="25">
        <v>20493.831141918799</v>
      </c>
      <c r="Q49" s="101">
        <v>1475.5306286831001</v>
      </c>
      <c r="R49" s="101">
        <v>1454.0854648343</v>
      </c>
      <c r="S49" s="101">
        <v>1500.7559655497998</v>
      </c>
      <c r="T49" s="101">
        <v>2303.9623607486997</v>
      </c>
      <c r="U49" s="101">
        <v>2440.6562358749993</v>
      </c>
      <c r="V49" s="101">
        <v>2497.0178931055998</v>
      </c>
      <c r="W49" s="101">
        <v>2481.5497622861999</v>
      </c>
      <c r="X49" s="101">
        <v>1886.6021877583</v>
      </c>
      <c r="Y49" s="101">
        <v>1774.9527844110999</v>
      </c>
      <c r="Z49" s="119">
        <v>1957.8628642259998</v>
      </c>
      <c r="AA49" s="119">
        <v>1476.6795085362996</v>
      </c>
      <c r="AB49" s="119">
        <v>2032.617411894</v>
      </c>
      <c r="AC49" s="25">
        <v>23282.273067908402</v>
      </c>
      <c r="AD49" s="35">
        <v>1281.8752035745999</v>
      </c>
      <c r="AE49" s="35">
        <v>1155.2978875926999</v>
      </c>
      <c r="AF49" s="35">
        <v>1636.688959518</v>
      </c>
      <c r="AG49" s="35">
        <v>1856.6713996547999</v>
      </c>
      <c r="AH49" s="35">
        <v>3104.7159931358997</v>
      </c>
      <c r="AI49" s="35">
        <v>1959.3058074217997</v>
      </c>
      <c r="AJ49" s="35">
        <v>1470.1450938312996</v>
      </c>
      <c r="AK49" s="35">
        <v>1278.7123556355002</v>
      </c>
      <c r="AL49" s="35">
        <v>1368.2354501886002</v>
      </c>
      <c r="AM49" s="276">
        <v>1120.5170219967001</v>
      </c>
      <c r="AN49" s="276">
        <v>1216.3792236471004</v>
      </c>
      <c r="AO49" s="276">
        <v>1965.7214208002003</v>
      </c>
      <c r="AP49" s="431">
        <v>1170.9978879101998</v>
      </c>
      <c r="AQ49" s="101">
        <v>1055.4933293982003</v>
      </c>
      <c r="AR49" s="101">
        <v>1215.8139018606</v>
      </c>
      <c r="AS49" s="101">
        <v>1353.6478003663999</v>
      </c>
      <c r="AT49" s="101">
        <v>2098.5828104387997</v>
      </c>
      <c r="AU49" s="101">
        <v>1596.0363989920002</v>
      </c>
      <c r="AV49" s="101">
        <v>844.2447791315999</v>
      </c>
      <c r="AW49" s="101">
        <v>1013.7604534050004</v>
      </c>
      <c r="AX49" s="101">
        <v>759.93506075899973</v>
      </c>
      <c r="AY49" s="101">
        <v>1474.1087518220002</v>
      </c>
      <c r="AZ49" s="101">
        <v>877.42578923999997</v>
      </c>
      <c r="BA49" s="101">
        <v>1000.5263678536002</v>
      </c>
      <c r="BB49" s="121">
        <v>1678.1043752144008</v>
      </c>
      <c r="BC49" s="101">
        <v>1339.4455129369996</v>
      </c>
      <c r="BD49" s="101">
        <v>979.89181054799985</v>
      </c>
      <c r="BE49" s="101">
        <v>1286.2205159257996</v>
      </c>
      <c r="BF49" s="101">
        <v>932.78745892639972</v>
      </c>
      <c r="BG49" s="101">
        <v>1380.5176661093999</v>
      </c>
      <c r="BH49" s="101">
        <v>1234.6345538814005</v>
      </c>
      <c r="BI49" s="101">
        <v>1898.1607772049999</v>
      </c>
      <c r="BJ49" s="101">
        <v>1151.6552876443998</v>
      </c>
      <c r="BK49" s="101">
        <v>1565.5510911908</v>
      </c>
      <c r="BL49" s="101">
        <v>997.22806832879996</v>
      </c>
      <c r="BM49" s="101">
        <v>1467.3159836635998</v>
      </c>
      <c r="BN49" s="495">
        <f t="shared" si="15"/>
        <v>15911.513101575001</v>
      </c>
      <c r="BO49" s="35">
        <v>2061.7677420843997</v>
      </c>
      <c r="BP49" s="35">
        <v>2097.8977621951999</v>
      </c>
      <c r="BQ49" s="35">
        <v>2539.2275475322003</v>
      </c>
      <c r="BR49" s="35">
        <v>2540.2341732305999</v>
      </c>
      <c r="BS49" s="35">
        <v>3108.7618545886003</v>
      </c>
      <c r="BT49" s="35">
        <v>2055.1778978709999</v>
      </c>
      <c r="BU49" s="35">
        <v>1486.9222298504005</v>
      </c>
      <c r="BV49" s="35">
        <v>1997.6336423525995</v>
      </c>
      <c r="BW49" s="35">
        <v>711.07254882999996</v>
      </c>
      <c r="BX49" s="101">
        <v>730.59</v>
      </c>
      <c r="BY49" s="101">
        <v>290.76</v>
      </c>
      <c r="BZ49" s="101">
        <v>370.44</v>
      </c>
      <c r="CA49" s="154">
        <v>552.23</v>
      </c>
      <c r="CB49" s="101">
        <v>78.89</v>
      </c>
      <c r="CC49" s="101">
        <v>0</v>
      </c>
      <c r="CD49" s="101">
        <v>19.207999999999998</v>
      </c>
      <c r="CE49" s="101">
        <v>13.72</v>
      </c>
      <c r="CF49" s="270">
        <v>13.72</v>
      </c>
      <c r="CG49" s="83">
        <f t="shared" si="17"/>
        <v>7596.9673396609987</v>
      </c>
      <c r="CH49" s="83">
        <f t="shared" si="18"/>
        <v>14403.066977502</v>
      </c>
      <c r="CI49" s="27">
        <f t="shared" si="19"/>
        <v>677.76800000000003</v>
      </c>
      <c r="CJ49" s="25">
        <f t="shared" si="12"/>
        <v>-95.294280023423525</v>
      </c>
      <c r="CM49" s="301"/>
    </row>
    <row r="50" spans="2:91" ht="20.100000000000001" customHeight="1" x14ac:dyDescent="0.25">
      <c r="B50" s="113" t="s">
        <v>9</v>
      </c>
      <c r="C50" s="143" t="s">
        <v>10</v>
      </c>
      <c r="D50" s="82">
        <v>131.48325667539996</v>
      </c>
      <c r="E50" s="82">
        <v>104.2165446753</v>
      </c>
      <c r="F50" s="82">
        <v>218.18679827009998</v>
      </c>
      <c r="G50" s="82">
        <v>181.93757174590002</v>
      </c>
      <c r="H50" s="82">
        <v>164.96112079869999</v>
      </c>
      <c r="I50" s="82">
        <v>95.616960696599989</v>
      </c>
      <c r="J50" s="82">
        <v>110.62603358509999</v>
      </c>
      <c r="K50" s="82">
        <v>65.502185279100004</v>
      </c>
      <c r="L50" s="82">
        <v>33.711037388099996</v>
      </c>
      <c r="M50" s="82">
        <v>34.237893484799997</v>
      </c>
      <c r="N50" s="82">
        <v>323.0249226663999</v>
      </c>
      <c r="O50" s="82">
        <v>92.637045440699978</v>
      </c>
      <c r="P50" s="25">
        <v>1556.1413707062</v>
      </c>
      <c r="Q50" s="101">
        <v>39.618683440200002</v>
      </c>
      <c r="R50" s="101">
        <v>91.493837401800008</v>
      </c>
      <c r="S50" s="101">
        <v>190.27121077440006</v>
      </c>
      <c r="T50" s="101">
        <v>86.255620817699977</v>
      </c>
      <c r="U50" s="101">
        <v>119.13066044449999</v>
      </c>
      <c r="V50" s="101">
        <v>104.45241721199999</v>
      </c>
      <c r="W50" s="101">
        <v>70.287291851500001</v>
      </c>
      <c r="X50" s="101">
        <v>62.701266941699998</v>
      </c>
      <c r="Y50" s="101">
        <v>82.403019950899989</v>
      </c>
      <c r="Z50" s="119">
        <v>262.55769037060003</v>
      </c>
      <c r="AA50" s="119">
        <v>123.09305794500001</v>
      </c>
      <c r="AB50" s="119">
        <v>137.76310351700002</v>
      </c>
      <c r="AC50" s="25">
        <v>1370.0278606673</v>
      </c>
      <c r="AD50" s="101">
        <v>100.39824001860002</v>
      </c>
      <c r="AE50" s="101">
        <v>108.23042395470002</v>
      </c>
      <c r="AF50" s="101">
        <v>90.644975914200003</v>
      </c>
      <c r="AG50" s="101">
        <v>64.164786937300008</v>
      </c>
      <c r="AH50" s="101">
        <v>102.21757599819999</v>
      </c>
      <c r="AI50" s="101">
        <v>121.2649001103</v>
      </c>
      <c r="AJ50" s="101">
        <v>544.56783102560019</v>
      </c>
      <c r="AK50" s="101">
        <v>89.538989122500013</v>
      </c>
      <c r="AL50" s="101">
        <v>229.51234678379998</v>
      </c>
      <c r="AM50" s="269">
        <v>126.9194796753</v>
      </c>
      <c r="AN50" s="269">
        <v>186.8250322591</v>
      </c>
      <c r="AO50" s="269">
        <v>157.45421174000003</v>
      </c>
      <c r="AP50" s="431">
        <v>59.867165462999999</v>
      </c>
      <c r="AQ50" s="101">
        <v>245.52839318559998</v>
      </c>
      <c r="AR50" s="101">
        <v>226.18580663980001</v>
      </c>
      <c r="AS50" s="101">
        <v>155.66472826100005</v>
      </c>
      <c r="AT50" s="101">
        <v>284.34489528339998</v>
      </c>
      <c r="AU50" s="101">
        <v>81.708595708600015</v>
      </c>
      <c r="AV50" s="101">
        <v>125.92879801039999</v>
      </c>
      <c r="AW50" s="101">
        <v>157.37515058300002</v>
      </c>
      <c r="AX50" s="101">
        <v>47.896061409000005</v>
      </c>
      <c r="AY50" s="101">
        <v>140.19598309780005</v>
      </c>
      <c r="AZ50" s="101">
        <v>57.66187646100002</v>
      </c>
      <c r="BA50" s="101">
        <v>96.480842396399993</v>
      </c>
      <c r="BB50" s="154">
        <v>90.242612010600013</v>
      </c>
      <c r="BC50" s="101">
        <v>395.22043315440004</v>
      </c>
      <c r="BD50" s="101">
        <v>414.13818545679999</v>
      </c>
      <c r="BE50" s="101">
        <v>192.810955638</v>
      </c>
      <c r="BF50" s="101">
        <v>371.54784499840002</v>
      </c>
      <c r="BG50" s="101">
        <v>403.84954949920007</v>
      </c>
      <c r="BH50" s="101">
        <v>273.63631900640002</v>
      </c>
      <c r="BI50" s="101">
        <v>371.37056819240001</v>
      </c>
      <c r="BJ50" s="101">
        <v>398.43949364240001</v>
      </c>
      <c r="BK50" s="101">
        <v>173.64024934200003</v>
      </c>
      <c r="BL50" s="101">
        <v>219.32608460699998</v>
      </c>
      <c r="BM50" s="101">
        <v>149.807631792</v>
      </c>
      <c r="BN50" s="495">
        <f t="shared" si="15"/>
        <v>3454.0299273395999</v>
      </c>
      <c r="BO50" s="101">
        <v>246.21485301139998</v>
      </c>
      <c r="BP50" s="101">
        <v>129.60131314199998</v>
      </c>
      <c r="BQ50" s="101">
        <v>179.7978633402</v>
      </c>
      <c r="BR50" s="101">
        <v>132.04830704100002</v>
      </c>
      <c r="BS50" s="101">
        <v>254.67848489020008</v>
      </c>
      <c r="BT50" s="101">
        <v>219.17365506399997</v>
      </c>
      <c r="BU50" s="101">
        <v>198.8625894276</v>
      </c>
      <c r="BV50" s="101">
        <v>184.83606336160005</v>
      </c>
      <c r="BW50" s="101">
        <v>218.62054650379994</v>
      </c>
      <c r="BX50" s="101">
        <v>217.72078794340001</v>
      </c>
      <c r="BY50" s="101">
        <v>174.99036743240012</v>
      </c>
      <c r="BZ50" s="101">
        <v>189.21403942139992</v>
      </c>
      <c r="CA50" s="154">
        <v>75.719996332400001</v>
      </c>
      <c r="CB50" s="101">
        <v>214.25759164879997</v>
      </c>
      <c r="CC50" s="101">
        <v>136.86613820599999</v>
      </c>
      <c r="CD50" s="101">
        <v>346.21909567979992</v>
      </c>
      <c r="CE50" s="101">
        <v>91.060549018599971</v>
      </c>
      <c r="CF50" s="270">
        <v>270.33006009799999</v>
      </c>
      <c r="CG50" s="83">
        <f t="shared" si="17"/>
        <v>1867.8095807574</v>
      </c>
      <c r="CH50" s="83">
        <f t="shared" si="18"/>
        <v>1161.5144764888003</v>
      </c>
      <c r="CI50" s="27">
        <f t="shared" si="19"/>
        <v>1134.4534309835999</v>
      </c>
      <c r="CJ50" s="25">
        <f t="shared" si="12"/>
        <v>-2.3298069936247834</v>
      </c>
      <c r="CM50" s="301"/>
    </row>
    <row r="51" spans="2:91" ht="20.100000000000001" customHeight="1" x14ac:dyDescent="0.25">
      <c r="B51" s="113" t="s">
        <v>11</v>
      </c>
      <c r="C51" s="143" t="s">
        <v>12</v>
      </c>
      <c r="D51" s="82">
        <v>131.48325667539999</v>
      </c>
      <c r="E51" s="82">
        <v>104.51186887249999</v>
      </c>
      <c r="F51" s="82">
        <v>218.18679827009998</v>
      </c>
      <c r="G51" s="82">
        <v>181.93757174589999</v>
      </c>
      <c r="H51" s="82">
        <v>165.16377076069998</v>
      </c>
      <c r="I51" s="82">
        <v>95.616960696600003</v>
      </c>
      <c r="J51" s="82">
        <v>110.62603358509999</v>
      </c>
      <c r="K51" s="82">
        <v>65.502185279100004</v>
      </c>
      <c r="L51" s="82">
        <v>33.711037388099996</v>
      </c>
      <c r="M51" s="82">
        <v>33.099936574199994</v>
      </c>
      <c r="N51" s="82">
        <v>323.0249226663999</v>
      </c>
      <c r="O51" s="82">
        <v>92.637045440699993</v>
      </c>
      <c r="P51" s="25">
        <v>1555.5013879547998</v>
      </c>
      <c r="Q51" s="101">
        <v>39.618683440200002</v>
      </c>
      <c r="R51" s="101">
        <v>91.493837401800008</v>
      </c>
      <c r="S51" s="101">
        <v>189.57408587200004</v>
      </c>
      <c r="T51" s="101">
        <v>86.255620817699992</v>
      </c>
      <c r="U51" s="101">
        <v>119.13066044449998</v>
      </c>
      <c r="V51" s="101">
        <v>104.45241721199999</v>
      </c>
      <c r="W51" s="101">
        <v>70.287291851500001</v>
      </c>
      <c r="X51" s="101">
        <v>62.701266941699998</v>
      </c>
      <c r="Y51" s="101">
        <v>82.403019950900003</v>
      </c>
      <c r="Z51" s="119">
        <v>262.55769037059997</v>
      </c>
      <c r="AA51" s="119">
        <v>123.093057945</v>
      </c>
      <c r="AB51" s="119">
        <v>137.76310351699999</v>
      </c>
      <c r="AC51" s="25">
        <v>1369.3307357648998</v>
      </c>
      <c r="AD51" s="101">
        <v>100.39824001860002</v>
      </c>
      <c r="AE51" s="101">
        <v>108.23042395469999</v>
      </c>
      <c r="AF51" s="101">
        <v>90.644975914199989</v>
      </c>
      <c r="AG51" s="101">
        <v>64.164786937299993</v>
      </c>
      <c r="AH51" s="101">
        <v>102.2175759982</v>
      </c>
      <c r="AI51" s="101">
        <v>121.2649001103</v>
      </c>
      <c r="AJ51" s="101">
        <v>544.56783102560007</v>
      </c>
      <c r="AK51" s="101">
        <v>89.538989122499999</v>
      </c>
      <c r="AL51" s="101">
        <v>229.51234678380001</v>
      </c>
      <c r="AM51" s="269">
        <v>126.91947967529998</v>
      </c>
      <c r="AN51" s="269">
        <v>186.82503225910003</v>
      </c>
      <c r="AO51" s="269">
        <v>157.45421174000003</v>
      </c>
      <c r="AP51" s="431">
        <v>59.522335077799994</v>
      </c>
      <c r="AQ51" s="101">
        <v>245.52839318560001</v>
      </c>
      <c r="AR51" s="101">
        <v>226.18580663979998</v>
      </c>
      <c r="AS51" s="101">
        <v>155.66472826099996</v>
      </c>
      <c r="AT51" s="101">
        <v>284.34489528339992</v>
      </c>
      <c r="AU51" s="101">
        <v>81.708595708600015</v>
      </c>
      <c r="AV51" s="101">
        <v>125.92879801040002</v>
      </c>
      <c r="AW51" s="101">
        <v>157.37515058300002</v>
      </c>
      <c r="AX51" s="101">
        <v>47.896061409000012</v>
      </c>
      <c r="AY51" s="101">
        <v>140.19598309780002</v>
      </c>
      <c r="AZ51" s="101">
        <v>57.661876460999999</v>
      </c>
      <c r="BA51" s="101">
        <v>96.480842396399979</v>
      </c>
      <c r="BB51" s="154">
        <v>89.542208823200014</v>
      </c>
      <c r="BC51" s="101">
        <v>395.22043315440004</v>
      </c>
      <c r="BD51" s="101">
        <v>414.13818545680004</v>
      </c>
      <c r="BE51" s="101">
        <v>192.810955638</v>
      </c>
      <c r="BF51" s="101">
        <v>371.54784499840002</v>
      </c>
      <c r="BG51" s="101">
        <v>402.44798838719993</v>
      </c>
      <c r="BH51" s="101">
        <v>273.63631900640002</v>
      </c>
      <c r="BI51" s="101">
        <v>371.37056819239996</v>
      </c>
      <c r="BJ51" s="101">
        <v>398.43949364240001</v>
      </c>
      <c r="BK51" s="101">
        <v>173.64024934200003</v>
      </c>
      <c r="BL51" s="101">
        <v>219.32608460699998</v>
      </c>
      <c r="BM51" s="101">
        <v>149.807631792</v>
      </c>
      <c r="BN51" s="495">
        <f t="shared" si="15"/>
        <v>3451.9279630402002</v>
      </c>
      <c r="BO51" s="101">
        <v>246.21485301139998</v>
      </c>
      <c r="BP51" s="101">
        <v>129.60131314199998</v>
      </c>
      <c r="BQ51" s="101">
        <v>180.27358177080004</v>
      </c>
      <c r="BR51" s="101">
        <v>152.66454396200004</v>
      </c>
      <c r="BS51" s="101">
        <v>254.6784848902</v>
      </c>
      <c r="BT51" s="101">
        <v>219.17365506400003</v>
      </c>
      <c r="BU51" s="101">
        <v>198.86258942759997</v>
      </c>
      <c r="BV51" s="101">
        <v>184.83606336160003</v>
      </c>
      <c r="BW51" s="101">
        <v>218.62054650380006</v>
      </c>
      <c r="BX51" s="101">
        <v>217.72078794339998</v>
      </c>
      <c r="BY51" s="101">
        <v>174.99036743240009</v>
      </c>
      <c r="BZ51" s="101">
        <v>189.21403942139997</v>
      </c>
      <c r="CA51" s="154">
        <v>75.719996332400001</v>
      </c>
      <c r="CB51" s="101">
        <v>214.2575916488</v>
      </c>
      <c r="CC51" s="101">
        <v>136.86613820599999</v>
      </c>
      <c r="CD51" s="101">
        <v>346.21909567979992</v>
      </c>
      <c r="CE51" s="101">
        <v>91.060549018599971</v>
      </c>
      <c r="CF51" s="270">
        <v>270.33006009800005</v>
      </c>
      <c r="CG51" s="83">
        <f t="shared" si="17"/>
        <v>1865.7076164580001</v>
      </c>
      <c r="CH51" s="83">
        <f t="shared" si="18"/>
        <v>1182.6064318404001</v>
      </c>
      <c r="CI51" s="27">
        <f t="shared" si="19"/>
        <v>1134.4534309835999</v>
      </c>
      <c r="CJ51" s="25">
        <f t="shared" si="12"/>
        <v>-4.071768896255989</v>
      </c>
      <c r="CM51" s="301"/>
    </row>
    <row r="52" spans="2:91" ht="20.100000000000001" customHeight="1" x14ac:dyDescent="0.25">
      <c r="B52" s="113" t="s">
        <v>13</v>
      </c>
      <c r="C52" s="143" t="s">
        <v>135</v>
      </c>
      <c r="D52" s="82">
        <v>802.34933353999998</v>
      </c>
      <c r="E52" s="82">
        <v>784.36957032999987</v>
      </c>
      <c r="F52" s="82">
        <v>761.32610211999997</v>
      </c>
      <c r="G52" s="82">
        <v>483.02352314000001</v>
      </c>
      <c r="H52" s="82">
        <v>474.49642513999999</v>
      </c>
      <c r="I52" s="82">
        <v>491.21135638999999</v>
      </c>
      <c r="J52" s="82">
        <v>390.75022324999998</v>
      </c>
      <c r="K52" s="82">
        <v>485.81740581999998</v>
      </c>
      <c r="L52" s="82">
        <v>480.93361743000003</v>
      </c>
      <c r="M52" s="82">
        <v>474.61843499000003</v>
      </c>
      <c r="N52" s="82">
        <v>438.22923594999997</v>
      </c>
      <c r="O52" s="82">
        <v>402.87007745</v>
      </c>
      <c r="P52" s="25">
        <v>6469.9953055500009</v>
      </c>
      <c r="Q52" s="101">
        <v>457.81121396999998</v>
      </c>
      <c r="R52" s="101">
        <v>401.99079103999998</v>
      </c>
      <c r="S52" s="101">
        <v>393.54330438</v>
      </c>
      <c r="T52" s="101">
        <v>455.25604681999999</v>
      </c>
      <c r="U52" s="101">
        <v>520.27648639999995</v>
      </c>
      <c r="V52" s="101">
        <v>584.66080892999992</v>
      </c>
      <c r="W52" s="101">
        <v>520.58750173999999</v>
      </c>
      <c r="X52" s="101">
        <v>668.72184572000003</v>
      </c>
      <c r="Y52" s="101">
        <v>667.31517425999994</v>
      </c>
      <c r="Z52" s="119">
        <v>698.97708231999991</v>
      </c>
      <c r="AA52" s="119">
        <v>701.49953447999997</v>
      </c>
      <c r="AB52" s="119">
        <v>673.66919366000013</v>
      </c>
      <c r="AC52" s="25">
        <v>6744.3089837199996</v>
      </c>
      <c r="AD52" s="101">
        <v>678.93862462000004</v>
      </c>
      <c r="AE52" s="101">
        <v>651.22064760000001</v>
      </c>
      <c r="AF52" s="101">
        <v>619.25934389999998</v>
      </c>
      <c r="AG52" s="101">
        <v>605.26503075999995</v>
      </c>
      <c r="AH52" s="101">
        <v>687.29257531999997</v>
      </c>
      <c r="AI52" s="101">
        <v>734.32022608</v>
      </c>
      <c r="AJ52" s="101">
        <v>693.85830068999996</v>
      </c>
      <c r="AK52" s="101">
        <v>741.25013663999994</v>
      </c>
      <c r="AL52" s="101">
        <v>834.50882715</v>
      </c>
      <c r="AM52" s="269">
        <v>967.63110486000005</v>
      </c>
      <c r="AN52" s="269">
        <v>908.83274887999994</v>
      </c>
      <c r="AO52" s="269">
        <v>873.67655913999999</v>
      </c>
      <c r="AP52" s="431">
        <v>941.48215056000004</v>
      </c>
      <c r="AQ52" s="101">
        <v>906.85896223999998</v>
      </c>
      <c r="AR52" s="101">
        <v>874.8803450800001</v>
      </c>
      <c r="AS52" s="101">
        <v>1.0571260000000001E-2</v>
      </c>
      <c r="AT52" s="101">
        <v>1736.3690646399998</v>
      </c>
      <c r="AU52" s="101">
        <v>1044.54299698</v>
      </c>
      <c r="AV52" s="101">
        <v>970.40496700000006</v>
      </c>
      <c r="AW52" s="101">
        <v>1166.98188222</v>
      </c>
      <c r="AX52" s="101">
        <v>0</v>
      </c>
      <c r="AY52" s="101">
        <v>2120.7621537200002</v>
      </c>
      <c r="AZ52" s="101">
        <v>1085.9770608400001</v>
      </c>
      <c r="BA52" s="101">
        <v>1262.8919263800001</v>
      </c>
      <c r="BB52" s="154">
        <v>1272.9065522599999</v>
      </c>
      <c r="BC52" s="101">
        <v>1288.6253093</v>
      </c>
      <c r="BD52" s="101">
        <v>1276.97366104</v>
      </c>
      <c r="BE52" s="101">
        <v>1236.75877696</v>
      </c>
      <c r="BF52" s="101">
        <v>1190.12519668</v>
      </c>
      <c r="BG52" s="101">
        <v>1348.05281016</v>
      </c>
      <c r="BH52" s="101">
        <v>1200.3792708600001</v>
      </c>
      <c r="BI52" s="101">
        <v>1455.66689926</v>
      </c>
      <c r="BJ52" s="101">
        <v>1348.1669262600001</v>
      </c>
      <c r="BK52" s="101">
        <v>1311.9327698400002</v>
      </c>
      <c r="BL52" s="101">
        <v>1329.3956613</v>
      </c>
      <c r="BM52" s="101">
        <v>1283.6059227599999</v>
      </c>
      <c r="BN52" s="495">
        <f t="shared" si="15"/>
        <v>15542.589756680003</v>
      </c>
      <c r="BO52" s="101">
        <v>1343.0899706000002</v>
      </c>
      <c r="BP52" s="101">
        <v>1212.1113800599999</v>
      </c>
      <c r="BQ52" s="101">
        <v>1265.1536340800001</v>
      </c>
      <c r="BR52" s="101">
        <v>1350.0667140800001</v>
      </c>
      <c r="BS52" s="101">
        <v>1252.9066613</v>
      </c>
      <c r="BT52" s="101">
        <v>1311.70841354</v>
      </c>
      <c r="BU52" s="101">
        <v>1316.46081574</v>
      </c>
      <c r="BV52" s="101">
        <v>1298.0618498400001</v>
      </c>
      <c r="BW52" s="101">
        <v>0</v>
      </c>
      <c r="BX52" s="101">
        <v>0</v>
      </c>
      <c r="BY52" s="101">
        <v>0</v>
      </c>
      <c r="BZ52" s="101">
        <v>0</v>
      </c>
      <c r="CA52" s="154">
        <v>0</v>
      </c>
      <c r="CB52" s="101">
        <v>0</v>
      </c>
      <c r="CC52" s="101">
        <v>0</v>
      </c>
      <c r="CD52" s="101">
        <v>0</v>
      </c>
      <c r="CE52" s="101">
        <v>0</v>
      </c>
      <c r="CF52" s="270">
        <v>0</v>
      </c>
      <c r="CG52" s="83">
        <f t="shared" si="17"/>
        <v>7613.4423064000002</v>
      </c>
      <c r="CH52" s="83">
        <f t="shared" si="18"/>
        <v>7735.0367736600001</v>
      </c>
      <c r="CI52" s="27">
        <f t="shared" si="19"/>
        <v>0</v>
      </c>
      <c r="CJ52" s="25">
        <f t="shared" si="12"/>
        <v>-100</v>
      </c>
      <c r="CM52" s="301"/>
    </row>
    <row r="53" spans="2:91" ht="20.100000000000001" customHeight="1" x14ac:dyDescent="0.25">
      <c r="B53" s="113" t="s">
        <v>14</v>
      </c>
      <c r="C53" s="143" t="s">
        <v>136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82">
        <v>0</v>
      </c>
      <c r="P53" s="25">
        <v>0</v>
      </c>
      <c r="Q53" s="101">
        <v>0</v>
      </c>
      <c r="R53" s="101">
        <v>0</v>
      </c>
      <c r="S53" s="101">
        <v>0</v>
      </c>
      <c r="T53" s="101">
        <v>0</v>
      </c>
      <c r="U53" s="101">
        <v>0</v>
      </c>
      <c r="V53" s="101">
        <v>0</v>
      </c>
      <c r="W53" s="101">
        <v>0</v>
      </c>
      <c r="X53" s="101">
        <v>0</v>
      </c>
      <c r="Y53" s="101">
        <v>0</v>
      </c>
      <c r="Z53" s="119">
        <v>0</v>
      </c>
      <c r="AA53" s="119">
        <v>0</v>
      </c>
      <c r="AB53" s="119">
        <v>0</v>
      </c>
      <c r="AC53" s="25">
        <v>0</v>
      </c>
      <c r="AD53" s="101">
        <v>0</v>
      </c>
      <c r="AE53" s="101">
        <v>0</v>
      </c>
      <c r="AF53" s="101">
        <v>0</v>
      </c>
      <c r="AG53" s="101">
        <v>0</v>
      </c>
      <c r="AH53" s="101">
        <v>0</v>
      </c>
      <c r="AI53" s="101">
        <v>0</v>
      </c>
      <c r="AJ53" s="101">
        <v>0</v>
      </c>
      <c r="AK53" s="101">
        <v>0</v>
      </c>
      <c r="AL53" s="101">
        <v>0</v>
      </c>
      <c r="AM53" s="101">
        <v>0</v>
      </c>
      <c r="AN53" s="101">
        <v>0</v>
      </c>
      <c r="AO53" s="101">
        <v>0</v>
      </c>
      <c r="AP53" s="431">
        <v>0</v>
      </c>
      <c r="AQ53" s="101">
        <v>0</v>
      </c>
      <c r="AR53" s="101">
        <v>0</v>
      </c>
      <c r="AS53" s="101">
        <v>0</v>
      </c>
      <c r="AT53" s="101">
        <v>0</v>
      </c>
      <c r="AU53" s="101">
        <v>0</v>
      </c>
      <c r="AV53" s="101">
        <v>0</v>
      </c>
      <c r="AW53" s="101">
        <v>0</v>
      </c>
      <c r="AX53" s="101">
        <v>0</v>
      </c>
      <c r="AY53" s="101">
        <v>0</v>
      </c>
      <c r="AZ53" s="101">
        <v>0</v>
      </c>
      <c r="BA53" s="101">
        <v>0</v>
      </c>
      <c r="BB53" s="154">
        <v>0</v>
      </c>
      <c r="BC53" s="101">
        <v>0</v>
      </c>
      <c r="BD53" s="101">
        <v>0</v>
      </c>
      <c r="BE53" s="101">
        <v>0</v>
      </c>
      <c r="BF53" s="101">
        <v>0</v>
      </c>
      <c r="BG53" s="101">
        <v>0</v>
      </c>
      <c r="BH53" s="101">
        <v>0</v>
      </c>
      <c r="BI53" s="101">
        <v>0</v>
      </c>
      <c r="BJ53" s="101">
        <v>0</v>
      </c>
      <c r="BK53" s="101">
        <v>0</v>
      </c>
      <c r="BL53" s="101">
        <v>0</v>
      </c>
      <c r="BM53" s="101">
        <v>0</v>
      </c>
      <c r="BN53" s="495">
        <f t="shared" si="15"/>
        <v>0</v>
      </c>
      <c r="BO53" s="101">
        <v>0</v>
      </c>
      <c r="BP53" s="101">
        <v>0</v>
      </c>
      <c r="BQ53" s="101">
        <v>0</v>
      </c>
      <c r="BR53" s="101">
        <v>0</v>
      </c>
      <c r="BS53" s="101">
        <v>0</v>
      </c>
      <c r="BT53" s="101">
        <v>0</v>
      </c>
      <c r="BU53" s="101">
        <v>0</v>
      </c>
      <c r="BV53" s="101">
        <v>0</v>
      </c>
      <c r="BW53" s="101">
        <v>0</v>
      </c>
      <c r="BX53" s="101">
        <v>0</v>
      </c>
      <c r="BY53" s="101">
        <v>0</v>
      </c>
      <c r="BZ53" s="101">
        <v>0</v>
      </c>
      <c r="CA53" s="154">
        <v>0</v>
      </c>
      <c r="CB53" s="101">
        <v>0</v>
      </c>
      <c r="CC53" s="101">
        <v>0</v>
      </c>
      <c r="CD53" s="101">
        <v>0</v>
      </c>
      <c r="CE53" s="101">
        <v>0</v>
      </c>
      <c r="CF53" s="270">
        <v>0</v>
      </c>
      <c r="CG53" s="83">
        <f t="shared" si="17"/>
        <v>0</v>
      </c>
      <c r="CH53" s="83">
        <f t="shared" si="18"/>
        <v>0</v>
      </c>
      <c r="CI53" s="27">
        <f t="shared" si="19"/>
        <v>0</v>
      </c>
      <c r="CJ53" s="25"/>
      <c r="CM53" s="301"/>
    </row>
    <row r="54" spans="2:91" ht="20.100000000000001" customHeight="1" x14ac:dyDescent="0.25">
      <c r="B54" s="113" t="s">
        <v>15</v>
      </c>
      <c r="C54" s="143" t="s">
        <v>16</v>
      </c>
      <c r="D54" s="82">
        <v>0</v>
      </c>
      <c r="E54" s="82">
        <v>0</v>
      </c>
      <c r="F54" s="82">
        <v>98.000000002500002</v>
      </c>
      <c r="G54" s="82">
        <v>1.42885</v>
      </c>
      <c r="H54" s="82">
        <v>11.500500000000001</v>
      </c>
      <c r="I54" s="82">
        <v>0</v>
      </c>
      <c r="J54" s="82">
        <v>0</v>
      </c>
      <c r="K54" s="82">
        <v>0</v>
      </c>
      <c r="L54" s="82">
        <v>0</v>
      </c>
      <c r="M54" s="82">
        <v>4.8789999999999996</v>
      </c>
      <c r="N54" s="82">
        <v>0</v>
      </c>
      <c r="O54" s="82">
        <v>0</v>
      </c>
      <c r="P54" s="25">
        <v>115.80835000250001</v>
      </c>
      <c r="Q54" s="101">
        <v>0</v>
      </c>
      <c r="R54" s="101">
        <v>0</v>
      </c>
      <c r="S54" s="101">
        <v>0</v>
      </c>
      <c r="T54" s="101">
        <v>0</v>
      </c>
      <c r="U54" s="101">
        <v>0</v>
      </c>
      <c r="V54" s="101">
        <v>0</v>
      </c>
      <c r="W54" s="101">
        <v>0</v>
      </c>
      <c r="X54" s="101">
        <v>0</v>
      </c>
      <c r="Y54" s="101">
        <v>0</v>
      </c>
      <c r="Z54" s="119">
        <v>0</v>
      </c>
      <c r="AA54" s="119">
        <v>216.45599999999999</v>
      </c>
      <c r="AB54" s="119">
        <v>2984.2065000695002</v>
      </c>
      <c r="AC54" s="25">
        <v>3200.6625000695003</v>
      </c>
      <c r="AD54" s="101">
        <v>31.23</v>
      </c>
      <c r="AE54" s="101">
        <v>34.61</v>
      </c>
      <c r="AF54" s="101">
        <v>34.500069000000003</v>
      </c>
      <c r="AG54" s="101">
        <v>60.976500000000001</v>
      </c>
      <c r="AH54" s="101">
        <v>301.09300000000002</v>
      </c>
      <c r="AI54" s="101">
        <v>75.562399999999997</v>
      </c>
      <c r="AJ54" s="101">
        <v>643.0915</v>
      </c>
      <c r="AK54" s="101">
        <v>886.77959999999996</v>
      </c>
      <c r="AL54" s="101">
        <v>496.01400000000001</v>
      </c>
      <c r="AM54" s="269">
        <v>85.875</v>
      </c>
      <c r="AN54" s="269">
        <v>6.86</v>
      </c>
      <c r="AO54" s="269">
        <v>0</v>
      </c>
      <c r="AP54" s="431">
        <v>0</v>
      </c>
      <c r="AQ54" s="101">
        <v>0</v>
      </c>
      <c r="AR54" s="101">
        <v>0</v>
      </c>
      <c r="AS54" s="101">
        <v>0</v>
      </c>
      <c r="AT54" s="101">
        <v>0</v>
      </c>
      <c r="AU54" s="101">
        <v>0</v>
      </c>
      <c r="AV54" s="101">
        <v>0</v>
      </c>
      <c r="AW54" s="101">
        <v>0</v>
      </c>
      <c r="AX54" s="101">
        <v>0</v>
      </c>
      <c r="AY54" s="101">
        <v>0</v>
      </c>
      <c r="AZ54" s="101">
        <v>0</v>
      </c>
      <c r="BA54" s="101">
        <v>0</v>
      </c>
      <c r="BB54" s="154">
        <v>2.7440000000000002</v>
      </c>
      <c r="BC54" s="101">
        <v>6.5170000000000003</v>
      </c>
      <c r="BD54" s="101">
        <v>2.0579999999999998</v>
      </c>
      <c r="BE54" s="101">
        <v>3.43</v>
      </c>
      <c r="BF54" s="101">
        <v>0</v>
      </c>
      <c r="BG54" s="101">
        <v>3.43</v>
      </c>
      <c r="BH54" s="101">
        <v>3.43</v>
      </c>
      <c r="BI54" s="101">
        <v>0</v>
      </c>
      <c r="BJ54" s="101">
        <v>0</v>
      </c>
      <c r="BK54" s="101">
        <v>20.58</v>
      </c>
      <c r="BL54" s="101">
        <v>1.3908718600000002E-2</v>
      </c>
      <c r="BM54" s="101">
        <v>0</v>
      </c>
      <c r="BN54" s="495">
        <f t="shared" si="15"/>
        <v>42.2029087186</v>
      </c>
      <c r="BO54" s="101">
        <v>0</v>
      </c>
      <c r="BP54" s="101">
        <v>0</v>
      </c>
      <c r="BQ54" s="101">
        <v>0</v>
      </c>
      <c r="BR54" s="101">
        <v>0</v>
      </c>
      <c r="BS54" s="101">
        <v>0</v>
      </c>
      <c r="BT54" s="101">
        <v>0</v>
      </c>
      <c r="BU54" s="101">
        <v>0</v>
      </c>
      <c r="BV54" s="101">
        <v>0</v>
      </c>
      <c r="BW54" s="101">
        <v>0</v>
      </c>
      <c r="BX54" s="101">
        <v>0</v>
      </c>
      <c r="BY54" s="101">
        <v>0</v>
      </c>
      <c r="BZ54" s="101">
        <v>0</v>
      </c>
      <c r="CA54" s="154">
        <v>0</v>
      </c>
      <c r="CB54" s="101">
        <v>0</v>
      </c>
      <c r="CC54" s="101">
        <v>0</v>
      </c>
      <c r="CD54" s="101">
        <v>0</v>
      </c>
      <c r="CE54" s="101">
        <v>0</v>
      </c>
      <c r="CF54" s="270">
        <v>0</v>
      </c>
      <c r="CG54" s="83">
        <f t="shared" si="17"/>
        <v>18.179000000000002</v>
      </c>
      <c r="CH54" s="83">
        <f t="shared" si="18"/>
        <v>0</v>
      </c>
      <c r="CI54" s="27">
        <f t="shared" si="19"/>
        <v>0</v>
      </c>
      <c r="CJ54" s="25"/>
      <c r="CM54" s="301"/>
    </row>
    <row r="55" spans="2:91" ht="20.100000000000001" customHeight="1" x14ac:dyDescent="0.25">
      <c r="B55" s="113" t="s">
        <v>19</v>
      </c>
      <c r="C55" s="143" t="s">
        <v>20</v>
      </c>
      <c r="D55" s="82">
        <v>837.72285072789987</v>
      </c>
      <c r="E55" s="82">
        <v>678.10867391310001</v>
      </c>
      <c r="F55" s="82">
        <v>924.06252347259988</v>
      </c>
      <c r="G55" s="82">
        <v>884.62928392209994</v>
      </c>
      <c r="H55" s="82">
        <v>879.33339881259985</v>
      </c>
      <c r="I55" s="82">
        <v>1027.4582229575001</v>
      </c>
      <c r="J55" s="82">
        <v>1008.9065518011998</v>
      </c>
      <c r="K55" s="82">
        <v>1080.9570192515998</v>
      </c>
      <c r="L55" s="82">
        <v>876.73797161830009</v>
      </c>
      <c r="M55" s="82">
        <v>980.42927458829979</v>
      </c>
      <c r="N55" s="82">
        <v>872.72284777650009</v>
      </c>
      <c r="O55" s="82">
        <v>890.94512265729986</v>
      </c>
      <c r="P55" s="25">
        <v>10942.013741499</v>
      </c>
      <c r="Q55" s="101">
        <v>854.66589948349986</v>
      </c>
      <c r="R55" s="101">
        <v>746.51504302830006</v>
      </c>
      <c r="S55" s="101">
        <v>844.05240119559994</v>
      </c>
      <c r="T55" s="101">
        <v>1010.5824901134001</v>
      </c>
      <c r="U55" s="101">
        <v>1009.0469731152999</v>
      </c>
      <c r="V55" s="101">
        <v>824.0410982889</v>
      </c>
      <c r="W55" s="101">
        <v>819.65652980619996</v>
      </c>
      <c r="X55" s="101">
        <v>744.64260069099998</v>
      </c>
      <c r="Y55" s="101">
        <v>727.86717743830013</v>
      </c>
      <c r="Z55" s="101">
        <v>843.68035507190018</v>
      </c>
      <c r="AA55" s="101">
        <v>868.66459941969993</v>
      </c>
      <c r="AB55" s="119">
        <v>1009.1367374535001</v>
      </c>
      <c r="AC55" s="25">
        <v>10302.5519051056</v>
      </c>
      <c r="AD55" s="101">
        <v>741.29915755579987</v>
      </c>
      <c r="AE55" s="101">
        <v>668.93213728160003</v>
      </c>
      <c r="AF55" s="101">
        <v>869.7348388869998</v>
      </c>
      <c r="AG55" s="101">
        <v>1013.3409158477998</v>
      </c>
      <c r="AH55" s="101">
        <v>1151.5738378807</v>
      </c>
      <c r="AI55" s="101">
        <v>932.76969050220009</v>
      </c>
      <c r="AJ55" s="101">
        <v>1028.0910491923999</v>
      </c>
      <c r="AK55" s="101">
        <v>1124.0587103486998</v>
      </c>
      <c r="AL55" s="101">
        <v>1206.1722785202001</v>
      </c>
      <c r="AM55" s="269">
        <v>1176.3821340543</v>
      </c>
      <c r="AN55" s="269">
        <v>1047.9296305604</v>
      </c>
      <c r="AO55" s="269">
        <v>1594.1624222650003</v>
      </c>
      <c r="AP55" s="431">
        <v>1052.7587098993999</v>
      </c>
      <c r="AQ55" s="101">
        <v>929.97727199999997</v>
      </c>
      <c r="AR55" s="101">
        <v>1241.2985850846001</v>
      </c>
      <c r="AS55" s="101">
        <v>1341.5507878724002</v>
      </c>
      <c r="AT55" s="101">
        <v>1645.3266398100002</v>
      </c>
      <c r="AU55" s="101">
        <v>1136.4116509116002</v>
      </c>
      <c r="AV55" s="101">
        <v>1223.2666126520003</v>
      </c>
      <c r="AW55" s="101">
        <v>1273.4459832149996</v>
      </c>
      <c r="AX55" s="101">
        <v>1115.3942199932007</v>
      </c>
      <c r="AY55" s="101">
        <v>1409.8216353997996</v>
      </c>
      <c r="AZ55" s="101">
        <v>1336.3465967740003</v>
      </c>
      <c r="BA55" s="101">
        <v>1262.1140471071999</v>
      </c>
      <c r="BB55" s="154">
        <v>1317.4435639049996</v>
      </c>
      <c r="BC55" s="101">
        <v>1024.6340017060004</v>
      </c>
      <c r="BD55" s="101">
        <v>1507.7102966688003</v>
      </c>
      <c r="BE55" s="101">
        <v>1637.3562301319994</v>
      </c>
      <c r="BF55" s="101">
        <v>1770.6470809467999</v>
      </c>
      <c r="BG55" s="101">
        <v>1943.3469824117994</v>
      </c>
      <c r="BH55" s="101">
        <v>1855.6926026450001</v>
      </c>
      <c r="BI55" s="101">
        <v>1917.0409457626001</v>
      </c>
      <c r="BJ55" s="101">
        <v>1982.7348345644004</v>
      </c>
      <c r="BK55" s="101">
        <v>1961.0072517812005</v>
      </c>
      <c r="BL55" s="101">
        <v>1749.1356176615984</v>
      </c>
      <c r="BM55" s="101">
        <v>1842.6059386993993</v>
      </c>
      <c r="BN55" s="495">
        <f t="shared" si="15"/>
        <v>20509.3553468846</v>
      </c>
      <c r="BO55" s="101">
        <v>1621.5225429157992</v>
      </c>
      <c r="BP55" s="101">
        <v>1728.0993539165997</v>
      </c>
      <c r="BQ55" s="101">
        <v>1633.1730229177999</v>
      </c>
      <c r="BR55" s="101">
        <v>1918.3380233807998</v>
      </c>
      <c r="BS55" s="101">
        <v>2120.4669013779994</v>
      </c>
      <c r="BT55" s="101">
        <v>1707.1714488108009</v>
      </c>
      <c r="BU55" s="101">
        <v>1837.9945731601983</v>
      </c>
      <c r="BV55" s="101">
        <v>1476.8680835789989</v>
      </c>
      <c r="BW55" s="101">
        <v>1394.7799346348004</v>
      </c>
      <c r="BX55" s="101">
        <v>1274.4890554760009</v>
      </c>
      <c r="BY55" s="101">
        <v>920.13978155960081</v>
      </c>
      <c r="BZ55" s="101">
        <v>1510.8208801139992</v>
      </c>
      <c r="CA55" s="154">
        <v>1073.293038351801</v>
      </c>
      <c r="CB55" s="101">
        <v>864.55610791759977</v>
      </c>
      <c r="CC55" s="101">
        <v>1093.0509288859994</v>
      </c>
      <c r="CD55" s="101">
        <v>1553.4623518567996</v>
      </c>
      <c r="CE55" s="101">
        <v>1287.3466360327998</v>
      </c>
      <c r="CF55" s="270">
        <v>1156.3158260065998</v>
      </c>
      <c r="CG55" s="83">
        <f t="shared" si="17"/>
        <v>9201.138155770399</v>
      </c>
      <c r="CH55" s="83">
        <f t="shared" si="18"/>
        <v>10728.771293319798</v>
      </c>
      <c r="CI55" s="27">
        <f t="shared" si="19"/>
        <v>7028.0248890515995</v>
      </c>
      <c r="CJ55" s="25">
        <f t="shared" si="12"/>
        <v>-34.493664773825913</v>
      </c>
      <c r="CM55" s="301"/>
    </row>
    <row r="56" spans="2:91" ht="20.100000000000001" customHeight="1" x14ac:dyDescent="0.25">
      <c r="B56" s="113" t="s">
        <v>26</v>
      </c>
      <c r="C56" s="143" t="s">
        <v>124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0</v>
      </c>
      <c r="M56" s="82">
        <v>0</v>
      </c>
      <c r="N56" s="82">
        <v>0</v>
      </c>
      <c r="O56" s="82">
        <v>0</v>
      </c>
      <c r="P56" s="25">
        <v>0</v>
      </c>
      <c r="Q56" s="101">
        <v>0</v>
      </c>
      <c r="R56" s="101">
        <v>0</v>
      </c>
      <c r="S56" s="101">
        <v>0</v>
      </c>
      <c r="T56" s="101">
        <v>0</v>
      </c>
      <c r="U56" s="101">
        <v>0</v>
      </c>
      <c r="V56" s="101">
        <v>0</v>
      </c>
      <c r="W56" s="101">
        <v>0</v>
      </c>
      <c r="X56" s="101">
        <v>0</v>
      </c>
      <c r="Y56" s="101">
        <v>0</v>
      </c>
      <c r="Z56" s="119">
        <v>0</v>
      </c>
      <c r="AA56" s="119">
        <v>0</v>
      </c>
      <c r="AB56" s="119">
        <v>0</v>
      </c>
      <c r="AC56" s="25">
        <v>0</v>
      </c>
      <c r="AD56" s="101">
        <v>0</v>
      </c>
      <c r="AE56" s="101">
        <v>0</v>
      </c>
      <c r="AF56" s="101">
        <v>0</v>
      </c>
      <c r="AG56" s="101">
        <v>0</v>
      </c>
      <c r="AH56" s="101">
        <v>0</v>
      </c>
      <c r="AI56" s="101">
        <v>0</v>
      </c>
      <c r="AJ56" s="101">
        <v>0</v>
      </c>
      <c r="AK56" s="101">
        <v>0</v>
      </c>
      <c r="AL56" s="101">
        <v>0</v>
      </c>
      <c r="AM56" s="101">
        <v>0</v>
      </c>
      <c r="AN56" s="101">
        <v>0</v>
      </c>
      <c r="AO56" s="101">
        <v>0</v>
      </c>
      <c r="AP56" s="431">
        <v>0</v>
      </c>
      <c r="AQ56" s="101">
        <v>0</v>
      </c>
      <c r="AR56" s="101">
        <v>0</v>
      </c>
      <c r="AS56" s="101">
        <v>0</v>
      </c>
      <c r="AT56" s="101">
        <v>0</v>
      </c>
      <c r="AU56" s="101">
        <v>0</v>
      </c>
      <c r="AV56" s="101">
        <v>0</v>
      </c>
      <c r="AW56" s="101">
        <v>0</v>
      </c>
      <c r="AX56" s="101">
        <v>0</v>
      </c>
      <c r="AY56" s="101">
        <v>0</v>
      </c>
      <c r="AZ56" s="101">
        <v>0</v>
      </c>
      <c r="BA56" s="101">
        <v>0</v>
      </c>
      <c r="BB56" s="154">
        <v>0</v>
      </c>
      <c r="BC56" s="101">
        <v>0</v>
      </c>
      <c r="BD56" s="101">
        <v>0</v>
      </c>
      <c r="BE56" s="101">
        <v>0</v>
      </c>
      <c r="BF56" s="101">
        <v>0</v>
      </c>
      <c r="BG56" s="101">
        <v>0</v>
      </c>
      <c r="BH56" s="101">
        <v>0</v>
      </c>
      <c r="BI56" s="101">
        <v>0</v>
      </c>
      <c r="BJ56" s="101">
        <v>0</v>
      </c>
      <c r="BK56" s="101">
        <v>0</v>
      </c>
      <c r="BL56" s="101">
        <v>0</v>
      </c>
      <c r="BM56" s="101">
        <v>0</v>
      </c>
      <c r="BN56" s="495">
        <f t="shared" si="15"/>
        <v>0</v>
      </c>
      <c r="BO56" s="101">
        <v>0</v>
      </c>
      <c r="BP56" s="101">
        <v>0</v>
      </c>
      <c r="BQ56" s="101">
        <v>0</v>
      </c>
      <c r="BR56" s="101">
        <v>0</v>
      </c>
      <c r="BS56" s="101">
        <v>0</v>
      </c>
      <c r="BT56" s="101">
        <v>0</v>
      </c>
      <c r="BU56" s="101">
        <v>0</v>
      </c>
      <c r="BV56" s="101">
        <v>0</v>
      </c>
      <c r="BW56" s="101">
        <v>384.47717017920007</v>
      </c>
      <c r="BX56" s="101">
        <v>830.50591241660004</v>
      </c>
      <c r="BY56" s="101">
        <v>347.8339920226</v>
      </c>
      <c r="BZ56" s="101">
        <v>384.30822347119999</v>
      </c>
      <c r="CA56" s="154">
        <v>490.76149499580004</v>
      </c>
      <c r="CB56" s="101">
        <v>113.2515780354</v>
      </c>
      <c r="CC56" s="101">
        <v>20.591661999999999</v>
      </c>
      <c r="CD56" s="101">
        <v>19.208457356199997</v>
      </c>
      <c r="CE56" s="101">
        <v>13.720762214600001</v>
      </c>
      <c r="CF56" s="270">
        <v>0</v>
      </c>
      <c r="CG56" s="83">
        <f t="shared" si="17"/>
        <v>0</v>
      </c>
      <c r="CH56" s="83">
        <f t="shared" si="18"/>
        <v>0</v>
      </c>
      <c r="CI56" s="27">
        <f t="shared" si="19"/>
        <v>657.53395460200011</v>
      </c>
      <c r="CJ56" s="25"/>
      <c r="CM56" s="301"/>
    </row>
    <row r="57" spans="2:91" ht="20.100000000000001" customHeight="1" x14ac:dyDescent="0.25">
      <c r="B57" s="113" t="s">
        <v>151</v>
      </c>
      <c r="C57" s="143" t="s">
        <v>155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82">
        <v>0</v>
      </c>
      <c r="K57" s="82">
        <v>0</v>
      </c>
      <c r="L57" s="82">
        <v>0</v>
      </c>
      <c r="M57" s="82">
        <v>0</v>
      </c>
      <c r="N57" s="82">
        <v>0</v>
      </c>
      <c r="O57" s="82">
        <v>0</v>
      </c>
      <c r="P57" s="25">
        <v>0</v>
      </c>
      <c r="Q57" s="101">
        <v>0</v>
      </c>
      <c r="R57" s="101">
        <v>0</v>
      </c>
      <c r="S57" s="101">
        <v>0</v>
      </c>
      <c r="T57" s="101">
        <v>0</v>
      </c>
      <c r="U57" s="101">
        <v>0</v>
      </c>
      <c r="V57" s="101">
        <v>0</v>
      </c>
      <c r="W57" s="101">
        <v>0</v>
      </c>
      <c r="X57" s="101">
        <v>0</v>
      </c>
      <c r="Y57" s="101">
        <v>0</v>
      </c>
      <c r="Z57" s="101">
        <v>0</v>
      </c>
      <c r="AA57" s="101">
        <v>0</v>
      </c>
      <c r="AB57" s="119">
        <v>0</v>
      </c>
      <c r="AC57" s="25">
        <v>0</v>
      </c>
      <c r="AD57" s="101">
        <v>0</v>
      </c>
      <c r="AE57" s="101">
        <v>0</v>
      </c>
      <c r="AF57" s="101">
        <v>0</v>
      </c>
      <c r="AG57" s="101">
        <v>0</v>
      </c>
      <c r="AH57" s="101">
        <v>0</v>
      </c>
      <c r="AI57" s="101">
        <v>0</v>
      </c>
      <c r="AJ57" s="101">
        <v>0</v>
      </c>
      <c r="AK57" s="101">
        <v>0</v>
      </c>
      <c r="AL57" s="101">
        <v>0</v>
      </c>
      <c r="AM57" s="101">
        <v>0</v>
      </c>
      <c r="AN57" s="101">
        <v>0</v>
      </c>
      <c r="AO57" s="101">
        <v>0</v>
      </c>
      <c r="AP57" s="431">
        <v>0</v>
      </c>
      <c r="AQ57" s="101">
        <v>0</v>
      </c>
      <c r="AR57" s="101">
        <v>0</v>
      </c>
      <c r="AS57" s="101">
        <v>0</v>
      </c>
      <c r="AT57" s="101">
        <v>0</v>
      </c>
      <c r="AU57" s="101">
        <v>0</v>
      </c>
      <c r="AV57" s="101">
        <v>0</v>
      </c>
      <c r="AW57" s="101">
        <v>0</v>
      </c>
      <c r="AX57" s="101">
        <v>0</v>
      </c>
      <c r="AY57" s="101">
        <v>0</v>
      </c>
      <c r="AZ57" s="101">
        <v>0</v>
      </c>
      <c r="BA57" s="101">
        <v>0</v>
      </c>
      <c r="BB57" s="154">
        <v>0</v>
      </c>
      <c r="BC57" s="101">
        <v>0</v>
      </c>
      <c r="BD57" s="101">
        <v>0</v>
      </c>
      <c r="BE57" s="101">
        <v>0</v>
      </c>
      <c r="BF57" s="101">
        <v>0</v>
      </c>
      <c r="BG57" s="101">
        <v>0</v>
      </c>
      <c r="BH57" s="101">
        <v>0</v>
      </c>
      <c r="BI57" s="101">
        <v>0</v>
      </c>
      <c r="BJ57" s="101">
        <v>0</v>
      </c>
      <c r="BK57" s="101">
        <v>0</v>
      </c>
      <c r="BL57" s="101">
        <v>0</v>
      </c>
      <c r="BM57" s="101">
        <v>0</v>
      </c>
      <c r="BN57" s="495">
        <f t="shared" si="15"/>
        <v>0</v>
      </c>
      <c r="BO57" s="101">
        <v>0</v>
      </c>
      <c r="BP57" s="101">
        <v>0</v>
      </c>
      <c r="BQ57" s="101">
        <v>0</v>
      </c>
      <c r="BR57" s="101">
        <v>0</v>
      </c>
      <c r="BS57" s="101">
        <v>0</v>
      </c>
      <c r="BT57" s="101">
        <v>0</v>
      </c>
      <c r="BU57" s="101">
        <v>0</v>
      </c>
      <c r="BV57" s="101">
        <v>0</v>
      </c>
      <c r="BW57" s="101">
        <v>0</v>
      </c>
      <c r="BX57" s="101">
        <v>0</v>
      </c>
      <c r="BY57" s="101">
        <v>0</v>
      </c>
      <c r="BZ57" s="101">
        <v>44.427460669199995</v>
      </c>
      <c r="CA57" s="154">
        <v>37.508755739000001</v>
      </c>
      <c r="CB57" s="101">
        <v>33.163423538000018</v>
      </c>
      <c r="CC57" s="101">
        <v>35.684219512200023</v>
      </c>
      <c r="CD57" s="101">
        <v>33.849168003000003</v>
      </c>
      <c r="CE57" s="101">
        <v>37.405046190400022</v>
      </c>
      <c r="CF57" s="270">
        <v>41.210279272400008</v>
      </c>
      <c r="CG57" s="83">
        <f t="shared" si="17"/>
        <v>0</v>
      </c>
      <c r="CH57" s="83">
        <f t="shared" si="18"/>
        <v>0</v>
      </c>
      <c r="CI57" s="27">
        <f t="shared" si="19"/>
        <v>218.82089225500008</v>
      </c>
      <c r="CJ57" s="25"/>
      <c r="CM57" s="301"/>
    </row>
    <row r="58" spans="2:91" ht="20.100000000000001" customHeight="1" x14ac:dyDescent="0.25">
      <c r="B58" s="113" t="s">
        <v>149</v>
      </c>
      <c r="C58" s="143" t="s">
        <v>154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25">
        <v>0</v>
      </c>
      <c r="Q58" s="101">
        <v>0</v>
      </c>
      <c r="R58" s="101">
        <v>0</v>
      </c>
      <c r="S58" s="101">
        <v>0</v>
      </c>
      <c r="T58" s="101">
        <v>0</v>
      </c>
      <c r="U58" s="101">
        <v>0</v>
      </c>
      <c r="V58" s="101">
        <v>0</v>
      </c>
      <c r="W58" s="101">
        <v>0</v>
      </c>
      <c r="X58" s="101">
        <v>0</v>
      </c>
      <c r="Y58" s="101">
        <v>0</v>
      </c>
      <c r="Z58" s="101">
        <v>0</v>
      </c>
      <c r="AA58" s="101">
        <v>0</v>
      </c>
      <c r="AB58" s="119">
        <v>0</v>
      </c>
      <c r="AC58" s="25">
        <v>0</v>
      </c>
      <c r="AD58" s="101">
        <v>0</v>
      </c>
      <c r="AE58" s="101">
        <v>0</v>
      </c>
      <c r="AF58" s="101">
        <v>0</v>
      </c>
      <c r="AG58" s="101">
        <v>0</v>
      </c>
      <c r="AH58" s="101">
        <v>0</v>
      </c>
      <c r="AI58" s="101">
        <v>0</v>
      </c>
      <c r="AJ58" s="101">
        <v>0</v>
      </c>
      <c r="AK58" s="101">
        <v>0</v>
      </c>
      <c r="AL58" s="101">
        <v>0</v>
      </c>
      <c r="AM58" s="101">
        <v>0</v>
      </c>
      <c r="AN58" s="101">
        <v>0</v>
      </c>
      <c r="AO58" s="101">
        <v>0</v>
      </c>
      <c r="AP58" s="431">
        <v>0</v>
      </c>
      <c r="AQ58" s="101">
        <v>0</v>
      </c>
      <c r="AR58" s="101">
        <v>0</v>
      </c>
      <c r="AS58" s="101">
        <v>0</v>
      </c>
      <c r="AT58" s="101">
        <v>0</v>
      </c>
      <c r="AU58" s="101">
        <v>0</v>
      </c>
      <c r="AV58" s="101">
        <v>0</v>
      </c>
      <c r="AW58" s="101">
        <v>0</v>
      </c>
      <c r="AX58" s="101">
        <v>0</v>
      </c>
      <c r="AY58" s="101">
        <v>0</v>
      </c>
      <c r="AZ58" s="101">
        <v>0</v>
      </c>
      <c r="BA58" s="101">
        <v>0</v>
      </c>
      <c r="BB58" s="154">
        <v>0</v>
      </c>
      <c r="BC58" s="101">
        <v>0</v>
      </c>
      <c r="BD58" s="101">
        <v>0</v>
      </c>
      <c r="BE58" s="101">
        <v>0</v>
      </c>
      <c r="BF58" s="101">
        <v>0</v>
      </c>
      <c r="BG58" s="101">
        <v>0</v>
      </c>
      <c r="BH58" s="101">
        <v>0</v>
      </c>
      <c r="BI58" s="101">
        <v>0</v>
      </c>
      <c r="BJ58" s="101">
        <v>0</v>
      </c>
      <c r="BK58" s="101">
        <v>0</v>
      </c>
      <c r="BL58" s="101">
        <v>0</v>
      </c>
      <c r="BM58" s="101">
        <v>0</v>
      </c>
      <c r="BN58" s="495">
        <f t="shared" si="15"/>
        <v>0</v>
      </c>
      <c r="BO58" s="101">
        <v>0</v>
      </c>
      <c r="BP58" s="101">
        <v>0</v>
      </c>
      <c r="BQ58" s="101">
        <v>0</v>
      </c>
      <c r="BR58" s="101">
        <v>0</v>
      </c>
      <c r="BS58" s="101">
        <v>0</v>
      </c>
      <c r="BT58" s="101">
        <v>0</v>
      </c>
      <c r="BU58" s="101">
        <v>0</v>
      </c>
      <c r="BV58" s="101">
        <v>0</v>
      </c>
      <c r="BW58" s="101">
        <v>0</v>
      </c>
      <c r="BX58" s="101">
        <v>0</v>
      </c>
      <c r="BY58" s="101">
        <v>0</v>
      </c>
      <c r="BZ58" s="101">
        <v>47.652183401199999</v>
      </c>
      <c r="CA58" s="154">
        <v>39.429074647200004</v>
      </c>
      <c r="CB58" s="101">
        <v>34.890464896000005</v>
      </c>
      <c r="CC58" s="101">
        <v>36.869943072200009</v>
      </c>
      <c r="CD58" s="101">
        <v>35.081069241400009</v>
      </c>
      <c r="CE58" s="101">
        <v>38.263421114800011</v>
      </c>
      <c r="CF58" s="270">
        <v>42.000377097000012</v>
      </c>
      <c r="CG58" s="83">
        <f t="shared" si="17"/>
        <v>0</v>
      </c>
      <c r="CH58" s="83">
        <f t="shared" si="18"/>
        <v>0</v>
      </c>
      <c r="CI58" s="27">
        <f t="shared" si="19"/>
        <v>226.53435006860002</v>
      </c>
      <c r="CJ58" s="25"/>
      <c r="CM58" s="301"/>
    </row>
    <row r="59" spans="2:91" ht="20.100000000000001" customHeight="1" x14ac:dyDescent="0.25">
      <c r="B59" s="113" t="s">
        <v>152</v>
      </c>
      <c r="C59" s="143" t="s">
        <v>156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82">
        <v>0</v>
      </c>
      <c r="K59" s="82">
        <v>0</v>
      </c>
      <c r="L59" s="82">
        <v>0</v>
      </c>
      <c r="M59" s="82">
        <v>0</v>
      </c>
      <c r="N59" s="82">
        <v>0</v>
      </c>
      <c r="O59" s="82">
        <v>0</v>
      </c>
      <c r="P59" s="25">
        <v>0</v>
      </c>
      <c r="Q59" s="101">
        <v>0</v>
      </c>
      <c r="R59" s="101">
        <v>0</v>
      </c>
      <c r="S59" s="101">
        <v>0</v>
      </c>
      <c r="T59" s="101">
        <v>0</v>
      </c>
      <c r="U59" s="101">
        <v>0</v>
      </c>
      <c r="V59" s="101">
        <v>0</v>
      </c>
      <c r="W59" s="101">
        <v>0</v>
      </c>
      <c r="X59" s="101">
        <v>0</v>
      </c>
      <c r="Y59" s="101">
        <v>0</v>
      </c>
      <c r="Z59" s="101">
        <v>0</v>
      </c>
      <c r="AA59" s="101">
        <v>0</v>
      </c>
      <c r="AB59" s="119">
        <v>0</v>
      </c>
      <c r="AC59" s="25">
        <v>0</v>
      </c>
      <c r="AD59" s="101">
        <v>0</v>
      </c>
      <c r="AE59" s="101">
        <v>0</v>
      </c>
      <c r="AF59" s="101">
        <v>0</v>
      </c>
      <c r="AG59" s="101">
        <v>0</v>
      </c>
      <c r="AH59" s="101">
        <v>0</v>
      </c>
      <c r="AI59" s="101">
        <v>0</v>
      </c>
      <c r="AJ59" s="101">
        <v>0</v>
      </c>
      <c r="AK59" s="101">
        <v>0</v>
      </c>
      <c r="AL59" s="101">
        <v>0</v>
      </c>
      <c r="AM59" s="101">
        <v>0</v>
      </c>
      <c r="AN59" s="101">
        <v>0</v>
      </c>
      <c r="AO59" s="101">
        <v>0</v>
      </c>
      <c r="AP59" s="431">
        <v>0</v>
      </c>
      <c r="AQ59" s="101">
        <v>0</v>
      </c>
      <c r="AR59" s="101">
        <v>0</v>
      </c>
      <c r="AS59" s="101">
        <v>0</v>
      </c>
      <c r="AT59" s="101">
        <v>0</v>
      </c>
      <c r="AU59" s="101">
        <v>0</v>
      </c>
      <c r="AV59" s="101">
        <v>0</v>
      </c>
      <c r="AW59" s="101">
        <v>0</v>
      </c>
      <c r="AX59" s="101">
        <v>0</v>
      </c>
      <c r="AY59" s="101">
        <v>0</v>
      </c>
      <c r="AZ59" s="101">
        <v>0</v>
      </c>
      <c r="BA59" s="101">
        <v>0</v>
      </c>
      <c r="BB59" s="154">
        <v>0</v>
      </c>
      <c r="BC59" s="101">
        <v>0</v>
      </c>
      <c r="BD59" s="101">
        <v>0</v>
      </c>
      <c r="BE59" s="101">
        <v>0</v>
      </c>
      <c r="BF59" s="101">
        <v>0</v>
      </c>
      <c r="BG59" s="101">
        <v>0</v>
      </c>
      <c r="BH59" s="101">
        <v>0</v>
      </c>
      <c r="BI59" s="101">
        <v>0</v>
      </c>
      <c r="BJ59" s="101">
        <v>0</v>
      </c>
      <c r="BK59" s="101">
        <v>0</v>
      </c>
      <c r="BL59" s="101">
        <v>0</v>
      </c>
      <c r="BM59" s="101">
        <v>0</v>
      </c>
      <c r="BN59" s="495">
        <f t="shared" si="15"/>
        <v>0</v>
      </c>
      <c r="BO59" s="101">
        <v>0</v>
      </c>
      <c r="BP59" s="101">
        <v>0</v>
      </c>
      <c r="BQ59" s="101">
        <v>0</v>
      </c>
      <c r="BR59" s="101">
        <v>0</v>
      </c>
      <c r="BS59" s="101">
        <v>0</v>
      </c>
      <c r="BT59" s="101">
        <v>0</v>
      </c>
      <c r="BU59" s="101">
        <v>0</v>
      </c>
      <c r="BV59" s="101">
        <v>0</v>
      </c>
      <c r="BW59" s="101">
        <v>0</v>
      </c>
      <c r="BX59" s="101">
        <v>0</v>
      </c>
      <c r="BY59" s="101">
        <v>0</v>
      </c>
      <c r="BZ59" s="101">
        <v>2.1037535246000005</v>
      </c>
      <c r="CA59" s="154">
        <v>1.8468966711999999</v>
      </c>
      <c r="CB59" s="101">
        <v>1.6883320243999997</v>
      </c>
      <c r="CC59" s="101">
        <v>1.083097617</v>
      </c>
      <c r="CD59" s="101">
        <v>1.1431950586000001</v>
      </c>
      <c r="CE59" s="101">
        <v>0.84053041800000006</v>
      </c>
      <c r="CF59" s="270">
        <v>0.73888552359999993</v>
      </c>
      <c r="CG59" s="83">
        <f t="shared" si="17"/>
        <v>0</v>
      </c>
      <c r="CH59" s="83">
        <f t="shared" si="18"/>
        <v>0</v>
      </c>
      <c r="CI59" s="27">
        <f t="shared" si="19"/>
        <v>7.3409373127999995</v>
      </c>
      <c r="CJ59" s="25"/>
      <c r="CM59" s="301"/>
    </row>
    <row r="60" spans="2:91" ht="20.100000000000001" customHeight="1" x14ac:dyDescent="0.25">
      <c r="B60" s="113" t="s">
        <v>123</v>
      </c>
      <c r="C60" s="143" t="s">
        <v>125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25">
        <v>0</v>
      </c>
      <c r="Q60" s="101">
        <v>0</v>
      </c>
      <c r="R60" s="101">
        <v>0</v>
      </c>
      <c r="S60" s="101">
        <v>0</v>
      </c>
      <c r="T60" s="101">
        <v>0</v>
      </c>
      <c r="U60" s="101">
        <v>0</v>
      </c>
      <c r="V60" s="101">
        <v>0</v>
      </c>
      <c r="W60" s="101">
        <v>0</v>
      </c>
      <c r="X60" s="101">
        <v>0</v>
      </c>
      <c r="Y60" s="101">
        <v>0</v>
      </c>
      <c r="Z60" s="119">
        <v>0</v>
      </c>
      <c r="AA60" s="119">
        <v>0</v>
      </c>
      <c r="AB60" s="119">
        <v>0</v>
      </c>
      <c r="AC60" s="25">
        <v>0</v>
      </c>
      <c r="AD60" s="101">
        <v>0</v>
      </c>
      <c r="AE60" s="101">
        <v>0</v>
      </c>
      <c r="AF60" s="101">
        <v>0</v>
      </c>
      <c r="AG60" s="101">
        <v>0</v>
      </c>
      <c r="AH60" s="101">
        <v>0</v>
      </c>
      <c r="AI60" s="101">
        <v>0</v>
      </c>
      <c r="AJ60" s="101">
        <v>0</v>
      </c>
      <c r="AK60" s="101">
        <v>0</v>
      </c>
      <c r="AL60" s="101">
        <v>0</v>
      </c>
      <c r="AM60" s="101">
        <v>0</v>
      </c>
      <c r="AN60" s="101">
        <v>0</v>
      </c>
      <c r="AO60" s="101">
        <v>0</v>
      </c>
      <c r="AP60" s="431">
        <v>0</v>
      </c>
      <c r="AQ60" s="101">
        <v>0</v>
      </c>
      <c r="AR60" s="101">
        <v>0</v>
      </c>
      <c r="AS60" s="101">
        <v>0</v>
      </c>
      <c r="AT60" s="101">
        <v>0</v>
      </c>
      <c r="AU60" s="101">
        <v>0</v>
      </c>
      <c r="AV60" s="101">
        <v>0</v>
      </c>
      <c r="AW60" s="101">
        <v>0</v>
      </c>
      <c r="AX60" s="101">
        <v>0</v>
      </c>
      <c r="AY60" s="101">
        <v>0</v>
      </c>
      <c r="AZ60" s="101">
        <v>0</v>
      </c>
      <c r="BA60" s="101">
        <v>0</v>
      </c>
      <c r="BB60" s="154">
        <v>0</v>
      </c>
      <c r="BC60" s="101">
        <v>0</v>
      </c>
      <c r="BD60" s="101">
        <v>0</v>
      </c>
      <c r="BE60" s="101">
        <v>0</v>
      </c>
      <c r="BF60" s="101">
        <v>0</v>
      </c>
      <c r="BG60" s="101">
        <v>0</v>
      </c>
      <c r="BH60" s="101">
        <v>0</v>
      </c>
      <c r="BI60" s="101">
        <v>0</v>
      </c>
      <c r="BJ60" s="101">
        <v>0</v>
      </c>
      <c r="BK60" s="101">
        <v>0</v>
      </c>
      <c r="BL60" s="101">
        <v>0</v>
      </c>
      <c r="BM60" s="101">
        <v>0</v>
      </c>
      <c r="BN60" s="495">
        <f t="shared" si="15"/>
        <v>0</v>
      </c>
      <c r="BO60" s="101">
        <v>0</v>
      </c>
      <c r="BP60" s="101">
        <v>0</v>
      </c>
      <c r="BQ60" s="101">
        <v>0</v>
      </c>
      <c r="BR60" s="101">
        <v>0</v>
      </c>
      <c r="BS60" s="101">
        <v>0</v>
      </c>
      <c r="BT60" s="101">
        <v>0</v>
      </c>
      <c r="BU60" s="101">
        <v>0</v>
      </c>
      <c r="BV60" s="101">
        <v>0</v>
      </c>
      <c r="BW60" s="101">
        <v>1370.08953116</v>
      </c>
      <c r="BX60" s="101">
        <v>1383.5229683800001</v>
      </c>
      <c r="BY60" s="101">
        <v>1335.87414926</v>
      </c>
      <c r="BZ60" s="101">
        <v>1162.8147203399999</v>
      </c>
      <c r="CA60" s="154">
        <v>1181.6048365800002</v>
      </c>
      <c r="CB60" s="101">
        <v>1062.7091207599999</v>
      </c>
      <c r="CC60" s="101">
        <v>1131.2118048</v>
      </c>
      <c r="CD60" s="101">
        <v>991.32397448000006</v>
      </c>
      <c r="CE60" s="101">
        <v>928.47771716000011</v>
      </c>
      <c r="CF60" s="270">
        <v>1034.6995967</v>
      </c>
      <c r="CG60" s="83">
        <f t="shared" si="17"/>
        <v>0</v>
      </c>
      <c r="CH60" s="83">
        <f t="shared" si="18"/>
        <v>0</v>
      </c>
      <c r="CI60" s="27">
        <f t="shared" si="19"/>
        <v>6330.027050480001</v>
      </c>
      <c r="CJ60" s="25"/>
      <c r="CM60" s="301"/>
    </row>
    <row r="61" spans="2:91" ht="20.100000000000001" customHeight="1" x14ac:dyDescent="0.25">
      <c r="B61" s="113" t="s">
        <v>184</v>
      </c>
      <c r="C61" s="143" t="s">
        <v>185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82">
        <v>0</v>
      </c>
      <c r="J61" s="82">
        <v>0</v>
      </c>
      <c r="K61" s="82">
        <v>0</v>
      </c>
      <c r="L61" s="82">
        <v>0</v>
      </c>
      <c r="M61" s="82">
        <v>0</v>
      </c>
      <c r="N61" s="82">
        <v>0</v>
      </c>
      <c r="O61" s="82">
        <v>0</v>
      </c>
      <c r="P61" s="25">
        <v>0</v>
      </c>
      <c r="Q61" s="101">
        <v>0</v>
      </c>
      <c r="R61" s="101">
        <v>0</v>
      </c>
      <c r="S61" s="101">
        <v>0</v>
      </c>
      <c r="T61" s="101">
        <v>0</v>
      </c>
      <c r="U61" s="101">
        <v>0</v>
      </c>
      <c r="V61" s="101">
        <v>0</v>
      </c>
      <c r="W61" s="101">
        <v>0</v>
      </c>
      <c r="X61" s="101">
        <v>0</v>
      </c>
      <c r="Y61" s="101">
        <v>0</v>
      </c>
      <c r="Z61" s="101">
        <v>0</v>
      </c>
      <c r="AA61" s="101">
        <v>0</v>
      </c>
      <c r="AB61" s="119">
        <v>0</v>
      </c>
      <c r="AC61" s="25">
        <v>0</v>
      </c>
      <c r="AD61" s="101">
        <v>0</v>
      </c>
      <c r="AE61" s="101">
        <v>0</v>
      </c>
      <c r="AF61" s="101">
        <v>0</v>
      </c>
      <c r="AG61" s="101">
        <v>0</v>
      </c>
      <c r="AH61" s="101">
        <v>0</v>
      </c>
      <c r="AI61" s="101">
        <v>0</v>
      </c>
      <c r="AJ61" s="101">
        <v>0</v>
      </c>
      <c r="AK61" s="101">
        <v>0</v>
      </c>
      <c r="AL61" s="101">
        <v>0</v>
      </c>
      <c r="AM61" s="101">
        <v>0</v>
      </c>
      <c r="AN61" s="101">
        <v>0</v>
      </c>
      <c r="AO61" s="101">
        <v>0</v>
      </c>
      <c r="AP61" s="431">
        <v>0</v>
      </c>
      <c r="AQ61" s="101">
        <v>0</v>
      </c>
      <c r="AR61" s="101">
        <v>0</v>
      </c>
      <c r="AS61" s="101">
        <v>0</v>
      </c>
      <c r="AT61" s="101">
        <v>0</v>
      </c>
      <c r="AU61" s="101">
        <v>0</v>
      </c>
      <c r="AV61" s="101">
        <v>0</v>
      </c>
      <c r="AW61" s="101">
        <v>0</v>
      </c>
      <c r="AX61" s="101">
        <v>0</v>
      </c>
      <c r="AY61" s="101">
        <v>0</v>
      </c>
      <c r="AZ61" s="101">
        <v>0</v>
      </c>
      <c r="BA61" s="101">
        <v>0</v>
      </c>
      <c r="BB61" s="154">
        <v>0</v>
      </c>
      <c r="BC61" s="101">
        <v>0</v>
      </c>
      <c r="BD61" s="101">
        <v>0</v>
      </c>
      <c r="BE61" s="101">
        <v>0</v>
      </c>
      <c r="BF61" s="101">
        <v>0</v>
      </c>
      <c r="BG61" s="101">
        <v>0</v>
      </c>
      <c r="BH61" s="101">
        <v>0</v>
      </c>
      <c r="BI61" s="101">
        <v>0</v>
      </c>
      <c r="BJ61" s="101">
        <v>0</v>
      </c>
      <c r="BK61" s="101">
        <v>0</v>
      </c>
      <c r="BL61" s="101">
        <v>0</v>
      </c>
      <c r="BM61" s="101">
        <v>0</v>
      </c>
      <c r="BN61" s="495">
        <f t="shared" si="15"/>
        <v>0</v>
      </c>
      <c r="BO61" s="101">
        <v>0</v>
      </c>
      <c r="BP61" s="101">
        <v>0</v>
      </c>
      <c r="BQ61" s="101">
        <v>0</v>
      </c>
      <c r="BR61" s="101">
        <v>0</v>
      </c>
      <c r="BS61" s="101">
        <v>0</v>
      </c>
      <c r="BT61" s="101">
        <v>0</v>
      </c>
      <c r="BU61" s="101">
        <v>0</v>
      </c>
      <c r="BV61" s="101">
        <v>0</v>
      </c>
      <c r="BW61" s="101">
        <v>0</v>
      </c>
      <c r="BX61" s="101">
        <v>0</v>
      </c>
      <c r="BY61" s="101">
        <v>0</v>
      </c>
      <c r="BZ61" s="101">
        <v>0</v>
      </c>
      <c r="CA61" s="154">
        <v>0</v>
      </c>
      <c r="CB61" s="101">
        <v>0</v>
      </c>
      <c r="CC61" s="101">
        <v>6.1314680000000002E-4</v>
      </c>
      <c r="CD61" s="101">
        <v>0</v>
      </c>
      <c r="CE61" s="101">
        <v>0</v>
      </c>
      <c r="CF61" s="270">
        <v>0</v>
      </c>
      <c r="CG61" s="83">
        <f t="shared" si="17"/>
        <v>0</v>
      </c>
      <c r="CH61" s="83">
        <f t="shared" si="18"/>
        <v>0</v>
      </c>
      <c r="CI61" s="27">
        <f t="shared" si="19"/>
        <v>6.1314680000000002E-4</v>
      </c>
      <c r="CJ61" s="25"/>
      <c r="CM61" s="301"/>
    </row>
    <row r="62" spans="2:91" ht="20.100000000000001" customHeight="1" x14ac:dyDescent="0.25">
      <c r="B62" s="113" t="s">
        <v>17</v>
      </c>
      <c r="C62" s="143" t="s">
        <v>18</v>
      </c>
      <c r="D62" s="82">
        <v>837.6832679585001</v>
      </c>
      <c r="E62" s="82">
        <v>678.10867391309989</v>
      </c>
      <c r="F62" s="82">
        <v>923.48887630219997</v>
      </c>
      <c r="G62" s="82">
        <v>884.56939078180017</v>
      </c>
      <c r="H62" s="82">
        <v>875.50482137509994</v>
      </c>
      <c r="I62" s="82">
        <v>1027.4582229575001</v>
      </c>
      <c r="J62" s="82">
        <v>1001.9859068590997</v>
      </c>
      <c r="K62" s="82">
        <v>1080.9570192516001</v>
      </c>
      <c r="L62" s="82">
        <v>876.73797161829987</v>
      </c>
      <c r="M62" s="82">
        <v>1008.4569294380999</v>
      </c>
      <c r="N62" s="82">
        <v>872.7228477765002</v>
      </c>
      <c r="O62" s="82">
        <v>881.70555125729993</v>
      </c>
      <c r="P62" s="25">
        <v>10949.3794794891</v>
      </c>
      <c r="Q62" s="101">
        <v>854.6658994835002</v>
      </c>
      <c r="R62" s="101">
        <v>746.51504302830006</v>
      </c>
      <c r="S62" s="101">
        <v>844.05240119559994</v>
      </c>
      <c r="T62" s="101">
        <v>1010.5824901133998</v>
      </c>
      <c r="U62" s="101">
        <v>1009.0431877083</v>
      </c>
      <c r="V62" s="101">
        <v>824.04109828889989</v>
      </c>
      <c r="W62" s="101">
        <v>819.64692514619992</v>
      </c>
      <c r="X62" s="101">
        <v>744.64260069099987</v>
      </c>
      <c r="Y62" s="101">
        <v>727.86717743830013</v>
      </c>
      <c r="Z62" s="119">
        <v>843.68035507189984</v>
      </c>
      <c r="AA62" s="119">
        <v>868.62310303679988</v>
      </c>
      <c r="AB62" s="119">
        <v>1009.1367374535001</v>
      </c>
      <c r="AC62" s="25">
        <v>10302.4970186557</v>
      </c>
      <c r="AD62" s="101">
        <v>741.29915755579998</v>
      </c>
      <c r="AE62" s="101">
        <v>668.93213728159992</v>
      </c>
      <c r="AF62" s="101">
        <v>869.73483888700002</v>
      </c>
      <c r="AG62" s="101">
        <v>1056.5763230160001</v>
      </c>
      <c r="AH62" s="101">
        <v>1151.5738378807002</v>
      </c>
      <c r="AI62" s="101">
        <v>932.73783362539996</v>
      </c>
      <c r="AJ62" s="101">
        <v>1028.0910491924001</v>
      </c>
      <c r="AK62" s="101">
        <v>1124.0587103487001</v>
      </c>
      <c r="AL62" s="101">
        <v>1203.9886637907002</v>
      </c>
      <c r="AM62" s="101">
        <v>1349.9985790893002</v>
      </c>
      <c r="AN62" s="101">
        <v>1047.5234343882</v>
      </c>
      <c r="AO62" s="101">
        <v>1566.9513561058002</v>
      </c>
      <c r="AP62" s="154">
        <v>1045.0126084328001</v>
      </c>
      <c r="AQ62" s="269">
        <v>929.97727200000008</v>
      </c>
      <c r="AR62" s="269">
        <v>1227.5785850846</v>
      </c>
      <c r="AS62" s="269">
        <v>1341.5507878724</v>
      </c>
      <c r="AT62" s="269">
        <v>1645.3266398100002</v>
      </c>
      <c r="AU62" s="269">
        <v>1136.4116509116002</v>
      </c>
      <c r="AV62" s="101">
        <v>1216.8345524859999</v>
      </c>
      <c r="AW62" s="101">
        <v>1273.4459832150012</v>
      </c>
      <c r="AX62" s="101">
        <v>1115.3942199931998</v>
      </c>
      <c r="AY62" s="101">
        <v>1402.9616353997999</v>
      </c>
      <c r="AZ62" s="101">
        <v>1347.9143622574002</v>
      </c>
      <c r="BA62" s="101">
        <v>1262.0963948866004</v>
      </c>
      <c r="BB62" s="154">
        <v>1347.4739877816003</v>
      </c>
      <c r="BC62" s="101">
        <v>1024.4314374994005</v>
      </c>
      <c r="BD62" s="101">
        <v>1507.6629626687998</v>
      </c>
      <c r="BE62" s="101">
        <v>1637.3562301320003</v>
      </c>
      <c r="BF62" s="101">
        <v>1770.6470809467999</v>
      </c>
      <c r="BG62" s="101">
        <v>1943.3469824117988</v>
      </c>
      <c r="BH62" s="101">
        <v>1855.6926026450008</v>
      </c>
      <c r="BI62" s="101">
        <v>1917.0409457625997</v>
      </c>
      <c r="BJ62" s="101">
        <v>1982.7348345644011</v>
      </c>
      <c r="BK62" s="101">
        <v>1961.0072517812</v>
      </c>
      <c r="BL62" s="101">
        <v>1749.1270888979996</v>
      </c>
      <c r="BM62" s="101">
        <v>1842.6059386994004</v>
      </c>
      <c r="BN62" s="495">
        <f t="shared" si="15"/>
        <v>20539.127343791002</v>
      </c>
      <c r="BO62" s="101">
        <v>1621.5225429158006</v>
      </c>
      <c r="BP62" s="101">
        <v>1728.0993539166004</v>
      </c>
      <c r="BQ62" s="101">
        <v>1633.1730229178006</v>
      </c>
      <c r="BR62" s="101">
        <v>1918.3380233807995</v>
      </c>
      <c r="BS62" s="101">
        <v>2119.8464459340007</v>
      </c>
      <c r="BT62" s="101">
        <v>1707.1714488108003</v>
      </c>
      <c r="BU62" s="101">
        <v>1833.4884928429999</v>
      </c>
      <c r="BV62" s="101">
        <v>1476.8680835789992</v>
      </c>
      <c r="BW62" s="101">
        <v>1394.7813066347996</v>
      </c>
      <c r="BX62" s="101">
        <v>1274.4890554760009</v>
      </c>
      <c r="BY62" s="101">
        <v>920.13978155960012</v>
      </c>
      <c r="BZ62" s="101">
        <v>1510.8208801140004</v>
      </c>
      <c r="CA62" s="154">
        <v>1073.2930383517994</v>
      </c>
      <c r="CB62" s="101">
        <v>864.55610791760034</v>
      </c>
      <c r="CC62" s="101">
        <v>1093.0509288860001</v>
      </c>
      <c r="CD62" s="101">
        <v>1553.4623518567998</v>
      </c>
      <c r="CE62" s="101">
        <v>1287.3466360328</v>
      </c>
      <c r="CF62" s="270">
        <v>1156.3158260065998</v>
      </c>
      <c r="CG62" s="83">
        <f t="shared" si="17"/>
        <v>9230.9186814404002</v>
      </c>
      <c r="CH62" s="83">
        <f t="shared" si="18"/>
        <v>10728.150837875803</v>
      </c>
      <c r="CI62" s="27">
        <f t="shared" si="19"/>
        <v>7028.0248890515995</v>
      </c>
      <c r="CJ62" s="25">
        <f t="shared" si="12"/>
        <v>-34.489876258645481</v>
      </c>
      <c r="CM62" s="301"/>
    </row>
    <row r="63" spans="2:91" ht="20.100000000000001" customHeight="1" x14ac:dyDescent="0.25">
      <c r="B63" s="113" t="s">
        <v>169</v>
      </c>
      <c r="C63" s="143" t="s">
        <v>170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82">
        <v>0</v>
      </c>
      <c r="J63" s="82">
        <v>0</v>
      </c>
      <c r="K63" s="82">
        <v>0</v>
      </c>
      <c r="L63" s="82">
        <v>0</v>
      </c>
      <c r="M63" s="82">
        <v>0</v>
      </c>
      <c r="N63" s="82">
        <v>0</v>
      </c>
      <c r="O63" s="82">
        <v>0</v>
      </c>
      <c r="P63" s="25">
        <v>0</v>
      </c>
      <c r="Q63" s="101">
        <v>0</v>
      </c>
      <c r="R63" s="101">
        <v>0</v>
      </c>
      <c r="S63" s="101">
        <v>0</v>
      </c>
      <c r="T63" s="101">
        <v>0</v>
      </c>
      <c r="U63" s="101">
        <v>0</v>
      </c>
      <c r="V63" s="101">
        <v>0</v>
      </c>
      <c r="W63" s="101">
        <v>0</v>
      </c>
      <c r="X63" s="101">
        <v>0</v>
      </c>
      <c r="Y63" s="101">
        <v>0</v>
      </c>
      <c r="Z63" s="101">
        <v>0</v>
      </c>
      <c r="AA63" s="101">
        <v>0</v>
      </c>
      <c r="AB63" s="119">
        <v>0</v>
      </c>
      <c r="AC63" s="25">
        <v>0</v>
      </c>
      <c r="AD63" s="101">
        <v>0</v>
      </c>
      <c r="AE63" s="101">
        <v>0</v>
      </c>
      <c r="AF63" s="101">
        <v>0</v>
      </c>
      <c r="AG63" s="101">
        <v>0</v>
      </c>
      <c r="AH63" s="101">
        <v>0</v>
      </c>
      <c r="AI63" s="101">
        <v>0</v>
      </c>
      <c r="AJ63" s="101">
        <v>0</v>
      </c>
      <c r="AK63" s="101">
        <v>0</v>
      </c>
      <c r="AL63" s="101">
        <v>0</v>
      </c>
      <c r="AM63" s="101">
        <v>0</v>
      </c>
      <c r="AN63" s="101">
        <v>0</v>
      </c>
      <c r="AO63" s="101">
        <v>0</v>
      </c>
      <c r="AP63" s="431">
        <v>0</v>
      </c>
      <c r="AQ63" s="101">
        <v>0</v>
      </c>
      <c r="AR63" s="101">
        <v>0</v>
      </c>
      <c r="AS63" s="101">
        <v>0</v>
      </c>
      <c r="AT63" s="101">
        <v>0</v>
      </c>
      <c r="AU63" s="101">
        <v>0</v>
      </c>
      <c r="AV63" s="101">
        <v>0</v>
      </c>
      <c r="AW63" s="101">
        <v>0</v>
      </c>
      <c r="AX63" s="101">
        <v>0</v>
      </c>
      <c r="AY63" s="101">
        <v>0</v>
      </c>
      <c r="AZ63" s="101">
        <v>0</v>
      </c>
      <c r="BA63" s="101">
        <v>0</v>
      </c>
      <c r="BB63" s="154">
        <v>0</v>
      </c>
      <c r="BC63" s="101">
        <v>0</v>
      </c>
      <c r="BD63" s="101">
        <v>0</v>
      </c>
      <c r="BE63" s="101">
        <v>0</v>
      </c>
      <c r="BF63" s="101">
        <v>0</v>
      </c>
      <c r="BG63" s="101">
        <v>0</v>
      </c>
      <c r="BH63" s="101">
        <v>0</v>
      </c>
      <c r="BI63" s="101">
        <v>0</v>
      </c>
      <c r="BJ63" s="101">
        <v>0</v>
      </c>
      <c r="BK63" s="101">
        <v>0</v>
      </c>
      <c r="BL63" s="101">
        <v>0</v>
      </c>
      <c r="BM63" s="101">
        <v>0</v>
      </c>
      <c r="BN63" s="495">
        <f t="shared" si="15"/>
        <v>0</v>
      </c>
      <c r="BO63" s="101">
        <v>0</v>
      </c>
      <c r="BP63" s="101">
        <v>0</v>
      </c>
      <c r="BQ63" s="101">
        <v>0</v>
      </c>
      <c r="BR63" s="101">
        <v>0</v>
      </c>
      <c r="BS63" s="101">
        <v>0</v>
      </c>
      <c r="BT63" s="101">
        <v>0</v>
      </c>
      <c r="BU63" s="101">
        <v>0</v>
      </c>
      <c r="BV63" s="101">
        <v>0</v>
      </c>
      <c r="BW63" s="101">
        <v>0</v>
      </c>
      <c r="BX63" s="101">
        <v>0</v>
      </c>
      <c r="BY63" s="101">
        <v>0</v>
      </c>
      <c r="BZ63" s="101">
        <v>0</v>
      </c>
      <c r="CA63" s="154">
        <v>2.3628858400000001E-2</v>
      </c>
      <c r="CB63" s="101">
        <v>2.5936356600000005E-2</v>
      </c>
      <c r="CC63" s="101">
        <v>2.52109116E-2</v>
      </c>
      <c r="CD63" s="101">
        <v>2.4553517800000001E-2</v>
      </c>
      <c r="CE63" s="101">
        <v>2.3628858400000001E-2</v>
      </c>
      <c r="CF63" s="270">
        <v>2.6539007600000001E-2</v>
      </c>
      <c r="CG63" s="83">
        <f t="shared" si="17"/>
        <v>0</v>
      </c>
      <c r="CH63" s="83">
        <f t="shared" si="18"/>
        <v>0</v>
      </c>
      <c r="CI63" s="27">
        <f t="shared" si="19"/>
        <v>0.14949751040000001</v>
      </c>
      <c r="CJ63" s="25"/>
      <c r="CM63" s="301"/>
    </row>
    <row r="64" spans="2:91" ht="20.100000000000001" customHeight="1" x14ac:dyDescent="0.25">
      <c r="B64" s="113" t="s">
        <v>28</v>
      </c>
      <c r="C64" s="143" t="s">
        <v>29</v>
      </c>
      <c r="D64" s="146">
        <v>0</v>
      </c>
      <c r="E64" s="82">
        <v>95.097055920299994</v>
      </c>
      <c r="F64" s="82">
        <v>0</v>
      </c>
      <c r="G64" s="82">
        <v>9.8444630591000006</v>
      </c>
      <c r="H64" s="82">
        <v>6.9699999999999993E-6</v>
      </c>
      <c r="I64" s="82">
        <v>0</v>
      </c>
      <c r="J64" s="82">
        <v>0</v>
      </c>
      <c r="K64" s="82">
        <v>0</v>
      </c>
      <c r="L64" s="82">
        <v>0</v>
      </c>
      <c r="M64" s="82">
        <v>0</v>
      </c>
      <c r="N64" s="82">
        <v>0</v>
      </c>
      <c r="O64" s="82">
        <v>0</v>
      </c>
      <c r="P64" s="25">
        <v>104.9415259494</v>
      </c>
      <c r="Q64" s="101">
        <v>0</v>
      </c>
      <c r="R64" s="101">
        <v>0</v>
      </c>
      <c r="S64" s="101">
        <v>0</v>
      </c>
      <c r="T64" s="101">
        <v>0</v>
      </c>
      <c r="U64" s="101">
        <v>4.3768784120000008</v>
      </c>
      <c r="V64" s="101">
        <v>90.7131947532</v>
      </c>
      <c r="W64" s="101">
        <v>0</v>
      </c>
      <c r="X64" s="101">
        <v>0</v>
      </c>
      <c r="Y64" s="101">
        <v>0</v>
      </c>
      <c r="Z64" s="119">
        <v>0</v>
      </c>
      <c r="AA64" s="119">
        <v>0</v>
      </c>
      <c r="AB64" s="119">
        <v>27.7679038966</v>
      </c>
      <c r="AC64" s="25">
        <v>122.8579770618</v>
      </c>
      <c r="AD64" s="101">
        <v>34.749399266999994</v>
      </c>
      <c r="AE64" s="101">
        <v>0</v>
      </c>
      <c r="AF64" s="101">
        <v>0</v>
      </c>
      <c r="AG64" s="101">
        <v>0</v>
      </c>
      <c r="AH64" s="101">
        <v>0</v>
      </c>
      <c r="AI64" s="101">
        <v>0</v>
      </c>
      <c r="AJ64" s="101">
        <v>0</v>
      </c>
      <c r="AK64" s="101">
        <v>0</v>
      </c>
      <c r="AL64" s="101">
        <v>0</v>
      </c>
      <c r="AM64" s="101">
        <v>0</v>
      </c>
      <c r="AN64" s="101">
        <v>0</v>
      </c>
      <c r="AO64" s="101">
        <v>0</v>
      </c>
      <c r="AP64" s="154">
        <v>0</v>
      </c>
      <c r="AQ64" s="56">
        <v>0</v>
      </c>
      <c r="AR64" s="56">
        <v>0</v>
      </c>
      <c r="AS64" s="56">
        <v>12.840397423000001</v>
      </c>
      <c r="AT64" s="56">
        <v>0</v>
      </c>
      <c r="AU64" s="56">
        <v>0</v>
      </c>
      <c r="AV64" s="101">
        <v>0</v>
      </c>
      <c r="AW64" s="101">
        <v>0</v>
      </c>
      <c r="AX64" s="101">
        <v>0</v>
      </c>
      <c r="AY64" s="101">
        <v>0</v>
      </c>
      <c r="AZ64" s="101">
        <v>0</v>
      </c>
      <c r="BA64" s="101">
        <v>0</v>
      </c>
      <c r="BB64" s="154">
        <v>0</v>
      </c>
      <c r="BC64" s="101">
        <v>0</v>
      </c>
      <c r="BD64" s="101">
        <v>0</v>
      </c>
      <c r="BE64" s="101">
        <v>0</v>
      </c>
      <c r="BF64" s="101">
        <v>0</v>
      </c>
      <c r="BG64" s="101">
        <v>0</v>
      </c>
      <c r="BH64" s="101">
        <v>0</v>
      </c>
      <c r="BI64" s="101">
        <v>0</v>
      </c>
      <c r="BJ64" s="101">
        <v>0</v>
      </c>
      <c r="BK64" s="101">
        <v>0</v>
      </c>
      <c r="BL64" s="101">
        <v>0</v>
      </c>
      <c r="BM64" s="101">
        <v>0</v>
      </c>
      <c r="BN64" s="495">
        <f t="shared" si="15"/>
        <v>0</v>
      </c>
      <c r="BO64" s="101">
        <v>0</v>
      </c>
      <c r="BP64" s="101">
        <v>0</v>
      </c>
      <c r="BQ64" s="101">
        <v>0</v>
      </c>
      <c r="BR64" s="101">
        <v>0.25997740000000003</v>
      </c>
      <c r="BS64" s="101">
        <v>0</v>
      </c>
      <c r="BT64" s="101">
        <v>0</v>
      </c>
      <c r="BU64" s="101">
        <v>5.4880000000000004</v>
      </c>
      <c r="BV64" s="101">
        <v>397.06000000000006</v>
      </c>
      <c r="BW64" s="101">
        <v>82.32</v>
      </c>
      <c r="BX64" s="101">
        <v>0</v>
      </c>
      <c r="BY64" s="101">
        <v>8.9515628752000005</v>
      </c>
      <c r="BZ64" s="101">
        <v>0</v>
      </c>
      <c r="CA64" s="154">
        <v>0</v>
      </c>
      <c r="CB64" s="101">
        <v>0</v>
      </c>
      <c r="CC64" s="101">
        <v>0</v>
      </c>
      <c r="CD64" s="101">
        <v>0</v>
      </c>
      <c r="CE64" s="101">
        <v>0</v>
      </c>
      <c r="CF64" s="270">
        <v>7.5540701039999991</v>
      </c>
      <c r="CG64" s="83">
        <f t="shared" si="17"/>
        <v>0</v>
      </c>
      <c r="CH64" s="83">
        <f t="shared" si="18"/>
        <v>0.25997740000000003</v>
      </c>
      <c r="CI64" s="27">
        <f t="shared" si="19"/>
        <v>7.5540701039999991</v>
      </c>
      <c r="CJ64" s="25"/>
      <c r="CM64" s="301"/>
    </row>
    <row r="65" spans="2:91" ht="20.100000000000001" customHeight="1" x14ac:dyDescent="0.25">
      <c r="B65" s="113" t="s">
        <v>30</v>
      </c>
      <c r="C65" s="143" t="s">
        <v>31</v>
      </c>
      <c r="D65" s="82">
        <v>0</v>
      </c>
      <c r="E65" s="82">
        <v>3.2024263722999997</v>
      </c>
      <c r="F65" s="82">
        <v>0</v>
      </c>
      <c r="G65" s="82">
        <v>0</v>
      </c>
      <c r="H65" s="82">
        <v>0</v>
      </c>
      <c r="I65" s="82">
        <v>0</v>
      </c>
      <c r="J65" s="82">
        <v>0</v>
      </c>
      <c r="K65" s="82">
        <v>0</v>
      </c>
      <c r="L65" s="82">
        <v>0</v>
      </c>
      <c r="M65" s="82">
        <v>0</v>
      </c>
      <c r="N65" s="82">
        <v>0</v>
      </c>
      <c r="O65" s="82">
        <v>0</v>
      </c>
      <c r="P65" s="25">
        <v>3.2024263722999997</v>
      </c>
      <c r="Q65" s="101">
        <v>0</v>
      </c>
      <c r="R65" s="101">
        <v>0</v>
      </c>
      <c r="S65" s="101">
        <v>0</v>
      </c>
      <c r="T65" s="101">
        <v>0</v>
      </c>
      <c r="U65" s="101">
        <v>4.3768784120000008</v>
      </c>
      <c r="V65" s="101">
        <v>0</v>
      </c>
      <c r="W65" s="101">
        <v>0</v>
      </c>
      <c r="X65" s="101">
        <v>0</v>
      </c>
      <c r="Y65" s="101">
        <v>0</v>
      </c>
      <c r="Z65" s="119">
        <v>0</v>
      </c>
      <c r="AA65" s="119">
        <v>0</v>
      </c>
      <c r="AB65" s="119">
        <v>0</v>
      </c>
      <c r="AC65" s="25">
        <v>4.3768784120000008</v>
      </c>
      <c r="AD65" s="101">
        <v>0</v>
      </c>
      <c r="AE65" s="101">
        <v>0</v>
      </c>
      <c r="AF65" s="101">
        <v>0</v>
      </c>
      <c r="AG65" s="101">
        <v>0</v>
      </c>
      <c r="AH65" s="101">
        <v>0</v>
      </c>
      <c r="AI65" s="101">
        <v>0</v>
      </c>
      <c r="AJ65" s="101">
        <v>0</v>
      </c>
      <c r="AK65" s="101">
        <v>0</v>
      </c>
      <c r="AL65" s="101">
        <v>0</v>
      </c>
      <c r="AM65" s="101">
        <v>0</v>
      </c>
      <c r="AN65" s="101">
        <v>0</v>
      </c>
      <c r="AO65" s="101">
        <v>0</v>
      </c>
      <c r="AP65" s="154">
        <v>0</v>
      </c>
      <c r="AQ65" s="56">
        <v>0</v>
      </c>
      <c r="AR65" s="56">
        <v>0</v>
      </c>
      <c r="AS65" s="56">
        <v>0</v>
      </c>
      <c r="AT65" s="56">
        <v>0</v>
      </c>
      <c r="AU65" s="56">
        <v>0</v>
      </c>
      <c r="AV65" s="101">
        <v>0</v>
      </c>
      <c r="AW65" s="101">
        <v>0</v>
      </c>
      <c r="AX65" s="101">
        <v>0</v>
      </c>
      <c r="AY65" s="101">
        <v>0</v>
      </c>
      <c r="AZ65" s="101">
        <v>0</v>
      </c>
      <c r="BA65" s="101">
        <v>0</v>
      </c>
      <c r="BB65" s="154">
        <v>0</v>
      </c>
      <c r="BC65" s="101">
        <v>0</v>
      </c>
      <c r="BD65" s="101">
        <v>0</v>
      </c>
      <c r="BE65" s="101">
        <v>0</v>
      </c>
      <c r="BF65" s="101">
        <v>0</v>
      </c>
      <c r="BG65" s="101">
        <v>0</v>
      </c>
      <c r="BH65" s="101">
        <v>0</v>
      </c>
      <c r="BI65" s="101">
        <v>0</v>
      </c>
      <c r="BJ65" s="101">
        <v>0</v>
      </c>
      <c r="BK65" s="101">
        <v>0</v>
      </c>
      <c r="BL65" s="101">
        <v>0</v>
      </c>
      <c r="BM65" s="101">
        <v>0</v>
      </c>
      <c r="BN65" s="495">
        <f t="shared" si="15"/>
        <v>0</v>
      </c>
      <c r="BO65" s="101">
        <v>0</v>
      </c>
      <c r="BP65" s="101">
        <v>0</v>
      </c>
      <c r="BQ65" s="101">
        <v>0</v>
      </c>
      <c r="BR65" s="101">
        <v>0</v>
      </c>
      <c r="BS65" s="101">
        <v>0</v>
      </c>
      <c r="BT65" s="101">
        <v>0</v>
      </c>
      <c r="BU65" s="101">
        <v>0</v>
      </c>
      <c r="BV65" s="101">
        <v>0</v>
      </c>
      <c r="BW65" s="101">
        <v>0</v>
      </c>
      <c r="BX65" s="101">
        <v>0</v>
      </c>
      <c r="BY65" s="101">
        <v>0</v>
      </c>
      <c r="BZ65" s="101">
        <v>0</v>
      </c>
      <c r="CA65" s="154">
        <v>0</v>
      </c>
      <c r="CB65" s="101">
        <v>0</v>
      </c>
      <c r="CC65" s="101">
        <v>0</v>
      </c>
      <c r="CD65" s="101">
        <v>0</v>
      </c>
      <c r="CE65" s="101">
        <v>0</v>
      </c>
      <c r="CF65" s="270">
        <v>0</v>
      </c>
      <c r="CG65" s="83">
        <f t="shared" si="17"/>
        <v>0</v>
      </c>
      <c r="CH65" s="83">
        <f t="shared" si="18"/>
        <v>0</v>
      </c>
      <c r="CI65" s="27">
        <f t="shared" si="19"/>
        <v>0</v>
      </c>
      <c r="CJ65" s="25"/>
      <c r="CM65" s="301"/>
    </row>
    <row r="66" spans="2:91" ht="20.100000000000001" customHeight="1" x14ac:dyDescent="0.25">
      <c r="B66" s="113" t="s">
        <v>137</v>
      </c>
      <c r="C66" s="143" t="s">
        <v>138</v>
      </c>
      <c r="D66" s="82">
        <v>0</v>
      </c>
      <c r="E66" s="82">
        <v>91.880010670000004</v>
      </c>
      <c r="F66" s="82">
        <v>0</v>
      </c>
      <c r="G66" s="82">
        <v>9.8416609099999999</v>
      </c>
      <c r="H66" s="82">
        <v>6.9699999999999993E-6</v>
      </c>
      <c r="I66" s="82">
        <v>0</v>
      </c>
      <c r="J66" s="82">
        <v>0</v>
      </c>
      <c r="K66" s="82">
        <v>0</v>
      </c>
      <c r="L66" s="82">
        <v>0</v>
      </c>
      <c r="M66" s="82">
        <v>0</v>
      </c>
      <c r="N66" s="82">
        <v>0</v>
      </c>
      <c r="O66" s="82">
        <v>0</v>
      </c>
      <c r="P66" s="25">
        <v>101.72167855000001</v>
      </c>
      <c r="Q66" s="101">
        <v>0</v>
      </c>
      <c r="R66" s="101">
        <v>0</v>
      </c>
      <c r="S66" s="101">
        <v>0</v>
      </c>
      <c r="T66" s="101">
        <v>0</v>
      </c>
      <c r="U66" s="101">
        <v>0</v>
      </c>
      <c r="V66" s="101">
        <v>90.61</v>
      </c>
      <c r="W66" s="101">
        <v>0</v>
      </c>
      <c r="X66" s="101">
        <v>0</v>
      </c>
      <c r="Y66" s="101">
        <v>0</v>
      </c>
      <c r="Z66" s="119">
        <v>0</v>
      </c>
      <c r="AA66" s="119">
        <v>0</v>
      </c>
      <c r="AB66" s="119">
        <v>62.46</v>
      </c>
      <c r="AC66" s="25">
        <v>153.07</v>
      </c>
      <c r="AD66" s="101">
        <v>0</v>
      </c>
      <c r="AE66" s="101">
        <v>0</v>
      </c>
      <c r="AF66" s="101">
        <v>0</v>
      </c>
      <c r="AG66" s="101">
        <v>0</v>
      </c>
      <c r="AH66" s="101">
        <v>0</v>
      </c>
      <c r="AI66" s="101">
        <v>0</v>
      </c>
      <c r="AJ66" s="101">
        <v>0</v>
      </c>
      <c r="AK66" s="101">
        <v>0</v>
      </c>
      <c r="AL66" s="101">
        <v>0</v>
      </c>
      <c r="AM66" s="101">
        <v>0</v>
      </c>
      <c r="AN66" s="101">
        <v>0</v>
      </c>
      <c r="AO66" s="101">
        <v>0</v>
      </c>
      <c r="AP66" s="154">
        <v>0</v>
      </c>
      <c r="AQ66" s="56">
        <v>0</v>
      </c>
      <c r="AR66" s="56">
        <v>0</v>
      </c>
      <c r="AS66" s="56">
        <v>12.840397423000001</v>
      </c>
      <c r="AT66" s="56">
        <v>0</v>
      </c>
      <c r="AU66" s="56">
        <v>0</v>
      </c>
      <c r="AV66" s="101">
        <v>0</v>
      </c>
      <c r="AW66" s="101">
        <v>0</v>
      </c>
      <c r="AX66" s="101">
        <v>0</v>
      </c>
      <c r="AY66" s="101">
        <v>0</v>
      </c>
      <c r="AZ66" s="101">
        <v>0</v>
      </c>
      <c r="BA66" s="101">
        <v>0</v>
      </c>
      <c r="BB66" s="154">
        <v>0</v>
      </c>
      <c r="BC66" s="101">
        <v>0</v>
      </c>
      <c r="BD66" s="101">
        <v>0</v>
      </c>
      <c r="BE66" s="101">
        <v>0</v>
      </c>
      <c r="BF66" s="101">
        <v>0</v>
      </c>
      <c r="BG66" s="101">
        <v>0</v>
      </c>
      <c r="BH66" s="101">
        <v>0</v>
      </c>
      <c r="BI66" s="101">
        <v>0</v>
      </c>
      <c r="BJ66" s="101">
        <v>0</v>
      </c>
      <c r="BK66" s="101">
        <v>0</v>
      </c>
      <c r="BL66" s="101">
        <v>0</v>
      </c>
      <c r="BM66" s="101">
        <v>0</v>
      </c>
      <c r="BN66" s="495">
        <f t="shared" si="15"/>
        <v>0</v>
      </c>
      <c r="BO66" s="101">
        <v>0</v>
      </c>
      <c r="BP66" s="101">
        <v>0</v>
      </c>
      <c r="BQ66" s="101">
        <v>0</v>
      </c>
      <c r="BR66" s="101">
        <v>0.25997740000000003</v>
      </c>
      <c r="BS66" s="101">
        <v>0</v>
      </c>
      <c r="BT66" s="101">
        <v>0</v>
      </c>
      <c r="BU66" s="101">
        <v>5.4880000000000004</v>
      </c>
      <c r="BV66" s="101">
        <v>397.06000000000006</v>
      </c>
      <c r="BW66" s="101">
        <v>82.32</v>
      </c>
      <c r="BX66" s="101">
        <v>0</v>
      </c>
      <c r="BY66" s="101">
        <v>9.0006000000000004</v>
      </c>
      <c r="BZ66" s="101">
        <v>0</v>
      </c>
      <c r="CA66" s="154">
        <v>0</v>
      </c>
      <c r="CB66" s="101">
        <v>0</v>
      </c>
      <c r="CC66" s="101">
        <v>0</v>
      </c>
      <c r="CD66" s="101">
        <v>0</v>
      </c>
      <c r="CE66" s="101">
        <v>0</v>
      </c>
      <c r="CF66" s="270">
        <v>11.319000000000001</v>
      </c>
      <c r="CG66" s="83">
        <f t="shared" si="17"/>
        <v>0</v>
      </c>
      <c r="CH66" s="83">
        <f t="shared" si="18"/>
        <v>0.25997740000000003</v>
      </c>
      <c r="CI66" s="27">
        <f t="shared" si="19"/>
        <v>11.319000000000001</v>
      </c>
      <c r="CJ66" s="25"/>
      <c r="CM66" s="301"/>
    </row>
    <row r="67" spans="2:91" ht="20.100000000000001" customHeight="1" x14ac:dyDescent="0.25">
      <c r="B67" s="113" t="s">
        <v>32</v>
      </c>
      <c r="C67" s="143" t="s">
        <v>134</v>
      </c>
      <c r="D67" s="82">
        <v>387.0834676752001</v>
      </c>
      <c r="E67" s="82">
        <v>397.64037904229997</v>
      </c>
      <c r="F67" s="82">
        <v>424.86484245710005</v>
      </c>
      <c r="G67" s="82">
        <v>446.42577242989995</v>
      </c>
      <c r="H67" s="82">
        <v>463.01821980019997</v>
      </c>
      <c r="I67" s="82">
        <v>383.61861578449998</v>
      </c>
      <c r="J67" s="82">
        <v>221.67964223839999</v>
      </c>
      <c r="K67" s="82">
        <v>305.39734777129996</v>
      </c>
      <c r="L67" s="82">
        <v>261.10252485679996</v>
      </c>
      <c r="M67" s="82">
        <v>347.72753232499997</v>
      </c>
      <c r="N67" s="82">
        <v>431.41873324799997</v>
      </c>
      <c r="O67" s="82">
        <v>416.67534205280003</v>
      </c>
      <c r="P67" s="25">
        <v>4486.6524196814999</v>
      </c>
      <c r="Q67" s="101">
        <v>248.58112108070003</v>
      </c>
      <c r="R67" s="101">
        <v>377.51369691629998</v>
      </c>
      <c r="S67" s="101">
        <v>440.40206375000002</v>
      </c>
      <c r="T67" s="101">
        <v>458.53068406510005</v>
      </c>
      <c r="U67" s="101">
        <v>460.00997177309995</v>
      </c>
      <c r="V67" s="101">
        <v>449.53784975900004</v>
      </c>
      <c r="W67" s="101">
        <v>323.59931541769998</v>
      </c>
      <c r="X67" s="101">
        <v>325.01565140999998</v>
      </c>
      <c r="Y67" s="101">
        <v>395.92310695730009</v>
      </c>
      <c r="Z67" s="101">
        <v>397.09908326629994</v>
      </c>
      <c r="AA67" s="101">
        <v>374.7568979106</v>
      </c>
      <c r="AB67" s="119">
        <v>569.36267363790012</v>
      </c>
      <c r="AC67" s="25">
        <v>4820.3321159440011</v>
      </c>
      <c r="AD67" s="101">
        <v>276.13614163599999</v>
      </c>
      <c r="AE67" s="101">
        <v>331.364992723</v>
      </c>
      <c r="AF67" s="101">
        <v>402.12968218620006</v>
      </c>
      <c r="AG67" s="101">
        <v>330.9728485741</v>
      </c>
      <c r="AH67" s="101">
        <v>350.51538188419994</v>
      </c>
      <c r="AI67" s="101">
        <v>410.00332139120007</v>
      </c>
      <c r="AJ67" s="101">
        <v>370.93031396179998</v>
      </c>
      <c r="AK67" s="101">
        <v>221.40268819110003</v>
      </c>
      <c r="AL67" s="101">
        <v>217.02928067850002</v>
      </c>
      <c r="AM67" s="269">
        <v>209.12240490630001</v>
      </c>
      <c r="AN67" s="269">
        <v>257.95148652519998</v>
      </c>
      <c r="AO67" s="269">
        <v>291.99673760600001</v>
      </c>
      <c r="AP67" s="431">
        <v>288.63145614940004</v>
      </c>
      <c r="AQ67" s="101">
        <v>322.61326876940001</v>
      </c>
      <c r="AR67" s="101">
        <v>442.81619943539994</v>
      </c>
      <c r="AS67" s="101">
        <v>683.90277150160011</v>
      </c>
      <c r="AT67" s="101">
        <v>859.06133517679996</v>
      </c>
      <c r="AU67" s="101">
        <v>887.46565710740003</v>
      </c>
      <c r="AV67" s="101">
        <v>677.10876483880008</v>
      </c>
      <c r="AW67" s="101">
        <v>543.95914578320003</v>
      </c>
      <c r="AX67" s="101">
        <v>685.2261150308002</v>
      </c>
      <c r="AY67" s="101">
        <v>526.04634952380036</v>
      </c>
      <c r="AZ67" s="101">
        <v>495.66687787120014</v>
      </c>
      <c r="BA67" s="101">
        <v>455.04209568860006</v>
      </c>
      <c r="BB67" s="154">
        <v>576.70923037979992</v>
      </c>
      <c r="BC67" s="101">
        <v>541.38499855999999</v>
      </c>
      <c r="BD67" s="101">
        <v>616.97936263599991</v>
      </c>
      <c r="BE67" s="101">
        <v>547.53806623040009</v>
      </c>
      <c r="BF67" s="101">
        <v>719.70001273800028</v>
      </c>
      <c r="BG67" s="101">
        <v>1864.7154478665989</v>
      </c>
      <c r="BH67" s="101">
        <v>585.2447171913999</v>
      </c>
      <c r="BI67" s="101">
        <v>1374.665408272801</v>
      </c>
      <c r="BJ67" s="101">
        <v>899.47437474719982</v>
      </c>
      <c r="BK67" s="101">
        <v>759.25290777840041</v>
      </c>
      <c r="BL67" s="101">
        <v>851.89884738700027</v>
      </c>
      <c r="BM67" s="101">
        <v>1018.5925036350001</v>
      </c>
      <c r="BN67" s="495">
        <f t="shared" si="15"/>
        <v>10356.1558774226</v>
      </c>
      <c r="BO67" s="101">
        <v>440.96850789600035</v>
      </c>
      <c r="BP67" s="101">
        <v>346.74318836080005</v>
      </c>
      <c r="BQ67" s="101">
        <v>625.82912621599996</v>
      </c>
      <c r="BR67" s="101">
        <v>757.63081262119954</v>
      </c>
      <c r="BS67" s="101">
        <v>1159.6411452877994</v>
      </c>
      <c r="BT67" s="101">
        <v>1012.9053369119998</v>
      </c>
      <c r="BU67" s="101">
        <v>761.05482631080031</v>
      </c>
      <c r="BV67" s="101">
        <v>1026.4264037720004</v>
      </c>
      <c r="BW67" s="101">
        <v>812.25927137599979</v>
      </c>
      <c r="BX67" s="101">
        <v>628.96280371399996</v>
      </c>
      <c r="BY67" s="101">
        <v>360.24067545780002</v>
      </c>
      <c r="BZ67" s="101">
        <v>676.04810916300028</v>
      </c>
      <c r="CA67" s="154">
        <v>811.49567805320044</v>
      </c>
      <c r="CB67" s="101">
        <v>711.12924480920003</v>
      </c>
      <c r="CC67" s="101">
        <v>777.03939867819952</v>
      </c>
      <c r="CD67" s="101">
        <v>777.30010344280015</v>
      </c>
      <c r="CE67" s="101">
        <v>409.28684161399991</v>
      </c>
      <c r="CF67" s="270">
        <v>718.69123848760023</v>
      </c>
      <c r="CG67" s="83">
        <f t="shared" si="17"/>
        <v>4867.0271184107987</v>
      </c>
      <c r="CH67" s="83">
        <f t="shared" si="18"/>
        <v>4343.718117293799</v>
      </c>
      <c r="CI67" s="27">
        <f t="shared" si="19"/>
        <v>4204.9425050850004</v>
      </c>
      <c r="CJ67" s="25">
        <f t="shared" si="12"/>
        <v>-3.1948576878477963</v>
      </c>
      <c r="CM67" s="301"/>
    </row>
    <row r="68" spans="2:91" ht="20.100000000000001" customHeight="1" x14ac:dyDescent="0.25">
      <c r="B68" s="113" t="s">
        <v>103</v>
      </c>
      <c r="C68" s="143" t="s">
        <v>104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82">
        <v>0</v>
      </c>
      <c r="J68" s="82">
        <v>0</v>
      </c>
      <c r="K68" s="82">
        <v>0</v>
      </c>
      <c r="L68" s="82">
        <v>0</v>
      </c>
      <c r="M68" s="82">
        <v>0</v>
      </c>
      <c r="N68" s="82">
        <v>0</v>
      </c>
      <c r="O68" s="82">
        <v>0</v>
      </c>
      <c r="P68" s="25">
        <v>0</v>
      </c>
      <c r="Q68" s="101">
        <v>0</v>
      </c>
      <c r="R68" s="101">
        <v>0</v>
      </c>
      <c r="S68" s="101">
        <v>0</v>
      </c>
      <c r="T68" s="101">
        <v>0</v>
      </c>
      <c r="U68" s="101">
        <v>0</v>
      </c>
      <c r="V68" s="101">
        <v>0</v>
      </c>
      <c r="W68" s="101">
        <v>0</v>
      </c>
      <c r="X68" s="101">
        <v>0</v>
      </c>
      <c r="Y68" s="101">
        <v>0</v>
      </c>
      <c r="Z68" s="101">
        <v>0</v>
      </c>
      <c r="AA68" s="101">
        <v>0</v>
      </c>
      <c r="AB68" s="119">
        <v>0</v>
      </c>
      <c r="AC68" s="25">
        <v>0</v>
      </c>
      <c r="AD68" s="101">
        <v>0</v>
      </c>
      <c r="AE68" s="101">
        <v>0</v>
      </c>
      <c r="AF68" s="101">
        <v>0</v>
      </c>
      <c r="AG68" s="101">
        <v>0</v>
      </c>
      <c r="AH68" s="101">
        <v>0</v>
      </c>
      <c r="AI68" s="101">
        <v>0</v>
      </c>
      <c r="AJ68" s="101">
        <v>0</v>
      </c>
      <c r="AK68" s="101">
        <v>0</v>
      </c>
      <c r="AL68" s="101">
        <v>0</v>
      </c>
      <c r="AM68" s="101">
        <v>0</v>
      </c>
      <c r="AN68" s="101">
        <v>0</v>
      </c>
      <c r="AO68" s="101">
        <v>0</v>
      </c>
      <c r="AP68" s="154">
        <v>0</v>
      </c>
      <c r="AQ68" s="101">
        <v>0</v>
      </c>
      <c r="AR68" s="101">
        <v>0</v>
      </c>
      <c r="AS68" s="101">
        <v>0</v>
      </c>
      <c r="AT68" s="101">
        <v>0</v>
      </c>
      <c r="AU68" s="101">
        <v>0</v>
      </c>
      <c r="AV68" s="101">
        <v>0</v>
      </c>
      <c r="AW68" s="101">
        <v>0</v>
      </c>
      <c r="AX68" s="101">
        <v>0</v>
      </c>
      <c r="AY68" s="101">
        <v>0</v>
      </c>
      <c r="AZ68" s="101">
        <v>0</v>
      </c>
      <c r="BA68" s="101">
        <v>0</v>
      </c>
      <c r="BB68" s="154">
        <v>0</v>
      </c>
      <c r="BC68" s="101">
        <v>0</v>
      </c>
      <c r="BD68" s="101">
        <v>0</v>
      </c>
      <c r="BE68" s="101">
        <v>0</v>
      </c>
      <c r="BF68" s="101">
        <v>0</v>
      </c>
      <c r="BG68" s="101">
        <v>0</v>
      </c>
      <c r="BH68" s="101">
        <v>0</v>
      </c>
      <c r="BI68" s="101">
        <v>0</v>
      </c>
      <c r="BJ68" s="101">
        <v>6.86</v>
      </c>
      <c r="BK68" s="101">
        <v>0</v>
      </c>
      <c r="BL68" s="101">
        <v>0</v>
      </c>
      <c r="BM68" s="101">
        <v>4.8019999999999996</v>
      </c>
      <c r="BN68" s="495">
        <f t="shared" si="15"/>
        <v>11.661999999999999</v>
      </c>
      <c r="BO68" s="101">
        <v>4.1159999999999997</v>
      </c>
      <c r="BP68" s="101">
        <v>0</v>
      </c>
      <c r="BQ68" s="101">
        <v>0</v>
      </c>
      <c r="BR68" s="101">
        <v>0</v>
      </c>
      <c r="BS68" s="101">
        <v>0</v>
      </c>
      <c r="BT68" s="101">
        <v>0</v>
      </c>
      <c r="BU68" s="101">
        <v>0</v>
      </c>
      <c r="BV68" s="101">
        <v>0</v>
      </c>
      <c r="BW68" s="101">
        <v>0</v>
      </c>
      <c r="BX68" s="101">
        <v>0</v>
      </c>
      <c r="BY68" s="101">
        <v>0</v>
      </c>
      <c r="BZ68" s="101">
        <v>0</v>
      </c>
      <c r="CA68" s="154">
        <v>0</v>
      </c>
      <c r="CB68" s="101">
        <v>0</v>
      </c>
      <c r="CC68" s="101">
        <v>0</v>
      </c>
      <c r="CD68" s="101">
        <v>0</v>
      </c>
      <c r="CE68" s="101">
        <v>0</v>
      </c>
      <c r="CF68" s="270">
        <v>0</v>
      </c>
      <c r="CG68" s="83">
        <f t="shared" si="17"/>
        <v>0</v>
      </c>
      <c r="CH68" s="83">
        <f t="shared" si="18"/>
        <v>4.1159999999999997</v>
      </c>
      <c r="CI68" s="27">
        <f t="shared" si="19"/>
        <v>0</v>
      </c>
      <c r="CJ68" s="25">
        <f t="shared" si="12"/>
        <v>-100</v>
      </c>
      <c r="CM68" s="301"/>
    </row>
    <row r="69" spans="2:91" ht="20.100000000000001" customHeight="1" x14ac:dyDescent="0.25">
      <c r="B69" s="113" t="s">
        <v>126</v>
      </c>
      <c r="C69" s="143" t="s">
        <v>129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82">
        <v>0</v>
      </c>
      <c r="J69" s="82">
        <v>0</v>
      </c>
      <c r="K69" s="82">
        <v>0</v>
      </c>
      <c r="L69" s="82">
        <v>0</v>
      </c>
      <c r="M69" s="82">
        <v>0</v>
      </c>
      <c r="N69" s="82">
        <v>0</v>
      </c>
      <c r="O69" s="82">
        <v>0</v>
      </c>
      <c r="P69" s="25">
        <v>0</v>
      </c>
      <c r="Q69" s="101">
        <v>0</v>
      </c>
      <c r="R69" s="101">
        <v>0</v>
      </c>
      <c r="S69" s="101">
        <v>0</v>
      </c>
      <c r="T69" s="101">
        <v>0</v>
      </c>
      <c r="U69" s="101">
        <v>0</v>
      </c>
      <c r="V69" s="101">
        <v>0</v>
      </c>
      <c r="W69" s="101">
        <v>0</v>
      </c>
      <c r="X69" s="101">
        <v>0</v>
      </c>
      <c r="Y69" s="101">
        <v>0</v>
      </c>
      <c r="Z69" s="101">
        <v>0</v>
      </c>
      <c r="AA69" s="101">
        <v>0</v>
      </c>
      <c r="AB69" s="119">
        <v>0</v>
      </c>
      <c r="AC69" s="25">
        <v>0</v>
      </c>
      <c r="AD69" s="101">
        <v>0</v>
      </c>
      <c r="AE69" s="101">
        <v>0</v>
      </c>
      <c r="AF69" s="101">
        <v>0</v>
      </c>
      <c r="AG69" s="101">
        <v>0</v>
      </c>
      <c r="AH69" s="101">
        <v>0</v>
      </c>
      <c r="AI69" s="101">
        <v>0</v>
      </c>
      <c r="AJ69" s="101">
        <v>0</v>
      </c>
      <c r="AK69" s="101">
        <v>0</v>
      </c>
      <c r="AL69" s="101">
        <v>0</v>
      </c>
      <c r="AM69" s="101">
        <v>0</v>
      </c>
      <c r="AN69" s="101">
        <v>0</v>
      </c>
      <c r="AO69" s="101">
        <v>0</v>
      </c>
      <c r="AP69" s="431">
        <v>0</v>
      </c>
      <c r="AQ69" s="101">
        <v>0</v>
      </c>
      <c r="AR69" s="101">
        <v>0</v>
      </c>
      <c r="AS69" s="101">
        <v>0</v>
      </c>
      <c r="AT69" s="101">
        <v>0</v>
      </c>
      <c r="AU69" s="101">
        <v>0</v>
      </c>
      <c r="AV69" s="101">
        <v>0</v>
      </c>
      <c r="AW69" s="101">
        <v>0</v>
      </c>
      <c r="AX69" s="101">
        <v>0</v>
      </c>
      <c r="AY69" s="101">
        <v>0</v>
      </c>
      <c r="AZ69" s="101">
        <v>0</v>
      </c>
      <c r="BA69" s="101">
        <v>0</v>
      </c>
      <c r="BB69" s="154">
        <v>0</v>
      </c>
      <c r="BC69" s="101">
        <v>0</v>
      </c>
      <c r="BD69" s="101">
        <v>0</v>
      </c>
      <c r="BE69" s="101">
        <v>0</v>
      </c>
      <c r="BF69" s="101">
        <v>0</v>
      </c>
      <c r="BG69" s="101">
        <v>0</v>
      </c>
      <c r="BH69" s="101">
        <v>0</v>
      </c>
      <c r="BI69" s="101">
        <v>0</v>
      </c>
      <c r="BJ69" s="101">
        <v>0</v>
      </c>
      <c r="BK69" s="101">
        <v>0</v>
      </c>
      <c r="BL69" s="101">
        <v>0</v>
      </c>
      <c r="BM69" s="101">
        <v>0</v>
      </c>
      <c r="BN69" s="495">
        <f t="shared" si="15"/>
        <v>0</v>
      </c>
      <c r="BO69" s="101">
        <v>0</v>
      </c>
      <c r="BP69" s="101">
        <v>0</v>
      </c>
      <c r="BQ69" s="101">
        <v>0</v>
      </c>
      <c r="BR69" s="101">
        <v>0</v>
      </c>
      <c r="BS69" s="101">
        <v>0</v>
      </c>
      <c r="BT69" s="101">
        <v>0</v>
      </c>
      <c r="BU69" s="101">
        <v>0</v>
      </c>
      <c r="BV69" s="101">
        <v>0</v>
      </c>
      <c r="BW69" s="101">
        <v>7.5210021599999996E-2</v>
      </c>
      <c r="BX69" s="101">
        <v>7.1306123882000003</v>
      </c>
      <c r="BY69" s="101">
        <v>2.6213637800000003</v>
      </c>
      <c r="BZ69" s="101">
        <v>0.68821804380000007</v>
      </c>
      <c r="CA69" s="154">
        <v>0</v>
      </c>
      <c r="CB69" s="101">
        <v>0</v>
      </c>
      <c r="CC69" s="101">
        <v>3.4220243582000003</v>
      </c>
      <c r="CD69" s="101">
        <v>0</v>
      </c>
      <c r="CE69" s="101">
        <v>0.58817358740000003</v>
      </c>
      <c r="CF69" s="270">
        <v>1.1910812200000001</v>
      </c>
      <c r="CG69" s="83">
        <f t="shared" si="17"/>
        <v>0</v>
      </c>
      <c r="CH69" s="83">
        <f t="shared" si="18"/>
        <v>0</v>
      </c>
      <c r="CI69" s="27">
        <f t="shared" si="19"/>
        <v>5.2012791655999999</v>
      </c>
      <c r="CJ69" s="25"/>
      <c r="CM69" s="301"/>
    </row>
    <row r="70" spans="2:91" ht="20.100000000000001" customHeight="1" x14ac:dyDescent="0.25">
      <c r="B70" s="113" t="s">
        <v>127</v>
      </c>
      <c r="C70" s="143" t="s">
        <v>194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82">
        <v>0</v>
      </c>
      <c r="J70" s="82">
        <v>0</v>
      </c>
      <c r="K70" s="82">
        <v>0</v>
      </c>
      <c r="L70" s="82">
        <v>0</v>
      </c>
      <c r="M70" s="82">
        <v>0</v>
      </c>
      <c r="N70" s="82">
        <v>0</v>
      </c>
      <c r="O70" s="82">
        <v>0</v>
      </c>
      <c r="P70" s="25">
        <v>0</v>
      </c>
      <c r="Q70" s="101">
        <v>0</v>
      </c>
      <c r="R70" s="101">
        <v>0</v>
      </c>
      <c r="S70" s="101">
        <v>0</v>
      </c>
      <c r="T70" s="101">
        <v>0</v>
      </c>
      <c r="U70" s="101">
        <v>0</v>
      </c>
      <c r="V70" s="101">
        <v>0</v>
      </c>
      <c r="W70" s="101">
        <v>0</v>
      </c>
      <c r="X70" s="101">
        <v>0</v>
      </c>
      <c r="Y70" s="101">
        <v>0</v>
      </c>
      <c r="Z70" s="101">
        <v>0</v>
      </c>
      <c r="AA70" s="101">
        <v>0</v>
      </c>
      <c r="AB70" s="119">
        <v>0</v>
      </c>
      <c r="AC70" s="25">
        <v>0</v>
      </c>
      <c r="AD70" s="101">
        <v>0</v>
      </c>
      <c r="AE70" s="101">
        <v>0</v>
      </c>
      <c r="AF70" s="101">
        <v>0</v>
      </c>
      <c r="AG70" s="101">
        <v>0</v>
      </c>
      <c r="AH70" s="101">
        <v>0</v>
      </c>
      <c r="AI70" s="101">
        <v>0</v>
      </c>
      <c r="AJ70" s="101">
        <v>0</v>
      </c>
      <c r="AK70" s="101">
        <v>0</v>
      </c>
      <c r="AL70" s="101">
        <v>0</v>
      </c>
      <c r="AM70" s="101">
        <v>0</v>
      </c>
      <c r="AN70" s="101">
        <v>0</v>
      </c>
      <c r="AO70" s="101">
        <v>0</v>
      </c>
      <c r="AP70" s="431">
        <v>0</v>
      </c>
      <c r="AQ70" s="101">
        <v>0</v>
      </c>
      <c r="AR70" s="101">
        <v>0</v>
      </c>
      <c r="AS70" s="101">
        <v>0</v>
      </c>
      <c r="AT70" s="101">
        <v>0</v>
      </c>
      <c r="AU70" s="101">
        <v>0</v>
      </c>
      <c r="AV70" s="101">
        <v>0</v>
      </c>
      <c r="AW70" s="101">
        <v>0</v>
      </c>
      <c r="AX70" s="101">
        <v>0</v>
      </c>
      <c r="AY70" s="101">
        <v>0</v>
      </c>
      <c r="AZ70" s="101">
        <v>0</v>
      </c>
      <c r="BA70" s="101">
        <v>0</v>
      </c>
      <c r="BB70" s="154">
        <v>0</v>
      </c>
      <c r="BC70" s="101">
        <v>0</v>
      </c>
      <c r="BD70" s="101">
        <v>0</v>
      </c>
      <c r="BE70" s="101">
        <v>0</v>
      </c>
      <c r="BF70" s="101">
        <v>0</v>
      </c>
      <c r="BG70" s="101">
        <v>0</v>
      </c>
      <c r="BH70" s="101">
        <v>0</v>
      </c>
      <c r="BI70" s="101">
        <v>0</v>
      </c>
      <c r="BJ70" s="101">
        <v>0</v>
      </c>
      <c r="BK70" s="101">
        <v>0</v>
      </c>
      <c r="BL70" s="101">
        <v>0</v>
      </c>
      <c r="BM70" s="101">
        <v>0</v>
      </c>
      <c r="BN70" s="495">
        <f t="shared" si="15"/>
        <v>0</v>
      </c>
      <c r="BO70" s="101">
        <v>0</v>
      </c>
      <c r="BP70" s="101">
        <v>0</v>
      </c>
      <c r="BQ70" s="101">
        <v>0</v>
      </c>
      <c r="BR70" s="101">
        <v>0</v>
      </c>
      <c r="BS70" s="101">
        <v>0</v>
      </c>
      <c r="BT70" s="101">
        <v>0</v>
      </c>
      <c r="BU70" s="101">
        <v>0</v>
      </c>
      <c r="BV70" s="101">
        <v>0</v>
      </c>
      <c r="BW70" s="101">
        <v>173.93430145839991</v>
      </c>
      <c r="BX70" s="101">
        <v>370.24759181759993</v>
      </c>
      <c r="BY70" s="101">
        <v>248.66085619479998</v>
      </c>
      <c r="BZ70" s="101">
        <v>330.01173047499998</v>
      </c>
      <c r="CA70" s="154">
        <v>143.86948956800003</v>
      </c>
      <c r="CB70" s="101">
        <v>279.01396726279995</v>
      </c>
      <c r="CC70" s="101">
        <v>265.11371328539991</v>
      </c>
      <c r="CD70" s="101">
        <v>209.38786101660006</v>
      </c>
      <c r="CE70" s="101">
        <v>241.50429283260019</v>
      </c>
      <c r="CF70" s="270">
        <v>259.08845502960003</v>
      </c>
      <c r="CG70" s="83">
        <f t="shared" si="17"/>
        <v>0</v>
      </c>
      <c r="CH70" s="83">
        <f t="shared" si="18"/>
        <v>0</v>
      </c>
      <c r="CI70" s="27">
        <f t="shared" si="19"/>
        <v>1397.9777789950001</v>
      </c>
      <c r="CJ70" s="25"/>
      <c r="CM70" s="301"/>
    </row>
    <row r="71" spans="2:91" ht="20.100000000000001" customHeight="1" x14ac:dyDescent="0.25">
      <c r="B71" s="113" t="s">
        <v>128</v>
      </c>
      <c r="C71" s="143" t="s">
        <v>130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82">
        <v>0</v>
      </c>
      <c r="J71" s="82">
        <v>0</v>
      </c>
      <c r="K71" s="82">
        <v>0</v>
      </c>
      <c r="L71" s="82">
        <v>0</v>
      </c>
      <c r="M71" s="82">
        <v>0</v>
      </c>
      <c r="N71" s="82">
        <v>0</v>
      </c>
      <c r="O71" s="82">
        <v>0</v>
      </c>
      <c r="P71" s="25">
        <v>0</v>
      </c>
      <c r="Q71" s="101">
        <v>0</v>
      </c>
      <c r="R71" s="101">
        <v>0</v>
      </c>
      <c r="S71" s="101">
        <v>0</v>
      </c>
      <c r="T71" s="101">
        <v>0</v>
      </c>
      <c r="U71" s="101">
        <v>0</v>
      </c>
      <c r="V71" s="101">
        <v>0</v>
      </c>
      <c r="W71" s="101">
        <v>0</v>
      </c>
      <c r="X71" s="101">
        <v>0</v>
      </c>
      <c r="Y71" s="101">
        <v>0</v>
      </c>
      <c r="Z71" s="101">
        <v>0</v>
      </c>
      <c r="AA71" s="101">
        <v>0</v>
      </c>
      <c r="AB71" s="119">
        <v>0</v>
      </c>
      <c r="AC71" s="25">
        <v>0</v>
      </c>
      <c r="AD71" s="101">
        <v>0</v>
      </c>
      <c r="AE71" s="101">
        <v>0</v>
      </c>
      <c r="AF71" s="101">
        <v>0</v>
      </c>
      <c r="AG71" s="101">
        <v>0</v>
      </c>
      <c r="AH71" s="101">
        <v>0</v>
      </c>
      <c r="AI71" s="101">
        <v>0</v>
      </c>
      <c r="AJ71" s="101">
        <v>0</v>
      </c>
      <c r="AK71" s="101">
        <v>0</v>
      </c>
      <c r="AL71" s="101">
        <v>0</v>
      </c>
      <c r="AM71" s="101">
        <v>0</v>
      </c>
      <c r="AN71" s="101">
        <v>0</v>
      </c>
      <c r="AO71" s="101">
        <v>0</v>
      </c>
      <c r="AP71" s="431">
        <v>0</v>
      </c>
      <c r="AQ71" s="101">
        <v>0</v>
      </c>
      <c r="AR71" s="101">
        <v>0</v>
      </c>
      <c r="AS71" s="101">
        <v>0</v>
      </c>
      <c r="AT71" s="101">
        <v>0</v>
      </c>
      <c r="AU71" s="101">
        <v>0</v>
      </c>
      <c r="AV71" s="101">
        <v>0</v>
      </c>
      <c r="AW71" s="101">
        <v>0</v>
      </c>
      <c r="AX71" s="101">
        <v>0</v>
      </c>
      <c r="AY71" s="101">
        <v>0</v>
      </c>
      <c r="AZ71" s="101">
        <v>0</v>
      </c>
      <c r="BA71" s="101">
        <v>0</v>
      </c>
      <c r="BB71" s="154">
        <v>0</v>
      </c>
      <c r="BC71" s="101">
        <v>0</v>
      </c>
      <c r="BD71" s="101">
        <v>0</v>
      </c>
      <c r="BE71" s="101">
        <v>0</v>
      </c>
      <c r="BF71" s="101">
        <v>0</v>
      </c>
      <c r="BG71" s="101">
        <v>0</v>
      </c>
      <c r="BH71" s="101">
        <v>0</v>
      </c>
      <c r="BI71" s="101">
        <v>0</v>
      </c>
      <c r="BJ71" s="101">
        <v>0</v>
      </c>
      <c r="BK71" s="101">
        <v>0</v>
      </c>
      <c r="BL71" s="101">
        <v>0</v>
      </c>
      <c r="BM71" s="101">
        <v>0</v>
      </c>
      <c r="BN71" s="495">
        <f t="shared" si="15"/>
        <v>0</v>
      </c>
      <c r="BO71" s="101">
        <v>0</v>
      </c>
      <c r="BP71" s="101">
        <v>0</v>
      </c>
      <c r="BQ71" s="101">
        <v>0</v>
      </c>
      <c r="BR71" s="101">
        <v>0</v>
      </c>
      <c r="BS71" s="101">
        <v>0</v>
      </c>
      <c r="BT71" s="101">
        <v>0</v>
      </c>
      <c r="BU71" s="101">
        <v>0</v>
      </c>
      <c r="BV71" s="101">
        <v>0</v>
      </c>
      <c r="BW71" s="101">
        <v>19.103083983199998</v>
      </c>
      <c r="BX71" s="101">
        <v>140.4502901578</v>
      </c>
      <c r="BY71" s="101">
        <v>35.160257329199993</v>
      </c>
      <c r="BZ71" s="101">
        <v>85.833555348800019</v>
      </c>
      <c r="CA71" s="154">
        <v>14.188290971400001</v>
      </c>
      <c r="CB71" s="101">
        <v>5.8361364936000006</v>
      </c>
      <c r="CC71" s="101">
        <v>4.8772395195999998</v>
      </c>
      <c r="CD71" s="101">
        <v>22.196113511600004</v>
      </c>
      <c r="CE71" s="101">
        <v>54.520905136600007</v>
      </c>
      <c r="CF71" s="270">
        <v>68.270516944000008</v>
      </c>
      <c r="CG71" s="83">
        <f t="shared" si="17"/>
        <v>0</v>
      </c>
      <c r="CH71" s="83">
        <f t="shared" si="18"/>
        <v>0</v>
      </c>
      <c r="CI71" s="27">
        <f t="shared" si="19"/>
        <v>169.88920257680002</v>
      </c>
      <c r="CJ71" s="25"/>
      <c r="CM71" s="301"/>
    </row>
    <row r="72" spans="2:91" ht="20.100000000000001" customHeight="1" x14ac:dyDescent="0.25">
      <c r="B72" s="113" t="s">
        <v>188</v>
      </c>
      <c r="C72" s="143" t="s">
        <v>190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  <c r="J72" s="82">
        <v>0</v>
      </c>
      <c r="K72" s="82">
        <v>0</v>
      </c>
      <c r="L72" s="82">
        <v>0</v>
      </c>
      <c r="M72" s="82">
        <v>0</v>
      </c>
      <c r="N72" s="82">
        <v>0</v>
      </c>
      <c r="O72" s="82">
        <v>0</v>
      </c>
      <c r="P72" s="25">
        <v>0</v>
      </c>
      <c r="Q72" s="101">
        <v>0</v>
      </c>
      <c r="R72" s="101">
        <v>0</v>
      </c>
      <c r="S72" s="101">
        <v>0</v>
      </c>
      <c r="T72" s="101">
        <v>0</v>
      </c>
      <c r="U72" s="101">
        <v>0</v>
      </c>
      <c r="V72" s="101">
        <v>0</v>
      </c>
      <c r="W72" s="101">
        <v>0</v>
      </c>
      <c r="X72" s="101">
        <v>0</v>
      </c>
      <c r="Y72" s="101">
        <v>0</v>
      </c>
      <c r="Z72" s="101">
        <v>0</v>
      </c>
      <c r="AA72" s="101">
        <v>0</v>
      </c>
      <c r="AB72" s="119">
        <v>0</v>
      </c>
      <c r="AC72" s="25">
        <v>0</v>
      </c>
      <c r="AD72" s="101">
        <v>0</v>
      </c>
      <c r="AE72" s="101">
        <v>0</v>
      </c>
      <c r="AF72" s="101">
        <v>0</v>
      </c>
      <c r="AG72" s="101">
        <v>0</v>
      </c>
      <c r="AH72" s="101">
        <v>0</v>
      </c>
      <c r="AI72" s="101">
        <v>0</v>
      </c>
      <c r="AJ72" s="101">
        <v>0</v>
      </c>
      <c r="AK72" s="101">
        <v>0</v>
      </c>
      <c r="AL72" s="101">
        <v>0</v>
      </c>
      <c r="AM72" s="101">
        <v>0</v>
      </c>
      <c r="AN72" s="101">
        <v>0</v>
      </c>
      <c r="AO72" s="101">
        <v>0</v>
      </c>
      <c r="AP72" s="431">
        <v>0</v>
      </c>
      <c r="AQ72" s="101">
        <v>0</v>
      </c>
      <c r="AR72" s="101">
        <v>0</v>
      </c>
      <c r="AS72" s="101">
        <v>0</v>
      </c>
      <c r="AT72" s="101">
        <v>0</v>
      </c>
      <c r="AU72" s="101">
        <v>0</v>
      </c>
      <c r="AV72" s="101">
        <v>0</v>
      </c>
      <c r="AW72" s="101">
        <v>0</v>
      </c>
      <c r="AX72" s="101">
        <v>0</v>
      </c>
      <c r="AY72" s="101">
        <v>0</v>
      </c>
      <c r="AZ72" s="101">
        <v>0</v>
      </c>
      <c r="BA72" s="101">
        <v>0</v>
      </c>
      <c r="BB72" s="154">
        <v>0</v>
      </c>
      <c r="BC72" s="101">
        <v>0</v>
      </c>
      <c r="BD72" s="101">
        <v>0</v>
      </c>
      <c r="BE72" s="101">
        <v>0</v>
      </c>
      <c r="BF72" s="101">
        <v>0</v>
      </c>
      <c r="BG72" s="101">
        <v>0</v>
      </c>
      <c r="BH72" s="101">
        <v>0</v>
      </c>
      <c r="BI72" s="101">
        <v>0</v>
      </c>
      <c r="BJ72" s="101">
        <v>0</v>
      </c>
      <c r="BK72" s="101">
        <v>0</v>
      </c>
      <c r="BL72" s="101">
        <v>0</v>
      </c>
      <c r="BM72" s="101">
        <v>0</v>
      </c>
      <c r="BN72" s="495">
        <f t="shared" si="15"/>
        <v>0</v>
      </c>
      <c r="BO72" s="101">
        <v>0</v>
      </c>
      <c r="BP72" s="101">
        <v>0</v>
      </c>
      <c r="BQ72" s="101">
        <v>0</v>
      </c>
      <c r="BR72" s="101">
        <v>0</v>
      </c>
      <c r="BS72" s="101">
        <v>0</v>
      </c>
      <c r="BT72" s="101">
        <v>0</v>
      </c>
      <c r="BU72" s="101">
        <v>0</v>
      </c>
      <c r="BV72" s="101">
        <v>0</v>
      </c>
      <c r="BW72" s="101">
        <v>0</v>
      </c>
      <c r="BX72" s="101">
        <v>0</v>
      </c>
      <c r="BY72" s="101">
        <v>0</v>
      </c>
      <c r="BZ72" s="101">
        <v>0</v>
      </c>
      <c r="CA72" s="154">
        <v>0</v>
      </c>
      <c r="CB72" s="101">
        <v>0</v>
      </c>
      <c r="CC72" s="101">
        <v>0</v>
      </c>
      <c r="CD72" s="101">
        <v>0</v>
      </c>
      <c r="CE72" s="101">
        <v>0</v>
      </c>
      <c r="CF72" s="270">
        <v>0.89779303320000003</v>
      </c>
      <c r="CG72" s="83">
        <f t="shared" si="17"/>
        <v>0</v>
      </c>
      <c r="CH72" s="83">
        <f t="shared" si="18"/>
        <v>0</v>
      </c>
      <c r="CI72" s="27">
        <f t="shared" si="19"/>
        <v>0.89779303320000003</v>
      </c>
      <c r="CJ72" s="25"/>
      <c r="CM72" s="301"/>
    </row>
    <row r="73" spans="2:91" ht="20.100000000000001" customHeight="1" x14ac:dyDescent="0.25">
      <c r="B73" s="113" t="s">
        <v>189</v>
      </c>
      <c r="C73" s="143" t="s">
        <v>191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82">
        <v>0</v>
      </c>
      <c r="J73" s="82">
        <v>0</v>
      </c>
      <c r="K73" s="82">
        <v>0</v>
      </c>
      <c r="L73" s="82">
        <v>0</v>
      </c>
      <c r="M73" s="82">
        <v>0</v>
      </c>
      <c r="N73" s="82">
        <v>0</v>
      </c>
      <c r="O73" s="82">
        <v>0</v>
      </c>
      <c r="P73" s="25">
        <v>0</v>
      </c>
      <c r="Q73" s="101">
        <v>0</v>
      </c>
      <c r="R73" s="101">
        <v>0</v>
      </c>
      <c r="S73" s="101">
        <v>0</v>
      </c>
      <c r="T73" s="101">
        <v>0</v>
      </c>
      <c r="U73" s="101">
        <v>0</v>
      </c>
      <c r="V73" s="101">
        <v>0</v>
      </c>
      <c r="W73" s="101">
        <v>0</v>
      </c>
      <c r="X73" s="101">
        <v>0</v>
      </c>
      <c r="Y73" s="101">
        <v>0</v>
      </c>
      <c r="Z73" s="101">
        <v>0</v>
      </c>
      <c r="AA73" s="101">
        <v>0</v>
      </c>
      <c r="AB73" s="119">
        <v>0</v>
      </c>
      <c r="AC73" s="25">
        <v>0</v>
      </c>
      <c r="AD73" s="101">
        <v>0</v>
      </c>
      <c r="AE73" s="101">
        <v>0</v>
      </c>
      <c r="AF73" s="101">
        <v>0</v>
      </c>
      <c r="AG73" s="101">
        <v>0</v>
      </c>
      <c r="AH73" s="101">
        <v>0</v>
      </c>
      <c r="AI73" s="101">
        <v>0</v>
      </c>
      <c r="AJ73" s="101">
        <v>0</v>
      </c>
      <c r="AK73" s="101">
        <v>0</v>
      </c>
      <c r="AL73" s="101">
        <v>0</v>
      </c>
      <c r="AM73" s="101">
        <v>0</v>
      </c>
      <c r="AN73" s="101">
        <v>0</v>
      </c>
      <c r="AO73" s="101">
        <v>0</v>
      </c>
      <c r="AP73" s="431">
        <v>0</v>
      </c>
      <c r="AQ73" s="101">
        <v>0</v>
      </c>
      <c r="AR73" s="101">
        <v>0</v>
      </c>
      <c r="AS73" s="101">
        <v>0</v>
      </c>
      <c r="AT73" s="101">
        <v>0</v>
      </c>
      <c r="AU73" s="101">
        <v>0</v>
      </c>
      <c r="AV73" s="101">
        <v>0</v>
      </c>
      <c r="AW73" s="101">
        <v>0</v>
      </c>
      <c r="AX73" s="101">
        <v>0</v>
      </c>
      <c r="AY73" s="101">
        <v>0</v>
      </c>
      <c r="AZ73" s="101">
        <v>0</v>
      </c>
      <c r="BA73" s="101">
        <v>0</v>
      </c>
      <c r="BB73" s="154">
        <v>0</v>
      </c>
      <c r="BC73" s="101">
        <v>0</v>
      </c>
      <c r="BD73" s="101">
        <v>0</v>
      </c>
      <c r="BE73" s="101">
        <v>0</v>
      </c>
      <c r="BF73" s="101">
        <v>0</v>
      </c>
      <c r="BG73" s="101">
        <v>0</v>
      </c>
      <c r="BH73" s="101">
        <v>0</v>
      </c>
      <c r="BI73" s="101">
        <v>0</v>
      </c>
      <c r="BJ73" s="101">
        <v>0</v>
      </c>
      <c r="BK73" s="101">
        <v>0</v>
      </c>
      <c r="BL73" s="101">
        <v>0</v>
      </c>
      <c r="BM73" s="101">
        <v>0</v>
      </c>
      <c r="BN73" s="495">
        <f t="shared" ref="BN73:BN74" si="20">SUM(BB73:BM73)</f>
        <v>0</v>
      </c>
      <c r="BO73" s="101">
        <v>0</v>
      </c>
      <c r="BP73" s="101">
        <v>0</v>
      </c>
      <c r="BQ73" s="101">
        <v>0</v>
      </c>
      <c r="BR73" s="101">
        <v>0</v>
      </c>
      <c r="BS73" s="101">
        <v>0</v>
      </c>
      <c r="BT73" s="101">
        <v>0</v>
      </c>
      <c r="BU73" s="101">
        <v>0</v>
      </c>
      <c r="BV73" s="101">
        <v>0</v>
      </c>
      <c r="BW73" s="101">
        <v>0</v>
      </c>
      <c r="BX73" s="101">
        <v>0</v>
      </c>
      <c r="BY73" s="101">
        <v>0</v>
      </c>
      <c r="BZ73" s="101">
        <v>0</v>
      </c>
      <c r="CA73" s="154">
        <v>0</v>
      </c>
      <c r="CB73" s="101">
        <v>0</v>
      </c>
      <c r="CC73" s="101">
        <v>0</v>
      </c>
      <c r="CD73" s="101">
        <v>0</v>
      </c>
      <c r="CE73" s="101">
        <v>0</v>
      </c>
      <c r="CF73" s="270">
        <v>0.89779303320000015</v>
      </c>
      <c r="CG73" s="83">
        <f t="shared" si="17"/>
        <v>0</v>
      </c>
      <c r="CH73" s="83">
        <f t="shared" si="18"/>
        <v>0</v>
      </c>
      <c r="CI73" s="27">
        <f t="shared" si="19"/>
        <v>0.89779303320000015</v>
      </c>
      <c r="CJ73" s="25"/>
      <c r="CM73" s="301"/>
    </row>
    <row r="74" spans="2:91" ht="20.100000000000001" customHeight="1" x14ac:dyDescent="0.25">
      <c r="B74" s="113" t="s">
        <v>192</v>
      </c>
      <c r="C74" s="143" t="s">
        <v>172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82">
        <v>0</v>
      </c>
      <c r="J74" s="82">
        <v>0</v>
      </c>
      <c r="K74" s="82">
        <v>0</v>
      </c>
      <c r="L74" s="82">
        <v>0</v>
      </c>
      <c r="M74" s="82">
        <v>0</v>
      </c>
      <c r="N74" s="82">
        <v>0</v>
      </c>
      <c r="O74" s="82">
        <v>0</v>
      </c>
      <c r="P74" s="25">
        <v>0</v>
      </c>
      <c r="Q74" s="101">
        <v>0</v>
      </c>
      <c r="R74" s="101">
        <v>0</v>
      </c>
      <c r="S74" s="101">
        <v>0</v>
      </c>
      <c r="T74" s="101">
        <v>0</v>
      </c>
      <c r="U74" s="101">
        <v>0</v>
      </c>
      <c r="V74" s="101">
        <v>0</v>
      </c>
      <c r="W74" s="101">
        <v>0</v>
      </c>
      <c r="X74" s="101">
        <v>0</v>
      </c>
      <c r="Y74" s="101">
        <v>0</v>
      </c>
      <c r="Z74" s="101">
        <v>0</v>
      </c>
      <c r="AA74" s="101">
        <v>0</v>
      </c>
      <c r="AB74" s="119">
        <v>0</v>
      </c>
      <c r="AC74" s="25">
        <v>0</v>
      </c>
      <c r="AD74" s="101">
        <v>0</v>
      </c>
      <c r="AE74" s="101">
        <v>0</v>
      </c>
      <c r="AF74" s="101">
        <v>0</v>
      </c>
      <c r="AG74" s="101">
        <v>0</v>
      </c>
      <c r="AH74" s="101">
        <v>0</v>
      </c>
      <c r="AI74" s="101">
        <v>0</v>
      </c>
      <c r="AJ74" s="101">
        <v>0</v>
      </c>
      <c r="AK74" s="101">
        <v>0</v>
      </c>
      <c r="AL74" s="101">
        <v>0</v>
      </c>
      <c r="AM74" s="101">
        <v>0</v>
      </c>
      <c r="AN74" s="101">
        <v>0</v>
      </c>
      <c r="AO74" s="101">
        <v>0</v>
      </c>
      <c r="AP74" s="431">
        <v>0</v>
      </c>
      <c r="AQ74" s="101">
        <v>0</v>
      </c>
      <c r="AR74" s="101">
        <v>0</v>
      </c>
      <c r="AS74" s="101">
        <v>0</v>
      </c>
      <c r="AT74" s="101">
        <v>0</v>
      </c>
      <c r="AU74" s="101">
        <v>0</v>
      </c>
      <c r="AV74" s="101">
        <v>0</v>
      </c>
      <c r="AW74" s="101">
        <v>0</v>
      </c>
      <c r="AX74" s="101">
        <v>0</v>
      </c>
      <c r="AY74" s="101">
        <v>0</v>
      </c>
      <c r="AZ74" s="101">
        <v>0</v>
      </c>
      <c r="BA74" s="101">
        <v>0</v>
      </c>
      <c r="BB74" s="154">
        <v>0</v>
      </c>
      <c r="BC74" s="101">
        <v>0</v>
      </c>
      <c r="BD74" s="101">
        <v>0</v>
      </c>
      <c r="BE74" s="101">
        <v>0</v>
      </c>
      <c r="BF74" s="101">
        <v>0</v>
      </c>
      <c r="BG74" s="101">
        <v>0</v>
      </c>
      <c r="BH74" s="101">
        <v>0</v>
      </c>
      <c r="BI74" s="101">
        <v>0</v>
      </c>
      <c r="BJ74" s="101">
        <v>0</v>
      </c>
      <c r="BK74" s="101">
        <v>0</v>
      </c>
      <c r="BL74" s="101">
        <v>0</v>
      </c>
      <c r="BM74" s="101">
        <v>0</v>
      </c>
      <c r="BN74" s="495">
        <f t="shared" si="20"/>
        <v>0</v>
      </c>
      <c r="BO74" s="101">
        <v>0</v>
      </c>
      <c r="BP74" s="101">
        <v>0</v>
      </c>
      <c r="BQ74" s="101">
        <v>0</v>
      </c>
      <c r="BR74" s="101">
        <v>0</v>
      </c>
      <c r="BS74" s="101">
        <v>0</v>
      </c>
      <c r="BT74" s="101">
        <v>0</v>
      </c>
      <c r="BU74" s="101">
        <v>0</v>
      </c>
      <c r="BV74" s="101">
        <v>0</v>
      </c>
      <c r="BW74" s="101">
        <v>0</v>
      </c>
      <c r="BX74" s="101">
        <v>0</v>
      </c>
      <c r="BY74" s="101">
        <v>0</v>
      </c>
      <c r="BZ74" s="101">
        <v>0</v>
      </c>
      <c r="CA74" s="154">
        <v>0</v>
      </c>
      <c r="CB74" s="101">
        <v>0</v>
      </c>
      <c r="CC74" s="101">
        <v>0</v>
      </c>
      <c r="CD74" s="101">
        <v>0</v>
      </c>
      <c r="CE74" s="101">
        <v>0</v>
      </c>
      <c r="CF74" s="270">
        <v>0.17012779420000002</v>
      </c>
      <c r="CG74" s="83">
        <f t="shared" si="17"/>
        <v>0</v>
      </c>
      <c r="CH74" s="83">
        <f t="shared" si="18"/>
        <v>0</v>
      </c>
      <c r="CI74" s="27">
        <f t="shared" si="19"/>
        <v>0.17012779420000002</v>
      </c>
      <c r="CJ74" s="25"/>
      <c r="CM74" s="301"/>
    </row>
    <row r="75" spans="2:91" ht="20.100000000000001" customHeight="1" x14ac:dyDescent="0.25">
      <c r="B75" s="113" t="s">
        <v>150</v>
      </c>
      <c r="C75" s="143" t="s">
        <v>157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82">
        <v>0</v>
      </c>
      <c r="J75" s="82">
        <v>0</v>
      </c>
      <c r="K75" s="82">
        <v>0</v>
      </c>
      <c r="L75" s="82">
        <v>0</v>
      </c>
      <c r="M75" s="82">
        <v>0</v>
      </c>
      <c r="N75" s="82">
        <v>0</v>
      </c>
      <c r="O75" s="82">
        <v>0</v>
      </c>
      <c r="P75" s="25">
        <v>0</v>
      </c>
      <c r="Q75" s="101">
        <v>0</v>
      </c>
      <c r="R75" s="101">
        <v>0</v>
      </c>
      <c r="S75" s="101">
        <v>0</v>
      </c>
      <c r="T75" s="101">
        <v>0</v>
      </c>
      <c r="U75" s="101">
        <v>0</v>
      </c>
      <c r="V75" s="101">
        <v>0</v>
      </c>
      <c r="W75" s="101">
        <v>0</v>
      </c>
      <c r="X75" s="101">
        <v>0</v>
      </c>
      <c r="Y75" s="101">
        <v>0</v>
      </c>
      <c r="Z75" s="101">
        <v>0</v>
      </c>
      <c r="AA75" s="101">
        <v>0</v>
      </c>
      <c r="AB75" s="119">
        <v>0</v>
      </c>
      <c r="AC75" s="25">
        <v>0</v>
      </c>
      <c r="AD75" s="101">
        <v>0</v>
      </c>
      <c r="AE75" s="101">
        <v>0</v>
      </c>
      <c r="AF75" s="101">
        <v>0</v>
      </c>
      <c r="AG75" s="101">
        <v>0</v>
      </c>
      <c r="AH75" s="101">
        <v>0</v>
      </c>
      <c r="AI75" s="101">
        <v>0</v>
      </c>
      <c r="AJ75" s="101">
        <v>0</v>
      </c>
      <c r="AK75" s="101">
        <v>0</v>
      </c>
      <c r="AL75" s="101">
        <v>0</v>
      </c>
      <c r="AM75" s="101">
        <v>0</v>
      </c>
      <c r="AN75" s="101">
        <v>0</v>
      </c>
      <c r="AO75" s="101">
        <v>0</v>
      </c>
      <c r="AP75" s="431">
        <v>0</v>
      </c>
      <c r="AQ75" s="101">
        <v>0</v>
      </c>
      <c r="AR75" s="101">
        <v>0</v>
      </c>
      <c r="AS75" s="101">
        <v>0</v>
      </c>
      <c r="AT75" s="101">
        <v>0</v>
      </c>
      <c r="AU75" s="101">
        <v>0</v>
      </c>
      <c r="AV75" s="101">
        <v>0</v>
      </c>
      <c r="AW75" s="101">
        <v>0</v>
      </c>
      <c r="AX75" s="101">
        <v>0</v>
      </c>
      <c r="AY75" s="101">
        <v>0</v>
      </c>
      <c r="AZ75" s="101">
        <v>0</v>
      </c>
      <c r="BA75" s="101">
        <v>0</v>
      </c>
      <c r="BB75" s="154">
        <v>0</v>
      </c>
      <c r="BC75" s="101">
        <v>0</v>
      </c>
      <c r="BD75" s="101">
        <v>0</v>
      </c>
      <c r="BE75" s="101">
        <v>0</v>
      </c>
      <c r="BF75" s="101">
        <v>0</v>
      </c>
      <c r="BG75" s="101">
        <v>0</v>
      </c>
      <c r="BH75" s="101">
        <v>0</v>
      </c>
      <c r="BI75" s="101">
        <v>0</v>
      </c>
      <c r="BJ75" s="101">
        <v>0</v>
      </c>
      <c r="BK75" s="101">
        <v>0</v>
      </c>
      <c r="BL75" s="101">
        <v>0</v>
      </c>
      <c r="BM75" s="101">
        <v>0</v>
      </c>
      <c r="BN75" s="495">
        <f>SUM(BB75:BM75)</f>
        <v>0</v>
      </c>
      <c r="BO75" s="101">
        <v>0</v>
      </c>
      <c r="BP75" s="101">
        <v>0</v>
      </c>
      <c r="BQ75" s="101">
        <v>0</v>
      </c>
      <c r="BR75" s="101">
        <v>0</v>
      </c>
      <c r="BS75" s="101">
        <v>0</v>
      </c>
      <c r="BT75" s="101">
        <v>0</v>
      </c>
      <c r="BU75" s="101">
        <v>0</v>
      </c>
      <c r="BV75" s="101">
        <v>0</v>
      </c>
      <c r="BW75" s="101">
        <v>0</v>
      </c>
      <c r="BX75" s="101">
        <v>0</v>
      </c>
      <c r="BY75" s="101">
        <v>0</v>
      </c>
      <c r="BZ75" s="101">
        <v>1.1209692074000002</v>
      </c>
      <c r="CA75" s="154">
        <v>7.3422237000000015E-2</v>
      </c>
      <c r="CB75" s="101">
        <v>3.87093336E-2</v>
      </c>
      <c r="CC75" s="101">
        <v>0.10262594300000001</v>
      </c>
      <c r="CD75" s="101">
        <v>8.8706179799999993E-2</v>
      </c>
      <c r="CE75" s="101">
        <v>1.7844506399999998E-2</v>
      </c>
      <c r="CF75" s="270">
        <v>5.1212301000000009E-2</v>
      </c>
      <c r="CG75" s="83">
        <f t="shared" si="17"/>
        <v>0</v>
      </c>
      <c r="CH75" s="83">
        <f t="shared" si="18"/>
        <v>0</v>
      </c>
      <c r="CI75" s="27">
        <f t="shared" si="19"/>
        <v>0.37252050080000004</v>
      </c>
      <c r="CJ75" s="25"/>
      <c r="CM75" s="301"/>
    </row>
    <row r="76" spans="2:91" ht="20.100000000000001" customHeight="1" thickBot="1" x14ac:dyDescent="0.3">
      <c r="B76" s="113" t="s">
        <v>153</v>
      </c>
      <c r="C76" s="143" t="s">
        <v>158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82">
        <v>0</v>
      </c>
      <c r="J76" s="82">
        <v>0</v>
      </c>
      <c r="K76" s="82">
        <v>0</v>
      </c>
      <c r="L76" s="82">
        <v>0</v>
      </c>
      <c r="M76" s="82">
        <v>0</v>
      </c>
      <c r="N76" s="82">
        <v>0</v>
      </c>
      <c r="O76" s="82">
        <v>0</v>
      </c>
      <c r="P76" s="25">
        <v>0</v>
      </c>
      <c r="Q76" s="101">
        <v>0</v>
      </c>
      <c r="R76" s="101">
        <v>0</v>
      </c>
      <c r="S76" s="101">
        <v>0</v>
      </c>
      <c r="T76" s="101">
        <v>0</v>
      </c>
      <c r="U76" s="101">
        <v>0</v>
      </c>
      <c r="V76" s="101">
        <v>0</v>
      </c>
      <c r="W76" s="101">
        <v>0</v>
      </c>
      <c r="X76" s="101">
        <v>0</v>
      </c>
      <c r="Y76" s="101">
        <v>0</v>
      </c>
      <c r="Z76" s="101">
        <v>0</v>
      </c>
      <c r="AA76" s="101">
        <v>0</v>
      </c>
      <c r="AB76" s="119">
        <v>0</v>
      </c>
      <c r="AC76" s="25">
        <v>0</v>
      </c>
      <c r="AD76" s="101">
        <v>0</v>
      </c>
      <c r="AE76" s="101">
        <v>0</v>
      </c>
      <c r="AF76" s="101">
        <v>0</v>
      </c>
      <c r="AG76" s="101">
        <v>0</v>
      </c>
      <c r="AH76" s="101">
        <v>0</v>
      </c>
      <c r="AI76" s="101">
        <v>0</v>
      </c>
      <c r="AJ76" s="101">
        <v>0</v>
      </c>
      <c r="AK76" s="101">
        <v>0</v>
      </c>
      <c r="AL76" s="101">
        <v>0</v>
      </c>
      <c r="AM76" s="101">
        <v>0</v>
      </c>
      <c r="AN76" s="101">
        <v>0</v>
      </c>
      <c r="AO76" s="101">
        <v>0</v>
      </c>
      <c r="AP76" s="431">
        <v>0</v>
      </c>
      <c r="AQ76" s="101">
        <v>0</v>
      </c>
      <c r="AR76" s="101">
        <v>0</v>
      </c>
      <c r="AS76" s="101">
        <v>0</v>
      </c>
      <c r="AT76" s="101">
        <v>0</v>
      </c>
      <c r="AU76" s="101">
        <v>0</v>
      </c>
      <c r="AV76" s="101">
        <v>0</v>
      </c>
      <c r="AW76" s="101">
        <v>0</v>
      </c>
      <c r="AX76" s="101">
        <v>0</v>
      </c>
      <c r="AY76" s="101">
        <v>0</v>
      </c>
      <c r="AZ76" s="101">
        <v>0</v>
      </c>
      <c r="BA76" s="101">
        <v>0</v>
      </c>
      <c r="BB76" s="154">
        <v>0</v>
      </c>
      <c r="BC76" s="101">
        <v>0</v>
      </c>
      <c r="BD76" s="101">
        <v>0</v>
      </c>
      <c r="BE76" s="101">
        <v>0</v>
      </c>
      <c r="BF76" s="101">
        <v>0</v>
      </c>
      <c r="BG76" s="101">
        <v>0</v>
      </c>
      <c r="BH76" s="101">
        <v>0</v>
      </c>
      <c r="BI76" s="101">
        <v>0</v>
      </c>
      <c r="BJ76" s="101">
        <v>0</v>
      </c>
      <c r="BK76" s="101">
        <v>0</v>
      </c>
      <c r="BL76" s="101">
        <v>0</v>
      </c>
      <c r="BM76" s="101">
        <v>0</v>
      </c>
      <c r="BN76" s="495">
        <f>SUM(BB76:BM76)</f>
        <v>0</v>
      </c>
      <c r="BO76" s="101">
        <v>0</v>
      </c>
      <c r="BP76" s="101">
        <v>0</v>
      </c>
      <c r="BQ76" s="101">
        <v>0</v>
      </c>
      <c r="BR76" s="101">
        <v>0</v>
      </c>
      <c r="BS76" s="101">
        <v>0</v>
      </c>
      <c r="BT76" s="101">
        <v>0</v>
      </c>
      <c r="BU76" s="101">
        <v>0</v>
      </c>
      <c r="BV76" s="101">
        <v>0</v>
      </c>
      <c r="BW76" s="101">
        <v>0</v>
      </c>
      <c r="BX76" s="101">
        <v>0</v>
      </c>
      <c r="BY76" s="101">
        <v>0</v>
      </c>
      <c r="BZ76" s="101">
        <v>1.8290230783999999</v>
      </c>
      <c r="CA76" s="154">
        <v>0.57605011520000005</v>
      </c>
      <c r="CB76" s="101">
        <v>0.54140690939999991</v>
      </c>
      <c r="CC76" s="101">
        <v>0.48607799099999993</v>
      </c>
      <c r="CD76" s="101">
        <v>0.43117048240000017</v>
      </c>
      <c r="CE76" s="273">
        <v>1.1162819751999999</v>
      </c>
      <c r="CF76" s="270">
        <v>0.30460526599999999</v>
      </c>
      <c r="CG76" s="83">
        <f t="shared" si="17"/>
        <v>0</v>
      </c>
      <c r="CH76" s="83">
        <f t="shared" si="18"/>
        <v>0</v>
      </c>
      <c r="CI76" s="27">
        <f t="shared" si="19"/>
        <v>3.4555927391999997</v>
      </c>
      <c r="CJ76" s="25"/>
      <c r="CM76" s="301"/>
    </row>
    <row r="77" spans="2:91" ht="20.100000000000001" customHeight="1" x14ac:dyDescent="0.3">
      <c r="B77" s="120" t="s">
        <v>57</v>
      </c>
      <c r="C77" s="376"/>
      <c r="D77" s="117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30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0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121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121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99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121"/>
      <c r="CB77" s="35"/>
      <c r="CC77" s="35"/>
      <c r="CD77" s="35"/>
      <c r="CE77" s="101"/>
      <c r="CF77" s="36"/>
      <c r="CG77" s="35"/>
      <c r="CH77" s="35"/>
      <c r="CI77" s="275"/>
      <c r="CJ77" s="399"/>
      <c r="CM77" s="301"/>
    </row>
    <row r="78" spans="2:91" ht="22.5" customHeight="1" thickBot="1" x14ac:dyDescent="0.3">
      <c r="B78" s="566" t="s">
        <v>49</v>
      </c>
      <c r="C78" s="567"/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3">
        <v>0</v>
      </c>
      <c r="Q78" s="24">
        <v>0</v>
      </c>
      <c r="R78" s="24">
        <v>0</v>
      </c>
      <c r="S78" s="24">
        <v>0</v>
      </c>
      <c r="T78" s="24">
        <v>0</v>
      </c>
      <c r="U78" s="24">
        <v>0</v>
      </c>
      <c r="V78" s="24">
        <v>0</v>
      </c>
      <c r="W78" s="24">
        <v>0</v>
      </c>
      <c r="X78" s="24">
        <v>0</v>
      </c>
      <c r="Y78" s="24">
        <v>0</v>
      </c>
      <c r="Z78" s="24">
        <v>0</v>
      </c>
      <c r="AA78" s="24">
        <v>0</v>
      </c>
      <c r="AB78" s="432">
        <v>0.48719499999999999</v>
      </c>
      <c r="AC78" s="122">
        <v>0.48719499999999999</v>
      </c>
      <c r="AD78" s="83">
        <v>0</v>
      </c>
      <c r="AE78" s="83">
        <v>34.660693999999999</v>
      </c>
      <c r="AF78" s="83">
        <v>0</v>
      </c>
      <c r="AG78" s="83">
        <v>0</v>
      </c>
      <c r="AH78" s="83">
        <v>0</v>
      </c>
      <c r="AI78" s="83">
        <v>0</v>
      </c>
      <c r="AJ78" s="83">
        <v>0</v>
      </c>
      <c r="AK78" s="83">
        <v>0</v>
      </c>
      <c r="AL78" s="83">
        <v>0</v>
      </c>
      <c r="AM78" s="83">
        <v>0</v>
      </c>
      <c r="AN78" s="83">
        <v>0</v>
      </c>
      <c r="AO78" s="83">
        <v>0</v>
      </c>
      <c r="AP78" s="104">
        <v>0</v>
      </c>
      <c r="AQ78" s="24">
        <v>0</v>
      </c>
      <c r="AR78" s="24">
        <v>0</v>
      </c>
      <c r="AS78" s="24">
        <v>0</v>
      </c>
      <c r="AT78" s="24">
        <v>0</v>
      </c>
      <c r="AU78" s="24">
        <v>0</v>
      </c>
      <c r="AV78" s="24">
        <v>0</v>
      </c>
      <c r="AW78" s="24">
        <v>0</v>
      </c>
      <c r="AX78" s="24">
        <v>0</v>
      </c>
      <c r="AY78" s="24">
        <v>0</v>
      </c>
      <c r="AZ78" s="24">
        <v>0</v>
      </c>
      <c r="BA78" s="24">
        <v>0</v>
      </c>
      <c r="BB78" s="104">
        <v>0</v>
      </c>
      <c r="BC78" s="24">
        <v>0</v>
      </c>
      <c r="BD78" s="24">
        <v>0</v>
      </c>
      <c r="BE78" s="24">
        <v>0</v>
      </c>
      <c r="BF78" s="24">
        <v>0</v>
      </c>
      <c r="BG78" s="24">
        <v>0</v>
      </c>
      <c r="BH78" s="24">
        <v>0</v>
      </c>
      <c r="BI78" s="24">
        <v>0</v>
      </c>
      <c r="BJ78" s="24">
        <v>0</v>
      </c>
      <c r="BK78" s="24">
        <v>0</v>
      </c>
      <c r="BL78" s="24">
        <v>0</v>
      </c>
      <c r="BM78" s="24">
        <v>0</v>
      </c>
      <c r="BN78" s="23">
        <f>SUM(BB78:BM78)</f>
        <v>0</v>
      </c>
      <c r="BO78" s="24">
        <v>0</v>
      </c>
      <c r="BP78" s="24">
        <v>0</v>
      </c>
      <c r="BQ78" s="24">
        <v>0</v>
      </c>
      <c r="BR78" s="24">
        <v>0</v>
      </c>
      <c r="BS78" s="24">
        <v>0</v>
      </c>
      <c r="BT78" s="24">
        <v>0</v>
      </c>
      <c r="BU78" s="24">
        <v>0</v>
      </c>
      <c r="BV78" s="24">
        <v>0</v>
      </c>
      <c r="BW78" s="24">
        <v>0</v>
      </c>
      <c r="BX78" s="24">
        <v>0</v>
      </c>
      <c r="BY78" s="24">
        <v>0</v>
      </c>
      <c r="BZ78" s="24">
        <v>0</v>
      </c>
      <c r="CA78" s="104">
        <v>0</v>
      </c>
      <c r="CB78" s="24">
        <v>0</v>
      </c>
      <c r="CC78" s="24">
        <v>0</v>
      </c>
      <c r="CD78" s="24">
        <v>0</v>
      </c>
      <c r="CE78" s="24">
        <v>0</v>
      </c>
      <c r="CF78" s="105">
        <v>0</v>
      </c>
      <c r="CG78" s="24">
        <f>SUM($BB78:$BG78)</f>
        <v>0</v>
      </c>
      <c r="CH78" s="24">
        <f>SUM($BO78:$BT78)</f>
        <v>0</v>
      </c>
      <c r="CI78" s="105">
        <f>SUM($CA78:$CF78)</f>
        <v>0</v>
      </c>
      <c r="CJ78" s="23"/>
      <c r="CM78" s="301"/>
    </row>
    <row r="79" spans="2:91" ht="20.100000000000001" customHeight="1" thickBot="1" x14ac:dyDescent="0.3">
      <c r="B79" s="123" t="s">
        <v>15</v>
      </c>
      <c r="C79" s="124" t="s">
        <v>16</v>
      </c>
      <c r="D79" s="125">
        <v>0</v>
      </c>
      <c r="E79" s="126">
        <v>0</v>
      </c>
      <c r="F79" s="126">
        <v>0</v>
      </c>
      <c r="G79" s="126">
        <v>0</v>
      </c>
      <c r="H79" s="126">
        <v>0</v>
      </c>
      <c r="I79" s="126">
        <v>0</v>
      </c>
      <c r="J79" s="126">
        <v>0</v>
      </c>
      <c r="K79" s="126">
        <v>0</v>
      </c>
      <c r="L79" s="126">
        <v>0</v>
      </c>
      <c r="M79" s="126">
        <v>0</v>
      </c>
      <c r="N79" s="126">
        <v>0</v>
      </c>
      <c r="O79" s="126">
        <v>0</v>
      </c>
      <c r="P79" s="25">
        <v>0</v>
      </c>
      <c r="Q79" s="126">
        <v>0</v>
      </c>
      <c r="R79" s="126">
        <v>0</v>
      </c>
      <c r="S79" s="126">
        <v>0</v>
      </c>
      <c r="T79" s="126">
        <v>0</v>
      </c>
      <c r="U79" s="126">
        <v>0</v>
      </c>
      <c r="V79" s="126">
        <v>0</v>
      </c>
      <c r="W79" s="126">
        <v>0</v>
      </c>
      <c r="X79" s="126">
        <v>0</v>
      </c>
      <c r="Y79" s="126">
        <v>0</v>
      </c>
      <c r="Z79" s="126">
        <v>0</v>
      </c>
      <c r="AA79" s="126">
        <v>0</v>
      </c>
      <c r="AB79" s="433">
        <v>0.48719499999999999</v>
      </c>
      <c r="AC79" s="434">
        <v>0.48719499999999999</v>
      </c>
      <c r="AD79" s="126">
        <v>0</v>
      </c>
      <c r="AE79" s="126">
        <v>34.660693999999999</v>
      </c>
      <c r="AF79" s="126">
        <v>0</v>
      </c>
      <c r="AG79" s="126">
        <v>0</v>
      </c>
      <c r="AH79" s="126">
        <v>0</v>
      </c>
      <c r="AI79" s="126">
        <v>0</v>
      </c>
      <c r="AJ79" s="126">
        <v>0</v>
      </c>
      <c r="AK79" s="126">
        <v>0</v>
      </c>
      <c r="AL79" s="126">
        <v>0</v>
      </c>
      <c r="AM79" s="126">
        <v>0</v>
      </c>
      <c r="AN79" s="126">
        <v>0</v>
      </c>
      <c r="AO79" s="126">
        <v>0</v>
      </c>
      <c r="AP79" s="154">
        <v>0</v>
      </c>
      <c r="AQ79" s="101">
        <v>0</v>
      </c>
      <c r="AR79" s="101">
        <v>0</v>
      </c>
      <c r="AS79" s="101">
        <v>0</v>
      </c>
      <c r="AT79" s="101">
        <v>0</v>
      </c>
      <c r="AU79" s="101">
        <v>0</v>
      </c>
      <c r="AV79" s="101">
        <v>0</v>
      </c>
      <c r="AW79" s="101">
        <v>0</v>
      </c>
      <c r="AX79" s="101">
        <v>0</v>
      </c>
      <c r="AY79" s="101">
        <v>0</v>
      </c>
      <c r="AZ79" s="101">
        <v>0</v>
      </c>
      <c r="BA79" s="101">
        <v>0</v>
      </c>
      <c r="BB79" s="154">
        <v>0</v>
      </c>
      <c r="BC79" s="101">
        <v>0</v>
      </c>
      <c r="BD79" s="101">
        <v>0</v>
      </c>
      <c r="BE79" s="101">
        <v>0</v>
      </c>
      <c r="BF79" s="101">
        <v>0</v>
      </c>
      <c r="BG79" s="101">
        <v>0</v>
      </c>
      <c r="BH79" s="101">
        <v>0</v>
      </c>
      <c r="BI79" s="101">
        <v>0</v>
      </c>
      <c r="BJ79" s="101">
        <v>0</v>
      </c>
      <c r="BK79" s="101">
        <v>0</v>
      </c>
      <c r="BL79" s="101">
        <v>0</v>
      </c>
      <c r="BM79" s="101">
        <v>0</v>
      </c>
      <c r="BN79" s="495">
        <f>SUM(BB79:BM79)</f>
        <v>0</v>
      </c>
      <c r="BO79" s="101">
        <v>0</v>
      </c>
      <c r="BP79" s="101">
        <v>0</v>
      </c>
      <c r="BQ79" s="101">
        <v>0</v>
      </c>
      <c r="BR79" s="101">
        <v>0</v>
      </c>
      <c r="BS79" s="101">
        <v>0</v>
      </c>
      <c r="BT79" s="101">
        <v>0</v>
      </c>
      <c r="BU79" s="101">
        <v>0</v>
      </c>
      <c r="BV79" s="101">
        <v>0</v>
      </c>
      <c r="BW79" s="101">
        <v>0</v>
      </c>
      <c r="BX79" s="101">
        <v>0</v>
      </c>
      <c r="BY79" s="101">
        <v>0</v>
      </c>
      <c r="BZ79" s="101">
        <v>0</v>
      </c>
      <c r="CA79" s="154">
        <v>0</v>
      </c>
      <c r="CB79" s="101">
        <v>0</v>
      </c>
      <c r="CC79" s="101">
        <v>0</v>
      </c>
      <c r="CD79" s="101">
        <v>0</v>
      </c>
      <c r="CE79" s="126">
        <v>0</v>
      </c>
      <c r="CF79" s="127">
        <v>0</v>
      </c>
      <c r="CG79" s="35">
        <f>SUM($BB79:$BG79)</f>
        <v>0</v>
      </c>
      <c r="CH79" s="35">
        <f>SUM($BO79:$BT79)</f>
        <v>0</v>
      </c>
      <c r="CI79" s="27">
        <f>SUM($CA79:$CF79)</f>
        <v>0</v>
      </c>
      <c r="CJ79" s="399"/>
      <c r="CM79" s="301"/>
    </row>
    <row r="80" spans="2:91" ht="18.75" customHeight="1" thickBot="1" x14ac:dyDescent="0.35">
      <c r="B80" s="128" t="s">
        <v>51</v>
      </c>
      <c r="C80" s="377"/>
      <c r="D80" s="117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474"/>
      <c r="P80" s="27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25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21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121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99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121"/>
      <c r="CB80" s="35"/>
      <c r="CC80" s="35"/>
      <c r="CD80" s="35"/>
      <c r="CE80" s="101"/>
      <c r="CF80" s="36"/>
      <c r="CG80" s="35"/>
      <c r="CH80" s="35"/>
      <c r="CI80" s="275"/>
      <c r="CJ80" s="399"/>
      <c r="CM80" s="301"/>
    </row>
    <row r="81" spans="1:111" ht="19.5" customHeight="1" thickBot="1" x14ac:dyDescent="0.35">
      <c r="B81" s="583" t="s">
        <v>49</v>
      </c>
      <c r="C81" s="584"/>
      <c r="D81" s="104">
        <v>637.19348155364889</v>
      </c>
      <c r="E81" s="24">
        <v>292.53931925319586</v>
      </c>
      <c r="F81" s="24">
        <v>238.77799200829034</v>
      </c>
      <c r="G81" s="24">
        <v>184.32154472652402</v>
      </c>
      <c r="H81" s="24">
        <v>311.4505755027331</v>
      </c>
      <c r="I81" s="24">
        <v>138.74423144100439</v>
      </c>
      <c r="J81" s="24">
        <v>39.478034134901002</v>
      </c>
      <c r="K81" s="24">
        <v>53.879962746173703</v>
      </c>
      <c r="L81" s="24">
        <v>39.221368999593302</v>
      </c>
      <c r="M81" s="24">
        <v>18.417000000000002</v>
      </c>
      <c r="N81" s="24">
        <v>45.352761415591999</v>
      </c>
      <c r="O81" s="105">
        <v>158.269108033203</v>
      </c>
      <c r="P81" s="105">
        <v>2157.6453798148596</v>
      </c>
      <c r="Q81" s="24">
        <v>15.8391900007957</v>
      </c>
      <c r="R81" s="24">
        <v>18.219501359624999</v>
      </c>
      <c r="S81" s="24">
        <v>227.9063059355947</v>
      </c>
      <c r="T81" s="24">
        <v>355.76560431031504</v>
      </c>
      <c r="U81" s="24">
        <v>221.51586002468147</v>
      </c>
      <c r="V81" s="24">
        <v>6.1657456387362002</v>
      </c>
      <c r="W81" s="24">
        <v>3.6541079693266005</v>
      </c>
      <c r="X81" s="24">
        <v>0</v>
      </c>
      <c r="Y81" s="24">
        <v>2.6002000078943999</v>
      </c>
      <c r="Z81" s="24">
        <v>17.840405000000001</v>
      </c>
      <c r="AA81" s="24">
        <v>27.795461555423401</v>
      </c>
      <c r="AB81" s="432">
        <v>15.1172113612306</v>
      </c>
      <c r="AC81" s="25">
        <v>912.41959316362318</v>
      </c>
      <c r="AD81" s="83">
        <v>31.322000003081605</v>
      </c>
      <c r="AE81" s="83">
        <v>4.0517304104863996</v>
      </c>
      <c r="AF81" s="83">
        <v>8.518299997681801</v>
      </c>
      <c r="AG81" s="83">
        <v>35.871589999202804</v>
      </c>
      <c r="AH81" s="83">
        <v>38.013031007923999</v>
      </c>
      <c r="AI81" s="83">
        <v>29.260259999999999</v>
      </c>
      <c r="AJ81" s="83">
        <v>13.4963599911885</v>
      </c>
      <c r="AK81" s="83">
        <v>1.5000000063084</v>
      </c>
      <c r="AL81" s="83">
        <v>0</v>
      </c>
      <c r="AM81" s="83">
        <v>0</v>
      </c>
      <c r="AN81" s="83">
        <v>1.7033400000000001</v>
      </c>
      <c r="AO81" s="83">
        <v>0.34353</v>
      </c>
      <c r="AP81" s="104">
        <v>0</v>
      </c>
      <c r="AQ81" s="24">
        <v>0</v>
      </c>
      <c r="AR81" s="24">
        <v>0</v>
      </c>
      <c r="AS81" s="24">
        <v>0</v>
      </c>
      <c r="AT81" s="24">
        <v>0</v>
      </c>
      <c r="AU81" s="24">
        <v>7.5459999989948008</v>
      </c>
      <c r="AV81" s="24">
        <v>5.3042699999999998E-3</v>
      </c>
      <c r="AW81" s="24">
        <v>0</v>
      </c>
      <c r="AX81" s="24">
        <v>1.45821098235</v>
      </c>
      <c r="AY81" s="24">
        <v>24.059159999999999</v>
      </c>
      <c r="AZ81" s="24">
        <v>1.5214574999999999</v>
      </c>
      <c r="BA81" s="24">
        <v>0</v>
      </c>
      <c r="BB81" s="104">
        <v>0</v>
      </c>
      <c r="BC81" s="24">
        <v>0</v>
      </c>
      <c r="BD81" s="24">
        <v>0</v>
      </c>
      <c r="BE81" s="24">
        <v>3.3569930160485999</v>
      </c>
      <c r="BF81" s="24">
        <v>0</v>
      </c>
      <c r="BG81" s="24">
        <v>0</v>
      </c>
      <c r="BH81" s="24">
        <v>46.055490406964005</v>
      </c>
      <c r="BI81" s="24">
        <v>0</v>
      </c>
      <c r="BJ81" s="24">
        <v>0</v>
      </c>
      <c r="BK81" s="24">
        <v>0</v>
      </c>
      <c r="BL81" s="24">
        <v>0</v>
      </c>
      <c r="BM81" s="24">
        <v>1.4623470033188002</v>
      </c>
      <c r="BN81" s="23">
        <f t="shared" ref="BN81:BN84" si="21">SUM(BB81:BM81)</f>
        <v>50.8748304263314</v>
      </c>
      <c r="BO81" s="24">
        <v>0</v>
      </c>
      <c r="BP81" s="24">
        <v>0</v>
      </c>
      <c r="BQ81" s="24">
        <v>0</v>
      </c>
      <c r="BR81" s="24">
        <v>0</v>
      </c>
      <c r="BS81" s="24">
        <v>0.89476900000000004</v>
      </c>
      <c r="BT81" s="24">
        <v>0</v>
      </c>
      <c r="BU81" s="24">
        <v>0</v>
      </c>
      <c r="BV81" s="24">
        <v>0</v>
      </c>
      <c r="BW81" s="24">
        <v>0</v>
      </c>
      <c r="BX81" s="24">
        <v>0</v>
      </c>
      <c r="BY81" s="24">
        <v>0</v>
      </c>
      <c r="BZ81" s="24">
        <v>0</v>
      </c>
      <c r="CA81" s="104">
        <v>0</v>
      </c>
      <c r="CB81" s="24">
        <v>0</v>
      </c>
      <c r="CC81" s="24">
        <v>0</v>
      </c>
      <c r="CD81" s="24">
        <f>250000/1000000</f>
        <v>0.25</v>
      </c>
      <c r="CE81" s="24">
        <v>0</v>
      </c>
      <c r="CF81" s="105">
        <v>0</v>
      </c>
      <c r="CG81" s="24">
        <f t="shared" ref="CG81:CG114" si="22">SUM($BB81:$BG81)</f>
        <v>3.3569930160485999</v>
      </c>
      <c r="CH81" s="24">
        <f t="shared" ref="CH81:CH114" si="23">SUM($BO81:$BT81)</f>
        <v>0.89476900000000004</v>
      </c>
      <c r="CI81" s="105">
        <f t="shared" ref="CI81:CI114" si="24">SUM($CA81:$CF81)</f>
        <v>0.25</v>
      </c>
      <c r="CJ81" s="308">
        <f t="shared" si="12"/>
        <v>-72.05982773207387</v>
      </c>
      <c r="CM81" s="301"/>
    </row>
    <row r="82" spans="1:111" ht="20.100000000000001" customHeight="1" thickBot="1" x14ac:dyDescent="0.3">
      <c r="B82" s="129" t="s">
        <v>15</v>
      </c>
      <c r="C82" s="307" t="s">
        <v>16</v>
      </c>
      <c r="D82" s="125">
        <v>637.19348155364889</v>
      </c>
      <c r="E82" s="126">
        <v>292.53931925319586</v>
      </c>
      <c r="F82" s="126">
        <v>238.77799200829034</v>
      </c>
      <c r="G82" s="126">
        <v>184.32154472652402</v>
      </c>
      <c r="H82" s="126">
        <v>311.4505755027331</v>
      </c>
      <c r="I82" s="126">
        <v>138.74423144100439</v>
      </c>
      <c r="J82" s="126">
        <v>39.478034134901002</v>
      </c>
      <c r="K82" s="126">
        <v>53.879962746173703</v>
      </c>
      <c r="L82" s="126">
        <v>39.221368999593302</v>
      </c>
      <c r="M82" s="126">
        <v>18.417000000000002</v>
      </c>
      <c r="N82" s="126">
        <v>45.352761415591999</v>
      </c>
      <c r="O82" s="127">
        <v>158.269108033203</v>
      </c>
      <c r="P82" s="412">
        <v>2157.6453798148596</v>
      </c>
      <c r="Q82" s="126">
        <v>15.8391900007957</v>
      </c>
      <c r="R82" s="126">
        <v>18.219501359624999</v>
      </c>
      <c r="S82" s="126">
        <v>227.9063059355947</v>
      </c>
      <c r="T82" s="126">
        <v>355.76560431031504</v>
      </c>
      <c r="U82" s="126">
        <v>221.51586002468147</v>
      </c>
      <c r="V82" s="126">
        <v>6.1657456387362002</v>
      </c>
      <c r="W82" s="126">
        <v>3.6541079693266005</v>
      </c>
      <c r="X82" s="126">
        <v>0</v>
      </c>
      <c r="Y82" s="126">
        <v>2.6002000078943999</v>
      </c>
      <c r="Z82" s="126">
        <v>17.840405000000001</v>
      </c>
      <c r="AA82" s="126">
        <v>27.795461555423401</v>
      </c>
      <c r="AB82" s="433">
        <v>15.1172113612306</v>
      </c>
      <c r="AC82" s="308">
        <v>912.41959316362318</v>
      </c>
      <c r="AD82" s="126">
        <v>31.322000003081605</v>
      </c>
      <c r="AE82" s="126">
        <v>4.0517304104863996</v>
      </c>
      <c r="AF82" s="126">
        <v>8.518299997681801</v>
      </c>
      <c r="AG82" s="126">
        <v>35.871589999202804</v>
      </c>
      <c r="AH82" s="126">
        <v>38.013031007923999</v>
      </c>
      <c r="AI82" s="126">
        <v>29.260259999999999</v>
      </c>
      <c r="AJ82" s="126">
        <v>13.4963599911885</v>
      </c>
      <c r="AK82" s="126">
        <v>1.5000000063084</v>
      </c>
      <c r="AL82" s="126">
        <v>0</v>
      </c>
      <c r="AM82" s="126">
        <v>0</v>
      </c>
      <c r="AN82" s="126">
        <v>1.7033400000000001</v>
      </c>
      <c r="AO82" s="126">
        <v>0.34353</v>
      </c>
      <c r="AP82" s="125">
        <v>0</v>
      </c>
      <c r="AQ82" s="126">
        <v>0</v>
      </c>
      <c r="AR82" s="126">
        <v>0</v>
      </c>
      <c r="AS82" s="126">
        <v>0</v>
      </c>
      <c r="AT82" s="126">
        <v>0</v>
      </c>
      <c r="AU82" s="126">
        <v>7.5459999989948008</v>
      </c>
      <c r="AV82" s="126">
        <v>5.3042699999999998E-3</v>
      </c>
      <c r="AW82" s="126">
        <v>0</v>
      </c>
      <c r="AX82" s="126">
        <v>1.45821098235</v>
      </c>
      <c r="AY82" s="126">
        <v>24.059159999999999</v>
      </c>
      <c r="AZ82" s="126">
        <v>1.5214574999999999</v>
      </c>
      <c r="BA82" s="126">
        <v>0</v>
      </c>
      <c r="BB82" s="125">
        <v>0</v>
      </c>
      <c r="BC82" s="126">
        <v>0</v>
      </c>
      <c r="BD82" s="126">
        <v>0</v>
      </c>
      <c r="BE82" s="126">
        <v>3.3569930160485999</v>
      </c>
      <c r="BF82" s="126">
        <v>0</v>
      </c>
      <c r="BG82" s="126">
        <v>0</v>
      </c>
      <c r="BH82" s="126">
        <v>46.055490406964005</v>
      </c>
      <c r="BI82" s="126">
        <v>0</v>
      </c>
      <c r="BJ82" s="126">
        <v>0</v>
      </c>
      <c r="BK82" s="126">
        <v>0</v>
      </c>
      <c r="BL82" s="126">
        <v>0</v>
      </c>
      <c r="BM82" s="126">
        <v>1.4623470033188002</v>
      </c>
      <c r="BN82" s="400">
        <f t="shared" si="21"/>
        <v>50.8748304263314</v>
      </c>
      <c r="BO82" s="126">
        <v>0</v>
      </c>
      <c r="BP82" s="126">
        <v>0</v>
      </c>
      <c r="BQ82" s="126">
        <v>0</v>
      </c>
      <c r="BR82" s="126">
        <v>0</v>
      </c>
      <c r="BS82" s="126">
        <v>0.89476900000000004</v>
      </c>
      <c r="BT82" s="126">
        <v>0</v>
      </c>
      <c r="BU82" s="126">
        <v>0</v>
      </c>
      <c r="BV82" s="126">
        <v>0</v>
      </c>
      <c r="BW82" s="126">
        <v>0</v>
      </c>
      <c r="BX82" s="126">
        <v>0</v>
      </c>
      <c r="BY82" s="126">
        <v>0</v>
      </c>
      <c r="BZ82" s="126">
        <v>0</v>
      </c>
      <c r="CA82" s="125">
        <v>0</v>
      </c>
      <c r="CB82" s="126">
        <v>0</v>
      </c>
      <c r="CC82" s="126">
        <v>0</v>
      </c>
      <c r="CD82" s="126">
        <f>250000/1000000</f>
        <v>0.25</v>
      </c>
      <c r="CE82" s="126">
        <v>0</v>
      </c>
      <c r="CF82" s="127">
        <v>0</v>
      </c>
      <c r="CG82" s="126">
        <f t="shared" si="22"/>
        <v>3.3569930160485999</v>
      </c>
      <c r="CH82" s="126">
        <f t="shared" si="23"/>
        <v>0.89476900000000004</v>
      </c>
      <c r="CI82" s="412">
        <f t="shared" si="24"/>
        <v>0.25</v>
      </c>
      <c r="CJ82" s="308">
        <f t="shared" si="12"/>
        <v>-72.05982773207387</v>
      </c>
      <c r="CM82" s="301"/>
    </row>
    <row r="83" spans="1:111" ht="20.100000000000001" customHeight="1" thickBot="1" x14ac:dyDescent="0.3">
      <c r="B83" s="512"/>
      <c r="C83" s="359" t="s">
        <v>115</v>
      </c>
      <c r="D83" s="356">
        <f t="shared" ref="D83:AI83" si="25">+D84+D116+D145+D147</f>
        <v>5162</v>
      </c>
      <c r="E83" s="357">
        <f t="shared" si="25"/>
        <v>4393</v>
      </c>
      <c r="F83" s="357">
        <f t="shared" si="25"/>
        <v>5069</v>
      </c>
      <c r="G83" s="357">
        <f t="shared" si="25"/>
        <v>4887</v>
      </c>
      <c r="H83" s="357">
        <f t="shared" si="25"/>
        <v>4972</v>
      </c>
      <c r="I83" s="357">
        <f t="shared" si="25"/>
        <v>5033</v>
      </c>
      <c r="J83" s="357">
        <f t="shared" si="25"/>
        <v>5158</v>
      </c>
      <c r="K83" s="357">
        <f t="shared" si="25"/>
        <v>4582</v>
      </c>
      <c r="L83" s="357">
        <f t="shared" si="25"/>
        <v>5023</v>
      </c>
      <c r="M83" s="357">
        <f t="shared" si="25"/>
        <v>5111</v>
      </c>
      <c r="N83" s="357">
        <f t="shared" si="25"/>
        <v>4906</v>
      </c>
      <c r="O83" s="358">
        <f t="shared" si="25"/>
        <v>5521</v>
      </c>
      <c r="P83" s="357">
        <f t="shared" si="25"/>
        <v>59817</v>
      </c>
      <c r="Q83" s="356">
        <f t="shared" si="25"/>
        <v>4353</v>
      </c>
      <c r="R83" s="357">
        <f t="shared" si="25"/>
        <v>4211</v>
      </c>
      <c r="S83" s="357">
        <f t="shared" si="25"/>
        <v>5289</v>
      </c>
      <c r="T83" s="357">
        <f t="shared" si="25"/>
        <v>5113</v>
      </c>
      <c r="U83" s="357">
        <f t="shared" si="25"/>
        <v>5185</v>
      </c>
      <c r="V83" s="357">
        <f t="shared" si="25"/>
        <v>5191</v>
      </c>
      <c r="W83" s="357">
        <f t="shared" si="25"/>
        <v>5019</v>
      </c>
      <c r="X83" s="357">
        <f t="shared" si="25"/>
        <v>5164</v>
      </c>
      <c r="Y83" s="357">
        <f t="shared" si="25"/>
        <v>5262</v>
      </c>
      <c r="Z83" s="357">
        <f t="shared" si="25"/>
        <v>5216</v>
      </c>
      <c r="AA83" s="357">
        <f t="shared" si="25"/>
        <v>4985</v>
      </c>
      <c r="AB83" s="358">
        <f t="shared" si="25"/>
        <v>5776</v>
      </c>
      <c r="AC83" s="357">
        <f t="shared" si="25"/>
        <v>60764</v>
      </c>
      <c r="AD83" s="356">
        <f t="shared" si="25"/>
        <v>4907</v>
      </c>
      <c r="AE83" s="357">
        <f t="shared" si="25"/>
        <v>4659</v>
      </c>
      <c r="AF83" s="357">
        <f t="shared" si="25"/>
        <v>5111</v>
      </c>
      <c r="AG83" s="357">
        <f t="shared" si="25"/>
        <v>4840</v>
      </c>
      <c r="AH83" s="357">
        <f t="shared" si="25"/>
        <v>5347</v>
      </c>
      <c r="AI83" s="357">
        <f t="shared" si="25"/>
        <v>5133</v>
      </c>
      <c r="AJ83" s="357">
        <f t="shared" ref="AJ83:BM83" si="26">+AJ84+AJ116+AJ145+AJ147</f>
        <v>4590</v>
      </c>
      <c r="AK83" s="357">
        <f t="shared" si="26"/>
        <v>5118</v>
      </c>
      <c r="AL83" s="357">
        <f t="shared" si="26"/>
        <v>4913</v>
      </c>
      <c r="AM83" s="357">
        <f t="shared" si="26"/>
        <v>4636</v>
      </c>
      <c r="AN83" s="357">
        <f t="shared" si="26"/>
        <v>4825</v>
      </c>
      <c r="AO83" s="358">
        <f t="shared" si="26"/>
        <v>5215</v>
      </c>
      <c r="AP83" s="357">
        <f t="shared" si="26"/>
        <v>4500</v>
      </c>
      <c r="AQ83" s="357">
        <f t="shared" si="26"/>
        <v>4349</v>
      </c>
      <c r="AR83" s="357">
        <f t="shared" si="26"/>
        <v>5191</v>
      </c>
      <c r="AS83" s="357">
        <f t="shared" si="26"/>
        <v>4646</v>
      </c>
      <c r="AT83" s="357">
        <f t="shared" si="26"/>
        <v>5721</v>
      </c>
      <c r="AU83" s="357">
        <f t="shared" si="26"/>
        <v>4753</v>
      </c>
      <c r="AV83" s="357">
        <f t="shared" si="26"/>
        <v>5361</v>
      </c>
      <c r="AW83" s="357">
        <f t="shared" si="26"/>
        <v>5345</v>
      </c>
      <c r="AX83" s="357">
        <f t="shared" si="26"/>
        <v>4979</v>
      </c>
      <c r="AY83" s="357">
        <f t="shared" si="26"/>
        <v>5717</v>
      </c>
      <c r="AZ83" s="357">
        <f t="shared" si="26"/>
        <v>5025</v>
      </c>
      <c r="BA83" s="357">
        <f t="shared" si="26"/>
        <v>5065</v>
      </c>
      <c r="BB83" s="356">
        <f t="shared" si="26"/>
        <v>4990</v>
      </c>
      <c r="BC83" s="357">
        <f t="shared" si="26"/>
        <v>4500</v>
      </c>
      <c r="BD83" s="357">
        <f t="shared" si="26"/>
        <v>5042</v>
      </c>
      <c r="BE83" s="357">
        <f t="shared" si="26"/>
        <v>5589</v>
      </c>
      <c r="BF83" s="357">
        <f t="shared" si="26"/>
        <v>5777</v>
      </c>
      <c r="BG83" s="357">
        <f t="shared" si="26"/>
        <v>5396</v>
      </c>
      <c r="BH83" s="357">
        <f t="shared" si="26"/>
        <v>6350</v>
      </c>
      <c r="BI83" s="357">
        <f t="shared" si="26"/>
        <v>5837</v>
      </c>
      <c r="BJ83" s="357">
        <f t="shared" si="26"/>
        <v>5798</v>
      </c>
      <c r="BK83" s="357">
        <f t="shared" si="26"/>
        <v>6415</v>
      </c>
      <c r="BL83" s="357">
        <f t="shared" si="26"/>
        <v>6134</v>
      </c>
      <c r="BM83" s="357">
        <f t="shared" si="26"/>
        <v>6696</v>
      </c>
      <c r="BN83" s="494">
        <f t="shared" si="21"/>
        <v>68524</v>
      </c>
      <c r="BO83" s="357">
        <f t="shared" ref="BO83:CF83" si="27">+BO84+BO116+BO145+BO147</f>
        <v>6146</v>
      </c>
      <c r="BP83" s="357">
        <f t="shared" si="27"/>
        <v>5852</v>
      </c>
      <c r="BQ83" s="357">
        <f t="shared" si="27"/>
        <v>5971</v>
      </c>
      <c r="BR83" s="357">
        <f t="shared" si="27"/>
        <v>6322</v>
      </c>
      <c r="BS83" s="357">
        <f t="shared" si="27"/>
        <v>6551</v>
      </c>
      <c r="BT83" s="357">
        <f t="shared" si="27"/>
        <v>6107</v>
      </c>
      <c r="BU83" s="357">
        <f t="shared" si="27"/>
        <v>6809</v>
      </c>
      <c r="BV83" s="357">
        <f t="shared" si="27"/>
        <v>6391</v>
      </c>
      <c r="BW83" s="357">
        <f t="shared" si="27"/>
        <v>6731</v>
      </c>
      <c r="BX83" s="357">
        <f t="shared" si="27"/>
        <v>7270</v>
      </c>
      <c r="BY83" s="357">
        <f t="shared" si="27"/>
        <v>6071</v>
      </c>
      <c r="BZ83" s="357">
        <f t="shared" si="27"/>
        <v>8418</v>
      </c>
      <c r="CA83" s="356">
        <f t="shared" si="27"/>
        <v>7122</v>
      </c>
      <c r="CB83" s="357">
        <f t="shared" si="27"/>
        <v>6335</v>
      </c>
      <c r="CC83" s="357">
        <f t="shared" si="27"/>
        <v>7653</v>
      </c>
      <c r="CD83" s="357">
        <f t="shared" si="27"/>
        <v>7823</v>
      </c>
      <c r="CE83" s="357">
        <f t="shared" si="27"/>
        <v>7310</v>
      </c>
      <c r="CF83" s="358">
        <f t="shared" si="27"/>
        <v>7945</v>
      </c>
      <c r="CG83" s="357">
        <f t="shared" si="22"/>
        <v>31294</v>
      </c>
      <c r="CH83" s="357">
        <f t="shared" si="23"/>
        <v>36949</v>
      </c>
      <c r="CI83" s="357">
        <f t="shared" si="24"/>
        <v>44188</v>
      </c>
      <c r="CJ83" s="449"/>
      <c r="CM83" s="301"/>
    </row>
    <row r="84" spans="1:111" s="37" customFormat="1" ht="20.100000000000001" customHeight="1" thickBot="1" x14ac:dyDescent="0.35">
      <c r="A84" s="10"/>
      <c r="B84" s="378" t="s">
        <v>71</v>
      </c>
      <c r="C84" s="306"/>
      <c r="D84" s="202">
        <f t="shared" ref="D84:AI84" si="28">SUM(D85:D115)</f>
        <v>3856</v>
      </c>
      <c r="E84" s="185">
        <f t="shared" si="28"/>
        <v>3216</v>
      </c>
      <c r="F84" s="185">
        <f t="shared" si="28"/>
        <v>3684</v>
      </c>
      <c r="G84" s="185">
        <f t="shared" si="28"/>
        <v>3570</v>
      </c>
      <c r="H84" s="185">
        <f t="shared" si="28"/>
        <v>3508</v>
      </c>
      <c r="I84" s="185">
        <f t="shared" si="28"/>
        <v>3593</v>
      </c>
      <c r="J84" s="185">
        <f t="shared" si="28"/>
        <v>3706</v>
      </c>
      <c r="K84" s="185">
        <f t="shared" si="28"/>
        <v>3322</v>
      </c>
      <c r="L84" s="185">
        <f t="shared" si="28"/>
        <v>3700</v>
      </c>
      <c r="M84" s="185">
        <f t="shared" si="28"/>
        <v>3817</v>
      </c>
      <c r="N84" s="185">
        <f t="shared" si="28"/>
        <v>3557</v>
      </c>
      <c r="O84" s="185">
        <f t="shared" si="28"/>
        <v>4053</v>
      </c>
      <c r="P84" s="187">
        <f t="shared" si="28"/>
        <v>43582</v>
      </c>
      <c r="Q84" s="185">
        <f t="shared" si="28"/>
        <v>3227</v>
      </c>
      <c r="R84" s="185">
        <f t="shared" si="28"/>
        <v>3091</v>
      </c>
      <c r="S84" s="185">
        <f t="shared" si="28"/>
        <v>3892</v>
      </c>
      <c r="T84" s="185">
        <f t="shared" si="28"/>
        <v>3718</v>
      </c>
      <c r="U84" s="185">
        <f t="shared" si="28"/>
        <v>3775</v>
      </c>
      <c r="V84" s="185">
        <f t="shared" si="28"/>
        <v>3671</v>
      </c>
      <c r="W84" s="185">
        <f t="shared" si="28"/>
        <v>3670</v>
      </c>
      <c r="X84" s="185">
        <f t="shared" si="28"/>
        <v>3878</v>
      </c>
      <c r="Y84" s="185">
        <f t="shared" si="28"/>
        <v>3965</v>
      </c>
      <c r="Z84" s="185">
        <f t="shared" si="28"/>
        <v>3912</v>
      </c>
      <c r="AA84" s="185">
        <f t="shared" si="28"/>
        <v>3770</v>
      </c>
      <c r="AB84" s="185">
        <f t="shared" si="28"/>
        <v>4200</v>
      </c>
      <c r="AC84" s="187">
        <f t="shared" si="28"/>
        <v>44769</v>
      </c>
      <c r="AD84" s="185">
        <f t="shared" si="28"/>
        <v>3701</v>
      </c>
      <c r="AE84" s="185">
        <f t="shared" si="28"/>
        <v>3490</v>
      </c>
      <c r="AF84" s="185">
        <f t="shared" si="28"/>
        <v>3812</v>
      </c>
      <c r="AG84" s="185">
        <f t="shared" si="28"/>
        <v>3636</v>
      </c>
      <c r="AH84" s="185">
        <f t="shared" si="28"/>
        <v>3952</v>
      </c>
      <c r="AI84" s="185">
        <f t="shared" si="28"/>
        <v>3859</v>
      </c>
      <c r="AJ84" s="185">
        <f t="shared" ref="AJ84:BM84" si="29">SUM(AJ85:AJ115)</f>
        <v>3276</v>
      </c>
      <c r="AK84" s="185">
        <f t="shared" si="29"/>
        <v>3594</v>
      </c>
      <c r="AL84" s="185">
        <f t="shared" si="29"/>
        <v>3465</v>
      </c>
      <c r="AM84" s="185">
        <f t="shared" si="29"/>
        <v>3328</v>
      </c>
      <c r="AN84" s="185">
        <f t="shared" si="29"/>
        <v>3416</v>
      </c>
      <c r="AO84" s="185">
        <f t="shared" si="29"/>
        <v>3718</v>
      </c>
      <c r="AP84" s="202">
        <f t="shared" si="29"/>
        <v>3198</v>
      </c>
      <c r="AQ84" s="185">
        <f t="shared" si="29"/>
        <v>3105</v>
      </c>
      <c r="AR84" s="185">
        <f t="shared" si="29"/>
        <v>3629</v>
      </c>
      <c r="AS84" s="185">
        <f t="shared" si="29"/>
        <v>3173</v>
      </c>
      <c r="AT84" s="185">
        <f t="shared" si="29"/>
        <v>3947</v>
      </c>
      <c r="AU84" s="185">
        <f t="shared" si="29"/>
        <v>3373</v>
      </c>
      <c r="AV84" s="185">
        <f t="shared" si="29"/>
        <v>3905</v>
      </c>
      <c r="AW84" s="185">
        <f t="shared" si="29"/>
        <v>3882</v>
      </c>
      <c r="AX84" s="185">
        <f t="shared" si="29"/>
        <v>3589</v>
      </c>
      <c r="AY84" s="185">
        <f t="shared" si="29"/>
        <v>4210</v>
      </c>
      <c r="AZ84" s="185">
        <f t="shared" si="29"/>
        <v>3705</v>
      </c>
      <c r="BA84" s="473">
        <f t="shared" si="29"/>
        <v>3753</v>
      </c>
      <c r="BB84" s="185">
        <f t="shared" si="29"/>
        <v>3586</v>
      </c>
      <c r="BC84" s="185">
        <f t="shared" si="29"/>
        <v>3269</v>
      </c>
      <c r="BD84" s="185">
        <f t="shared" si="29"/>
        <v>3682</v>
      </c>
      <c r="BE84" s="185">
        <f t="shared" si="29"/>
        <v>4133</v>
      </c>
      <c r="BF84" s="185">
        <f t="shared" si="29"/>
        <v>4368</v>
      </c>
      <c r="BG84" s="185">
        <f t="shared" si="29"/>
        <v>4063</v>
      </c>
      <c r="BH84" s="185">
        <f t="shared" si="29"/>
        <v>4880</v>
      </c>
      <c r="BI84" s="185">
        <f t="shared" si="29"/>
        <v>4324</v>
      </c>
      <c r="BJ84" s="185">
        <f t="shared" si="29"/>
        <v>4329</v>
      </c>
      <c r="BK84" s="185">
        <f t="shared" si="29"/>
        <v>4810</v>
      </c>
      <c r="BL84" s="185">
        <f t="shared" si="29"/>
        <v>4654</v>
      </c>
      <c r="BM84" s="185">
        <f t="shared" si="29"/>
        <v>5235</v>
      </c>
      <c r="BN84" s="187">
        <f t="shared" si="21"/>
        <v>51333</v>
      </c>
      <c r="BO84" s="185">
        <f t="shared" ref="BO84:CF84" si="30">SUM(BO85:BO115)</f>
        <v>4705</v>
      </c>
      <c r="BP84" s="185">
        <f t="shared" si="30"/>
        <v>4482</v>
      </c>
      <c r="BQ84" s="185">
        <f t="shared" si="30"/>
        <v>4558</v>
      </c>
      <c r="BR84" s="185">
        <f t="shared" si="30"/>
        <v>4826</v>
      </c>
      <c r="BS84" s="185">
        <f t="shared" si="30"/>
        <v>4991</v>
      </c>
      <c r="BT84" s="185">
        <f t="shared" si="30"/>
        <v>4665</v>
      </c>
      <c r="BU84" s="185">
        <f t="shared" si="30"/>
        <v>5240</v>
      </c>
      <c r="BV84" s="185">
        <f t="shared" si="30"/>
        <v>4760</v>
      </c>
      <c r="BW84" s="185">
        <f t="shared" si="30"/>
        <v>5071</v>
      </c>
      <c r="BX84" s="185">
        <f t="shared" si="30"/>
        <v>5560</v>
      </c>
      <c r="BY84" s="185">
        <f t="shared" si="30"/>
        <v>4672</v>
      </c>
      <c r="BZ84" s="185">
        <f t="shared" si="30"/>
        <v>6443</v>
      </c>
      <c r="CA84" s="202">
        <f t="shared" si="30"/>
        <v>5381</v>
      </c>
      <c r="CB84" s="185">
        <f t="shared" si="30"/>
        <v>4808</v>
      </c>
      <c r="CC84" s="185">
        <f t="shared" si="30"/>
        <v>5836</v>
      </c>
      <c r="CD84" s="185">
        <f t="shared" si="30"/>
        <v>5939</v>
      </c>
      <c r="CE84" s="185">
        <f t="shared" si="30"/>
        <v>5625</v>
      </c>
      <c r="CF84" s="473">
        <f t="shared" si="30"/>
        <v>6081</v>
      </c>
      <c r="CG84" s="401">
        <f t="shared" si="22"/>
        <v>23101</v>
      </c>
      <c r="CH84" s="401">
        <f t="shared" si="23"/>
        <v>28227</v>
      </c>
      <c r="CI84" s="412">
        <f t="shared" si="24"/>
        <v>33670</v>
      </c>
      <c r="CJ84" s="201">
        <f t="shared" si="12"/>
        <v>19.282956035001941</v>
      </c>
      <c r="CK84" s="257"/>
      <c r="CL84" s="260"/>
      <c r="CM84" s="301"/>
      <c r="CN84" s="261"/>
      <c r="CO84" s="261"/>
      <c r="CP84" s="229"/>
      <c r="CQ84" s="243"/>
      <c r="CR84" s="243"/>
      <c r="CS84" s="229"/>
      <c r="CT84" s="229"/>
      <c r="CU84" s="229"/>
      <c r="CV84" s="229"/>
      <c r="CW84" s="229"/>
      <c r="CX84" s="229"/>
      <c r="CY84" s="229"/>
      <c r="CZ84" s="229"/>
      <c r="DA84" s="229"/>
      <c r="DB84" s="229"/>
      <c r="DC84" s="229"/>
      <c r="DD84" s="229"/>
      <c r="DE84" s="229"/>
      <c r="DF84" s="229"/>
      <c r="DG84" s="229"/>
    </row>
    <row r="85" spans="1:111" ht="20.100000000000001" customHeight="1" x14ac:dyDescent="0.25">
      <c r="B85" s="189" t="s">
        <v>8</v>
      </c>
      <c r="C85" s="142" t="s">
        <v>132</v>
      </c>
      <c r="D85" s="191">
        <v>1367</v>
      </c>
      <c r="E85" s="192">
        <v>1156</v>
      </c>
      <c r="F85" s="192">
        <v>1276</v>
      </c>
      <c r="G85" s="192">
        <v>1220</v>
      </c>
      <c r="H85" s="192">
        <v>1280</v>
      </c>
      <c r="I85" s="192">
        <v>1226</v>
      </c>
      <c r="J85" s="192">
        <v>1283</v>
      </c>
      <c r="K85" s="192">
        <v>1145</v>
      </c>
      <c r="L85" s="192">
        <v>1363</v>
      </c>
      <c r="M85" s="192">
        <v>1416</v>
      </c>
      <c r="N85" s="192">
        <v>1345</v>
      </c>
      <c r="O85" s="192">
        <v>1457</v>
      </c>
      <c r="P85" s="193">
        <f t="shared" ref="P85:P92" si="31">SUM(D85:O85)</f>
        <v>15534</v>
      </c>
      <c r="Q85" s="192">
        <v>1212</v>
      </c>
      <c r="R85" s="192">
        <v>1148</v>
      </c>
      <c r="S85" s="192">
        <v>1481</v>
      </c>
      <c r="T85" s="192">
        <v>1396</v>
      </c>
      <c r="U85" s="192">
        <v>1409</v>
      </c>
      <c r="V85" s="192">
        <v>1370</v>
      </c>
      <c r="W85" s="192">
        <v>1474</v>
      </c>
      <c r="X85" s="192">
        <v>1524</v>
      </c>
      <c r="Y85" s="192">
        <v>1521</v>
      </c>
      <c r="Z85" s="192">
        <v>1548</v>
      </c>
      <c r="AA85" s="192">
        <v>1481</v>
      </c>
      <c r="AB85" s="192">
        <v>1582</v>
      </c>
      <c r="AC85" s="193">
        <f t="shared" ref="AC85:AC92" si="32">SUM(Q85:AB85)</f>
        <v>17146</v>
      </c>
      <c r="AD85" s="192">
        <v>1458</v>
      </c>
      <c r="AE85" s="192">
        <v>1514</v>
      </c>
      <c r="AF85" s="192">
        <v>1632</v>
      </c>
      <c r="AG85" s="192">
        <v>1386</v>
      </c>
      <c r="AH85" s="192">
        <v>1590</v>
      </c>
      <c r="AI85" s="192">
        <v>1450</v>
      </c>
      <c r="AJ85" s="192">
        <v>1208</v>
      </c>
      <c r="AK85" s="192">
        <v>1265</v>
      </c>
      <c r="AL85" s="192">
        <v>1187</v>
      </c>
      <c r="AM85" s="276">
        <v>1127</v>
      </c>
      <c r="AN85" s="276">
        <v>1134</v>
      </c>
      <c r="AO85" s="276">
        <v>1255</v>
      </c>
      <c r="AP85" s="154">
        <v>1038</v>
      </c>
      <c r="AQ85" s="101">
        <v>875</v>
      </c>
      <c r="AR85" s="101">
        <v>1014</v>
      </c>
      <c r="AS85" s="101">
        <v>836</v>
      </c>
      <c r="AT85" s="101">
        <v>1009</v>
      </c>
      <c r="AU85" s="101">
        <v>892</v>
      </c>
      <c r="AV85" s="101">
        <v>1003</v>
      </c>
      <c r="AW85" s="101">
        <v>983</v>
      </c>
      <c r="AX85" s="101">
        <v>888</v>
      </c>
      <c r="AY85" s="101">
        <v>1055</v>
      </c>
      <c r="AZ85" s="101">
        <v>897</v>
      </c>
      <c r="BA85" s="101">
        <v>836</v>
      </c>
      <c r="BB85" s="154">
        <v>743</v>
      </c>
      <c r="BC85" s="101">
        <v>786</v>
      </c>
      <c r="BD85" s="101">
        <v>850</v>
      </c>
      <c r="BE85" s="101">
        <v>934</v>
      </c>
      <c r="BF85" s="101">
        <v>1037</v>
      </c>
      <c r="BG85" s="101">
        <v>931</v>
      </c>
      <c r="BH85" s="101">
        <v>1055</v>
      </c>
      <c r="BI85" s="101">
        <v>870</v>
      </c>
      <c r="BJ85" s="101">
        <v>812</v>
      </c>
      <c r="BK85" s="101">
        <v>836</v>
      </c>
      <c r="BL85" s="101">
        <v>841</v>
      </c>
      <c r="BM85" s="101">
        <v>949</v>
      </c>
      <c r="BN85" s="495">
        <f t="shared" ref="BN85:BN108" si="33">SUM(BB85:BM85)</f>
        <v>10644</v>
      </c>
      <c r="BO85" s="35">
        <v>891</v>
      </c>
      <c r="BP85" s="35">
        <v>827</v>
      </c>
      <c r="BQ85" s="35">
        <v>852</v>
      </c>
      <c r="BR85" s="35">
        <v>996</v>
      </c>
      <c r="BS85" s="35">
        <v>965</v>
      </c>
      <c r="BT85" s="35">
        <v>978</v>
      </c>
      <c r="BU85" s="35">
        <v>1113</v>
      </c>
      <c r="BV85" s="35">
        <v>927</v>
      </c>
      <c r="BW85" s="35">
        <v>239</v>
      </c>
      <c r="BX85" s="35">
        <v>22</v>
      </c>
      <c r="BY85" s="35">
        <v>8</v>
      </c>
      <c r="BZ85" s="35">
        <v>13</v>
      </c>
      <c r="CA85" s="154">
        <v>15</v>
      </c>
      <c r="CB85" s="101">
        <v>14</v>
      </c>
      <c r="CC85" s="101">
        <v>26</v>
      </c>
      <c r="CD85" s="101">
        <v>22</v>
      </c>
      <c r="CE85" s="101">
        <v>23</v>
      </c>
      <c r="CF85" s="270">
        <v>17</v>
      </c>
      <c r="CG85" s="401">
        <f t="shared" si="22"/>
        <v>5281</v>
      </c>
      <c r="CH85" s="401">
        <f t="shared" si="23"/>
        <v>5509</v>
      </c>
      <c r="CI85" s="27">
        <f t="shared" si="24"/>
        <v>117</v>
      </c>
      <c r="CJ85" s="402">
        <f t="shared" si="12"/>
        <v>-97.876202577600296</v>
      </c>
      <c r="CL85" s="295"/>
      <c r="CM85" s="301"/>
    </row>
    <row r="86" spans="1:111" ht="20.100000000000001" customHeight="1" x14ac:dyDescent="0.25">
      <c r="B86" s="189" t="s">
        <v>9</v>
      </c>
      <c r="C86" s="190" t="s">
        <v>10</v>
      </c>
      <c r="D86" s="194">
        <v>70</v>
      </c>
      <c r="E86" s="195">
        <v>64</v>
      </c>
      <c r="F86" s="195">
        <v>88</v>
      </c>
      <c r="G86" s="195">
        <v>68</v>
      </c>
      <c r="H86" s="195">
        <v>60</v>
      </c>
      <c r="I86" s="195">
        <v>63</v>
      </c>
      <c r="J86" s="195">
        <v>57</v>
      </c>
      <c r="K86" s="195">
        <v>41</v>
      </c>
      <c r="L86" s="195">
        <v>42</v>
      </c>
      <c r="M86" s="195">
        <v>48</v>
      </c>
      <c r="N86" s="195">
        <v>55</v>
      </c>
      <c r="O86" s="195">
        <v>48</v>
      </c>
      <c r="P86" s="186">
        <f t="shared" si="31"/>
        <v>704</v>
      </c>
      <c r="Q86" s="196">
        <v>37</v>
      </c>
      <c r="R86" s="196">
        <v>36</v>
      </c>
      <c r="S86" s="196">
        <v>50</v>
      </c>
      <c r="T86" s="196">
        <v>57</v>
      </c>
      <c r="U86" s="196">
        <v>52</v>
      </c>
      <c r="V86" s="196">
        <v>65</v>
      </c>
      <c r="W86" s="196">
        <v>53</v>
      </c>
      <c r="X86" s="196">
        <v>59</v>
      </c>
      <c r="Y86" s="196">
        <v>65</v>
      </c>
      <c r="Z86" s="196">
        <v>61</v>
      </c>
      <c r="AA86" s="197">
        <v>68</v>
      </c>
      <c r="AB86" s="197">
        <v>68</v>
      </c>
      <c r="AC86" s="186">
        <f t="shared" si="32"/>
        <v>671</v>
      </c>
      <c r="AD86" s="197">
        <v>69</v>
      </c>
      <c r="AE86" s="197">
        <v>72</v>
      </c>
      <c r="AF86" s="197">
        <v>85</v>
      </c>
      <c r="AG86" s="197">
        <v>84</v>
      </c>
      <c r="AH86" s="197">
        <v>92</v>
      </c>
      <c r="AI86" s="197">
        <v>92</v>
      </c>
      <c r="AJ86" s="197">
        <v>86</v>
      </c>
      <c r="AK86" s="197">
        <v>97</v>
      </c>
      <c r="AL86" s="197">
        <v>79</v>
      </c>
      <c r="AM86" s="269">
        <v>81</v>
      </c>
      <c r="AN86" s="269">
        <v>92</v>
      </c>
      <c r="AO86" s="269">
        <v>82</v>
      </c>
      <c r="AP86" s="154">
        <v>79</v>
      </c>
      <c r="AQ86" s="101">
        <v>81</v>
      </c>
      <c r="AR86" s="101">
        <v>69</v>
      </c>
      <c r="AS86" s="101">
        <v>82</v>
      </c>
      <c r="AT86" s="101">
        <v>95</v>
      </c>
      <c r="AU86" s="101">
        <v>67</v>
      </c>
      <c r="AV86" s="101">
        <v>90</v>
      </c>
      <c r="AW86" s="101">
        <v>101</v>
      </c>
      <c r="AX86" s="101">
        <v>86</v>
      </c>
      <c r="AY86" s="101">
        <v>108</v>
      </c>
      <c r="AZ86" s="101">
        <v>86</v>
      </c>
      <c r="BA86" s="101">
        <v>83</v>
      </c>
      <c r="BB86" s="154">
        <v>85</v>
      </c>
      <c r="BC86" s="101">
        <v>68</v>
      </c>
      <c r="BD86" s="101">
        <v>73</v>
      </c>
      <c r="BE86" s="101">
        <v>85</v>
      </c>
      <c r="BF86" s="101">
        <v>89</v>
      </c>
      <c r="BG86" s="101">
        <v>97</v>
      </c>
      <c r="BH86" s="101">
        <v>87</v>
      </c>
      <c r="BI86" s="101">
        <v>106</v>
      </c>
      <c r="BJ86" s="101">
        <v>111</v>
      </c>
      <c r="BK86" s="101">
        <v>117</v>
      </c>
      <c r="BL86" s="101">
        <v>101</v>
      </c>
      <c r="BM86" s="101">
        <v>87</v>
      </c>
      <c r="BN86" s="495">
        <f t="shared" si="33"/>
        <v>1106</v>
      </c>
      <c r="BO86" s="101">
        <v>104</v>
      </c>
      <c r="BP86" s="101">
        <v>93</v>
      </c>
      <c r="BQ86" s="101">
        <v>82</v>
      </c>
      <c r="BR86" s="101">
        <v>95</v>
      </c>
      <c r="BS86" s="101">
        <v>94</v>
      </c>
      <c r="BT86" s="101">
        <v>91</v>
      </c>
      <c r="BU86" s="101">
        <v>92</v>
      </c>
      <c r="BV86" s="101">
        <v>95</v>
      </c>
      <c r="BW86" s="101">
        <v>93</v>
      </c>
      <c r="BX86" s="101">
        <v>100</v>
      </c>
      <c r="BY86" s="101">
        <v>81</v>
      </c>
      <c r="BZ86" s="101">
        <v>91</v>
      </c>
      <c r="CA86" s="154">
        <v>80</v>
      </c>
      <c r="CB86" s="101">
        <v>85</v>
      </c>
      <c r="CC86" s="101">
        <v>105</v>
      </c>
      <c r="CD86" s="101">
        <v>103</v>
      </c>
      <c r="CE86" s="101">
        <v>94</v>
      </c>
      <c r="CF86" s="270">
        <v>103</v>
      </c>
      <c r="CG86" s="403">
        <f t="shared" si="22"/>
        <v>497</v>
      </c>
      <c r="CH86" s="403">
        <f t="shared" si="23"/>
        <v>559</v>
      </c>
      <c r="CI86" s="27">
        <f t="shared" si="24"/>
        <v>570</v>
      </c>
      <c r="CJ86" s="404">
        <f t="shared" si="12"/>
        <v>1.9677996422182487</v>
      </c>
      <c r="CL86" s="295"/>
      <c r="CM86" s="301"/>
    </row>
    <row r="87" spans="1:111" ht="20.100000000000001" customHeight="1" x14ac:dyDescent="0.25">
      <c r="B87" s="189" t="s">
        <v>11</v>
      </c>
      <c r="C87" s="190" t="s">
        <v>12</v>
      </c>
      <c r="D87" s="194">
        <v>84</v>
      </c>
      <c r="E87" s="195">
        <v>72</v>
      </c>
      <c r="F87" s="195">
        <v>92</v>
      </c>
      <c r="G87" s="195">
        <v>71</v>
      </c>
      <c r="H87" s="195">
        <v>74</v>
      </c>
      <c r="I87" s="195">
        <v>69</v>
      </c>
      <c r="J87" s="195">
        <v>74</v>
      </c>
      <c r="K87" s="195">
        <v>40</v>
      </c>
      <c r="L87" s="195">
        <v>45</v>
      </c>
      <c r="M87" s="195">
        <v>41</v>
      </c>
      <c r="N87" s="195">
        <v>52</v>
      </c>
      <c r="O87" s="195">
        <v>53</v>
      </c>
      <c r="P87" s="186">
        <f t="shared" si="31"/>
        <v>767</v>
      </c>
      <c r="Q87" s="196">
        <v>29</v>
      </c>
      <c r="R87" s="196">
        <v>30</v>
      </c>
      <c r="S87" s="196">
        <v>48</v>
      </c>
      <c r="T87" s="196">
        <v>54</v>
      </c>
      <c r="U87" s="196">
        <v>50</v>
      </c>
      <c r="V87" s="196">
        <v>51</v>
      </c>
      <c r="W87" s="196">
        <v>54</v>
      </c>
      <c r="X87" s="196">
        <v>60</v>
      </c>
      <c r="Y87" s="196">
        <v>64</v>
      </c>
      <c r="Z87" s="196">
        <v>73</v>
      </c>
      <c r="AA87" s="197">
        <v>76</v>
      </c>
      <c r="AB87" s="197">
        <v>71</v>
      </c>
      <c r="AC87" s="186">
        <f t="shared" si="32"/>
        <v>660</v>
      </c>
      <c r="AD87" s="197">
        <v>62</v>
      </c>
      <c r="AE87" s="197">
        <v>64</v>
      </c>
      <c r="AF87" s="197">
        <v>90</v>
      </c>
      <c r="AG87" s="197">
        <v>89</v>
      </c>
      <c r="AH87" s="197">
        <v>90</v>
      </c>
      <c r="AI87" s="197">
        <v>83</v>
      </c>
      <c r="AJ87" s="197">
        <v>87</v>
      </c>
      <c r="AK87" s="197">
        <v>80</v>
      </c>
      <c r="AL87" s="197">
        <v>77</v>
      </c>
      <c r="AM87" s="269">
        <v>88</v>
      </c>
      <c r="AN87" s="269">
        <v>76</v>
      </c>
      <c r="AO87" s="269">
        <v>94</v>
      </c>
      <c r="AP87" s="154">
        <v>84</v>
      </c>
      <c r="AQ87" s="101">
        <v>78</v>
      </c>
      <c r="AR87" s="101">
        <v>106</v>
      </c>
      <c r="AS87" s="101">
        <v>67</v>
      </c>
      <c r="AT87" s="101">
        <v>102</v>
      </c>
      <c r="AU87" s="101">
        <v>102</v>
      </c>
      <c r="AV87" s="101">
        <v>90</v>
      </c>
      <c r="AW87" s="101">
        <v>109</v>
      </c>
      <c r="AX87" s="101">
        <v>80</v>
      </c>
      <c r="AY87" s="101">
        <v>94</v>
      </c>
      <c r="AZ87" s="101">
        <v>88</v>
      </c>
      <c r="BA87" s="101">
        <v>92</v>
      </c>
      <c r="BB87" s="154">
        <v>81</v>
      </c>
      <c r="BC87" s="101">
        <v>68</v>
      </c>
      <c r="BD87" s="101">
        <v>94</v>
      </c>
      <c r="BE87" s="101">
        <v>117</v>
      </c>
      <c r="BF87" s="101">
        <v>93</v>
      </c>
      <c r="BG87" s="101">
        <v>96</v>
      </c>
      <c r="BH87" s="101">
        <v>119</v>
      </c>
      <c r="BI87" s="101">
        <v>110</v>
      </c>
      <c r="BJ87" s="101">
        <v>106</v>
      </c>
      <c r="BK87" s="101">
        <v>112</v>
      </c>
      <c r="BL87" s="101">
        <v>90</v>
      </c>
      <c r="BM87" s="101">
        <v>96</v>
      </c>
      <c r="BN87" s="495">
        <f t="shared" si="33"/>
        <v>1182</v>
      </c>
      <c r="BO87" s="101">
        <v>102</v>
      </c>
      <c r="BP87" s="101">
        <v>93</v>
      </c>
      <c r="BQ87" s="101">
        <v>91</v>
      </c>
      <c r="BR87" s="101">
        <v>104</v>
      </c>
      <c r="BS87" s="101">
        <v>103</v>
      </c>
      <c r="BT87" s="101">
        <v>82</v>
      </c>
      <c r="BU87" s="101">
        <v>115</v>
      </c>
      <c r="BV87" s="101">
        <v>98</v>
      </c>
      <c r="BW87" s="101">
        <v>111</v>
      </c>
      <c r="BX87" s="101">
        <v>107</v>
      </c>
      <c r="BY87" s="101">
        <v>98</v>
      </c>
      <c r="BZ87" s="101">
        <v>109</v>
      </c>
      <c r="CA87" s="154">
        <v>103</v>
      </c>
      <c r="CB87" s="101">
        <v>88</v>
      </c>
      <c r="CC87" s="101">
        <v>112</v>
      </c>
      <c r="CD87" s="101">
        <v>109</v>
      </c>
      <c r="CE87" s="101">
        <v>105</v>
      </c>
      <c r="CF87" s="270">
        <v>118</v>
      </c>
      <c r="CG87" s="403">
        <f t="shared" si="22"/>
        <v>549</v>
      </c>
      <c r="CH87" s="403">
        <f t="shared" si="23"/>
        <v>575</v>
      </c>
      <c r="CI87" s="27">
        <f t="shared" si="24"/>
        <v>635</v>
      </c>
      <c r="CJ87" s="404">
        <f t="shared" si="12"/>
        <v>10.434782608695659</v>
      </c>
      <c r="CK87" s="259"/>
      <c r="CL87" s="297"/>
      <c r="CM87" s="301"/>
    </row>
    <row r="88" spans="1:111" ht="20.100000000000001" customHeight="1" x14ac:dyDescent="0.25">
      <c r="B88" s="189" t="s">
        <v>13</v>
      </c>
      <c r="C88" s="143" t="s">
        <v>135</v>
      </c>
      <c r="D88" s="194">
        <v>261</v>
      </c>
      <c r="E88" s="195">
        <v>193</v>
      </c>
      <c r="F88" s="195">
        <v>244</v>
      </c>
      <c r="G88" s="195">
        <v>255</v>
      </c>
      <c r="H88" s="195">
        <v>211</v>
      </c>
      <c r="I88" s="195">
        <v>238</v>
      </c>
      <c r="J88" s="195">
        <v>319</v>
      </c>
      <c r="K88" s="195">
        <v>265</v>
      </c>
      <c r="L88" s="195">
        <v>282</v>
      </c>
      <c r="M88" s="195">
        <v>287</v>
      </c>
      <c r="N88" s="195">
        <v>306</v>
      </c>
      <c r="O88" s="195">
        <v>291</v>
      </c>
      <c r="P88" s="186">
        <f t="shared" si="31"/>
        <v>3152</v>
      </c>
      <c r="Q88" s="196">
        <v>305</v>
      </c>
      <c r="R88" s="196">
        <v>236</v>
      </c>
      <c r="S88" s="196">
        <v>279</v>
      </c>
      <c r="T88" s="196">
        <v>297</v>
      </c>
      <c r="U88" s="196">
        <v>253</v>
      </c>
      <c r="V88" s="196">
        <v>273</v>
      </c>
      <c r="W88" s="196">
        <v>286</v>
      </c>
      <c r="X88" s="196">
        <v>327</v>
      </c>
      <c r="Y88" s="196">
        <v>276</v>
      </c>
      <c r="Z88" s="196">
        <v>258</v>
      </c>
      <c r="AA88" s="197">
        <v>293</v>
      </c>
      <c r="AB88" s="197">
        <v>315</v>
      </c>
      <c r="AC88" s="186">
        <f t="shared" si="32"/>
        <v>3398</v>
      </c>
      <c r="AD88" s="197">
        <v>343</v>
      </c>
      <c r="AE88" s="197">
        <v>117</v>
      </c>
      <c r="AF88" s="197">
        <v>140</v>
      </c>
      <c r="AG88" s="197">
        <v>120</v>
      </c>
      <c r="AH88" s="197">
        <v>115</v>
      </c>
      <c r="AI88" s="278">
        <v>106</v>
      </c>
      <c r="AJ88" s="278">
        <v>115</v>
      </c>
      <c r="AK88" s="278">
        <v>118</v>
      </c>
      <c r="AL88" s="278">
        <v>120</v>
      </c>
      <c r="AM88" s="269">
        <v>110</v>
      </c>
      <c r="AN88" s="269">
        <v>110</v>
      </c>
      <c r="AO88" s="269">
        <v>106</v>
      </c>
      <c r="AP88" s="154">
        <v>116</v>
      </c>
      <c r="AQ88" s="101">
        <v>103</v>
      </c>
      <c r="AR88" s="101">
        <v>116</v>
      </c>
      <c r="AS88" s="101">
        <v>103</v>
      </c>
      <c r="AT88" s="101">
        <v>124</v>
      </c>
      <c r="AU88" s="101">
        <v>99</v>
      </c>
      <c r="AV88" s="101">
        <v>115</v>
      </c>
      <c r="AW88" s="101">
        <v>120</v>
      </c>
      <c r="AX88" s="101">
        <v>108</v>
      </c>
      <c r="AY88" s="101">
        <v>127</v>
      </c>
      <c r="AZ88" s="101">
        <v>103</v>
      </c>
      <c r="BA88" s="101">
        <v>102</v>
      </c>
      <c r="BB88" s="154">
        <v>114</v>
      </c>
      <c r="BC88" s="101">
        <v>24</v>
      </c>
      <c r="BD88" s="101">
        <v>20</v>
      </c>
      <c r="BE88" s="101">
        <v>22</v>
      </c>
      <c r="BF88" s="101">
        <v>21</v>
      </c>
      <c r="BG88" s="101">
        <v>19</v>
      </c>
      <c r="BH88" s="101">
        <v>22</v>
      </c>
      <c r="BI88" s="101">
        <v>19</v>
      </c>
      <c r="BJ88" s="101">
        <v>21</v>
      </c>
      <c r="BK88" s="101">
        <v>23</v>
      </c>
      <c r="BL88" s="101">
        <v>21</v>
      </c>
      <c r="BM88" s="101">
        <v>22</v>
      </c>
      <c r="BN88" s="495">
        <f t="shared" si="33"/>
        <v>348</v>
      </c>
      <c r="BO88" s="101">
        <v>21</v>
      </c>
      <c r="BP88" s="101">
        <v>20</v>
      </c>
      <c r="BQ88" s="101">
        <v>19</v>
      </c>
      <c r="BR88" s="101">
        <v>21</v>
      </c>
      <c r="BS88" s="101">
        <v>19</v>
      </c>
      <c r="BT88" s="101">
        <v>20</v>
      </c>
      <c r="BU88" s="101">
        <v>22</v>
      </c>
      <c r="BV88" s="101">
        <v>20</v>
      </c>
      <c r="BW88" s="101">
        <v>22</v>
      </c>
      <c r="BX88" s="101">
        <v>22</v>
      </c>
      <c r="BY88" s="101">
        <v>19</v>
      </c>
      <c r="BZ88" s="101">
        <v>22</v>
      </c>
      <c r="CA88" s="154">
        <v>19</v>
      </c>
      <c r="CB88" s="101">
        <v>18</v>
      </c>
      <c r="CC88" s="101">
        <v>22</v>
      </c>
      <c r="CD88" s="101">
        <v>21</v>
      </c>
      <c r="CE88" s="101">
        <v>20</v>
      </c>
      <c r="CF88" s="270">
        <v>21</v>
      </c>
      <c r="CG88" s="403">
        <f t="shared" si="22"/>
        <v>220</v>
      </c>
      <c r="CH88" s="403">
        <f t="shared" si="23"/>
        <v>120</v>
      </c>
      <c r="CI88" s="27">
        <f t="shared" si="24"/>
        <v>121</v>
      </c>
      <c r="CJ88" s="404">
        <f t="shared" si="12"/>
        <v>0.83333333333333037</v>
      </c>
      <c r="CK88" s="296"/>
      <c r="CL88" s="296"/>
      <c r="CM88" s="301"/>
    </row>
    <row r="89" spans="1:111" ht="20.100000000000001" customHeight="1" x14ac:dyDescent="0.25">
      <c r="B89" s="189" t="s">
        <v>14</v>
      </c>
      <c r="C89" s="143" t="s">
        <v>136</v>
      </c>
      <c r="D89" s="194">
        <v>0</v>
      </c>
      <c r="E89" s="195">
        <v>0</v>
      </c>
      <c r="F89" s="195">
        <v>0</v>
      </c>
      <c r="G89" s="195">
        <v>0</v>
      </c>
      <c r="H89" s="195">
        <v>0</v>
      </c>
      <c r="I89" s="195">
        <v>3</v>
      </c>
      <c r="J89" s="195">
        <v>21</v>
      </c>
      <c r="K89" s="195">
        <v>29</v>
      </c>
      <c r="L89" s="195">
        <v>44</v>
      </c>
      <c r="M89" s="195">
        <v>44</v>
      </c>
      <c r="N89" s="195">
        <v>40</v>
      </c>
      <c r="O89" s="195">
        <v>41</v>
      </c>
      <c r="P89" s="186">
        <f t="shared" si="31"/>
        <v>222</v>
      </c>
      <c r="Q89" s="196">
        <v>38</v>
      </c>
      <c r="R89" s="196">
        <v>36</v>
      </c>
      <c r="S89" s="196">
        <v>46</v>
      </c>
      <c r="T89" s="196">
        <v>42</v>
      </c>
      <c r="U89" s="196">
        <v>43</v>
      </c>
      <c r="V89" s="196">
        <v>40</v>
      </c>
      <c r="W89" s="196">
        <v>42</v>
      </c>
      <c r="X89" s="196">
        <v>42</v>
      </c>
      <c r="Y89" s="196">
        <v>43</v>
      </c>
      <c r="Z89" s="196">
        <v>43</v>
      </c>
      <c r="AA89" s="197">
        <v>42</v>
      </c>
      <c r="AB89" s="197">
        <v>43</v>
      </c>
      <c r="AC89" s="186">
        <f t="shared" si="32"/>
        <v>500</v>
      </c>
      <c r="AD89" s="197">
        <v>42</v>
      </c>
      <c r="AE89" s="197">
        <v>40</v>
      </c>
      <c r="AF89" s="197">
        <v>42</v>
      </c>
      <c r="AG89" s="197">
        <v>42</v>
      </c>
      <c r="AH89" s="197">
        <v>42</v>
      </c>
      <c r="AI89" s="197">
        <v>40</v>
      </c>
      <c r="AJ89" s="197">
        <v>22</v>
      </c>
      <c r="AK89" s="197">
        <v>23</v>
      </c>
      <c r="AL89" s="197">
        <v>22</v>
      </c>
      <c r="AM89" s="269">
        <v>21</v>
      </c>
      <c r="AN89" s="269">
        <v>21</v>
      </c>
      <c r="AO89" s="269">
        <v>20</v>
      </c>
      <c r="AP89" s="154">
        <v>21</v>
      </c>
      <c r="AQ89" s="101">
        <v>19</v>
      </c>
      <c r="AR89" s="101">
        <v>22</v>
      </c>
      <c r="AS89" s="101">
        <v>19</v>
      </c>
      <c r="AT89" s="101">
        <v>22</v>
      </c>
      <c r="AU89" s="101">
        <v>19</v>
      </c>
      <c r="AV89" s="101">
        <v>21</v>
      </c>
      <c r="AW89" s="101">
        <v>22</v>
      </c>
      <c r="AX89" s="101">
        <v>20</v>
      </c>
      <c r="AY89" s="101">
        <v>23</v>
      </c>
      <c r="AZ89" s="101">
        <v>20</v>
      </c>
      <c r="BA89" s="101">
        <v>19</v>
      </c>
      <c r="BB89" s="154">
        <v>21</v>
      </c>
      <c r="BC89" s="101">
        <v>18</v>
      </c>
      <c r="BD89" s="101">
        <v>20</v>
      </c>
      <c r="BE89" s="101">
        <v>22</v>
      </c>
      <c r="BF89" s="101">
        <v>21</v>
      </c>
      <c r="BG89" s="101">
        <v>19</v>
      </c>
      <c r="BH89" s="101">
        <v>22</v>
      </c>
      <c r="BI89" s="101">
        <v>21</v>
      </c>
      <c r="BJ89" s="101">
        <v>21</v>
      </c>
      <c r="BK89" s="101">
        <v>23</v>
      </c>
      <c r="BL89" s="101">
        <v>21</v>
      </c>
      <c r="BM89" s="101">
        <v>21</v>
      </c>
      <c r="BN89" s="495">
        <f t="shared" si="33"/>
        <v>250</v>
      </c>
      <c r="BO89" s="101">
        <v>21</v>
      </c>
      <c r="BP89" s="101">
        <v>20</v>
      </c>
      <c r="BQ89" s="101">
        <v>19</v>
      </c>
      <c r="BR89" s="101">
        <v>21</v>
      </c>
      <c r="BS89" s="101">
        <v>21</v>
      </c>
      <c r="BT89" s="101">
        <v>20</v>
      </c>
      <c r="BU89" s="101">
        <v>22</v>
      </c>
      <c r="BV89" s="101">
        <v>20</v>
      </c>
      <c r="BW89" s="101">
        <v>22</v>
      </c>
      <c r="BX89" s="101">
        <v>22</v>
      </c>
      <c r="BY89" s="101">
        <v>19</v>
      </c>
      <c r="BZ89" s="101">
        <v>22</v>
      </c>
      <c r="CA89" s="154">
        <v>20</v>
      </c>
      <c r="CB89" s="101">
        <v>18</v>
      </c>
      <c r="CC89" s="101">
        <v>22</v>
      </c>
      <c r="CD89" s="101">
        <v>21</v>
      </c>
      <c r="CE89" s="101">
        <v>20</v>
      </c>
      <c r="CF89" s="270">
        <v>21</v>
      </c>
      <c r="CG89" s="403">
        <f t="shared" si="22"/>
        <v>121</v>
      </c>
      <c r="CH89" s="403">
        <f t="shared" si="23"/>
        <v>122</v>
      </c>
      <c r="CI89" s="27">
        <f t="shared" si="24"/>
        <v>122</v>
      </c>
      <c r="CJ89" s="404">
        <f t="shared" si="12"/>
        <v>0</v>
      </c>
      <c r="CK89" s="296"/>
      <c r="CL89" s="296"/>
      <c r="CM89" s="301"/>
    </row>
    <row r="90" spans="1:111" ht="20.100000000000001" customHeight="1" x14ac:dyDescent="0.25">
      <c r="B90" s="189" t="s">
        <v>15</v>
      </c>
      <c r="C90" s="190" t="s">
        <v>16</v>
      </c>
      <c r="D90" s="194">
        <v>16</v>
      </c>
      <c r="E90" s="195">
        <v>16</v>
      </c>
      <c r="F90" s="195">
        <v>15</v>
      </c>
      <c r="G90" s="195">
        <v>12</v>
      </c>
      <c r="H90" s="195">
        <v>24</v>
      </c>
      <c r="I90" s="195">
        <v>20</v>
      </c>
      <c r="J90" s="195">
        <v>7</v>
      </c>
      <c r="K90" s="195">
        <v>6</v>
      </c>
      <c r="L90" s="195">
        <v>7</v>
      </c>
      <c r="M90" s="195">
        <v>1</v>
      </c>
      <c r="N90" s="195">
        <v>2</v>
      </c>
      <c r="O90" s="195">
        <v>13</v>
      </c>
      <c r="P90" s="186">
        <f t="shared" si="31"/>
        <v>139</v>
      </c>
      <c r="Q90" s="196">
        <v>3</v>
      </c>
      <c r="R90" s="196">
        <v>2</v>
      </c>
      <c r="S90" s="196">
        <v>17</v>
      </c>
      <c r="T90" s="196">
        <v>29</v>
      </c>
      <c r="U90" s="196">
        <v>21</v>
      </c>
      <c r="V90" s="196">
        <v>2</v>
      </c>
      <c r="W90" s="196">
        <v>2</v>
      </c>
      <c r="X90" s="196"/>
      <c r="Y90" s="196">
        <v>2</v>
      </c>
      <c r="Z90" s="196">
        <v>7</v>
      </c>
      <c r="AA90" s="197">
        <v>11</v>
      </c>
      <c r="AB90" s="197">
        <v>6</v>
      </c>
      <c r="AC90" s="186">
        <f t="shared" si="32"/>
        <v>102</v>
      </c>
      <c r="AD90" s="197">
        <v>2</v>
      </c>
      <c r="AE90" s="197">
        <v>3</v>
      </c>
      <c r="AF90" s="197">
        <v>4</v>
      </c>
      <c r="AG90" s="197">
        <v>2</v>
      </c>
      <c r="AH90" s="197">
        <v>6</v>
      </c>
      <c r="AI90" s="197">
        <v>2</v>
      </c>
      <c r="AJ90" s="197">
        <v>0</v>
      </c>
      <c r="AK90" s="197">
        <v>2</v>
      </c>
      <c r="AL90" s="197">
        <v>1</v>
      </c>
      <c r="AM90" s="197">
        <v>0</v>
      </c>
      <c r="AN90" s="197">
        <v>0</v>
      </c>
      <c r="AO90" s="197">
        <v>2</v>
      </c>
      <c r="AP90" s="154">
        <v>2</v>
      </c>
      <c r="AQ90" s="101">
        <v>3</v>
      </c>
      <c r="AR90" s="101">
        <v>1</v>
      </c>
      <c r="AS90" s="101">
        <v>0</v>
      </c>
      <c r="AT90" s="101">
        <v>0</v>
      </c>
      <c r="AU90" s="101">
        <v>0</v>
      </c>
      <c r="AV90" s="101">
        <v>1</v>
      </c>
      <c r="AW90" s="101">
        <v>0</v>
      </c>
      <c r="AX90" s="101">
        <v>0</v>
      </c>
      <c r="AY90" s="101">
        <v>0</v>
      </c>
      <c r="AZ90" s="101">
        <v>0</v>
      </c>
      <c r="BA90" s="101">
        <v>0</v>
      </c>
      <c r="BB90" s="154">
        <v>0</v>
      </c>
      <c r="BC90" s="101">
        <v>0</v>
      </c>
      <c r="BD90" s="101">
        <v>0</v>
      </c>
      <c r="BE90" s="101">
        <v>0</v>
      </c>
      <c r="BF90" s="101">
        <v>0</v>
      </c>
      <c r="BG90" s="101">
        <v>0</v>
      </c>
      <c r="BH90" s="101">
        <v>2</v>
      </c>
      <c r="BI90" s="101">
        <v>0</v>
      </c>
      <c r="BJ90" s="101">
        <v>0</v>
      </c>
      <c r="BK90" s="101">
        <v>0</v>
      </c>
      <c r="BL90" s="101">
        <v>0</v>
      </c>
      <c r="BM90" s="101">
        <v>1</v>
      </c>
      <c r="BN90" s="495">
        <f t="shared" si="33"/>
        <v>3</v>
      </c>
      <c r="BO90" s="101">
        <v>0</v>
      </c>
      <c r="BP90" s="101">
        <v>0</v>
      </c>
      <c r="BQ90" s="101">
        <v>0</v>
      </c>
      <c r="BR90" s="101">
        <v>0</v>
      </c>
      <c r="BS90" s="101">
        <v>1</v>
      </c>
      <c r="BT90" s="101">
        <v>0</v>
      </c>
      <c r="BU90" s="101">
        <v>2</v>
      </c>
      <c r="BV90" s="101">
        <v>0</v>
      </c>
      <c r="BW90" s="101">
        <v>0</v>
      </c>
      <c r="BX90" s="101">
        <v>3</v>
      </c>
      <c r="BY90" s="101">
        <v>0</v>
      </c>
      <c r="BZ90" s="101">
        <v>0</v>
      </c>
      <c r="CA90" s="154">
        <v>1</v>
      </c>
      <c r="CB90" s="101">
        <v>2</v>
      </c>
      <c r="CC90" s="101">
        <v>1</v>
      </c>
      <c r="CD90" s="101">
        <v>0</v>
      </c>
      <c r="CE90" s="101">
        <v>1</v>
      </c>
      <c r="CF90" s="270"/>
      <c r="CG90" s="403">
        <f t="shared" si="22"/>
        <v>0</v>
      </c>
      <c r="CH90" s="403">
        <f t="shared" si="23"/>
        <v>1</v>
      </c>
      <c r="CI90" s="27">
        <f t="shared" si="24"/>
        <v>5</v>
      </c>
      <c r="CJ90" s="404">
        <f t="shared" si="12"/>
        <v>400</v>
      </c>
      <c r="CK90" s="296"/>
      <c r="CL90" s="296"/>
      <c r="CM90" s="301"/>
    </row>
    <row r="91" spans="1:111" ht="20.100000000000001" customHeight="1" x14ac:dyDescent="0.25">
      <c r="B91" s="189" t="s">
        <v>19</v>
      </c>
      <c r="C91" s="190" t="s">
        <v>20</v>
      </c>
      <c r="D91" s="194">
        <v>257</v>
      </c>
      <c r="E91" s="195">
        <v>212</v>
      </c>
      <c r="F91" s="195">
        <v>236</v>
      </c>
      <c r="G91" s="195">
        <v>254</v>
      </c>
      <c r="H91" s="195">
        <v>230</v>
      </c>
      <c r="I91" s="195">
        <v>237</v>
      </c>
      <c r="J91" s="195">
        <v>265</v>
      </c>
      <c r="K91" s="195">
        <v>232</v>
      </c>
      <c r="L91" s="195">
        <v>263</v>
      </c>
      <c r="M91" s="195">
        <v>235</v>
      </c>
      <c r="N91" s="195">
        <v>246</v>
      </c>
      <c r="O91" s="195">
        <v>256</v>
      </c>
      <c r="P91" s="186">
        <f t="shared" si="31"/>
        <v>2923</v>
      </c>
      <c r="Q91" s="196">
        <v>236</v>
      </c>
      <c r="R91" s="196">
        <v>211</v>
      </c>
      <c r="S91" s="196">
        <v>274</v>
      </c>
      <c r="T91" s="196">
        <v>250</v>
      </c>
      <c r="U91" s="196">
        <v>253</v>
      </c>
      <c r="V91" s="196">
        <v>241</v>
      </c>
      <c r="W91" s="196">
        <v>259</v>
      </c>
      <c r="X91" s="196">
        <v>266</v>
      </c>
      <c r="Y91" s="196">
        <v>268</v>
      </c>
      <c r="Z91" s="196">
        <v>253</v>
      </c>
      <c r="AA91" s="197">
        <v>245</v>
      </c>
      <c r="AB91" s="197">
        <v>279</v>
      </c>
      <c r="AC91" s="186">
        <f t="shared" si="32"/>
        <v>3035</v>
      </c>
      <c r="AD91" s="197">
        <v>235</v>
      </c>
      <c r="AE91" s="197">
        <v>238</v>
      </c>
      <c r="AF91" s="197">
        <v>243</v>
      </c>
      <c r="AG91" s="197">
        <v>229</v>
      </c>
      <c r="AH91" s="197">
        <v>261</v>
      </c>
      <c r="AI91" s="197">
        <v>247</v>
      </c>
      <c r="AJ91" s="197">
        <v>266</v>
      </c>
      <c r="AK91" s="197">
        <v>404</v>
      </c>
      <c r="AL91" s="197">
        <v>385</v>
      </c>
      <c r="AM91" s="269">
        <v>323</v>
      </c>
      <c r="AN91" s="269">
        <v>377</v>
      </c>
      <c r="AO91" s="269">
        <v>397</v>
      </c>
      <c r="AP91" s="154">
        <v>371</v>
      </c>
      <c r="AQ91" s="101">
        <v>372</v>
      </c>
      <c r="AR91" s="101">
        <v>449</v>
      </c>
      <c r="AS91" s="101">
        <v>351</v>
      </c>
      <c r="AT91" s="101">
        <v>435</v>
      </c>
      <c r="AU91" s="101">
        <v>371</v>
      </c>
      <c r="AV91" s="101">
        <v>387</v>
      </c>
      <c r="AW91" s="101">
        <v>416</v>
      </c>
      <c r="AX91" s="101">
        <v>382</v>
      </c>
      <c r="AY91" s="101">
        <v>413</v>
      </c>
      <c r="AZ91" s="101">
        <v>359</v>
      </c>
      <c r="BA91" s="101">
        <v>372</v>
      </c>
      <c r="BB91" s="154">
        <v>384</v>
      </c>
      <c r="BC91" s="101">
        <v>308</v>
      </c>
      <c r="BD91" s="101">
        <v>380</v>
      </c>
      <c r="BE91" s="101">
        <v>394</v>
      </c>
      <c r="BF91" s="101">
        <v>398</v>
      </c>
      <c r="BG91" s="101">
        <v>356</v>
      </c>
      <c r="BH91" s="101">
        <v>419</v>
      </c>
      <c r="BI91" s="101">
        <v>396</v>
      </c>
      <c r="BJ91" s="101">
        <v>394</v>
      </c>
      <c r="BK91" s="101">
        <v>442</v>
      </c>
      <c r="BL91" s="101">
        <v>434</v>
      </c>
      <c r="BM91" s="101">
        <v>449</v>
      </c>
      <c r="BN91" s="495">
        <f t="shared" si="33"/>
        <v>4754</v>
      </c>
      <c r="BO91" s="101">
        <v>444</v>
      </c>
      <c r="BP91" s="101">
        <v>407</v>
      </c>
      <c r="BQ91" s="101">
        <v>386</v>
      </c>
      <c r="BR91" s="101">
        <v>429</v>
      </c>
      <c r="BS91" s="101">
        <v>437</v>
      </c>
      <c r="BT91" s="101">
        <v>417</v>
      </c>
      <c r="BU91" s="101">
        <v>481</v>
      </c>
      <c r="BV91" s="101">
        <v>475</v>
      </c>
      <c r="BW91" s="101">
        <v>501</v>
      </c>
      <c r="BX91" s="101">
        <v>488</v>
      </c>
      <c r="BY91" s="101">
        <v>418</v>
      </c>
      <c r="BZ91" s="101">
        <v>482</v>
      </c>
      <c r="CA91" s="154">
        <v>396</v>
      </c>
      <c r="CB91" s="101">
        <v>362</v>
      </c>
      <c r="CC91" s="101">
        <v>448</v>
      </c>
      <c r="CD91" s="101">
        <v>419</v>
      </c>
      <c r="CE91" s="101">
        <v>439</v>
      </c>
      <c r="CF91" s="270">
        <v>437</v>
      </c>
      <c r="CG91" s="403">
        <f t="shared" si="22"/>
        <v>2220</v>
      </c>
      <c r="CH91" s="403">
        <f t="shared" si="23"/>
        <v>2520</v>
      </c>
      <c r="CI91" s="27">
        <f t="shared" si="24"/>
        <v>2501</v>
      </c>
      <c r="CJ91" s="404">
        <f t="shared" si="12"/>
        <v>-0.75396825396825129</v>
      </c>
      <c r="CM91" s="301"/>
    </row>
    <row r="92" spans="1:111" ht="20.100000000000001" customHeight="1" x14ac:dyDescent="0.25">
      <c r="B92" s="113" t="s">
        <v>26</v>
      </c>
      <c r="C92" s="143" t="s">
        <v>124</v>
      </c>
      <c r="D92" s="194">
        <v>0</v>
      </c>
      <c r="E92" s="195">
        <v>0</v>
      </c>
      <c r="F92" s="195">
        <v>0</v>
      </c>
      <c r="G92" s="195">
        <v>0</v>
      </c>
      <c r="H92" s="195">
        <v>0</v>
      </c>
      <c r="I92" s="195">
        <v>0</v>
      </c>
      <c r="J92" s="195">
        <v>0</v>
      </c>
      <c r="K92" s="195">
        <v>0</v>
      </c>
      <c r="L92" s="195">
        <v>0</v>
      </c>
      <c r="M92" s="195">
        <v>0</v>
      </c>
      <c r="N92" s="195">
        <v>0</v>
      </c>
      <c r="O92" s="195">
        <v>0</v>
      </c>
      <c r="P92" s="186">
        <f t="shared" si="31"/>
        <v>0</v>
      </c>
      <c r="Q92" s="196">
        <v>0</v>
      </c>
      <c r="R92" s="196">
        <v>0</v>
      </c>
      <c r="S92" s="196">
        <v>0</v>
      </c>
      <c r="T92" s="196">
        <v>0</v>
      </c>
      <c r="U92" s="196">
        <v>0</v>
      </c>
      <c r="V92" s="196">
        <v>0</v>
      </c>
      <c r="W92" s="196">
        <v>0</v>
      </c>
      <c r="X92" s="196">
        <v>0</v>
      </c>
      <c r="Y92" s="196">
        <v>0</v>
      </c>
      <c r="Z92" s="196">
        <v>0</v>
      </c>
      <c r="AA92" s="197">
        <v>0</v>
      </c>
      <c r="AB92" s="197">
        <v>0</v>
      </c>
      <c r="AC92" s="186">
        <f t="shared" si="32"/>
        <v>0</v>
      </c>
      <c r="AD92" s="197">
        <v>0</v>
      </c>
      <c r="AE92" s="197">
        <v>0</v>
      </c>
      <c r="AF92" s="197">
        <v>0</v>
      </c>
      <c r="AG92" s="197">
        <v>0</v>
      </c>
      <c r="AH92" s="197">
        <v>0</v>
      </c>
      <c r="AI92" s="197">
        <v>0</v>
      </c>
      <c r="AJ92" s="197">
        <v>0</v>
      </c>
      <c r="AK92" s="197">
        <v>0</v>
      </c>
      <c r="AL92" s="197">
        <v>0</v>
      </c>
      <c r="AM92" s="197">
        <v>0</v>
      </c>
      <c r="AN92" s="197">
        <v>0</v>
      </c>
      <c r="AO92" s="197">
        <v>0</v>
      </c>
      <c r="AP92" s="277">
        <v>0</v>
      </c>
      <c r="AQ92" s="197">
        <v>0</v>
      </c>
      <c r="AR92" s="197">
        <v>0</v>
      </c>
      <c r="AS92" s="197">
        <v>0</v>
      </c>
      <c r="AT92" s="197">
        <v>0</v>
      </c>
      <c r="AU92" s="197">
        <v>0</v>
      </c>
      <c r="AV92" s="197">
        <v>0</v>
      </c>
      <c r="AW92" s="197">
        <v>0</v>
      </c>
      <c r="AX92" s="197">
        <v>0</v>
      </c>
      <c r="AY92" s="197">
        <v>0</v>
      </c>
      <c r="AZ92" s="197">
        <v>0</v>
      </c>
      <c r="BA92" s="197">
        <v>0</v>
      </c>
      <c r="BB92" s="277">
        <v>0</v>
      </c>
      <c r="BC92" s="197">
        <v>0</v>
      </c>
      <c r="BD92" s="197">
        <v>0</v>
      </c>
      <c r="BE92" s="197">
        <v>0</v>
      </c>
      <c r="BF92" s="197">
        <v>0</v>
      </c>
      <c r="BG92" s="197">
        <v>0</v>
      </c>
      <c r="BH92" s="197">
        <v>0</v>
      </c>
      <c r="BI92" s="197">
        <v>0</v>
      </c>
      <c r="BJ92" s="197">
        <v>0</v>
      </c>
      <c r="BK92" s="197">
        <v>0</v>
      </c>
      <c r="BL92" s="197">
        <v>0</v>
      </c>
      <c r="BM92" s="197">
        <v>0</v>
      </c>
      <c r="BN92" s="495">
        <f t="shared" si="33"/>
        <v>0</v>
      </c>
      <c r="BO92" s="197">
        <v>0</v>
      </c>
      <c r="BP92" s="197">
        <v>0</v>
      </c>
      <c r="BQ92" s="197">
        <v>0</v>
      </c>
      <c r="BR92" s="197">
        <v>0</v>
      </c>
      <c r="BS92" s="197">
        <v>0</v>
      </c>
      <c r="BT92" s="197">
        <v>0</v>
      </c>
      <c r="BU92" s="197">
        <v>0</v>
      </c>
      <c r="BV92" s="197">
        <v>0</v>
      </c>
      <c r="BW92" s="197">
        <v>12</v>
      </c>
      <c r="BX92" s="197">
        <v>50</v>
      </c>
      <c r="BY92" s="197">
        <v>12</v>
      </c>
      <c r="BZ92" s="197">
        <v>26</v>
      </c>
      <c r="CA92" s="277">
        <v>16</v>
      </c>
      <c r="CB92" s="197">
        <v>22</v>
      </c>
      <c r="CC92" s="197">
        <v>17</v>
      </c>
      <c r="CD92" s="197">
        <v>38</v>
      </c>
      <c r="CE92" s="197">
        <v>33</v>
      </c>
      <c r="CF92" s="489">
        <v>20</v>
      </c>
      <c r="CG92" s="403">
        <f t="shared" si="22"/>
        <v>0</v>
      </c>
      <c r="CH92" s="403">
        <f t="shared" si="23"/>
        <v>0</v>
      </c>
      <c r="CI92" s="27">
        <f t="shared" si="24"/>
        <v>146</v>
      </c>
      <c r="CJ92" s="404"/>
      <c r="CM92" s="301"/>
    </row>
    <row r="93" spans="1:111" ht="20.100000000000001" customHeight="1" x14ac:dyDescent="0.25">
      <c r="B93" s="113" t="s">
        <v>151</v>
      </c>
      <c r="C93" s="143" t="s">
        <v>155</v>
      </c>
      <c r="D93" s="194">
        <v>0</v>
      </c>
      <c r="E93" s="195">
        <v>0</v>
      </c>
      <c r="F93" s="195">
        <v>0</v>
      </c>
      <c r="G93" s="195">
        <v>0</v>
      </c>
      <c r="H93" s="195">
        <v>0</v>
      </c>
      <c r="I93" s="195">
        <v>0</v>
      </c>
      <c r="J93" s="195">
        <v>0</v>
      </c>
      <c r="K93" s="195">
        <v>0</v>
      </c>
      <c r="L93" s="195">
        <v>0</v>
      </c>
      <c r="M93" s="195">
        <v>0</v>
      </c>
      <c r="N93" s="195">
        <v>0</v>
      </c>
      <c r="O93" s="195">
        <v>0</v>
      </c>
      <c r="P93" s="404">
        <v>0</v>
      </c>
      <c r="Q93" s="195">
        <v>0</v>
      </c>
      <c r="R93" s="195">
        <v>0</v>
      </c>
      <c r="S93" s="195">
        <v>0</v>
      </c>
      <c r="T93" s="195">
        <v>0</v>
      </c>
      <c r="U93" s="195">
        <v>0</v>
      </c>
      <c r="V93" s="195">
        <v>0</v>
      </c>
      <c r="W93" s="195">
        <v>0</v>
      </c>
      <c r="X93" s="195">
        <v>0</v>
      </c>
      <c r="Y93" s="195">
        <v>0</v>
      </c>
      <c r="Z93" s="195">
        <v>0</v>
      </c>
      <c r="AA93" s="195">
        <v>0</v>
      </c>
      <c r="AB93" s="195">
        <v>0</v>
      </c>
      <c r="AC93" s="441">
        <v>0</v>
      </c>
      <c r="AD93" s="195">
        <v>0</v>
      </c>
      <c r="AE93" s="195">
        <v>0</v>
      </c>
      <c r="AF93" s="195">
        <v>0</v>
      </c>
      <c r="AG93" s="195">
        <v>0</v>
      </c>
      <c r="AH93" s="195">
        <v>0</v>
      </c>
      <c r="AI93" s="195">
        <v>0</v>
      </c>
      <c r="AJ93" s="195">
        <v>0</v>
      </c>
      <c r="AK93" s="195">
        <v>0</v>
      </c>
      <c r="AL93" s="195">
        <v>0</v>
      </c>
      <c r="AM93" s="195">
        <v>0</v>
      </c>
      <c r="AN93" s="195">
        <v>0</v>
      </c>
      <c r="AO93" s="195">
        <v>0</v>
      </c>
      <c r="AP93" s="154">
        <v>0</v>
      </c>
      <c r="AQ93" s="101">
        <v>0</v>
      </c>
      <c r="AR93" s="101">
        <v>0</v>
      </c>
      <c r="AS93" s="101">
        <v>0</v>
      </c>
      <c r="AT93" s="101">
        <v>0</v>
      </c>
      <c r="AU93" s="101">
        <v>0</v>
      </c>
      <c r="AV93" s="101">
        <v>0</v>
      </c>
      <c r="AW93" s="101">
        <v>0</v>
      </c>
      <c r="AX93" s="101">
        <v>0</v>
      </c>
      <c r="AY93" s="101">
        <v>0</v>
      </c>
      <c r="AZ93" s="101">
        <v>0</v>
      </c>
      <c r="BA93" s="101">
        <v>0</v>
      </c>
      <c r="BB93" s="154">
        <v>0</v>
      </c>
      <c r="BC93" s="101">
        <v>0</v>
      </c>
      <c r="BD93" s="101">
        <v>0</v>
      </c>
      <c r="BE93" s="101">
        <v>0</v>
      </c>
      <c r="BF93" s="101">
        <v>0</v>
      </c>
      <c r="BG93" s="101">
        <v>0</v>
      </c>
      <c r="BH93" s="101">
        <v>0</v>
      </c>
      <c r="BI93" s="101">
        <v>0</v>
      </c>
      <c r="BJ93" s="101">
        <v>0</v>
      </c>
      <c r="BK93" s="101">
        <v>0</v>
      </c>
      <c r="BL93" s="101">
        <v>0</v>
      </c>
      <c r="BM93" s="101">
        <v>0</v>
      </c>
      <c r="BN93" s="495">
        <f t="shared" si="33"/>
        <v>0</v>
      </c>
      <c r="BO93" s="101">
        <v>0</v>
      </c>
      <c r="BP93" s="101">
        <v>0</v>
      </c>
      <c r="BQ93" s="101">
        <v>0</v>
      </c>
      <c r="BR93" s="101">
        <v>0</v>
      </c>
      <c r="BS93" s="101">
        <v>0</v>
      </c>
      <c r="BT93" s="101">
        <v>0</v>
      </c>
      <c r="BU93" s="101">
        <v>0</v>
      </c>
      <c r="BV93" s="101">
        <v>0</v>
      </c>
      <c r="BW93" s="101">
        <v>0</v>
      </c>
      <c r="BX93" s="101">
        <v>0</v>
      </c>
      <c r="BY93" s="101">
        <v>0</v>
      </c>
      <c r="BZ93" s="101">
        <v>234</v>
      </c>
      <c r="CA93" s="154">
        <v>225</v>
      </c>
      <c r="CB93" s="101">
        <v>205</v>
      </c>
      <c r="CC93" s="101">
        <v>265</v>
      </c>
      <c r="CD93" s="101">
        <v>245</v>
      </c>
      <c r="CE93" s="101">
        <v>225</v>
      </c>
      <c r="CF93" s="270">
        <v>256</v>
      </c>
      <c r="CG93" s="403">
        <f t="shared" si="22"/>
        <v>0</v>
      </c>
      <c r="CH93" s="403">
        <f t="shared" si="23"/>
        <v>0</v>
      </c>
      <c r="CI93" s="27">
        <f t="shared" si="24"/>
        <v>1421</v>
      </c>
      <c r="CJ93" s="404"/>
      <c r="CM93" s="301"/>
    </row>
    <row r="94" spans="1:111" ht="20.100000000000001" customHeight="1" x14ac:dyDescent="0.25">
      <c r="B94" s="113" t="s">
        <v>149</v>
      </c>
      <c r="C94" s="143" t="s">
        <v>154</v>
      </c>
      <c r="D94" s="194">
        <v>0</v>
      </c>
      <c r="E94" s="195">
        <v>0</v>
      </c>
      <c r="F94" s="195">
        <v>0</v>
      </c>
      <c r="G94" s="195">
        <v>0</v>
      </c>
      <c r="H94" s="195">
        <v>0</v>
      </c>
      <c r="I94" s="195">
        <v>0</v>
      </c>
      <c r="J94" s="195">
        <v>0</v>
      </c>
      <c r="K94" s="195">
        <v>0</v>
      </c>
      <c r="L94" s="195">
        <v>0</v>
      </c>
      <c r="M94" s="195">
        <v>0</v>
      </c>
      <c r="N94" s="195">
        <v>0</v>
      </c>
      <c r="O94" s="195">
        <v>0</v>
      </c>
      <c r="P94" s="404">
        <v>0</v>
      </c>
      <c r="Q94" s="195">
        <v>0</v>
      </c>
      <c r="R94" s="195">
        <v>0</v>
      </c>
      <c r="S94" s="195">
        <v>0</v>
      </c>
      <c r="T94" s="195">
        <v>0</v>
      </c>
      <c r="U94" s="195">
        <v>0</v>
      </c>
      <c r="V94" s="195">
        <v>0</v>
      </c>
      <c r="W94" s="195">
        <v>0</v>
      </c>
      <c r="X94" s="195">
        <v>0</v>
      </c>
      <c r="Y94" s="195">
        <v>0</v>
      </c>
      <c r="Z94" s="195">
        <v>0</v>
      </c>
      <c r="AA94" s="195">
        <v>0</v>
      </c>
      <c r="AB94" s="195">
        <v>0</v>
      </c>
      <c r="AC94" s="441">
        <v>0</v>
      </c>
      <c r="AD94" s="195">
        <v>0</v>
      </c>
      <c r="AE94" s="195">
        <v>0</v>
      </c>
      <c r="AF94" s="195">
        <v>0</v>
      </c>
      <c r="AG94" s="195">
        <v>0</v>
      </c>
      <c r="AH94" s="195">
        <v>0</v>
      </c>
      <c r="AI94" s="195">
        <v>0</v>
      </c>
      <c r="AJ94" s="195">
        <v>0</v>
      </c>
      <c r="AK94" s="195">
        <v>0</v>
      </c>
      <c r="AL94" s="195">
        <v>0</v>
      </c>
      <c r="AM94" s="195">
        <v>0</v>
      </c>
      <c r="AN94" s="195">
        <v>0</v>
      </c>
      <c r="AO94" s="195">
        <v>0</v>
      </c>
      <c r="AP94" s="154">
        <v>0</v>
      </c>
      <c r="AQ94" s="101">
        <v>0</v>
      </c>
      <c r="AR94" s="101">
        <v>0</v>
      </c>
      <c r="AS94" s="101">
        <v>0</v>
      </c>
      <c r="AT94" s="101">
        <v>0</v>
      </c>
      <c r="AU94" s="101">
        <v>0</v>
      </c>
      <c r="AV94" s="101">
        <v>0</v>
      </c>
      <c r="AW94" s="101">
        <v>0</v>
      </c>
      <c r="AX94" s="101">
        <v>0</v>
      </c>
      <c r="AY94" s="101">
        <v>0</v>
      </c>
      <c r="AZ94" s="101">
        <v>0</v>
      </c>
      <c r="BA94" s="101">
        <v>0</v>
      </c>
      <c r="BB94" s="154">
        <v>0</v>
      </c>
      <c r="BC94" s="101">
        <v>0</v>
      </c>
      <c r="BD94" s="101">
        <v>0</v>
      </c>
      <c r="BE94" s="101">
        <v>0</v>
      </c>
      <c r="BF94" s="101">
        <v>0</v>
      </c>
      <c r="BG94" s="101">
        <v>0</v>
      </c>
      <c r="BH94" s="101">
        <v>0</v>
      </c>
      <c r="BI94" s="101">
        <v>0</v>
      </c>
      <c r="BJ94" s="101">
        <v>0</v>
      </c>
      <c r="BK94" s="101">
        <v>0</v>
      </c>
      <c r="BL94" s="101">
        <v>0</v>
      </c>
      <c r="BM94" s="101">
        <v>0</v>
      </c>
      <c r="BN94" s="495">
        <f t="shared" si="33"/>
        <v>0</v>
      </c>
      <c r="BO94" s="101">
        <v>0</v>
      </c>
      <c r="BP94" s="101">
        <v>0</v>
      </c>
      <c r="BQ94" s="101">
        <v>0</v>
      </c>
      <c r="BR94" s="101">
        <v>0</v>
      </c>
      <c r="BS94" s="101">
        <v>0</v>
      </c>
      <c r="BT94" s="101">
        <v>0</v>
      </c>
      <c r="BU94" s="101">
        <v>0</v>
      </c>
      <c r="BV94" s="101">
        <v>0</v>
      </c>
      <c r="BW94" s="101">
        <v>0</v>
      </c>
      <c r="BX94" s="101">
        <v>0</v>
      </c>
      <c r="BY94" s="101">
        <v>0</v>
      </c>
      <c r="BZ94" s="101">
        <v>161</v>
      </c>
      <c r="CA94" s="154">
        <v>155</v>
      </c>
      <c r="CB94" s="101">
        <v>127</v>
      </c>
      <c r="CC94" s="101">
        <v>178</v>
      </c>
      <c r="CD94" s="101">
        <v>148</v>
      </c>
      <c r="CE94" s="101">
        <v>149</v>
      </c>
      <c r="CF94" s="270">
        <v>160</v>
      </c>
      <c r="CG94" s="403">
        <f t="shared" si="22"/>
        <v>0</v>
      </c>
      <c r="CH94" s="403">
        <f t="shared" si="23"/>
        <v>0</v>
      </c>
      <c r="CI94" s="27">
        <f t="shared" si="24"/>
        <v>917</v>
      </c>
      <c r="CJ94" s="404"/>
      <c r="CM94" s="301"/>
    </row>
    <row r="95" spans="1:111" ht="20.100000000000001" customHeight="1" x14ac:dyDescent="0.25">
      <c r="B95" s="113" t="s">
        <v>152</v>
      </c>
      <c r="C95" s="143" t="s">
        <v>156</v>
      </c>
      <c r="D95" s="194">
        <v>0</v>
      </c>
      <c r="E95" s="195">
        <v>0</v>
      </c>
      <c r="F95" s="195">
        <v>0</v>
      </c>
      <c r="G95" s="195">
        <v>0</v>
      </c>
      <c r="H95" s="195">
        <v>0</v>
      </c>
      <c r="I95" s="195">
        <v>0</v>
      </c>
      <c r="J95" s="195">
        <v>0</v>
      </c>
      <c r="K95" s="195">
        <v>0</v>
      </c>
      <c r="L95" s="195">
        <v>0</v>
      </c>
      <c r="M95" s="195">
        <v>0</v>
      </c>
      <c r="N95" s="195">
        <v>0</v>
      </c>
      <c r="O95" s="195">
        <v>0</v>
      </c>
      <c r="P95" s="404">
        <v>0</v>
      </c>
      <c r="Q95" s="195">
        <v>0</v>
      </c>
      <c r="R95" s="195">
        <v>0</v>
      </c>
      <c r="S95" s="195">
        <v>0</v>
      </c>
      <c r="T95" s="195">
        <v>0</v>
      </c>
      <c r="U95" s="195">
        <v>0</v>
      </c>
      <c r="V95" s="195">
        <v>0</v>
      </c>
      <c r="W95" s="195">
        <v>0</v>
      </c>
      <c r="X95" s="195">
        <v>0</v>
      </c>
      <c r="Y95" s="195">
        <v>0</v>
      </c>
      <c r="Z95" s="195">
        <v>0</v>
      </c>
      <c r="AA95" s="195">
        <v>0</v>
      </c>
      <c r="AB95" s="195">
        <v>0</v>
      </c>
      <c r="AC95" s="441">
        <v>0</v>
      </c>
      <c r="AD95" s="195">
        <v>0</v>
      </c>
      <c r="AE95" s="195">
        <v>0</v>
      </c>
      <c r="AF95" s="195">
        <v>0</v>
      </c>
      <c r="AG95" s="195">
        <v>0</v>
      </c>
      <c r="AH95" s="195">
        <v>0</v>
      </c>
      <c r="AI95" s="195">
        <v>0</v>
      </c>
      <c r="AJ95" s="195">
        <v>0</v>
      </c>
      <c r="AK95" s="195">
        <v>0</v>
      </c>
      <c r="AL95" s="195">
        <v>0</v>
      </c>
      <c r="AM95" s="195">
        <v>0</v>
      </c>
      <c r="AN95" s="195">
        <v>0</v>
      </c>
      <c r="AO95" s="195">
        <v>0</v>
      </c>
      <c r="AP95" s="154">
        <v>0</v>
      </c>
      <c r="AQ95" s="101">
        <v>0</v>
      </c>
      <c r="AR95" s="101">
        <v>0</v>
      </c>
      <c r="AS95" s="101">
        <v>0</v>
      </c>
      <c r="AT95" s="101">
        <v>0</v>
      </c>
      <c r="AU95" s="101">
        <v>0</v>
      </c>
      <c r="AV95" s="101">
        <v>0</v>
      </c>
      <c r="AW95" s="101">
        <v>0</v>
      </c>
      <c r="AX95" s="101">
        <v>0</v>
      </c>
      <c r="AY95" s="101">
        <v>0</v>
      </c>
      <c r="AZ95" s="101">
        <v>0</v>
      </c>
      <c r="BA95" s="101">
        <v>0</v>
      </c>
      <c r="BB95" s="154">
        <v>0</v>
      </c>
      <c r="BC95" s="101">
        <v>0</v>
      </c>
      <c r="BD95" s="101">
        <v>0</v>
      </c>
      <c r="BE95" s="101">
        <v>0</v>
      </c>
      <c r="BF95" s="101">
        <v>0</v>
      </c>
      <c r="BG95" s="101">
        <v>0</v>
      </c>
      <c r="BH95" s="101">
        <v>0</v>
      </c>
      <c r="BI95" s="101">
        <v>0</v>
      </c>
      <c r="BJ95" s="101">
        <v>0</v>
      </c>
      <c r="BK95" s="101">
        <v>0</v>
      </c>
      <c r="BL95" s="101">
        <v>0</v>
      </c>
      <c r="BM95" s="101">
        <v>0</v>
      </c>
      <c r="BN95" s="495">
        <f t="shared" si="33"/>
        <v>0</v>
      </c>
      <c r="BO95" s="101">
        <v>0</v>
      </c>
      <c r="BP95" s="101">
        <v>0</v>
      </c>
      <c r="BQ95" s="101">
        <v>0</v>
      </c>
      <c r="BR95" s="101">
        <v>0</v>
      </c>
      <c r="BS95" s="101">
        <v>0</v>
      </c>
      <c r="BT95" s="101">
        <v>0</v>
      </c>
      <c r="BU95" s="101">
        <v>0</v>
      </c>
      <c r="BV95" s="101">
        <v>0</v>
      </c>
      <c r="BW95" s="101">
        <v>0</v>
      </c>
      <c r="BX95" s="101">
        <v>0</v>
      </c>
      <c r="BY95" s="101">
        <v>0</v>
      </c>
      <c r="BZ95" s="101">
        <v>57</v>
      </c>
      <c r="CA95" s="154">
        <v>41</v>
      </c>
      <c r="CB95" s="101">
        <v>27</v>
      </c>
      <c r="CC95" s="101">
        <v>17</v>
      </c>
      <c r="CD95" s="101">
        <v>23</v>
      </c>
      <c r="CE95" s="101">
        <v>9</v>
      </c>
      <c r="CF95" s="270">
        <v>9</v>
      </c>
      <c r="CG95" s="403">
        <f t="shared" si="22"/>
        <v>0</v>
      </c>
      <c r="CH95" s="403">
        <f t="shared" si="23"/>
        <v>0</v>
      </c>
      <c r="CI95" s="27">
        <f t="shared" si="24"/>
        <v>126</v>
      </c>
      <c r="CJ95" s="404"/>
      <c r="CM95" s="301"/>
    </row>
    <row r="96" spans="1:111" ht="20.100000000000001" customHeight="1" x14ac:dyDescent="0.25">
      <c r="B96" s="113" t="s">
        <v>123</v>
      </c>
      <c r="C96" s="143" t="s">
        <v>125</v>
      </c>
      <c r="D96" s="194">
        <v>0</v>
      </c>
      <c r="E96" s="195">
        <v>0</v>
      </c>
      <c r="F96" s="195">
        <v>0</v>
      </c>
      <c r="G96" s="195">
        <v>0</v>
      </c>
      <c r="H96" s="195">
        <v>0</v>
      </c>
      <c r="I96" s="195">
        <v>0</v>
      </c>
      <c r="J96" s="195">
        <v>0</v>
      </c>
      <c r="K96" s="195">
        <v>0</v>
      </c>
      <c r="L96" s="195">
        <v>0</v>
      </c>
      <c r="M96" s="195">
        <v>0</v>
      </c>
      <c r="N96" s="195">
        <v>0</v>
      </c>
      <c r="O96" s="195">
        <v>0</v>
      </c>
      <c r="P96" s="186">
        <f>SUM(D96:O96)</f>
        <v>0</v>
      </c>
      <c r="Q96" s="196">
        <v>0</v>
      </c>
      <c r="R96" s="196">
        <v>0</v>
      </c>
      <c r="S96" s="196">
        <v>0</v>
      </c>
      <c r="T96" s="196">
        <v>0</v>
      </c>
      <c r="U96" s="196">
        <v>0</v>
      </c>
      <c r="V96" s="196">
        <v>0</v>
      </c>
      <c r="W96" s="196">
        <v>0</v>
      </c>
      <c r="X96" s="196">
        <v>0</v>
      </c>
      <c r="Y96" s="196">
        <v>0</v>
      </c>
      <c r="Z96" s="196">
        <v>0</v>
      </c>
      <c r="AA96" s="197">
        <v>0</v>
      </c>
      <c r="AB96" s="197">
        <v>0</v>
      </c>
      <c r="AC96" s="186">
        <f>SUM(Q96:AB96)</f>
        <v>0</v>
      </c>
      <c r="AD96" s="197">
        <v>0</v>
      </c>
      <c r="AE96" s="197">
        <v>0</v>
      </c>
      <c r="AF96" s="197">
        <v>0</v>
      </c>
      <c r="AG96" s="197">
        <v>0</v>
      </c>
      <c r="AH96" s="197">
        <v>0</v>
      </c>
      <c r="AI96" s="197">
        <v>0</v>
      </c>
      <c r="AJ96" s="197">
        <v>0</v>
      </c>
      <c r="AK96" s="197">
        <v>0</v>
      </c>
      <c r="AL96" s="197">
        <v>0</v>
      </c>
      <c r="AM96" s="197">
        <v>0</v>
      </c>
      <c r="AN96" s="197">
        <v>0</v>
      </c>
      <c r="AO96" s="197">
        <v>0</v>
      </c>
      <c r="AP96" s="277">
        <v>0</v>
      </c>
      <c r="AQ96" s="197">
        <v>0</v>
      </c>
      <c r="AR96" s="197">
        <v>0</v>
      </c>
      <c r="AS96" s="197">
        <v>0</v>
      </c>
      <c r="AT96" s="197">
        <v>0</v>
      </c>
      <c r="AU96" s="197">
        <v>0</v>
      </c>
      <c r="AV96" s="197">
        <v>0</v>
      </c>
      <c r="AW96" s="197">
        <v>0</v>
      </c>
      <c r="AX96" s="197">
        <v>0</v>
      </c>
      <c r="AY96" s="197">
        <v>0</v>
      </c>
      <c r="AZ96" s="197">
        <v>0</v>
      </c>
      <c r="BA96" s="197">
        <v>0</v>
      </c>
      <c r="BB96" s="277">
        <v>0</v>
      </c>
      <c r="BC96" s="197">
        <v>0</v>
      </c>
      <c r="BD96" s="197">
        <v>0</v>
      </c>
      <c r="BE96" s="197">
        <v>0</v>
      </c>
      <c r="BF96" s="197">
        <v>0</v>
      </c>
      <c r="BG96" s="197">
        <v>0</v>
      </c>
      <c r="BH96" s="197">
        <v>0</v>
      </c>
      <c r="BI96" s="197">
        <v>0</v>
      </c>
      <c r="BJ96" s="197">
        <v>0</v>
      </c>
      <c r="BK96" s="197">
        <v>0</v>
      </c>
      <c r="BL96" s="197">
        <v>0</v>
      </c>
      <c r="BM96" s="197">
        <v>0</v>
      </c>
      <c r="BN96" s="495">
        <f t="shared" si="33"/>
        <v>0</v>
      </c>
      <c r="BO96" s="197">
        <v>0</v>
      </c>
      <c r="BP96" s="197">
        <v>0</v>
      </c>
      <c r="BQ96" s="197">
        <v>0</v>
      </c>
      <c r="BR96" s="197">
        <v>0</v>
      </c>
      <c r="BS96" s="197">
        <v>0</v>
      </c>
      <c r="BT96" s="197">
        <v>0</v>
      </c>
      <c r="BU96" s="197">
        <v>0</v>
      </c>
      <c r="BV96" s="197">
        <v>0</v>
      </c>
      <c r="BW96" s="197">
        <v>0</v>
      </c>
      <c r="BX96" s="197">
        <v>0</v>
      </c>
      <c r="BY96" s="197">
        <v>0</v>
      </c>
      <c r="BZ96" s="197">
        <v>0</v>
      </c>
      <c r="CA96" s="277">
        <v>0</v>
      </c>
      <c r="CB96" s="197">
        <v>0</v>
      </c>
      <c r="CC96" s="197">
        <v>0</v>
      </c>
      <c r="CD96" s="197">
        <v>0</v>
      </c>
      <c r="CE96" s="197">
        <v>0</v>
      </c>
      <c r="CF96" s="489"/>
      <c r="CG96" s="403">
        <f t="shared" si="22"/>
        <v>0</v>
      </c>
      <c r="CH96" s="403">
        <f t="shared" si="23"/>
        <v>0</v>
      </c>
      <c r="CI96" s="27">
        <f t="shared" si="24"/>
        <v>0</v>
      </c>
      <c r="CJ96" s="404"/>
      <c r="CM96" s="301"/>
    </row>
    <row r="97" spans="2:91" ht="19.5" customHeight="1" x14ac:dyDescent="0.25">
      <c r="B97" s="189" t="s">
        <v>17</v>
      </c>
      <c r="C97" s="190" t="s">
        <v>18</v>
      </c>
      <c r="D97" s="194">
        <v>217</v>
      </c>
      <c r="E97" s="195">
        <v>201</v>
      </c>
      <c r="F97" s="195">
        <v>256</v>
      </c>
      <c r="G97" s="195">
        <v>235</v>
      </c>
      <c r="H97" s="195">
        <v>218</v>
      </c>
      <c r="I97" s="195">
        <v>246</v>
      </c>
      <c r="J97" s="195">
        <v>245</v>
      </c>
      <c r="K97" s="195">
        <v>227</v>
      </c>
      <c r="L97" s="195">
        <v>257</v>
      </c>
      <c r="M97" s="195">
        <v>262</v>
      </c>
      <c r="N97" s="195">
        <v>237</v>
      </c>
      <c r="O97" s="195">
        <v>260</v>
      </c>
      <c r="P97" s="186">
        <f>SUM(D97:O97)</f>
        <v>2861</v>
      </c>
      <c r="Q97" s="196">
        <v>219</v>
      </c>
      <c r="R97" s="196">
        <v>223</v>
      </c>
      <c r="S97" s="196">
        <v>287</v>
      </c>
      <c r="T97" s="196">
        <v>251</v>
      </c>
      <c r="U97" s="196">
        <v>256</v>
      </c>
      <c r="V97" s="196">
        <v>258</v>
      </c>
      <c r="W97" s="196">
        <v>274</v>
      </c>
      <c r="X97" s="196">
        <v>257</v>
      </c>
      <c r="Y97" s="196">
        <v>274</v>
      </c>
      <c r="Z97" s="196">
        <v>268</v>
      </c>
      <c r="AA97" s="197">
        <v>276</v>
      </c>
      <c r="AB97" s="197">
        <v>292</v>
      </c>
      <c r="AC97" s="186">
        <f>SUM(Q97:AB97)</f>
        <v>3135</v>
      </c>
      <c r="AD97" s="197">
        <v>268</v>
      </c>
      <c r="AE97" s="197">
        <v>241</v>
      </c>
      <c r="AF97" s="197">
        <v>273</v>
      </c>
      <c r="AG97" s="197">
        <v>283</v>
      </c>
      <c r="AH97" s="197">
        <v>284</v>
      </c>
      <c r="AI97" s="197">
        <v>280</v>
      </c>
      <c r="AJ97" s="197">
        <v>298</v>
      </c>
      <c r="AK97" s="197">
        <v>413</v>
      </c>
      <c r="AL97" s="197">
        <v>421</v>
      </c>
      <c r="AM97" s="197">
        <v>401</v>
      </c>
      <c r="AN97" s="197">
        <v>403</v>
      </c>
      <c r="AO97" s="197">
        <v>414</v>
      </c>
      <c r="AP97" s="154">
        <v>372</v>
      </c>
      <c r="AQ97" s="101">
        <v>348</v>
      </c>
      <c r="AR97" s="101">
        <v>422</v>
      </c>
      <c r="AS97" s="101">
        <v>408</v>
      </c>
      <c r="AT97" s="101">
        <v>486</v>
      </c>
      <c r="AU97" s="101">
        <v>425</v>
      </c>
      <c r="AV97" s="101">
        <v>486</v>
      </c>
      <c r="AW97" s="101">
        <v>497</v>
      </c>
      <c r="AX97" s="101">
        <v>429</v>
      </c>
      <c r="AY97" s="101">
        <v>558</v>
      </c>
      <c r="AZ97" s="101">
        <v>494</v>
      </c>
      <c r="BA97" s="101">
        <v>453</v>
      </c>
      <c r="BB97" s="154">
        <v>477</v>
      </c>
      <c r="BC97" s="101">
        <v>459</v>
      </c>
      <c r="BD97" s="101">
        <v>482</v>
      </c>
      <c r="BE97" s="101">
        <v>553</v>
      </c>
      <c r="BF97" s="101">
        <v>482</v>
      </c>
      <c r="BG97" s="101">
        <v>484</v>
      </c>
      <c r="BH97" s="101">
        <v>572</v>
      </c>
      <c r="BI97" s="101">
        <v>534</v>
      </c>
      <c r="BJ97" s="101">
        <v>535</v>
      </c>
      <c r="BK97" s="101">
        <v>569</v>
      </c>
      <c r="BL97" s="101">
        <v>532</v>
      </c>
      <c r="BM97" s="101">
        <v>532</v>
      </c>
      <c r="BN97" s="495">
        <f t="shared" si="33"/>
        <v>6211</v>
      </c>
      <c r="BO97" s="101">
        <v>511</v>
      </c>
      <c r="BP97" s="101">
        <v>512</v>
      </c>
      <c r="BQ97" s="101">
        <v>516</v>
      </c>
      <c r="BR97" s="101">
        <v>524</v>
      </c>
      <c r="BS97" s="101">
        <v>567</v>
      </c>
      <c r="BT97" s="101">
        <v>542</v>
      </c>
      <c r="BU97" s="101">
        <v>587</v>
      </c>
      <c r="BV97" s="101">
        <v>538</v>
      </c>
      <c r="BW97" s="101">
        <v>575</v>
      </c>
      <c r="BX97" s="101">
        <v>556</v>
      </c>
      <c r="BY97" s="101">
        <v>443</v>
      </c>
      <c r="BZ97" s="101">
        <v>523</v>
      </c>
      <c r="CA97" s="154">
        <v>473</v>
      </c>
      <c r="CB97" s="101">
        <v>403</v>
      </c>
      <c r="CC97" s="101">
        <v>486</v>
      </c>
      <c r="CD97" s="101">
        <v>505</v>
      </c>
      <c r="CE97" s="101">
        <v>440</v>
      </c>
      <c r="CF97" s="270">
        <v>453</v>
      </c>
      <c r="CG97" s="403">
        <f t="shared" si="22"/>
        <v>2937</v>
      </c>
      <c r="CH97" s="403">
        <f t="shared" si="23"/>
        <v>3172</v>
      </c>
      <c r="CI97" s="27">
        <f t="shared" si="24"/>
        <v>2760</v>
      </c>
      <c r="CJ97" s="404">
        <f t="shared" si="12"/>
        <v>-12.988650693568726</v>
      </c>
      <c r="CM97" s="301"/>
    </row>
    <row r="98" spans="2:91" ht="20.100000000000001" customHeight="1" x14ac:dyDescent="0.25">
      <c r="B98" s="113" t="s">
        <v>171</v>
      </c>
      <c r="C98" s="143" t="s">
        <v>172</v>
      </c>
      <c r="D98" s="194">
        <v>0</v>
      </c>
      <c r="E98" s="195">
        <v>0</v>
      </c>
      <c r="F98" s="195">
        <v>0</v>
      </c>
      <c r="G98" s="195">
        <v>0</v>
      </c>
      <c r="H98" s="195">
        <v>0</v>
      </c>
      <c r="I98" s="195">
        <v>0</v>
      </c>
      <c r="J98" s="195">
        <v>0</v>
      </c>
      <c r="K98" s="195">
        <v>0</v>
      </c>
      <c r="L98" s="195">
        <v>0</v>
      </c>
      <c r="M98" s="195">
        <v>0</v>
      </c>
      <c r="N98" s="195">
        <v>0</v>
      </c>
      <c r="O98" s="195">
        <v>0</v>
      </c>
      <c r="P98" s="404">
        <v>0</v>
      </c>
      <c r="Q98" s="195">
        <v>0</v>
      </c>
      <c r="R98" s="195">
        <v>0</v>
      </c>
      <c r="S98" s="195">
        <v>0</v>
      </c>
      <c r="T98" s="195">
        <v>0</v>
      </c>
      <c r="U98" s="195">
        <v>0</v>
      </c>
      <c r="V98" s="195">
        <v>0</v>
      </c>
      <c r="W98" s="195">
        <v>0</v>
      </c>
      <c r="X98" s="195">
        <v>0</v>
      </c>
      <c r="Y98" s="195">
        <v>0</v>
      </c>
      <c r="Z98" s="195">
        <v>0</v>
      </c>
      <c r="AA98" s="195">
        <v>0</v>
      </c>
      <c r="AB98" s="195">
        <v>0</v>
      </c>
      <c r="AC98" s="441">
        <v>0</v>
      </c>
      <c r="AD98" s="195">
        <v>0</v>
      </c>
      <c r="AE98" s="195">
        <v>0</v>
      </c>
      <c r="AF98" s="195">
        <v>0</v>
      </c>
      <c r="AG98" s="195">
        <v>0</v>
      </c>
      <c r="AH98" s="195">
        <v>0</v>
      </c>
      <c r="AI98" s="195">
        <v>0</v>
      </c>
      <c r="AJ98" s="195">
        <v>0</v>
      </c>
      <c r="AK98" s="195">
        <v>0</v>
      </c>
      <c r="AL98" s="195">
        <v>0</v>
      </c>
      <c r="AM98" s="195">
        <v>0</v>
      </c>
      <c r="AN98" s="195">
        <v>0</v>
      </c>
      <c r="AO98" s="195">
        <v>0</v>
      </c>
      <c r="AP98" s="154">
        <v>0</v>
      </c>
      <c r="AQ98" s="101">
        <v>0</v>
      </c>
      <c r="AR98" s="101">
        <v>0</v>
      </c>
      <c r="AS98" s="101">
        <v>0</v>
      </c>
      <c r="AT98" s="101">
        <v>0</v>
      </c>
      <c r="AU98" s="101">
        <v>0</v>
      </c>
      <c r="AV98" s="101">
        <v>0</v>
      </c>
      <c r="AW98" s="101">
        <v>0</v>
      </c>
      <c r="AX98" s="101">
        <v>0</v>
      </c>
      <c r="AY98" s="101">
        <v>0</v>
      </c>
      <c r="AZ98" s="101">
        <v>0</v>
      </c>
      <c r="BA98" s="101">
        <v>0</v>
      </c>
      <c r="BB98" s="154">
        <v>0</v>
      </c>
      <c r="BC98" s="101">
        <v>0</v>
      </c>
      <c r="BD98" s="101">
        <v>0</v>
      </c>
      <c r="BE98" s="101">
        <v>0</v>
      </c>
      <c r="BF98" s="101">
        <v>0</v>
      </c>
      <c r="BG98" s="101">
        <v>0</v>
      </c>
      <c r="BH98" s="101">
        <v>0</v>
      </c>
      <c r="BI98" s="101">
        <v>0</v>
      </c>
      <c r="BJ98" s="101">
        <v>0</v>
      </c>
      <c r="BK98" s="101">
        <v>0</v>
      </c>
      <c r="BL98" s="101">
        <v>0</v>
      </c>
      <c r="BM98" s="101">
        <v>0</v>
      </c>
      <c r="BN98" s="495">
        <f t="shared" si="33"/>
        <v>0</v>
      </c>
      <c r="BO98" s="101">
        <v>0</v>
      </c>
      <c r="BP98" s="101">
        <v>0</v>
      </c>
      <c r="BQ98" s="101">
        <v>0</v>
      </c>
      <c r="BR98" s="101">
        <v>0</v>
      </c>
      <c r="BS98" s="101">
        <v>0</v>
      </c>
      <c r="BT98" s="101">
        <v>0</v>
      </c>
      <c r="BU98" s="101">
        <v>0</v>
      </c>
      <c r="BV98" s="101">
        <v>0</v>
      </c>
      <c r="BW98" s="101">
        <v>0</v>
      </c>
      <c r="BX98" s="101">
        <v>0</v>
      </c>
      <c r="BY98" s="101">
        <v>0</v>
      </c>
      <c r="BZ98" s="101">
        <v>0</v>
      </c>
      <c r="CA98" s="154">
        <v>0</v>
      </c>
      <c r="CB98" s="101">
        <v>2</v>
      </c>
      <c r="CC98" s="101">
        <v>23</v>
      </c>
      <c r="CD98" s="101">
        <v>16</v>
      </c>
      <c r="CE98" s="101">
        <v>21</v>
      </c>
      <c r="CF98" s="270">
        <v>26</v>
      </c>
      <c r="CG98" s="403">
        <f t="shared" si="22"/>
        <v>0</v>
      </c>
      <c r="CH98" s="403">
        <f t="shared" si="23"/>
        <v>0</v>
      </c>
      <c r="CI98" s="27">
        <f t="shared" si="24"/>
        <v>88</v>
      </c>
      <c r="CJ98" s="404"/>
      <c r="CM98" s="301"/>
    </row>
    <row r="99" spans="2:91" ht="20.100000000000001" customHeight="1" x14ac:dyDescent="0.25">
      <c r="B99" s="113" t="s">
        <v>28</v>
      </c>
      <c r="C99" s="143" t="s">
        <v>29</v>
      </c>
      <c r="D99" s="194">
        <v>1</v>
      </c>
      <c r="E99" s="195">
        <v>4</v>
      </c>
      <c r="F99" s="195">
        <v>0</v>
      </c>
      <c r="G99" s="195">
        <v>0</v>
      </c>
      <c r="H99" s="195">
        <v>2</v>
      </c>
      <c r="I99" s="195">
        <v>0</v>
      </c>
      <c r="J99" s="195">
        <v>0</v>
      </c>
      <c r="K99" s="195">
        <v>0</v>
      </c>
      <c r="L99" s="195">
        <v>0</v>
      </c>
      <c r="M99" s="198">
        <v>0</v>
      </c>
      <c r="N99" s="198">
        <v>0</v>
      </c>
      <c r="O99" s="195">
        <v>0</v>
      </c>
      <c r="P99" s="186">
        <f>SUM(D99:O99)</f>
        <v>7</v>
      </c>
      <c r="Q99" s="196">
        <v>0</v>
      </c>
      <c r="R99" s="196">
        <v>0</v>
      </c>
      <c r="S99" s="196">
        <v>0</v>
      </c>
      <c r="T99" s="196">
        <v>0</v>
      </c>
      <c r="U99" s="196">
        <v>0</v>
      </c>
      <c r="V99" s="196">
        <v>0</v>
      </c>
      <c r="W99" s="196">
        <v>0</v>
      </c>
      <c r="X99" s="196">
        <v>0</v>
      </c>
      <c r="Y99" s="196">
        <v>0</v>
      </c>
      <c r="Z99" s="196">
        <v>0</v>
      </c>
      <c r="AA99" s="196">
        <v>0</v>
      </c>
      <c r="AB99" s="197">
        <v>0</v>
      </c>
      <c r="AC99" s="186">
        <f>SUM(Q99:AB99)</f>
        <v>0</v>
      </c>
      <c r="AD99" s="197">
        <v>0</v>
      </c>
      <c r="AE99" s="197">
        <v>0</v>
      </c>
      <c r="AF99" s="197">
        <v>0</v>
      </c>
      <c r="AG99" s="197">
        <v>1</v>
      </c>
      <c r="AH99" s="197">
        <v>2</v>
      </c>
      <c r="AI99" s="197">
        <v>0</v>
      </c>
      <c r="AJ99" s="197">
        <v>0</v>
      </c>
      <c r="AK99" s="197">
        <v>0</v>
      </c>
      <c r="AL99" s="197">
        <v>0</v>
      </c>
      <c r="AM99" s="197">
        <v>0</v>
      </c>
      <c r="AN99" s="197">
        <v>0</v>
      </c>
      <c r="AO99" s="197">
        <v>0</v>
      </c>
      <c r="AP99" s="277">
        <v>0</v>
      </c>
      <c r="AQ99" s="197">
        <v>0</v>
      </c>
      <c r="AR99" s="197">
        <v>0</v>
      </c>
      <c r="AS99" s="197">
        <v>0</v>
      </c>
      <c r="AT99" s="197">
        <v>0</v>
      </c>
      <c r="AU99" s="197">
        <v>0</v>
      </c>
      <c r="AV99" s="197">
        <v>0</v>
      </c>
      <c r="AW99" s="197">
        <v>0</v>
      </c>
      <c r="AX99" s="197">
        <v>0</v>
      </c>
      <c r="AY99" s="197">
        <v>0</v>
      </c>
      <c r="AZ99" s="197">
        <v>0</v>
      </c>
      <c r="BA99" s="197">
        <v>0</v>
      </c>
      <c r="BB99" s="277">
        <v>0</v>
      </c>
      <c r="BC99" s="197">
        <v>0</v>
      </c>
      <c r="BD99" s="197">
        <v>0</v>
      </c>
      <c r="BE99" s="197">
        <v>1</v>
      </c>
      <c r="BF99" s="197">
        <v>0</v>
      </c>
      <c r="BG99" s="197">
        <v>0</v>
      </c>
      <c r="BH99" s="101">
        <v>0</v>
      </c>
      <c r="BI99" s="197">
        <v>0</v>
      </c>
      <c r="BJ99" s="197">
        <v>0</v>
      </c>
      <c r="BK99" s="197">
        <v>0</v>
      </c>
      <c r="BL99" s="197">
        <v>0</v>
      </c>
      <c r="BM99" s="197">
        <v>0</v>
      </c>
      <c r="BN99" s="495">
        <f t="shared" si="33"/>
        <v>1</v>
      </c>
      <c r="BO99" s="197">
        <v>0</v>
      </c>
      <c r="BP99" s="197">
        <v>0</v>
      </c>
      <c r="BQ99" s="197">
        <v>0</v>
      </c>
      <c r="BR99" s="197">
        <v>1</v>
      </c>
      <c r="BS99" s="197">
        <v>1</v>
      </c>
      <c r="BT99" s="197">
        <v>0</v>
      </c>
      <c r="BU99" s="197">
        <v>2</v>
      </c>
      <c r="BV99" s="197">
        <v>1</v>
      </c>
      <c r="BW99" s="197">
        <v>0</v>
      </c>
      <c r="BX99" s="197">
        <v>0</v>
      </c>
      <c r="BY99" s="197">
        <v>0</v>
      </c>
      <c r="BZ99" s="197">
        <v>3</v>
      </c>
      <c r="CA99" s="277">
        <v>1</v>
      </c>
      <c r="CB99" s="197">
        <v>0</v>
      </c>
      <c r="CC99" s="197">
        <v>0</v>
      </c>
      <c r="CD99" s="197">
        <v>0</v>
      </c>
      <c r="CE99" s="197">
        <v>0</v>
      </c>
      <c r="CF99" s="489"/>
      <c r="CG99" s="403">
        <f t="shared" si="22"/>
        <v>1</v>
      </c>
      <c r="CH99" s="403">
        <f t="shared" si="23"/>
        <v>2</v>
      </c>
      <c r="CI99" s="27">
        <f t="shared" si="24"/>
        <v>1</v>
      </c>
      <c r="CJ99" s="404">
        <f t="shared" ref="CJ99:CJ120" si="34">((CI99/CH99)-1)*100</f>
        <v>-50</v>
      </c>
      <c r="CM99" s="301"/>
    </row>
    <row r="100" spans="2:91" ht="20.100000000000001" customHeight="1" x14ac:dyDescent="0.25">
      <c r="B100" s="113" t="s">
        <v>30</v>
      </c>
      <c r="C100" s="143" t="s">
        <v>31</v>
      </c>
      <c r="D100" s="194">
        <v>1</v>
      </c>
      <c r="E100" s="195">
        <v>4</v>
      </c>
      <c r="F100" s="195">
        <v>0</v>
      </c>
      <c r="G100" s="195">
        <v>0</v>
      </c>
      <c r="H100" s="195">
        <v>1</v>
      </c>
      <c r="I100" s="195">
        <v>0</v>
      </c>
      <c r="J100" s="195">
        <v>0</v>
      </c>
      <c r="K100" s="195">
        <v>0</v>
      </c>
      <c r="L100" s="195">
        <v>0</v>
      </c>
      <c r="M100" s="198">
        <v>0</v>
      </c>
      <c r="N100" s="198">
        <v>0</v>
      </c>
      <c r="O100" s="195">
        <v>0</v>
      </c>
      <c r="P100" s="186">
        <f>SUM(D100:O100)</f>
        <v>6</v>
      </c>
      <c r="Q100" s="196">
        <v>0</v>
      </c>
      <c r="R100" s="196">
        <v>0</v>
      </c>
      <c r="S100" s="196">
        <v>0</v>
      </c>
      <c r="T100" s="196">
        <v>0</v>
      </c>
      <c r="U100" s="196">
        <v>0</v>
      </c>
      <c r="V100" s="196">
        <v>0</v>
      </c>
      <c r="W100" s="196">
        <v>0</v>
      </c>
      <c r="X100" s="196">
        <v>0</v>
      </c>
      <c r="Y100" s="196">
        <v>0</v>
      </c>
      <c r="Z100" s="196">
        <v>0</v>
      </c>
      <c r="AA100" s="196">
        <v>0</v>
      </c>
      <c r="AB100" s="197">
        <v>0</v>
      </c>
      <c r="AC100" s="186">
        <f>SUM(Q100:AB100)</f>
        <v>0</v>
      </c>
      <c r="AD100" s="197">
        <v>0</v>
      </c>
      <c r="AE100" s="197">
        <v>0</v>
      </c>
      <c r="AF100" s="197">
        <v>0</v>
      </c>
      <c r="AG100" s="197">
        <v>1</v>
      </c>
      <c r="AH100" s="197">
        <v>2</v>
      </c>
      <c r="AI100" s="197">
        <v>0</v>
      </c>
      <c r="AJ100" s="197">
        <v>0</v>
      </c>
      <c r="AK100" s="197">
        <v>0</v>
      </c>
      <c r="AL100" s="197">
        <v>0</v>
      </c>
      <c r="AM100" s="197">
        <v>0</v>
      </c>
      <c r="AN100" s="197">
        <v>0</v>
      </c>
      <c r="AO100" s="197">
        <v>0</v>
      </c>
      <c r="AP100" s="277">
        <v>0</v>
      </c>
      <c r="AQ100" s="197">
        <v>0</v>
      </c>
      <c r="AR100" s="197">
        <v>0</v>
      </c>
      <c r="AS100" s="197">
        <v>0</v>
      </c>
      <c r="AT100" s="197">
        <v>0</v>
      </c>
      <c r="AU100" s="197">
        <v>0</v>
      </c>
      <c r="AV100" s="197">
        <v>0</v>
      </c>
      <c r="AW100" s="197">
        <v>0</v>
      </c>
      <c r="AX100" s="197">
        <v>0</v>
      </c>
      <c r="AY100" s="197">
        <v>0</v>
      </c>
      <c r="AZ100" s="197">
        <v>0</v>
      </c>
      <c r="BA100" s="197">
        <v>0</v>
      </c>
      <c r="BB100" s="277">
        <v>0</v>
      </c>
      <c r="BC100" s="197">
        <v>0</v>
      </c>
      <c r="BD100" s="197">
        <v>0</v>
      </c>
      <c r="BE100" s="197">
        <v>0</v>
      </c>
      <c r="BF100" s="197">
        <v>0</v>
      </c>
      <c r="BG100" s="197">
        <v>0</v>
      </c>
      <c r="BH100" s="101">
        <v>0</v>
      </c>
      <c r="BI100" s="197">
        <v>0</v>
      </c>
      <c r="BJ100" s="197">
        <v>0</v>
      </c>
      <c r="BK100" s="197">
        <v>0</v>
      </c>
      <c r="BL100" s="197">
        <v>0</v>
      </c>
      <c r="BM100" s="197">
        <v>0</v>
      </c>
      <c r="BN100" s="495">
        <f t="shared" si="33"/>
        <v>0</v>
      </c>
      <c r="BO100" s="197">
        <v>0</v>
      </c>
      <c r="BP100" s="197">
        <v>0</v>
      </c>
      <c r="BQ100" s="197">
        <v>0</v>
      </c>
      <c r="BR100" s="197">
        <v>0</v>
      </c>
      <c r="BS100" s="197">
        <v>0</v>
      </c>
      <c r="BT100" s="197">
        <v>0</v>
      </c>
      <c r="BU100" s="197">
        <v>0</v>
      </c>
      <c r="BV100" s="197">
        <v>0</v>
      </c>
      <c r="BW100" s="197">
        <v>0</v>
      </c>
      <c r="BX100" s="197">
        <v>0</v>
      </c>
      <c r="BY100" s="197">
        <v>0</v>
      </c>
      <c r="BZ100" s="197">
        <v>0</v>
      </c>
      <c r="CA100" s="277">
        <v>0</v>
      </c>
      <c r="CB100" s="197">
        <v>0</v>
      </c>
      <c r="CC100" s="197">
        <v>0</v>
      </c>
      <c r="CD100" s="197">
        <v>0</v>
      </c>
      <c r="CE100" s="197">
        <v>0</v>
      </c>
      <c r="CF100" s="489"/>
      <c r="CG100" s="403">
        <f t="shared" si="22"/>
        <v>0</v>
      </c>
      <c r="CH100" s="403">
        <f t="shared" si="23"/>
        <v>0</v>
      </c>
      <c r="CI100" s="27">
        <f t="shared" si="24"/>
        <v>0</v>
      </c>
      <c r="CJ100" s="404"/>
      <c r="CM100" s="301"/>
    </row>
    <row r="101" spans="2:91" ht="20.100000000000001" customHeight="1" x14ac:dyDescent="0.25">
      <c r="B101" s="113" t="s">
        <v>137</v>
      </c>
      <c r="C101" s="143" t="s">
        <v>138</v>
      </c>
      <c r="D101" s="194">
        <v>0</v>
      </c>
      <c r="E101" s="195">
        <v>0</v>
      </c>
      <c r="F101" s="195">
        <v>0</v>
      </c>
      <c r="G101" s="195">
        <v>0</v>
      </c>
      <c r="H101" s="195">
        <v>1</v>
      </c>
      <c r="I101" s="195">
        <v>0</v>
      </c>
      <c r="J101" s="195">
        <v>0</v>
      </c>
      <c r="K101" s="195">
        <v>0</v>
      </c>
      <c r="L101" s="195">
        <v>0</v>
      </c>
      <c r="M101" s="198">
        <v>0</v>
      </c>
      <c r="N101" s="198">
        <v>0</v>
      </c>
      <c r="O101" s="195">
        <v>0</v>
      </c>
      <c r="P101" s="186">
        <f>SUM(D101:O101)</f>
        <v>1</v>
      </c>
      <c r="Q101" s="196">
        <v>0</v>
      </c>
      <c r="R101" s="196">
        <v>0</v>
      </c>
      <c r="S101" s="196">
        <v>0</v>
      </c>
      <c r="T101" s="196">
        <v>0</v>
      </c>
      <c r="U101" s="196">
        <v>0</v>
      </c>
      <c r="V101" s="196">
        <v>0</v>
      </c>
      <c r="W101" s="196">
        <v>0</v>
      </c>
      <c r="X101" s="196">
        <v>0</v>
      </c>
      <c r="Y101" s="196">
        <v>0</v>
      </c>
      <c r="Z101" s="196">
        <v>0</v>
      </c>
      <c r="AA101" s="196">
        <v>0</v>
      </c>
      <c r="AB101" s="197">
        <v>0</v>
      </c>
      <c r="AC101" s="186">
        <f>SUM(Q101:AB101)</f>
        <v>0</v>
      </c>
      <c r="AD101" s="197">
        <v>0</v>
      </c>
      <c r="AE101" s="197">
        <v>0</v>
      </c>
      <c r="AF101" s="197">
        <v>0</v>
      </c>
      <c r="AG101" s="197">
        <v>0</v>
      </c>
      <c r="AH101" s="197">
        <v>0</v>
      </c>
      <c r="AI101" s="197">
        <v>0</v>
      </c>
      <c r="AJ101" s="197">
        <v>0</v>
      </c>
      <c r="AK101" s="197">
        <v>0</v>
      </c>
      <c r="AL101" s="197">
        <v>0</v>
      </c>
      <c r="AM101" s="197">
        <v>0</v>
      </c>
      <c r="AN101" s="197">
        <v>0</v>
      </c>
      <c r="AO101" s="197">
        <v>0</v>
      </c>
      <c r="AP101" s="277">
        <v>0</v>
      </c>
      <c r="AQ101" s="197">
        <v>0</v>
      </c>
      <c r="AR101" s="197">
        <v>0</v>
      </c>
      <c r="AS101" s="197">
        <v>0</v>
      </c>
      <c r="AT101" s="197">
        <v>0</v>
      </c>
      <c r="AU101" s="197">
        <v>0</v>
      </c>
      <c r="AV101" s="197">
        <v>0</v>
      </c>
      <c r="AW101" s="197">
        <v>0</v>
      </c>
      <c r="AX101" s="197">
        <v>0</v>
      </c>
      <c r="AY101" s="197">
        <v>0</v>
      </c>
      <c r="AZ101" s="197">
        <v>0</v>
      </c>
      <c r="BA101" s="197">
        <v>0</v>
      </c>
      <c r="BB101" s="277">
        <v>0</v>
      </c>
      <c r="BC101" s="197">
        <v>0</v>
      </c>
      <c r="BD101" s="197">
        <v>0</v>
      </c>
      <c r="BE101" s="197">
        <v>1</v>
      </c>
      <c r="BF101" s="197">
        <v>0</v>
      </c>
      <c r="BG101" s="197">
        <v>0</v>
      </c>
      <c r="BH101" s="101">
        <v>0</v>
      </c>
      <c r="BI101" s="197">
        <v>0</v>
      </c>
      <c r="BJ101" s="197">
        <v>0</v>
      </c>
      <c r="BK101" s="197">
        <v>0</v>
      </c>
      <c r="BL101" s="197">
        <v>0</v>
      </c>
      <c r="BM101" s="197">
        <v>0</v>
      </c>
      <c r="BN101" s="495">
        <f t="shared" si="33"/>
        <v>1</v>
      </c>
      <c r="BO101" s="197">
        <v>0</v>
      </c>
      <c r="BP101" s="197">
        <v>0</v>
      </c>
      <c r="BQ101" s="197">
        <v>0</v>
      </c>
      <c r="BR101" s="197">
        <v>1</v>
      </c>
      <c r="BS101" s="197">
        <v>1</v>
      </c>
      <c r="BT101" s="197">
        <v>0</v>
      </c>
      <c r="BU101" s="197">
        <v>2</v>
      </c>
      <c r="BV101" s="197">
        <v>1</v>
      </c>
      <c r="BW101" s="197">
        <v>0</v>
      </c>
      <c r="BX101" s="197">
        <v>0</v>
      </c>
      <c r="BY101" s="197">
        <v>0</v>
      </c>
      <c r="BZ101" s="197">
        <v>4</v>
      </c>
      <c r="CA101" s="277">
        <v>0</v>
      </c>
      <c r="CB101" s="197">
        <v>0</v>
      </c>
      <c r="CC101" s="197">
        <v>0</v>
      </c>
      <c r="CD101" s="197">
        <v>0</v>
      </c>
      <c r="CE101" s="197">
        <v>0</v>
      </c>
      <c r="CF101" s="489"/>
      <c r="CG101" s="403">
        <f t="shared" si="22"/>
        <v>1</v>
      </c>
      <c r="CH101" s="403">
        <f t="shared" si="23"/>
        <v>2</v>
      </c>
      <c r="CI101" s="27">
        <f t="shared" si="24"/>
        <v>0</v>
      </c>
      <c r="CJ101" s="404">
        <f t="shared" si="34"/>
        <v>-100</v>
      </c>
      <c r="CM101" s="301"/>
    </row>
    <row r="102" spans="2:91" ht="20.100000000000001" customHeight="1" x14ac:dyDescent="0.25">
      <c r="B102" s="189" t="s">
        <v>32</v>
      </c>
      <c r="C102" s="143" t="s">
        <v>134</v>
      </c>
      <c r="D102" s="194">
        <v>337</v>
      </c>
      <c r="E102" s="195">
        <v>211</v>
      </c>
      <c r="F102" s="195">
        <v>243</v>
      </c>
      <c r="G102" s="195">
        <v>224</v>
      </c>
      <c r="H102" s="195">
        <v>245</v>
      </c>
      <c r="I102" s="195">
        <v>252</v>
      </c>
      <c r="J102" s="195">
        <v>240</v>
      </c>
      <c r="K102" s="195">
        <v>188</v>
      </c>
      <c r="L102" s="195">
        <v>204</v>
      </c>
      <c r="M102" s="198">
        <v>213</v>
      </c>
      <c r="N102" s="198">
        <v>215</v>
      </c>
      <c r="O102" s="195">
        <v>352</v>
      </c>
      <c r="P102" s="186">
        <f>SUM(D102:O102)</f>
        <v>2924</v>
      </c>
      <c r="Q102" s="196">
        <v>201</v>
      </c>
      <c r="R102" s="196">
        <v>204</v>
      </c>
      <c r="S102" s="196">
        <v>292</v>
      </c>
      <c r="T102" s="196">
        <v>295</v>
      </c>
      <c r="U102" s="196">
        <v>426</v>
      </c>
      <c r="V102" s="196">
        <v>419</v>
      </c>
      <c r="W102" s="196">
        <v>314</v>
      </c>
      <c r="X102" s="196">
        <v>391</v>
      </c>
      <c r="Y102" s="196">
        <v>426</v>
      </c>
      <c r="Z102" s="196">
        <v>337</v>
      </c>
      <c r="AA102" s="197">
        <v>327</v>
      </c>
      <c r="AB102" s="197">
        <v>488</v>
      </c>
      <c r="AC102" s="186">
        <f>SUM(Q102:AB102)</f>
        <v>4120</v>
      </c>
      <c r="AD102" s="197">
        <v>347</v>
      </c>
      <c r="AE102" s="197">
        <v>348</v>
      </c>
      <c r="AF102" s="197">
        <v>397</v>
      </c>
      <c r="AG102" s="197">
        <v>494</v>
      </c>
      <c r="AH102" s="197">
        <v>485</v>
      </c>
      <c r="AI102" s="197">
        <v>495</v>
      </c>
      <c r="AJ102" s="197">
        <v>479</v>
      </c>
      <c r="AK102" s="197">
        <v>380</v>
      </c>
      <c r="AL102" s="197">
        <v>386</v>
      </c>
      <c r="AM102" s="269">
        <v>401</v>
      </c>
      <c r="AN102" s="269">
        <v>445</v>
      </c>
      <c r="AO102" s="269">
        <v>489</v>
      </c>
      <c r="AP102" s="154">
        <v>471</v>
      </c>
      <c r="AQ102" s="101">
        <v>660</v>
      </c>
      <c r="AR102" s="101">
        <v>762</v>
      </c>
      <c r="AS102" s="101">
        <v>690</v>
      </c>
      <c r="AT102" s="101">
        <v>872</v>
      </c>
      <c r="AU102" s="101">
        <v>713</v>
      </c>
      <c r="AV102" s="101">
        <v>899</v>
      </c>
      <c r="AW102" s="101">
        <v>817</v>
      </c>
      <c r="AX102" s="101">
        <v>856</v>
      </c>
      <c r="AY102" s="101">
        <v>1038</v>
      </c>
      <c r="AZ102" s="101">
        <v>932</v>
      </c>
      <c r="BA102" s="101">
        <v>1018</v>
      </c>
      <c r="BB102" s="154">
        <v>924</v>
      </c>
      <c r="BC102" s="101">
        <v>931</v>
      </c>
      <c r="BD102" s="101">
        <v>1123</v>
      </c>
      <c r="BE102" s="101">
        <v>1294</v>
      </c>
      <c r="BF102" s="101">
        <v>1524</v>
      </c>
      <c r="BG102" s="101">
        <v>1280</v>
      </c>
      <c r="BH102" s="101">
        <v>1702</v>
      </c>
      <c r="BI102" s="101">
        <v>1464</v>
      </c>
      <c r="BJ102" s="101">
        <v>1553</v>
      </c>
      <c r="BK102" s="101">
        <v>1770</v>
      </c>
      <c r="BL102" s="101">
        <v>1810</v>
      </c>
      <c r="BM102" s="101">
        <v>2059</v>
      </c>
      <c r="BN102" s="495">
        <f t="shared" si="33"/>
        <v>17434</v>
      </c>
      <c r="BO102" s="101">
        <v>1752</v>
      </c>
      <c r="BP102" s="101">
        <v>1745</v>
      </c>
      <c r="BQ102" s="101">
        <v>1836</v>
      </c>
      <c r="BR102" s="101">
        <v>1821</v>
      </c>
      <c r="BS102" s="101">
        <v>1971</v>
      </c>
      <c r="BT102" s="101">
        <v>1705</v>
      </c>
      <c r="BU102" s="101">
        <v>1946</v>
      </c>
      <c r="BV102" s="101">
        <v>1813</v>
      </c>
      <c r="BW102" s="101">
        <v>1478</v>
      </c>
      <c r="BX102" s="101">
        <v>1160</v>
      </c>
      <c r="BY102" s="101">
        <v>1012</v>
      </c>
      <c r="BZ102" s="101">
        <v>1328</v>
      </c>
      <c r="CA102" s="154">
        <v>1184</v>
      </c>
      <c r="CB102" s="101">
        <v>1028</v>
      </c>
      <c r="CC102" s="101">
        <v>1203</v>
      </c>
      <c r="CD102" s="101">
        <v>1151</v>
      </c>
      <c r="CE102" s="101">
        <v>1100</v>
      </c>
      <c r="CF102" s="270">
        <v>1176</v>
      </c>
      <c r="CG102" s="403">
        <f t="shared" si="22"/>
        <v>7076</v>
      </c>
      <c r="CH102" s="403">
        <f t="shared" si="23"/>
        <v>10830</v>
      </c>
      <c r="CI102" s="27">
        <f t="shared" si="24"/>
        <v>6842</v>
      </c>
      <c r="CJ102" s="404">
        <f t="shared" si="34"/>
        <v>-36.823638042474606</v>
      </c>
      <c r="CM102" s="301"/>
    </row>
    <row r="103" spans="2:91" ht="20.100000000000001" customHeight="1" x14ac:dyDescent="0.25">
      <c r="B103" s="189" t="s">
        <v>103</v>
      </c>
      <c r="C103" s="143" t="s">
        <v>104</v>
      </c>
      <c r="D103" s="194">
        <v>0</v>
      </c>
      <c r="E103" s="195">
        <v>0</v>
      </c>
      <c r="F103" s="195">
        <v>0</v>
      </c>
      <c r="G103" s="195">
        <v>0</v>
      </c>
      <c r="H103" s="195">
        <v>0</v>
      </c>
      <c r="I103" s="195">
        <v>0</v>
      </c>
      <c r="J103" s="195">
        <v>0</v>
      </c>
      <c r="K103" s="195">
        <v>0</v>
      </c>
      <c r="L103" s="195">
        <v>0</v>
      </c>
      <c r="M103" s="195">
        <v>0</v>
      </c>
      <c r="N103" s="195">
        <v>0</v>
      </c>
      <c r="O103" s="195">
        <v>0</v>
      </c>
      <c r="P103" s="404">
        <v>0</v>
      </c>
      <c r="Q103" s="195">
        <v>0</v>
      </c>
      <c r="R103" s="195">
        <v>0</v>
      </c>
      <c r="S103" s="195">
        <v>0</v>
      </c>
      <c r="T103" s="195">
        <v>0</v>
      </c>
      <c r="U103" s="195">
        <v>0</v>
      </c>
      <c r="V103" s="195">
        <v>0</v>
      </c>
      <c r="W103" s="195">
        <v>0</v>
      </c>
      <c r="X103" s="195">
        <v>0</v>
      </c>
      <c r="Y103" s="195">
        <v>0</v>
      </c>
      <c r="Z103" s="195">
        <v>0</v>
      </c>
      <c r="AA103" s="195">
        <v>0</v>
      </c>
      <c r="AB103" s="195">
        <v>0</v>
      </c>
      <c r="AC103" s="441">
        <v>0</v>
      </c>
      <c r="AD103" s="195">
        <v>0</v>
      </c>
      <c r="AE103" s="195">
        <v>0</v>
      </c>
      <c r="AF103" s="195">
        <v>0</v>
      </c>
      <c r="AG103" s="195">
        <v>0</v>
      </c>
      <c r="AH103" s="195">
        <v>0</v>
      </c>
      <c r="AI103" s="195">
        <v>0</v>
      </c>
      <c r="AJ103" s="195">
        <v>0</v>
      </c>
      <c r="AK103" s="195">
        <v>0</v>
      </c>
      <c r="AL103" s="195">
        <v>0</v>
      </c>
      <c r="AM103" s="195">
        <v>0</v>
      </c>
      <c r="AN103" s="195">
        <v>0</v>
      </c>
      <c r="AO103" s="439">
        <v>0</v>
      </c>
      <c r="AP103" s="154">
        <v>0</v>
      </c>
      <c r="AQ103" s="101">
        <v>0</v>
      </c>
      <c r="AR103" s="101">
        <v>0</v>
      </c>
      <c r="AS103" s="101">
        <v>0</v>
      </c>
      <c r="AT103" s="101">
        <v>0</v>
      </c>
      <c r="AU103" s="101">
        <v>0</v>
      </c>
      <c r="AV103" s="101">
        <v>0</v>
      </c>
      <c r="AW103" s="101">
        <v>0</v>
      </c>
      <c r="AX103" s="101">
        <v>0</v>
      </c>
      <c r="AY103" s="101">
        <v>0</v>
      </c>
      <c r="AZ103" s="101">
        <v>0</v>
      </c>
      <c r="BA103" s="101">
        <v>0</v>
      </c>
      <c r="BB103" s="154">
        <v>0</v>
      </c>
      <c r="BC103" s="101">
        <v>0</v>
      </c>
      <c r="BD103" s="101">
        <v>0</v>
      </c>
      <c r="BE103" s="101">
        <v>0</v>
      </c>
      <c r="BF103" s="101">
        <v>2</v>
      </c>
      <c r="BG103" s="101">
        <v>0</v>
      </c>
      <c r="BH103" s="101">
        <v>3</v>
      </c>
      <c r="BI103" s="101">
        <v>3</v>
      </c>
      <c r="BJ103" s="101">
        <v>3</v>
      </c>
      <c r="BK103" s="101">
        <v>0</v>
      </c>
      <c r="BL103" s="101">
        <v>1</v>
      </c>
      <c r="BM103" s="101">
        <v>1</v>
      </c>
      <c r="BN103" s="495">
        <f t="shared" si="33"/>
        <v>13</v>
      </c>
      <c r="BO103" s="101">
        <v>1</v>
      </c>
      <c r="BP103" s="101">
        <v>0</v>
      </c>
      <c r="BQ103" s="101">
        <v>2</v>
      </c>
      <c r="BR103" s="101">
        <v>0</v>
      </c>
      <c r="BS103" s="101">
        <v>1</v>
      </c>
      <c r="BT103" s="101">
        <v>1</v>
      </c>
      <c r="BU103" s="101">
        <v>2</v>
      </c>
      <c r="BV103" s="101">
        <v>0</v>
      </c>
      <c r="BW103" s="101">
        <v>0</v>
      </c>
      <c r="BX103" s="101">
        <v>0</v>
      </c>
      <c r="BY103" s="101">
        <v>0</v>
      </c>
      <c r="BZ103" s="101">
        <v>0</v>
      </c>
      <c r="CA103" s="154">
        <v>0</v>
      </c>
      <c r="CB103" s="101">
        <v>0</v>
      </c>
      <c r="CC103" s="101">
        <v>0</v>
      </c>
      <c r="CD103" s="101">
        <v>0</v>
      </c>
      <c r="CE103" s="101">
        <v>0</v>
      </c>
      <c r="CF103" s="270"/>
      <c r="CG103" s="403">
        <f t="shared" si="22"/>
        <v>2</v>
      </c>
      <c r="CH103" s="403">
        <f t="shared" si="23"/>
        <v>5</v>
      </c>
      <c r="CI103" s="27">
        <f t="shared" si="24"/>
        <v>0</v>
      </c>
      <c r="CJ103" s="404">
        <f t="shared" si="34"/>
        <v>-100</v>
      </c>
      <c r="CM103" s="301"/>
    </row>
    <row r="104" spans="2:91" ht="20.100000000000001" customHeight="1" x14ac:dyDescent="0.25">
      <c r="B104" s="113" t="s">
        <v>126</v>
      </c>
      <c r="C104" s="143" t="s">
        <v>129</v>
      </c>
      <c r="D104" s="194">
        <v>0</v>
      </c>
      <c r="E104" s="195">
        <v>0</v>
      </c>
      <c r="F104" s="195">
        <v>0</v>
      </c>
      <c r="G104" s="195">
        <v>0</v>
      </c>
      <c r="H104" s="195">
        <v>0</v>
      </c>
      <c r="I104" s="195">
        <v>0</v>
      </c>
      <c r="J104" s="195">
        <v>0</v>
      </c>
      <c r="K104" s="195">
        <v>0</v>
      </c>
      <c r="L104" s="195">
        <v>0</v>
      </c>
      <c r="M104" s="195">
        <v>0</v>
      </c>
      <c r="N104" s="195">
        <v>0</v>
      </c>
      <c r="O104" s="195">
        <v>0</v>
      </c>
      <c r="P104" s="404">
        <v>0</v>
      </c>
      <c r="Q104" s="195">
        <v>0</v>
      </c>
      <c r="R104" s="195">
        <v>0</v>
      </c>
      <c r="S104" s="195">
        <v>0</v>
      </c>
      <c r="T104" s="195">
        <v>0</v>
      </c>
      <c r="U104" s="195">
        <v>0</v>
      </c>
      <c r="V104" s="195">
        <v>0</v>
      </c>
      <c r="W104" s="195">
        <v>0</v>
      </c>
      <c r="X104" s="195">
        <v>0</v>
      </c>
      <c r="Y104" s="195">
        <v>0</v>
      </c>
      <c r="Z104" s="195">
        <v>0</v>
      </c>
      <c r="AA104" s="195">
        <v>0</v>
      </c>
      <c r="AB104" s="195">
        <v>0</v>
      </c>
      <c r="AC104" s="441">
        <v>0</v>
      </c>
      <c r="AD104" s="195">
        <v>0</v>
      </c>
      <c r="AE104" s="195">
        <v>0</v>
      </c>
      <c r="AF104" s="195">
        <v>0</v>
      </c>
      <c r="AG104" s="195">
        <v>0</v>
      </c>
      <c r="AH104" s="195">
        <v>0</v>
      </c>
      <c r="AI104" s="195">
        <v>0</v>
      </c>
      <c r="AJ104" s="195">
        <v>0</v>
      </c>
      <c r="AK104" s="195">
        <v>0</v>
      </c>
      <c r="AL104" s="195">
        <v>0</v>
      </c>
      <c r="AM104" s="195">
        <v>0</v>
      </c>
      <c r="AN104" s="195">
        <v>0</v>
      </c>
      <c r="AO104" s="439">
        <v>0</v>
      </c>
      <c r="AP104" s="154">
        <v>0</v>
      </c>
      <c r="AQ104" s="101">
        <v>0</v>
      </c>
      <c r="AR104" s="101">
        <v>0</v>
      </c>
      <c r="AS104" s="101">
        <v>0</v>
      </c>
      <c r="AT104" s="101">
        <v>0</v>
      </c>
      <c r="AU104" s="101">
        <v>0</v>
      </c>
      <c r="AV104" s="101">
        <v>0</v>
      </c>
      <c r="AW104" s="101">
        <v>0</v>
      </c>
      <c r="AX104" s="101">
        <v>0</v>
      </c>
      <c r="AY104" s="101">
        <v>0</v>
      </c>
      <c r="AZ104" s="101">
        <v>0</v>
      </c>
      <c r="BA104" s="101">
        <v>0</v>
      </c>
      <c r="BB104" s="154">
        <v>0</v>
      </c>
      <c r="BC104" s="101">
        <v>0</v>
      </c>
      <c r="BD104" s="101">
        <v>0</v>
      </c>
      <c r="BE104" s="101">
        <v>0</v>
      </c>
      <c r="BF104" s="101">
        <v>0</v>
      </c>
      <c r="BG104" s="101">
        <v>0</v>
      </c>
      <c r="BH104" s="101">
        <v>0</v>
      </c>
      <c r="BI104" s="101">
        <v>0</v>
      </c>
      <c r="BJ104" s="101">
        <v>0</v>
      </c>
      <c r="BK104" s="101">
        <v>0</v>
      </c>
      <c r="BL104" s="101">
        <v>0</v>
      </c>
      <c r="BM104" s="101">
        <v>0</v>
      </c>
      <c r="BN104" s="495">
        <f t="shared" si="33"/>
        <v>0</v>
      </c>
      <c r="BO104" s="101">
        <v>0</v>
      </c>
      <c r="BP104" s="101">
        <v>0</v>
      </c>
      <c r="BQ104" s="101">
        <v>0</v>
      </c>
      <c r="BR104" s="101">
        <v>0</v>
      </c>
      <c r="BS104" s="101">
        <v>0</v>
      </c>
      <c r="BT104" s="101">
        <v>0</v>
      </c>
      <c r="BU104" s="101">
        <v>0</v>
      </c>
      <c r="BV104" s="101">
        <v>0</v>
      </c>
      <c r="BW104" s="101">
        <v>35</v>
      </c>
      <c r="BX104" s="101">
        <v>65</v>
      </c>
      <c r="BY104" s="101">
        <v>52</v>
      </c>
      <c r="BZ104" s="101">
        <v>66</v>
      </c>
      <c r="CA104" s="154">
        <v>33</v>
      </c>
      <c r="CB104" s="101">
        <v>43</v>
      </c>
      <c r="CC104" s="101">
        <v>63</v>
      </c>
      <c r="CD104" s="101">
        <v>45</v>
      </c>
      <c r="CE104" s="101">
        <v>41</v>
      </c>
      <c r="CF104" s="270">
        <v>43</v>
      </c>
      <c r="CG104" s="403">
        <f t="shared" si="22"/>
        <v>0</v>
      </c>
      <c r="CH104" s="403">
        <f t="shared" si="23"/>
        <v>0</v>
      </c>
      <c r="CI104" s="27">
        <f t="shared" si="24"/>
        <v>268</v>
      </c>
      <c r="CJ104" s="404"/>
      <c r="CM104" s="301"/>
    </row>
    <row r="105" spans="2:91" ht="20.100000000000001" customHeight="1" x14ac:dyDescent="0.25">
      <c r="B105" s="113" t="s">
        <v>127</v>
      </c>
      <c r="C105" s="143" t="s">
        <v>194</v>
      </c>
      <c r="D105" s="194">
        <v>0</v>
      </c>
      <c r="E105" s="195">
        <v>0</v>
      </c>
      <c r="F105" s="195">
        <v>0</v>
      </c>
      <c r="G105" s="195">
        <v>0</v>
      </c>
      <c r="H105" s="195">
        <v>0</v>
      </c>
      <c r="I105" s="195">
        <v>0</v>
      </c>
      <c r="J105" s="195">
        <v>0</v>
      </c>
      <c r="K105" s="195">
        <v>0</v>
      </c>
      <c r="L105" s="195">
        <v>0</v>
      </c>
      <c r="M105" s="195">
        <v>0</v>
      </c>
      <c r="N105" s="195">
        <v>0</v>
      </c>
      <c r="O105" s="195">
        <v>0</v>
      </c>
      <c r="P105" s="404">
        <v>0</v>
      </c>
      <c r="Q105" s="195">
        <v>0</v>
      </c>
      <c r="R105" s="195">
        <v>0</v>
      </c>
      <c r="S105" s="195">
        <v>0</v>
      </c>
      <c r="T105" s="195">
        <v>0</v>
      </c>
      <c r="U105" s="195">
        <v>0</v>
      </c>
      <c r="V105" s="195">
        <v>0</v>
      </c>
      <c r="W105" s="195">
        <v>0</v>
      </c>
      <c r="X105" s="195">
        <v>0</v>
      </c>
      <c r="Y105" s="195">
        <v>0</v>
      </c>
      <c r="Z105" s="195">
        <v>0</v>
      </c>
      <c r="AA105" s="195">
        <v>0</v>
      </c>
      <c r="AB105" s="195">
        <v>0</v>
      </c>
      <c r="AC105" s="441">
        <v>0</v>
      </c>
      <c r="AD105" s="195">
        <v>0</v>
      </c>
      <c r="AE105" s="195">
        <v>0</v>
      </c>
      <c r="AF105" s="195">
        <v>0</v>
      </c>
      <c r="AG105" s="195">
        <v>0</v>
      </c>
      <c r="AH105" s="195">
        <v>0</v>
      </c>
      <c r="AI105" s="195">
        <v>0</v>
      </c>
      <c r="AJ105" s="195">
        <v>0</v>
      </c>
      <c r="AK105" s="195">
        <v>0</v>
      </c>
      <c r="AL105" s="195">
        <v>0</v>
      </c>
      <c r="AM105" s="195">
        <v>0</v>
      </c>
      <c r="AN105" s="195">
        <v>0</v>
      </c>
      <c r="AO105" s="439">
        <v>0</v>
      </c>
      <c r="AP105" s="154">
        <v>0</v>
      </c>
      <c r="AQ105" s="101">
        <v>0</v>
      </c>
      <c r="AR105" s="101">
        <v>0</v>
      </c>
      <c r="AS105" s="101">
        <v>0</v>
      </c>
      <c r="AT105" s="101">
        <v>0</v>
      </c>
      <c r="AU105" s="101">
        <v>0</v>
      </c>
      <c r="AV105" s="101">
        <v>0</v>
      </c>
      <c r="AW105" s="101">
        <v>0</v>
      </c>
      <c r="AX105" s="101">
        <v>0</v>
      </c>
      <c r="AY105" s="101">
        <v>0</v>
      </c>
      <c r="AZ105" s="101">
        <v>0</v>
      </c>
      <c r="BA105" s="101">
        <v>0</v>
      </c>
      <c r="BB105" s="154">
        <v>0</v>
      </c>
      <c r="BC105" s="101">
        <v>0</v>
      </c>
      <c r="BD105" s="101">
        <v>0</v>
      </c>
      <c r="BE105" s="101">
        <v>0</v>
      </c>
      <c r="BF105" s="101">
        <v>0</v>
      </c>
      <c r="BG105" s="101">
        <v>0</v>
      </c>
      <c r="BH105" s="101">
        <v>0</v>
      </c>
      <c r="BI105" s="101">
        <v>0</v>
      </c>
      <c r="BJ105" s="101">
        <v>0</v>
      </c>
      <c r="BK105" s="101">
        <v>0</v>
      </c>
      <c r="BL105" s="101">
        <v>0</v>
      </c>
      <c r="BM105" s="101">
        <v>0</v>
      </c>
      <c r="BN105" s="495">
        <f t="shared" si="33"/>
        <v>0</v>
      </c>
      <c r="BO105" s="101">
        <v>0</v>
      </c>
      <c r="BP105" s="101">
        <v>0</v>
      </c>
      <c r="BQ105" s="101">
        <v>0</v>
      </c>
      <c r="BR105" s="101">
        <v>0</v>
      </c>
      <c r="BS105" s="101">
        <v>0</v>
      </c>
      <c r="BT105" s="101">
        <v>0</v>
      </c>
      <c r="BU105" s="101">
        <v>0</v>
      </c>
      <c r="BV105" s="101">
        <v>0</v>
      </c>
      <c r="BW105" s="101">
        <v>1087</v>
      </c>
      <c r="BX105" s="101">
        <v>1961</v>
      </c>
      <c r="BY105" s="101">
        <v>1639</v>
      </c>
      <c r="BZ105" s="101">
        <v>2159</v>
      </c>
      <c r="CA105" s="154">
        <v>1690</v>
      </c>
      <c r="CB105" s="101">
        <v>1652</v>
      </c>
      <c r="CC105" s="101">
        <v>1934</v>
      </c>
      <c r="CD105" s="101">
        <v>2032</v>
      </c>
      <c r="CE105" s="101">
        <v>1930</v>
      </c>
      <c r="CF105" s="270">
        <v>2167</v>
      </c>
      <c r="CG105" s="403">
        <f t="shared" si="22"/>
        <v>0</v>
      </c>
      <c r="CH105" s="403">
        <f t="shared" si="23"/>
        <v>0</v>
      </c>
      <c r="CI105" s="27">
        <f t="shared" si="24"/>
        <v>11405</v>
      </c>
      <c r="CJ105" s="404"/>
      <c r="CM105" s="301"/>
    </row>
    <row r="106" spans="2:91" ht="20.100000000000001" customHeight="1" x14ac:dyDescent="0.25">
      <c r="B106" s="113" t="s">
        <v>128</v>
      </c>
      <c r="C106" s="143" t="s">
        <v>130</v>
      </c>
      <c r="D106" s="194">
        <v>0</v>
      </c>
      <c r="E106" s="195">
        <v>0</v>
      </c>
      <c r="F106" s="195">
        <v>0</v>
      </c>
      <c r="G106" s="195">
        <v>0</v>
      </c>
      <c r="H106" s="195">
        <v>0</v>
      </c>
      <c r="I106" s="195">
        <v>0</v>
      </c>
      <c r="J106" s="195">
        <v>0</v>
      </c>
      <c r="K106" s="195">
        <v>0</v>
      </c>
      <c r="L106" s="195">
        <v>0</v>
      </c>
      <c r="M106" s="195">
        <v>0</v>
      </c>
      <c r="N106" s="195">
        <v>0</v>
      </c>
      <c r="O106" s="195">
        <v>0</v>
      </c>
      <c r="P106" s="404">
        <v>0</v>
      </c>
      <c r="Q106" s="195">
        <v>0</v>
      </c>
      <c r="R106" s="195">
        <v>0</v>
      </c>
      <c r="S106" s="195">
        <v>0</v>
      </c>
      <c r="T106" s="195">
        <v>0</v>
      </c>
      <c r="U106" s="195">
        <v>0</v>
      </c>
      <c r="V106" s="195">
        <v>0</v>
      </c>
      <c r="W106" s="195">
        <v>0</v>
      </c>
      <c r="X106" s="195">
        <v>0</v>
      </c>
      <c r="Y106" s="195">
        <v>0</v>
      </c>
      <c r="Z106" s="195">
        <v>0</v>
      </c>
      <c r="AA106" s="195">
        <v>0</v>
      </c>
      <c r="AB106" s="195">
        <v>0</v>
      </c>
      <c r="AC106" s="441">
        <v>0</v>
      </c>
      <c r="AD106" s="195">
        <v>0</v>
      </c>
      <c r="AE106" s="195">
        <v>0</v>
      </c>
      <c r="AF106" s="195">
        <v>0</v>
      </c>
      <c r="AG106" s="195">
        <v>0</v>
      </c>
      <c r="AH106" s="195">
        <v>0</v>
      </c>
      <c r="AI106" s="195">
        <v>0</v>
      </c>
      <c r="AJ106" s="195">
        <v>0</v>
      </c>
      <c r="AK106" s="195">
        <v>0</v>
      </c>
      <c r="AL106" s="195">
        <v>0</v>
      </c>
      <c r="AM106" s="195">
        <v>0</v>
      </c>
      <c r="AN106" s="195">
        <v>0</v>
      </c>
      <c r="AO106" s="439">
        <v>0</v>
      </c>
      <c r="AP106" s="154">
        <v>0</v>
      </c>
      <c r="AQ106" s="101">
        <v>0</v>
      </c>
      <c r="AR106" s="101">
        <v>0</v>
      </c>
      <c r="AS106" s="101">
        <v>0</v>
      </c>
      <c r="AT106" s="101">
        <v>0</v>
      </c>
      <c r="AU106" s="101">
        <v>0</v>
      </c>
      <c r="AV106" s="101">
        <v>0</v>
      </c>
      <c r="AW106" s="101">
        <v>0</v>
      </c>
      <c r="AX106" s="101">
        <v>0</v>
      </c>
      <c r="AY106" s="101">
        <v>0</v>
      </c>
      <c r="AZ106" s="101">
        <v>0</v>
      </c>
      <c r="BA106" s="101">
        <v>0</v>
      </c>
      <c r="BB106" s="154">
        <v>0</v>
      </c>
      <c r="BC106" s="101">
        <v>0</v>
      </c>
      <c r="BD106" s="101">
        <v>0</v>
      </c>
      <c r="BE106" s="101">
        <v>0</v>
      </c>
      <c r="BF106" s="101">
        <v>0</v>
      </c>
      <c r="BG106" s="101">
        <v>0</v>
      </c>
      <c r="BH106" s="101">
        <v>0</v>
      </c>
      <c r="BI106" s="101">
        <v>0</v>
      </c>
      <c r="BJ106" s="101">
        <v>0</v>
      </c>
      <c r="BK106" s="101">
        <v>0</v>
      </c>
      <c r="BL106" s="101">
        <v>0</v>
      </c>
      <c r="BM106" s="101">
        <v>0</v>
      </c>
      <c r="BN106" s="495">
        <f t="shared" si="33"/>
        <v>0</v>
      </c>
      <c r="BO106" s="101">
        <v>0</v>
      </c>
      <c r="BP106" s="101">
        <v>0</v>
      </c>
      <c r="BQ106" s="101">
        <v>0</v>
      </c>
      <c r="BR106" s="101">
        <v>0</v>
      </c>
      <c r="BS106" s="101">
        <v>0</v>
      </c>
      <c r="BT106" s="101">
        <v>0</v>
      </c>
      <c r="BU106" s="101">
        <v>0</v>
      </c>
      <c r="BV106" s="101">
        <v>0</v>
      </c>
      <c r="BW106" s="101">
        <v>36</v>
      </c>
      <c r="BX106" s="101">
        <v>103</v>
      </c>
      <c r="BY106" s="101">
        <v>111</v>
      </c>
      <c r="BZ106" s="101">
        <v>80</v>
      </c>
      <c r="CA106" s="154">
        <v>54</v>
      </c>
      <c r="CB106" s="101">
        <v>63</v>
      </c>
      <c r="CC106" s="101">
        <v>57</v>
      </c>
      <c r="CD106" s="101">
        <v>67</v>
      </c>
      <c r="CE106" s="101">
        <v>101</v>
      </c>
      <c r="CF106" s="270">
        <v>76</v>
      </c>
      <c r="CG106" s="403">
        <f t="shared" si="22"/>
        <v>0</v>
      </c>
      <c r="CH106" s="403">
        <f t="shared" si="23"/>
        <v>0</v>
      </c>
      <c r="CI106" s="27">
        <f t="shared" si="24"/>
        <v>418</v>
      </c>
      <c r="CJ106" s="404"/>
      <c r="CM106" s="301"/>
    </row>
    <row r="107" spans="2:91" ht="20.100000000000001" customHeight="1" x14ac:dyDescent="0.25">
      <c r="B107" s="113" t="s">
        <v>188</v>
      </c>
      <c r="C107" s="143" t="s">
        <v>190</v>
      </c>
      <c r="D107" s="194">
        <v>0</v>
      </c>
      <c r="E107" s="195">
        <v>0</v>
      </c>
      <c r="F107" s="195">
        <v>0</v>
      </c>
      <c r="G107" s="195">
        <v>0</v>
      </c>
      <c r="H107" s="195">
        <v>0</v>
      </c>
      <c r="I107" s="195">
        <v>0</v>
      </c>
      <c r="J107" s="195">
        <v>0</v>
      </c>
      <c r="K107" s="195">
        <v>0</v>
      </c>
      <c r="L107" s="195">
        <v>0</v>
      </c>
      <c r="M107" s="195">
        <v>0</v>
      </c>
      <c r="N107" s="195">
        <v>0</v>
      </c>
      <c r="O107" s="195"/>
      <c r="P107" s="404">
        <v>0</v>
      </c>
      <c r="Q107" s="195">
        <v>0</v>
      </c>
      <c r="R107" s="195">
        <v>0</v>
      </c>
      <c r="S107" s="195">
        <v>0</v>
      </c>
      <c r="T107" s="195">
        <v>0</v>
      </c>
      <c r="U107" s="195">
        <v>0</v>
      </c>
      <c r="V107" s="195">
        <v>0</v>
      </c>
      <c r="W107" s="195">
        <v>0</v>
      </c>
      <c r="X107" s="195">
        <v>0</v>
      </c>
      <c r="Y107" s="195">
        <v>0</v>
      </c>
      <c r="Z107" s="195">
        <v>0</v>
      </c>
      <c r="AA107" s="195">
        <v>0</v>
      </c>
      <c r="AB107" s="195">
        <v>0</v>
      </c>
      <c r="AC107" s="441">
        <v>0</v>
      </c>
      <c r="AD107" s="195">
        <v>0</v>
      </c>
      <c r="AE107" s="195">
        <v>0</v>
      </c>
      <c r="AF107" s="195">
        <v>0</v>
      </c>
      <c r="AG107" s="195">
        <v>0</v>
      </c>
      <c r="AH107" s="195">
        <v>0</v>
      </c>
      <c r="AI107" s="195">
        <v>0</v>
      </c>
      <c r="AJ107" s="195">
        <v>0</v>
      </c>
      <c r="AK107" s="195">
        <v>0</v>
      </c>
      <c r="AL107" s="195">
        <v>0</v>
      </c>
      <c r="AM107" s="195">
        <v>0</v>
      </c>
      <c r="AN107" s="195">
        <v>0</v>
      </c>
      <c r="AO107" s="439">
        <v>0</v>
      </c>
      <c r="AP107" s="154">
        <v>0</v>
      </c>
      <c r="AQ107" s="101">
        <v>0</v>
      </c>
      <c r="AR107" s="101">
        <v>0</v>
      </c>
      <c r="AS107" s="101">
        <v>0</v>
      </c>
      <c r="AT107" s="101">
        <v>0</v>
      </c>
      <c r="AU107" s="101">
        <v>0</v>
      </c>
      <c r="AV107" s="101">
        <v>0</v>
      </c>
      <c r="AW107" s="101">
        <v>0</v>
      </c>
      <c r="AX107" s="101">
        <v>0</v>
      </c>
      <c r="AY107" s="101">
        <v>0</v>
      </c>
      <c r="AZ107" s="101">
        <v>0</v>
      </c>
      <c r="BA107" s="101">
        <v>0</v>
      </c>
      <c r="BB107" s="154">
        <v>0</v>
      </c>
      <c r="BC107" s="101">
        <v>0</v>
      </c>
      <c r="BD107" s="101">
        <v>0</v>
      </c>
      <c r="BE107" s="101">
        <v>0</v>
      </c>
      <c r="BF107" s="101">
        <v>0</v>
      </c>
      <c r="BG107" s="101">
        <v>0</v>
      </c>
      <c r="BH107" s="101">
        <v>0</v>
      </c>
      <c r="BI107" s="101">
        <v>0</v>
      </c>
      <c r="BJ107" s="101">
        <v>0</v>
      </c>
      <c r="BK107" s="101">
        <v>0</v>
      </c>
      <c r="BL107" s="101">
        <v>0</v>
      </c>
      <c r="BM107" s="101">
        <v>0</v>
      </c>
      <c r="BN107" s="495">
        <f t="shared" si="33"/>
        <v>0</v>
      </c>
      <c r="BO107" s="101">
        <v>0</v>
      </c>
      <c r="BP107" s="101">
        <v>0</v>
      </c>
      <c r="BQ107" s="101">
        <v>0</v>
      </c>
      <c r="BR107" s="101">
        <v>0</v>
      </c>
      <c r="BS107" s="101">
        <v>0</v>
      </c>
      <c r="BT107" s="101">
        <v>0</v>
      </c>
      <c r="BU107" s="101">
        <v>0</v>
      </c>
      <c r="BV107" s="101">
        <v>0</v>
      </c>
      <c r="BW107" s="101">
        <v>0</v>
      </c>
      <c r="BX107" s="101">
        <v>0</v>
      </c>
      <c r="BY107" s="101">
        <v>0</v>
      </c>
      <c r="BZ107" s="101">
        <v>0</v>
      </c>
      <c r="CA107" s="154">
        <v>0</v>
      </c>
      <c r="CB107" s="101">
        <v>0</v>
      </c>
      <c r="CC107" s="101">
        <v>0</v>
      </c>
      <c r="CD107" s="101">
        <v>0</v>
      </c>
      <c r="CE107" s="101">
        <v>0</v>
      </c>
      <c r="CF107" s="270">
        <v>46</v>
      </c>
      <c r="CG107" s="403">
        <f t="shared" si="22"/>
        <v>0</v>
      </c>
      <c r="CH107" s="403">
        <f t="shared" si="23"/>
        <v>0</v>
      </c>
      <c r="CI107" s="27">
        <f t="shared" si="24"/>
        <v>46</v>
      </c>
      <c r="CJ107" s="404"/>
      <c r="CM107" s="301"/>
    </row>
    <row r="108" spans="2:91" ht="20.100000000000001" customHeight="1" x14ac:dyDescent="0.25">
      <c r="B108" s="113" t="s">
        <v>189</v>
      </c>
      <c r="C108" s="143" t="s">
        <v>191</v>
      </c>
      <c r="D108" s="194">
        <v>0</v>
      </c>
      <c r="E108" s="195">
        <v>0</v>
      </c>
      <c r="F108" s="195">
        <v>0</v>
      </c>
      <c r="G108" s="195">
        <v>0</v>
      </c>
      <c r="H108" s="195">
        <v>0</v>
      </c>
      <c r="I108" s="195">
        <v>0</v>
      </c>
      <c r="J108" s="195">
        <v>0</v>
      </c>
      <c r="K108" s="195">
        <v>0</v>
      </c>
      <c r="L108" s="195">
        <v>0</v>
      </c>
      <c r="M108" s="195">
        <v>0</v>
      </c>
      <c r="N108" s="195">
        <v>0</v>
      </c>
      <c r="O108" s="195">
        <v>0</v>
      </c>
      <c r="P108" s="404">
        <v>0</v>
      </c>
      <c r="Q108" s="195">
        <v>0</v>
      </c>
      <c r="R108" s="195">
        <v>0</v>
      </c>
      <c r="S108" s="195">
        <v>0</v>
      </c>
      <c r="T108" s="195">
        <v>0</v>
      </c>
      <c r="U108" s="195">
        <v>0</v>
      </c>
      <c r="V108" s="195">
        <v>0</v>
      </c>
      <c r="W108" s="195">
        <v>0</v>
      </c>
      <c r="X108" s="195">
        <v>0</v>
      </c>
      <c r="Y108" s="195">
        <v>0</v>
      </c>
      <c r="Z108" s="195">
        <v>0</v>
      </c>
      <c r="AA108" s="195">
        <v>0</v>
      </c>
      <c r="AB108" s="195">
        <v>0</v>
      </c>
      <c r="AC108" s="441">
        <v>0</v>
      </c>
      <c r="AD108" s="195">
        <v>0</v>
      </c>
      <c r="AE108" s="195">
        <v>0</v>
      </c>
      <c r="AF108" s="195">
        <v>0</v>
      </c>
      <c r="AG108" s="195">
        <v>0</v>
      </c>
      <c r="AH108" s="195">
        <v>0</v>
      </c>
      <c r="AI108" s="195">
        <v>0</v>
      </c>
      <c r="AJ108" s="195">
        <v>0</v>
      </c>
      <c r="AK108" s="195">
        <v>0</v>
      </c>
      <c r="AL108" s="195">
        <v>0</v>
      </c>
      <c r="AM108" s="195">
        <v>0</v>
      </c>
      <c r="AN108" s="195">
        <v>0</v>
      </c>
      <c r="AO108" s="439">
        <v>0</v>
      </c>
      <c r="AP108" s="154">
        <v>0</v>
      </c>
      <c r="AQ108" s="101">
        <v>0</v>
      </c>
      <c r="AR108" s="101">
        <v>0</v>
      </c>
      <c r="AS108" s="101">
        <v>0</v>
      </c>
      <c r="AT108" s="101">
        <v>0</v>
      </c>
      <c r="AU108" s="101">
        <v>0</v>
      </c>
      <c r="AV108" s="101">
        <v>0</v>
      </c>
      <c r="AW108" s="101">
        <v>0</v>
      </c>
      <c r="AX108" s="101">
        <v>0</v>
      </c>
      <c r="AY108" s="101">
        <v>0</v>
      </c>
      <c r="AZ108" s="101">
        <v>0</v>
      </c>
      <c r="BA108" s="101">
        <v>0</v>
      </c>
      <c r="BB108" s="154">
        <v>0</v>
      </c>
      <c r="BC108" s="101">
        <v>0</v>
      </c>
      <c r="BD108" s="101">
        <v>0</v>
      </c>
      <c r="BE108" s="101">
        <v>0</v>
      </c>
      <c r="BF108" s="101">
        <v>0</v>
      </c>
      <c r="BG108" s="101">
        <v>0</v>
      </c>
      <c r="BH108" s="101">
        <v>0</v>
      </c>
      <c r="BI108" s="101">
        <v>0</v>
      </c>
      <c r="BJ108" s="101">
        <v>0</v>
      </c>
      <c r="BK108" s="101">
        <v>0</v>
      </c>
      <c r="BL108" s="101">
        <v>0</v>
      </c>
      <c r="BM108" s="101">
        <v>0</v>
      </c>
      <c r="BN108" s="495">
        <f t="shared" si="33"/>
        <v>0</v>
      </c>
      <c r="BO108" s="101">
        <v>0</v>
      </c>
      <c r="BP108" s="101">
        <v>0</v>
      </c>
      <c r="BQ108" s="101">
        <v>0</v>
      </c>
      <c r="BR108" s="101">
        <v>0</v>
      </c>
      <c r="BS108" s="101">
        <v>0</v>
      </c>
      <c r="BT108" s="101">
        <v>0</v>
      </c>
      <c r="BU108" s="101">
        <v>0</v>
      </c>
      <c r="BV108" s="101">
        <v>0</v>
      </c>
      <c r="BW108" s="101">
        <v>0</v>
      </c>
      <c r="BX108" s="101">
        <v>0</v>
      </c>
      <c r="BY108" s="101">
        <v>0</v>
      </c>
      <c r="BZ108" s="101">
        <v>0</v>
      </c>
      <c r="CA108" s="154">
        <v>0</v>
      </c>
      <c r="CB108" s="101">
        <v>0</v>
      </c>
      <c r="CC108" s="101">
        <v>0</v>
      </c>
      <c r="CD108" s="101">
        <v>0</v>
      </c>
      <c r="CE108" s="101">
        <v>0</v>
      </c>
      <c r="CF108" s="270">
        <v>26</v>
      </c>
      <c r="CG108" s="403">
        <f t="shared" si="22"/>
        <v>0</v>
      </c>
      <c r="CH108" s="403">
        <f t="shared" si="23"/>
        <v>0</v>
      </c>
      <c r="CI108" s="27">
        <f t="shared" si="24"/>
        <v>26</v>
      </c>
      <c r="CJ108" s="404"/>
      <c r="CM108" s="301"/>
    </row>
    <row r="109" spans="2:91" ht="20.100000000000001" customHeight="1" x14ac:dyDescent="0.25">
      <c r="B109" s="189" t="s">
        <v>21</v>
      </c>
      <c r="C109" s="190" t="s">
        <v>22</v>
      </c>
      <c r="D109" s="194">
        <v>612</v>
      </c>
      <c r="E109" s="195">
        <v>429</v>
      </c>
      <c r="F109" s="195">
        <v>517</v>
      </c>
      <c r="G109" s="195">
        <v>434</v>
      </c>
      <c r="H109" s="195">
        <v>407</v>
      </c>
      <c r="I109" s="195">
        <v>458</v>
      </c>
      <c r="J109" s="195">
        <v>454</v>
      </c>
      <c r="K109" s="195">
        <v>412</v>
      </c>
      <c r="L109" s="195">
        <v>441</v>
      </c>
      <c r="M109" s="195">
        <v>429</v>
      </c>
      <c r="N109" s="195">
        <v>387</v>
      </c>
      <c r="O109" s="195">
        <v>386</v>
      </c>
      <c r="P109" s="186">
        <f>SUM(D109:O109)</f>
        <v>5366</v>
      </c>
      <c r="Q109" s="196">
        <v>476</v>
      </c>
      <c r="R109" s="196">
        <v>380</v>
      </c>
      <c r="S109" s="196">
        <v>452</v>
      </c>
      <c r="T109" s="196">
        <v>365</v>
      </c>
      <c r="U109" s="196">
        <v>339</v>
      </c>
      <c r="V109" s="196">
        <v>376</v>
      </c>
      <c r="W109" s="196">
        <v>312</v>
      </c>
      <c r="X109" s="196">
        <v>342</v>
      </c>
      <c r="Y109" s="196">
        <v>352</v>
      </c>
      <c r="Z109" s="196">
        <v>354</v>
      </c>
      <c r="AA109" s="197">
        <v>321</v>
      </c>
      <c r="AB109" s="197">
        <v>210</v>
      </c>
      <c r="AC109" s="186">
        <f>SUM(Q109:AB109)</f>
        <v>4279</v>
      </c>
      <c r="AD109" s="197">
        <v>389</v>
      </c>
      <c r="AE109" s="197">
        <v>323</v>
      </c>
      <c r="AF109" s="197">
        <v>366</v>
      </c>
      <c r="AG109" s="197">
        <v>281</v>
      </c>
      <c r="AH109" s="197">
        <v>305</v>
      </c>
      <c r="AI109" s="197">
        <v>300</v>
      </c>
      <c r="AJ109" s="197">
        <v>281</v>
      </c>
      <c r="AK109" s="197">
        <v>306</v>
      </c>
      <c r="AL109" s="197">
        <v>269</v>
      </c>
      <c r="AM109" s="197">
        <v>302</v>
      </c>
      <c r="AN109" s="197">
        <v>292</v>
      </c>
      <c r="AO109" s="489">
        <v>237</v>
      </c>
      <c r="AP109" s="154">
        <v>342</v>
      </c>
      <c r="AQ109" s="101">
        <v>244</v>
      </c>
      <c r="AR109" s="101">
        <v>318</v>
      </c>
      <c r="AS109" s="101">
        <v>249</v>
      </c>
      <c r="AT109" s="101">
        <v>296</v>
      </c>
      <c r="AU109" s="101">
        <v>275</v>
      </c>
      <c r="AV109" s="101">
        <v>323</v>
      </c>
      <c r="AW109" s="101">
        <v>328</v>
      </c>
      <c r="AX109" s="101">
        <v>246</v>
      </c>
      <c r="AY109" s="101">
        <v>293</v>
      </c>
      <c r="AZ109" s="101">
        <v>276</v>
      </c>
      <c r="BA109" s="101">
        <v>249</v>
      </c>
      <c r="BB109" s="154">
        <v>404</v>
      </c>
      <c r="BC109" s="101">
        <v>277</v>
      </c>
      <c r="BD109" s="101">
        <v>274</v>
      </c>
      <c r="BE109" s="101">
        <v>268</v>
      </c>
      <c r="BF109" s="101">
        <v>253</v>
      </c>
      <c r="BG109" s="101">
        <v>328</v>
      </c>
      <c r="BH109" s="101">
        <v>332</v>
      </c>
      <c r="BI109" s="101">
        <v>332</v>
      </c>
      <c r="BJ109" s="101">
        <v>293</v>
      </c>
      <c r="BK109" s="101">
        <v>355</v>
      </c>
      <c r="BL109" s="101">
        <v>323</v>
      </c>
      <c r="BM109" s="101">
        <v>363</v>
      </c>
      <c r="BN109" s="495">
        <f t="shared" ref="BN109:BN130" si="35">SUM(BB109:BM109)</f>
        <v>3802</v>
      </c>
      <c r="BO109" s="101">
        <v>492</v>
      </c>
      <c r="BP109" s="101">
        <v>374</v>
      </c>
      <c r="BQ109" s="101">
        <v>381</v>
      </c>
      <c r="BR109" s="101">
        <v>360</v>
      </c>
      <c r="BS109" s="101">
        <v>355</v>
      </c>
      <c r="BT109" s="101">
        <v>325</v>
      </c>
      <c r="BU109" s="101">
        <v>372</v>
      </c>
      <c r="BV109" s="101">
        <v>347</v>
      </c>
      <c r="BW109" s="101">
        <v>342</v>
      </c>
      <c r="BX109" s="101">
        <v>400</v>
      </c>
      <c r="BY109" s="101">
        <v>338</v>
      </c>
      <c r="BZ109" s="101">
        <v>376</v>
      </c>
      <c r="CA109" s="154">
        <v>514</v>
      </c>
      <c r="CB109" s="101">
        <v>355</v>
      </c>
      <c r="CC109" s="101">
        <v>441</v>
      </c>
      <c r="CD109" s="101">
        <v>432</v>
      </c>
      <c r="CE109" s="101">
        <v>381</v>
      </c>
      <c r="CF109" s="270">
        <v>412</v>
      </c>
      <c r="CG109" s="403">
        <f t="shared" si="22"/>
        <v>1804</v>
      </c>
      <c r="CH109" s="403">
        <f t="shared" si="23"/>
        <v>2287</v>
      </c>
      <c r="CI109" s="27">
        <f t="shared" si="24"/>
        <v>2535</v>
      </c>
      <c r="CJ109" s="404">
        <f t="shared" si="34"/>
        <v>10.843900306077824</v>
      </c>
      <c r="CM109" s="301"/>
    </row>
    <row r="110" spans="2:91" ht="20.100000000000001" customHeight="1" x14ac:dyDescent="0.25">
      <c r="B110" s="189" t="s">
        <v>23</v>
      </c>
      <c r="C110" s="190" t="s">
        <v>24</v>
      </c>
      <c r="D110" s="194">
        <v>317</v>
      </c>
      <c r="E110" s="195">
        <v>328</v>
      </c>
      <c r="F110" s="195">
        <v>359</v>
      </c>
      <c r="G110" s="195">
        <v>399</v>
      </c>
      <c r="H110" s="195">
        <v>382</v>
      </c>
      <c r="I110" s="195">
        <v>392</v>
      </c>
      <c r="J110" s="195">
        <v>371</v>
      </c>
      <c r="K110" s="195">
        <v>369</v>
      </c>
      <c r="L110" s="195">
        <v>377</v>
      </c>
      <c r="M110" s="195">
        <v>422</v>
      </c>
      <c r="N110" s="195">
        <v>337</v>
      </c>
      <c r="O110" s="195">
        <v>451</v>
      </c>
      <c r="P110" s="186">
        <f>SUM(D110:O110)</f>
        <v>4504</v>
      </c>
      <c r="Q110" s="196">
        <v>236</v>
      </c>
      <c r="R110" s="196">
        <v>293</v>
      </c>
      <c r="S110" s="196">
        <v>334</v>
      </c>
      <c r="T110" s="196">
        <v>343</v>
      </c>
      <c r="U110" s="196">
        <v>335</v>
      </c>
      <c r="V110" s="196">
        <v>288</v>
      </c>
      <c r="W110" s="196">
        <v>300</v>
      </c>
      <c r="X110" s="196">
        <v>305</v>
      </c>
      <c r="Y110" s="196">
        <v>337</v>
      </c>
      <c r="Z110" s="196">
        <v>355</v>
      </c>
      <c r="AA110" s="197">
        <v>315</v>
      </c>
      <c r="AB110" s="197">
        <v>423</v>
      </c>
      <c r="AC110" s="186">
        <f>SUM(Q110:AB110)</f>
        <v>3864</v>
      </c>
      <c r="AD110" s="197">
        <v>243</v>
      </c>
      <c r="AE110" s="197">
        <v>265</v>
      </c>
      <c r="AF110" s="197">
        <v>270</v>
      </c>
      <c r="AG110" s="197">
        <v>312</v>
      </c>
      <c r="AH110" s="197">
        <v>339</v>
      </c>
      <c r="AI110" s="197">
        <v>382</v>
      </c>
      <c r="AJ110" s="197">
        <v>217</v>
      </c>
      <c r="AK110" s="197">
        <v>253</v>
      </c>
      <c r="AL110" s="197">
        <v>259</v>
      </c>
      <c r="AM110" s="197">
        <v>237</v>
      </c>
      <c r="AN110" s="197">
        <v>233</v>
      </c>
      <c r="AO110" s="489">
        <v>311</v>
      </c>
      <c r="AP110" s="154">
        <v>151</v>
      </c>
      <c r="AQ110" s="101">
        <v>161</v>
      </c>
      <c r="AR110" s="101">
        <v>175</v>
      </c>
      <c r="AS110" s="101">
        <v>184</v>
      </c>
      <c r="AT110" s="101">
        <v>253</v>
      </c>
      <c r="AU110" s="101">
        <v>205</v>
      </c>
      <c r="AV110" s="101">
        <v>245</v>
      </c>
      <c r="AW110" s="101">
        <v>234</v>
      </c>
      <c r="AX110" s="101">
        <v>237</v>
      </c>
      <c r="AY110" s="101">
        <v>239</v>
      </c>
      <c r="AZ110" s="101">
        <v>215</v>
      </c>
      <c r="BA110" s="101">
        <v>254</v>
      </c>
      <c r="BB110" s="154">
        <v>166</v>
      </c>
      <c r="BC110" s="101">
        <v>156</v>
      </c>
      <c r="BD110" s="101">
        <v>172</v>
      </c>
      <c r="BE110" s="101">
        <v>210</v>
      </c>
      <c r="BF110" s="101">
        <v>213</v>
      </c>
      <c r="BG110" s="101">
        <v>217</v>
      </c>
      <c r="BH110" s="101">
        <v>261</v>
      </c>
      <c r="BI110" s="101">
        <v>224</v>
      </c>
      <c r="BJ110" s="101">
        <v>228</v>
      </c>
      <c r="BK110" s="101">
        <v>271</v>
      </c>
      <c r="BL110" s="101">
        <v>230</v>
      </c>
      <c r="BM110" s="101">
        <v>318</v>
      </c>
      <c r="BN110" s="495">
        <f t="shared" si="35"/>
        <v>2666</v>
      </c>
      <c r="BO110" s="101">
        <v>172</v>
      </c>
      <c r="BP110" s="101">
        <v>186</v>
      </c>
      <c r="BQ110" s="101">
        <v>177</v>
      </c>
      <c r="BR110" s="101">
        <v>217</v>
      </c>
      <c r="BS110" s="101">
        <v>221</v>
      </c>
      <c r="BT110" s="101">
        <v>238</v>
      </c>
      <c r="BU110" s="101">
        <v>233</v>
      </c>
      <c r="BV110" s="101">
        <v>206</v>
      </c>
      <c r="BW110" s="101">
        <v>253</v>
      </c>
      <c r="BX110" s="101">
        <v>239</v>
      </c>
      <c r="BY110" s="101">
        <v>207</v>
      </c>
      <c r="BZ110" s="101">
        <v>328</v>
      </c>
      <c r="CA110" s="154">
        <v>167</v>
      </c>
      <c r="CB110" s="101">
        <v>135</v>
      </c>
      <c r="CC110" s="101">
        <v>193</v>
      </c>
      <c r="CD110" s="101">
        <v>204</v>
      </c>
      <c r="CE110" s="101">
        <v>236</v>
      </c>
      <c r="CF110" s="270">
        <v>229</v>
      </c>
      <c r="CG110" s="403">
        <f t="shared" si="22"/>
        <v>1134</v>
      </c>
      <c r="CH110" s="403">
        <f t="shared" si="23"/>
        <v>1211</v>
      </c>
      <c r="CI110" s="27">
        <f t="shared" si="24"/>
        <v>1164</v>
      </c>
      <c r="CJ110" s="404">
        <f t="shared" si="34"/>
        <v>-3.8810900082576372</v>
      </c>
      <c r="CM110" s="301"/>
    </row>
    <row r="111" spans="2:91" ht="20.100000000000001" customHeight="1" x14ac:dyDescent="0.25">
      <c r="B111" s="189" t="s">
        <v>25</v>
      </c>
      <c r="C111" s="190" t="s">
        <v>63</v>
      </c>
      <c r="D111" s="194">
        <v>316</v>
      </c>
      <c r="E111" s="195">
        <v>326</v>
      </c>
      <c r="F111" s="195">
        <v>358</v>
      </c>
      <c r="G111" s="195">
        <v>398</v>
      </c>
      <c r="H111" s="195">
        <v>373</v>
      </c>
      <c r="I111" s="195">
        <v>389</v>
      </c>
      <c r="J111" s="195">
        <v>370</v>
      </c>
      <c r="K111" s="195">
        <v>368</v>
      </c>
      <c r="L111" s="195">
        <v>375</v>
      </c>
      <c r="M111" s="195">
        <v>419</v>
      </c>
      <c r="N111" s="195">
        <v>335</v>
      </c>
      <c r="O111" s="195">
        <v>445</v>
      </c>
      <c r="P111" s="186">
        <f>SUM(D111:O111)</f>
        <v>4472</v>
      </c>
      <c r="Q111" s="196">
        <v>235</v>
      </c>
      <c r="R111" s="196">
        <v>292</v>
      </c>
      <c r="S111" s="196">
        <v>332</v>
      </c>
      <c r="T111" s="196">
        <v>339</v>
      </c>
      <c r="U111" s="196">
        <v>335</v>
      </c>
      <c r="V111" s="196">
        <v>286</v>
      </c>
      <c r="W111" s="196">
        <v>298</v>
      </c>
      <c r="X111" s="196">
        <v>302</v>
      </c>
      <c r="Y111" s="196">
        <v>331</v>
      </c>
      <c r="Z111" s="196">
        <v>350</v>
      </c>
      <c r="AA111" s="197">
        <v>309</v>
      </c>
      <c r="AB111" s="197">
        <v>413</v>
      </c>
      <c r="AC111" s="186">
        <f>SUM(Q111:AB111)</f>
        <v>3822</v>
      </c>
      <c r="AD111" s="197">
        <v>235</v>
      </c>
      <c r="AE111" s="197">
        <v>263</v>
      </c>
      <c r="AF111" s="197">
        <v>264</v>
      </c>
      <c r="AG111" s="197">
        <v>306</v>
      </c>
      <c r="AH111" s="197">
        <v>333</v>
      </c>
      <c r="AI111" s="197">
        <v>381</v>
      </c>
      <c r="AJ111" s="197">
        <v>215</v>
      </c>
      <c r="AK111" s="197">
        <v>251</v>
      </c>
      <c r="AL111" s="197">
        <v>257</v>
      </c>
      <c r="AM111" s="197">
        <v>235</v>
      </c>
      <c r="AN111" s="197">
        <v>232</v>
      </c>
      <c r="AO111" s="489">
        <v>305</v>
      </c>
      <c r="AP111" s="154">
        <v>151</v>
      </c>
      <c r="AQ111" s="101">
        <v>159</v>
      </c>
      <c r="AR111" s="101">
        <v>174</v>
      </c>
      <c r="AS111" s="101">
        <v>182</v>
      </c>
      <c r="AT111" s="101">
        <v>253</v>
      </c>
      <c r="AU111" s="101">
        <v>204</v>
      </c>
      <c r="AV111" s="101">
        <v>241</v>
      </c>
      <c r="AW111" s="101">
        <v>234</v>
      </c>
      <c r="AX111" s="101">
        <v>237</v>
      </c>
      <c r="AY111" s="101">
        <v>239</v>
      </c>
      <c r="AZ111" s="101">
        <v>213</v>
      </c>
      <c r="BA111" s="101">
        <v>253</v>
      </c>
      <c r="BB111" s="154">
        <v>165</v>
      </c>
      <c r="BC111" s="101">
        <v>154</v>
      </c>
      <c r="BD111" s="101">
        <v>172</v>
      </c>
      <c r="BE111" s="101">
        <v>209</v>
      </c>
      <c r="BF111" s="101">
        <v>210</v>
      </c>
      <c r="BG111" s="101">
        <v>212</v>
      </c>
      <c r="BH111" s="101">
        <v>256</v>
      </c>
      <c r="BI111" s="101">
        <v>220</v>
      </c>
      <c r="BJ111" s="101">
        <v>227</v>
      </c>
      <c r="BK111" s="101">
        <v>271</v>
      </c>
      <c r="BL111" s="101">
        <v>226</v>
      </c>
      <c r="BM111" s="101">
        <v>311</v>
      </c>
      <c r="BN111" s="495">
        <f t="shared" si="35"/>
        <v>2633</v>
      </c>
      <c r="BO111" s="101">
        <v>171</v>
      </c>
      <c r="BP111" s="101">
        <v>185</v>
      </c>
      <c r="BQ111" s="101">
        <v>176</v>
      </c>
      <c r="BR111" s="101">
        <v>212</v>
      </c>
      <c r="BS111" s="101">
        <v>220</v>
      </c>
      <c r="BT111" s="101">
        <v>238</v>
      </c>
      <c r="BU111" s="101">
        <v>232</v>
      </c>
      <c r="BV111" s="101">
        <v>206</v>
      </c>
      <c r="BW111" s="101">
        <v>249</v>
      </c>
      <c r="BX111" s="101">
        <v>250</v>
      </c>
      <c r="BY111" s="101">
        <v>206</v>
      </c>
      <c r="BZ111" s="101">
        <v>322</v>
      </c>
      <c r="CA111" s="154">
        <v>164</v>
      </c>
      <c r="CB111" s="101">
        <v>135</v>
      </c>
      <c r="CC111" s="101">
        <v>190</v>
      </c>
      <c r="CD111" s="101">
        <v>204</v>
      </c>
      <c r="CE111" s="101">
        <v>235</v>
      </c>
      <c r="CF111" s="270">
        <v>226</v>
      </c>
      <c r="CG111" s="403">
        <f t="shared" si="22"/>
        <v>1122</v>
      </c>
      <c r="CH111" s="403">
        <f t="shared" si="23"/>
        <v>1202</v>
      </c>
      <c r="CI111" s="27">
        <f t="shared" si="24"/>
        <v>1154</v>
      </c>
      <c r="CJ111" s="404">
        <f t="shared" si="34"/>
        <v>-3.9933444259567352</v>
      </c>
      <c r="CM111" s="301"/>
    </row>
    <row r="112" spans="2:91" ht="20.100000000000001" customHeight="1" x14ac:dyDescent="0.25">
      <c r="B112" s="189" t="s">
        <v>42</v>
      </c>
      <c r="C112" s="190" t="s">
        <v>27</v>
      </c>
      <c r="D112" s="194">
        <v>0</v>
      </c>
      <c r="E112" s="195">
        <v>0</v>
      </c>
      <c r="F112" s="195">
        <v>0</v>
      </c>
      <c r="G112" s="195">
        <v>0</v>
      </c>
      <c r="H112" s="195">
        <v>0</v>
      </c>
      <c r="I112" s="195">
        <v>0</v>
      </c>
      <c r="J112" s="195">
        <v>0</v>
      </c>
      <c r="K112" s="195">
        <v>0</v>
      </c>
      <c r="L112" s="195">
        <v>0</v>
      </c>
      <c r="M112" s="195">
        <v>0</v>
      </c>
      <c r="N112" s="195">
        <v>0</v>
      </c>
      <c r="O112" s="195">
        <v>0</v>
      </c>
      <c r="P112" s="186">
        <f>SUM(D112:O112)</f>
        <v>0</v>
      </c>
      <c r="Q112" s="196">
        <v>0</v>
      </c>
      <c r="R112" s="196">
        <v>0</v>
      </c>
      <c r="S112" s="196">
        <v>0</v>
      </c>
      <c r="T112" s="196">
        <v>0</v>
      </c>
      <c r="U112" s="196">
        <v>3</v>
      </c>
      <c r="V112" s="196">
        <v>2</v>
      </c>
      <c r="W112" s="196">
        <v>2</v>
      </c>
      <c r="X112" s="196">
        <v>3</v>
      </c>
      <c r="Y112" s="196">
        <v>6</v>
      </c>
      <c r="Z112" s="196">
        <v>5</v>
      </c>
      <c r="AA112" s="197">
        <v>6</v>
      </c>
      <c r="AB112" s="197">
        <v>10</v>
      </c>
      <c r="AC112" s="186">
        <f>SUM(Q112:AB112)</f>
        <v>37</v>
      </c>
      <c r="AD112" s="197">
        <v>8</v>
      </c>
      <c r="AE112" s="197">
        <v>2</v>
      </c>
      <c r="AF112" s="197">
        <v>6</v>
      </c>
      <c r="AG112" s="197">
        <v>6</v>
      </c>
      <c r="AH112" s="197">
        <v>6</v>
      </c>
      <c r="AI112" s="197">
        <v>1</v>
      </c>
      <c r="AJ112" s="197">
        <v>2</v>
      </c>
      <c r="AK112" s="197">
        <v>2</v>
      </c>
      <c r="AL112" s="197">
        <v>2</v>
      </c>
      <c r="AM112" s="197">
        <v>2</v>
      </c>
      <c r="AN112" s="197">
        <v>1</v>
      </c>
      <c r="AO112" s="489">
        <v>6</v>
      </c>
      <c r="AP112" s="154">
        <v>0</v>
      </c>
      <c r="AQ112" s="101">
        <v>2</v>
      </c>
      <c r="AR112" s="101">
        <v>1</v>
      </c>
      <c r="AS112" s="101">
        <v>2</v>
      </c>
      <c r="AT112" s="101">
        <v>0</v>
      </c>
      <c r="AU112" s="101">
        <v>1</v>
      </c>
      <c r="AV112" s="101">
        <v>4</v>
      </c>
      <c r="AW112" s="101">
        <v>0</v>
      </c>
      <c r="AX112" s="101">
        <v>0</v>
      </c>
      <c r="AY112" s="101">
        <v>0</v>
      </c>
      <c r="AZ112" s="101">
        <v>2</v>
      </c>
      <c r="BA112" s="101">
        <v>1</v>
      </c>
      <c r="BB112" s="154">
        <v>1</v>
      </c>
      <c r="BC112" s="101">
        <v>2</v>
      </c>
      <c r="BD112" s="101">
        <v>0</v>
      </c>
      <c r="BE112" s="101">
        <v>1</v>
      </c>
      <c r="BF112" s="101">
        <v>3</v>
      </c>
      <c r="BG112" s="101">
        <v>5</v>
      </c>
      <c r="BH112" s="101">
        <v>5</v>
      </c>
      <c r="BI112" s="101">
        <v>4</v>
      </c>
      <c r="BJ112" s="101">
        <v>1</v>
      </c>
      <c r="BK112" s="101">
        <v>0</v>
      </c>
      <c r="BL112" s="101">
        <v>4</v>
      </c>
      <c r="BM112" s="101">
        <v>7</v>
      </c>
      <c r="BN112" s="495">
        <f t="shared" si="35"/>
        <v>33</v>
      </c>
      <c r="BO112" s="101">
        <v>1</v>
      </c>
      <c r="BP112" s="101">
        <v>1</v>
      </c>
      <c r="BQ112" s="101">
        <v>1</v>
      </c>
      <c r="BR112" s="101">
        <v>5</v>
      </c>
      <c r="BS112" s="101">
        <v>1</v>
      </c>
      <c r="BT112" s="101">
        <v>0</v>
      </c>
      <c r="BU112" s="101">
        <v>1</v>
      </c>
      <c r="BV112" s="101">
        <v>0</v>
      </c>
      <c r="BW112" s="101">
        <v>4</v>
      </c>
      <c r="BX112" s="101">
        <v>0</v>
      </c>
      <c r="BY112" s="101">
        <v>1</v>
      </c>
      <c r="BZ112" s="101">
        <v>6</v>
      </c>
      <c r="CA112" s="154">
        <v>3</v>
      </c>
      <c r="CB112" s="101">
        <v>0</v>
      </c>
      <c r="CC112" s="101">
        <v>3</v>
      </c>
      <c r="CD112" s="101">
        <v>0</v>
      </c>
      <c r="CE112" s="101">
        <v>1</v>
      </c>
      <c r="CF112" s="270">
        <v>3</v>
      </c>
      <c r="CG112" s="403">
        <f t="shared" si="22"/>
        <v>12</v>
      </c>
      <c r="CH112" s="403">
        <f t="shared" si="23"/>
        <v>9</v>
      </c>
      <c r="CI112" s="27">
        <f t="shared" si="24"/>
        <v>10</v>
      </c>
      <c r="CJ112" s="404">
        <f t="shared" si="34"/>
        <v>11.111111111111116</v>
      </c>
      <c r="CM112" s="301"/>
    </row>
    <row r="113" spans="1:111" ht="20.100000000000001" customHeight="1" x14ac:dyDescent="0.25">
      <c r="B113" s="113" t="s">
        <v>150</v>
      </c>
      <c r="C113" s="143" t="s">
        <v>157</v>
      </c>
      <c r="D113" s="194">
        <v>0</v>
      </c>
      <c r="E113" s="195">
        <v>0</v>
      </c>
      <c r="F113" s="195">
        <v>0</v>
      </c>
      <c r="G113" s="195">
        <v>0</v>
      </c>
      <c r="H113" s="195">
        <v>0</v>
      </c>
      <c r="I113" s="195">
        <v>0</v>
      </c>
      <c r="J113" s="195">
        <v>0</v>
      </c>
      <c r="K113" s="195">
        <v>0</v>
      </c>
      <c r="L113" s="195">
        <v>0</v>
      </c>
      <c r="M113" s="195">
        <v>0</v>
      </c>
      <c r="N113" s="195">
        <v>0</v>
      </c>
      <c r="O113" s="195">
        <v>0</v>
      </c>
      <c r="P113" s="404">
        <v>0</v>
      </c>
      <c r="Q113" s="195">
        <v>0</v>
      </c>
      <c r="R113" s="195">
        <v>0</v>
      </c>
      <c r="S113" s="195">
        <v>0</v>
      </c>
      <c r="T113" s="195">
        <v>0</v>
      </c>
      <c r="U113" s="195">
        <v>0</v>
      </c>
      <c r="V113" s="195">
        <v>0</v>
      </c>
      <c r="W113" s="195">
        <v>0</v>
      </c>
      <c r="X113" s="195">
        <v>0</v>
      </c>
      <c r="Y113" s="195">
        <v>0</v>
      </c>
      <c r="Z113" s="195">
        <v>0</v>
      </c>
      <c r="AA113" s="195">
        <v>0</v>
      </c>
      <c r="AB113" s="195">
        <v>0</v>
      </c>
      <c r="AC113" s="441">
        <v>0</v>
      </c>
      <c r="AD113" s="195">
        <v>0</v>
      </c>
      <c r="AE113" s="195">
        <v>0</v>
      </c>
      <c r="AF113" s="195">
        <v>0</v>
      </c>
      <c r="AG113" s="195">
        <v>0</v>
      </c>
      <c r="AH113" s="195">
        <v>0</v>
      </c>
      <c r="AI113" s="195">
        <v>0</v>
      </c>
      <c r="AJ113" s="195">
        <v>0</v>
      </c>
      <c r="AK113" s="195">
        <v>0</v>
      </c>
      <c r="AL113" s="195">
        <v>0</v>
      </c>
      <c r="AM113" s="195">
        <v>0</v>
      </c>
      <c r="AN113" s="195">
        <v>0</v>
      </c>
      <c r="AO113" s="439">
        <v>0</v>
      </c>
      <c r="AP113" s="154">
        <v>0</v>
      </c>
      <c r="AQ113" s="101">
        <v>0</v>
      </c>
      <c r="AR113" s="101">
        <v>0</v>
      </c>
      <c r="AS113" s="101">
        <v>0</v>
      </c>
      <c r="AT113" s="101">
        <v>0</v>
      </c>
      <c r="AU113" s="101">
        <v>0</v>
      </c>
      <c r="AV113" s="101">
        <v>0</v>
      </c>
      <c r="AW113" s="101">
        <v>0</v>
      </c>
      <c r="AX113" s="101">
        <v>0</v>
      </c>
      <c r="AY113" s="101">
        <v>0</v>
      </c>
      <c r="AZ113" s="101">
        <v>0</v>
      </c>
      <c r="BA113" s="101">
        <v>0</v>
      </c>
      <c r="BB113" s="154">
        <v>0</v>
      </c>
      <c r="BC113" s="101">
        <v>0</v>
      </c>
      <c r="BD113" s="101">
        <v>0</v>
      </c>
      <c r="BE113" s="101">
        <v>0</v>
      </c>
      <c r="BF113" s="101">
        <v>0</v>
      </c>
      <c r="BG113" s="101">
        <v>0</v>
      </c>
      <c r="BH113" s="101">
        <v>0</v>
      </c>
      <c r="BI113" s="101">
        <v>0</v>
      </c>
      <c r="BJ113" s="101">
        <v>0</v>
      </c>
      <c r="BK113" s="101">
        <v>0</v>
      </c>
      <c r="BL113" s="101">
        <v>0</v>
      </c>
      <c r="BM113" s="101">
        <v>0</v>
      </c>
      <c r="BN113" s="495">
        <f t="shared" si="35"/>
        <v>0</v>
      </c>
      <c r="BO113" s="101">
        <v>0</v>
      </c>
      <c r="BP113" s="101">
        <v>0</v>
      </c>
      <c r="BQ113" s="101">
        <v>0</v>
      </c>
      <c r="BR113" s="101">
        <v>0</v>
      </c>
      <c r="BS113" s="101">
        <v>0</v>
      </c>
      <c r="BT113" s="101">
        <v>0</v>
      </c>
      <c r="BU113" s="101">
        <v>0</v>
      </c>
      <c r="BV113" s="101">
        <v>0</v>
      </c>
      <c r="BW113" s="101">
        <v>0</v>
      </c>
      <c r="BX113" s="101">
        <v>0</v>
      </c>
      <c r="BY113" s="101">
        <v>0</v>
      </c>
      <c r="BZ113" s="101">
        <v>15</v>
      </c>
      <c r="CA113" s="154">
        <v>3</v>
      </c>
      <c r="CB113" s="101">
        <v>3</v>
      </c>
      <c r="CC113" s="101">
        <v>4</v>
      </c>
      <c r="CD113" s="101">
        <v>4</v>
      </c>
      <c r="CE113" s="101">
        <v>1</v>
      </c>
      <c r="CF113" s="270">
        <v>3</v>
      </c>
      <c r="CG113" s="403">
        <f t="shared" si="22"/>
        <v>0</v>
      </c>
      <c r="CH113" s="403">
        <f t="shared" si="23"/>
        <v>0</v>
      </c>
      <c r="CI113" s="27">
        <f t="shared" si="24"/>
        <v>18</v>
      </c>
      <c r="CJ113" s="404"/>
      <c r="CM113" s="301"/>
    </row>
    <row r="114" spans="1:111" ht="20.100000000000001" customHeight="1" x14ac:dyDescent="0.25">
      <c r="B114" s="113" t="s">
        <v>86</v>
      </c>
      <c r="C114" s="143" t="s">
        <v>87</v>
      </c>
      <c r="D114" s="194">
        <v>0</v>
      </c>
      <c r="E114" s="195">
        <v>0</v>
      </c>
      <c r="F114" s="195">
        <v>0</v>
      </c>
      <c r="G114" s="195">
        <v>0</v>
      </c>
      <c r="H114" s="195">
        <v>0</v>
      </c>
      <c r="I114" s="195">
        <v>0</v>
      </c>
      <c r="J114" s="195">
        <v>0</v>
      </c>
      <c r="K114" s="195">
        <v>0</v>
      </c>
      <c r="L114" s="195">
        <v>0</v>
      </c>
      <c r="M114" s="195">
        <v>0</v>
      </c>
      <c r="N114" s="195">
        <v>0</v>
      </c>
      <c r="O114" s="195">
        <v>0</v>
      </c>
      <c r="P114" s="404">
        <v>0</v>
      </c>
      <c r="Q114" s="195">
        <v>0</v>
      </c>
      <c r="R114" s="195">
        <v>0</v>
      </c>
      <c r="S114" s="195">
        <v>0</v>
      </c>
      <c r="T114" s="195">
        <v>0</v>
      </c>
      <c r="U114" s="195">
        <v>0</v>
      </c>
      <c r="V114" s="195">
        <v>0</v>
      </c>
      <c r="W114" s="195">
        <v>0</v>
      </c>
      <c r="X114" s="195">
        <v>0</v>
      </c>
      <c r="Y114" s="195">
        <v>0</v>
      </c>
      <c r="Z114" s="195">
        <v>0</v>
      </c>
      <c r="AA114" s="195">
        <v>0</v>
      </c>
      <c r="AB114" s="195">
        <v>0</v>
      </c>
      <c r="AC114" s="441">
        <v>0</v>
      </c>
      <c r="AD114" s="195">
        <v>0</v>
      </c>
      <c r="AE114" s="195">
        <v>0</v>
      </c>
      <c r="AF114" s="195">
        <v>0</v>
      </c>
      <c r="AG114" s="195">
        <v>0</v>
      </c>
      <c r="AH114" s="195">
        <v>0</v>
      </c>
      <c r="AI114" s="195">
        <v>0</v>
      </c>
      <c r="AJ114" s="195">
        <v>0</v>
      </c>
      <c r="AK114" s="195">
        <v>0</v>
      </c>
      <c r="AL114" s="195">
        <v>0</v>
      </c>
      <c r="AM114" s="195">
        <v>0</v>
      </c>
      <c r="AN114" s="195">
        <v>0</v>
      </c>
      <c r="AO114" s="439">
        <v>0</v>
      </c>
      <c r="AP114" s="154">
        <v>0</v>
      </c>
      <c r="AQ114" s="101">
        <v>0</v>
      </c>
      <c r="AR114" s="101">
        <v>0</v>
      </c>
      <c r="AS114" s="101">
        <v>0</v>
      </c>
      <c r="AT114" s="101">
        <v>0</v>
      </c>
      <c r="AU114" s="101">
        <v>0</v>
      </c>
      <c r="AV114" s="101">
        <v>0</v>
      </c>
      <c r="AW114" s="101">
        <v>21</v>
      </c>
      <c r="AX114" s="101">
        <v>20</v>
      </c>
      <c r="AY114" s="101">
        <v>23</v>
      </c>
      <c r="AZ114" s="101">
        <v>20</v>
      </c>
      <c r="BA114" s="101">
        <v>21</v>
      </c>
      <c r="BB114" s="154">
        <v>21</v>
      </c>
      <c r="BC114" s="101">
        <v>18</v>
      </c>
      <c r="BD114" s="101">
        <v>22</v>
      </c>
      <c r="BE114" s="101">
        <v>22</v>
      </c>
      <c r="BF114" s="101">
        <v>22</v>
      </c>
      <c r="BG114" s="101">
        <v>19</v>
      </c>
      <c r="BH114" s="101">
        <v>23</v>
      </c>
      <c r="BI114" s="101">
        <v>21</v>
      </c>
      <c r="BJ114" s="101">
        <v>24</v>
      </c>
      <c r="BK114" s="101">
        <v>21</v>
      </c>
      <c r="BL114" s="101">
        <v>20</v>
      </c>
      <c r="BM114" s="101">
        <v>19</v>
      </c>
      <c r="BN114" s="495">
        <f t="shared" si="35"/>
        <v>252</v>
      </c>
      <c r="BO114" s="101">
        <v>22</v>
      </c>
      <c r="BP114" s="101">
        <v>19</v>
      </c>
      <c r="BQ114" s="101">
        <v>20</v>
      </c>
      <c r="BR114" s="101">
        <v>19</v>
      </c>
      <c r="BS114" s="101">
        <v>13</v>
      </c>
      <c r="BT114" s="101">
        <v>8</v>
      </c>
      <c r="BU114" s="101">
        <v>16</v>
      </c>
      <c r="BV114" s="101">
        <v>13</v>
      </c>
      <c r="BW114" s="101">
        <v>12</v>
      </c>
      <c r="BX114" s="101">
        <v>12</v>
      </c>
      <c r="BY114" s="101">
        <v>8</v>
      </c>
      <c r="BZ114" s="270">
        <v>8</v>
      </c>
      <c r="CA114" s="154">
        <v>10</v>
      </c>
      <c r="CB114" s="101">
        <v>9</v>
      </c>
      <c r="CC114" s="101">
        <v>11</v>
      </c>
      <c r="CD114" s="101">
        <v>9</v>
      </c>
      <c r="CE114" s="101">
        <v>4</v>
      </c>
      <c r="CF114" s="270">
        <v>11</v>
      </c>
      <c r="CG114" s="403">
        <f t="shared" si="22"/>
        <v>124</v>
      </c>
      <c r="CH114" s="403">
        <f t="shared" si="23"/>
        <v>101</v>
      </c>
      <c r="CI114" s="27">
        <f t="shared" si="24"/>
        <v>54</v>
      </c>
      <c r="CJ114" s="404">
        <f t="shared" si="34"/>
        <v>-46.53465346534653</v>
      </c>
      <c r="CM114" s="301"/>
    </row>
    <row r="115" spans="1:111" ht="20.100000000000001" customHeight="1" thickBot="1" x14ac:dyDescent="0.3">
      <c r="B115" s="113" t="s">
        <v>153</v>
      </c>
      <c r="C115" s="143" t="s">
        <v>158</v>
      </c>
      <c r="D115" s="199">
        <v>0</v>
      </c>
      <c r="E115" s="200">
        <v>0</v>
      </c>
      <c r="F115" s="200">
        <v>0</v>
      </c>
      <c r="G115" s="200">
        <v>0</v>
      </c>
      <c r="H115" s="200">
        <v>0</v>
      </c>
      <c r="I115" s="200">
        <v>0</v>
      </c>
      <c r="J115" s="200">
        <v>0</v>
      </c>
      <c r="K115" s="200">
        <v>0</v>
      </c>
      <c r="L115" s="200">
        <v>0</v>
      </c>
      <c r="M115" s="200">
        <v>0</v>
      </c>
      <c r="N115" s="200">
        <v>0</v>
      </c>
      <c r="O115" s="200">
        <v>0</v>
      </c>
      <c r="P115" s="405">
        <v>0</v>
      </c>
      <c r="Q115" s="200">
        <v>0</v>
      </c>
      <c r="R115" s="200">
        <v>0</v>
      </c>
      <c r="S115" s="200">
        <v>0</v>
      </c>
      <c r="T115" s="200">
        <v>0</v>
      </c>
      <c r="U115" s="200">
        <v>0</v>
      </c>
      <c r="V115" s="200">
        <v>0</v>
      </c>
      <c r="W115" s="200">
        <v>0</v>
      </c>
      <c r="X115" s="200">
        <v>0</v>
      </c>
      <c r="Y115" s="200">
        <v>0</v>
      </c>
      <c r="Z115" s="200">
        <v>0</v>
      </c>
      <c r="AA115" s="200">
        <v>0</v>
      </c>
      <c r="AB115" s="200">
        <v>0</v>
      </c>
      <c r="AC115" s="442">
        <v>0</v>
      </c>
      <c r="AD115" s="200">
        <v>0</v>
      </c>
      <c r="AE115" s="200">
        <v>0</v>
      </c>
      <c r="AF115" s="200">
        <v>0</v>
      </c>
      <c r="AG115" s="200">
        <v>0</v>
      </c>
      <c r="AH115" s="200">
        <v>0</v>
      </c>
      <c r="AI115" s="200">
        <v>0</v>
      </c>
      <c r="AJ115" s="200">
        <v>0</v>
      </c>
      <c r="AK115" s="200">
        <v>0</v>
      </c>
      <c r="AL115" s="200">
        <v>0</v>
      </c>
      <c r="AM115" s="200">
        <v>0</v>
      </c>
      <c r="AN115" s="200">
        <v>0</v>
      </c>
      <c r="AO115" s="440">
        <v>0</v>
      </c>
      <c r="AP115" s="101">
        <v>0</v>
      </c>
      <c r="AQ115" s="101">
        <v>0</v>
      </c>
      <c r="AR115" s="101">
        <v>0</v>
      </c>
      <c r="AS115" s="101">
        <v>0</v>
      </c>
      <c r="AT115" s="101">
        <v>0</v>
      </c>
      <c r="AU115" s="101">
        <v>0</v>
      </c>
      <c r="AV115" s="101">
        <v>0</v>
      </c>
      <c r="AW115" s="101">
        <v>0</v>
      </c>
      <c r="AX115" s="101">
        <v>0</v>
      </c>
      <c r="AY115" s="101">
        <v>0</v>
      </c>
      <c r="AZ115" s="101">
        <v>0</v>
      </c>
      <c r="BA115" s="101">
        <v>0</v>
      </c>
      <c r="BB115" s="272">
        <v>0</v>
      </c>
      <c r="BC115" s="273">
        <v>0</v>
      </c>
      <c r="BD115" s="273">
        <v>0</v>
      </c>
      <c r="BE115" s="273">
        <v>0</v>
      </c>
      <c r="BF115" s="273">
        <v>0</v>
      </c>
      <c r="BG115" s="273">
        <v>0</v>
      </c>
      <c r="BH115" s="273">
        <v>0</v>
      </c>
      <c r="BI115" s="273">
        <v>0</v>
      </c>
      <c r="BJ115" s="273">
        <v>0</v>
      </c>
      <c r="BK115" s="273">
        <v>0</v>
      </c>
      <c r="BL115" s="273">
        <v>0</v>
      </c>
      <c r="BM115" s="273">
        <v>0</v>
      </c>
      <c r="BN115" s="495">
        <f t="shared" si="35"/>
        <v>0</v>
      </c>
      <c r="BO115" s="273">
        <v>0</v>
      </c>
      <c r="BP115" s="273">
        <v>0</v>
      </c>
      <c r="BQ115" s="273">
        <v>0</v>
      </c>
      <c r="BR115" s="273">
        <v>0</v>
      </c>
      <c r="BS115" s="273">
        <v>0</v>
      </c>
      <c r="BT115" s="273">
        <v>0</v>
      </c>
      <c r="BU115" s="273">
        <v>0</v>
      </c>
      <c r="BV115" s="273">
        <v>0</v>
      </c>
      <c r="BW115" s="273">
        <v>0</v>
      </c>
      <c r="BX115" s="273">
        <v>0</v>
      </c>
      <c r="BY115" s="273">
        <v>0</v>
      </c>
      <c r="BZ115" s="101">
        <v>8</v>
      </c>
      <c r="CA115" s="154">
        <v>14</v>
      </c>
      <c r="CB115" s="101">
        <v>12</v>
      </c>
      <c r="CC115" s="101">
        <v>15</v>
      </c>
      <c r="CD115" s="101">
        <v>121</v>
      </c>
      <c r="CE115" s="101">
        <v>16</v>
      </c>
      <c r="CF115" s="270">
        <v>22</v>
      </c>
      <c r="CG115" s="403">
        <f t="shared" ref="CG115:CG148" si="36">SUM($BB115:$BG115)</f>
        <v>0</v>
      </c>
      <c r="CH115" s="403">
        <f t="shared" ref="CH115:CH148" si="37">SUM($BO115:$BT115)</f>
        <v>0</v>
      </c>
      <c r="CI115" s="27">
        <f t="shared" ref="CI115:CI148" si="38">SUM($CA115:$CF115)</f>
        <v>200</v>
      </c>
      <c r="CJ115" s="404"/>
      <c r="CM115" s="301"/>
    </row>
    <row r="116" spans="1:111" s="39" customFormat="1" ht="20.100000000000001" customHeight="1" thickBot="1" x14ac:dyDescent="0.35">
      <c r="A116" s="10"/>
      <c r="B116" s="379" t="s">
        <v>72</v>
      </c>
      <c r="C116" s="375"/>
      <c r="D116" s="202">
        <f t="shared" ref="D116:AI116" si="39">SUM(D117:D144)</f>
        <v>1278</v>
      </c>
      <c r="E116" s="185">
        <f t="shared" si="39"/>
        <v>1159</v>
      </c>
      <c r="F116" s="185">
        <f t="shared" si="39"/>
        <v>1363</v>
      </c>
      <c r="G116" s="185">
        <f t="shared" si="39"/>
        <v>1303</v>
      </c>
      <c r="H116" s="185">
        <f t="shared" si="39"/>
        <v>1437</v>
      </c>
      <c r="I116" s="185">
        <f t="shared" si="39"/>
        <v>1427</v>
      </c>
      <c r="J116" s="185">
        <f t="shared" si="39"/>
        <v>1443</v>
      </c>
      <c r="K116" s="185">
        <f t="shared" si="39"/>
        <v>1253</v>
      </c>
      <c r="L116" s="185">
        <f t="shared" si="39"/>
        <v>1317</v>
      </c>
      <c r="M116" s="185">
        <f t="shared" si="39"/>
        <v>1293</v>
      </c>
      <c r="N116" s="185">
        <f t="shared" si="39"/>
        <v>1341</v>
      </c>
      <c r="O116" s="473">
        <f t="shared" si="39"/>
        <v>1452</v>
      </c>
      <c r="P116" s="185">
        <f t="shared" si="39"/>
        <v>16066</v>
      </c>
      <c r="Q116" s="202">
        <f t="shared" si="39"/>
        <v>1123</v>
      </c>
      <c r="R116" s="185">
        <f t="shared" si="39"/>
        <v>1114</v>
      </c>
      <c r="S116" s="185">
        <f t="shared" si="39"/>
        <v>1377</v>
      </c>
      <c r="T116" s="185">
        <f t="shared" si="39"/>
        <v>1365</v>
      </c>
      <c r="U116" s="185">
        <f t="shared" si="39"/>
        <v>1391</v>
      </c>
      <c r="V116" s="185">
        <f t="shared" si="39"/>
        <v>1516</v>
      </c>
      <c r="W116" s="185">
        <f t="shared" si="39"/>
        <v>1344</v>
      </c>
      <c r="X116" s="185">
        <f t="shared" si="39"/>
        <v>1286</v>
      </c>
      <c r="Y116" s="185">
        <f t="shared" si="39"/>
        <v>1294</v>
      </c>
      <c r="Z116" s="185">
        <f t="shared" si="39"/>
        <v>1301</v>
      </c>
      <c r="AA116" s="185">
        <f t="shared" si="39"/>
        <v>1209</v>
      </c>
      <c r="AB116" s="473">
        <f t="shared" si="39"/>
        <v>1570</v>
      </c>
      <c r="AC116" s="185">
        <f t="shared" si="39"/>
        <v>15890</v>
      </c>
      <c r="AD116" s="202">
        <f t="shared" si="39"/>
        <v>1201</v>
      </c>
      <c r="AE116" s="185">
        <f t="shared" si="39"/>
        <v>1159</v>
      </c>
      <c r="AF116" s="185">
        <f t="shared" si="39"/>
        <v>1296</v>
      </c>
      <c r="AG116" s="185">
        <f t="shared" si="39"/>
        <v>1199</v>
      </c>
      <c r="AH116" s="185">
        <f t="shared" si="39"/>
        <v>1384</v>
      </c>
      <c r="AI116" s="185">
        <f t="shared" si="39"/>
        <v>1273</v>
      </c>
      <c r="AJ116" s="185">
        <f t="shared" ref="AJ116:BM116" si="40">SUM(AJ117:AJ144)</f>
        <v>1309</v>
      </c>
      <c r="AK116" s="185">
        <f t="shared" si="40"/>
        <v>1523</v>
      </c>
      <c r="AL116" s="185">
        <f t="shared" si="40"/>
        <v>1448</v>
      </c>
      <c r="AM116" s="185">
        <f t="shared" si="40"/>
        <v>1308</v>
      </c>
      <c r="AN116" s="185">
        <f t="shared" si="40"/>
        <v>1408</v>
      </c>
      <c r="AO116" s="473">
        <f t="shared" si="40"/>
        <v>1496</v>
      </c>
      <c r="AP116" s="185">
        <f t="shared" si="40"/>
        <v>1302</v>
      </c>
      <c r="AQ116" s="185">
        <f t="shared" si="40"/>
        <v>1244</v>
      </c>
      <c r="AR116" s="185">
        <f t="shared" si="40"/>
        <v>1562</v>
      </c>
      <c r="AS116" s="185">
        <f t="shared" si="40"/>
        <v>1473</v>
      </c>
      <c r="AT116" s="185">
        <f t="shared" si="40"/>
        <v>1774</v>
      </c>
      <c r="AU116" s="185">
        <f t="shared" si="40"/>
        <v>1379</v>
      </c>
      <c r="AV116" s="185">
        <f t="shared" si="40"/>
        <v>1455</v>
      </c>
      <c r="AW116" s="185">
        <f t="shared" si="40"/>
        <v>1463</v>
      </c>
      <c r="AX116" s="185">
        <f t="shared" si="40"/>
        <v>1389</v>
      </c>
      <c r="AY116" s="185">
        <f t="shared" si="40"/>
        <v>1506</v>
      </c>
      <c r="AZ116" s="185">
        <f t="shared" si="40"/>
        <v>1319</v>
      </c>
      <c r="BA116" s="185">
        <f t="shared" si="40"/>
        <v>1312</v>
      </c>
      <c r="BB116" s="202">
        <f t="shared" si="40"/>
        <v>1404</v>
      </c>
      <c r="BC116" s="185">
        <f t="shared" si="40"/>
        <v>1231</v>
      </c>
      <c r="BD116" s="185">
        <f t="shared" si="40"/>
        <v>1360</v>
      </c>
      <c r="BE116" s="185">
        <f t="shared" si="40"/>
        <v>1453</v>
      </c>
      <c r="BF116" s="185">
        <f t="shared" si="40"/>
        <v>1409</v>
      </c>
      <c r="BG116" s="185">
        <f t="shared" si="40"/>
        <v>1333</v>
      </c>
      <c r="BH116" s="185">
        <f t="shared" si="40"/>
        <v>1468</v>
      </c>
      <c r="BI116" s="185">
        <f t="shared" si="40"/>
        <v>1513</v>
      </c>
      <c r="BJ116" s="185">
        <f t="shared" si="40"/>
        <v>1469</v>
      </c>
      <c r="BK116" s="185">
        <f t="shared" si="40"/>
        <v>1605</v>
      </c>
      <c r="BL116" s="185">
        <f t="shared" si="40"/>
        <v>1480</v>
      </c>
      <c r="BM116" s="185">
        <f t="shared" si="40"/>
        <v>1459</v>
      </c>
      <c r="BN116" s="187">
        <f t="shared" si="35"/>
        <v>17184</v>
      </c>
      <c r="BO116" s="185">
        <f t="shared" ref="BO116:CF116" si="41">SUM(BO117:BO144)</f>
        <v>1441</v>
      </c>
      <c r="BP116" s="185">
        <f t="shared" si="41"/>
        <v>1370</v>
      </c>
      <c r="BQ116" s="185">
        <f t="shared" si="41"/>
        <v>1413</v>
      </c>
      <c r="BR116" s="185">
        <f t="shared" si="41"/>
        <v>1496</v>
      </c>
      <c r="BS116" s="185">
        <f t="shared" si="41"/>
        <v>1559</v>
      </c>
      <c r="BT116" s="185">
        <f t="shared" si="41"/>
        <v>1442</v>
      </c>
      <c r="BU116" s="185">
        <f t="shared" si="41"/>
        <v>1569</v>
      </c>
      <c r="BV116" s="185">
        <f t="shared" si="41"/>
        <v>1631</v>
      </c>
      <c r="BW116" s="185">
        <f t="shared" si="41"/>
        <v>1660</v>
      </c>
      <c r="BX116" s="185">
        <f t="shared" si="41"/>
        <v>1710</v>
      </c>
      <c r="BY116" s="185">
        <f t="shared" si="41"/>
        <v>1399</v>
      </c>
      <c r="BZ116" s="185">
        <f t="shared" si="41"/>
        <v>1975</v>
      </c>
      <c r="CA116" s="202">
        <f t="shared" si="41"/>
        <v>1741</v>
      </c>
      <c r="CB116" s="185">
        <f t="shared" si="41"/>
        <v>1527</v>
      </c>
      <c r="CC116" s="185">
        <f t="shared" si="41"/>
        <v>1817</v>
      </c>
      <c r="CD116" s="185">
        <f t="shared" si="41"/>
        <v>1883</v>
      </c>
      <c r="CE116" s="185">
        <f t="shared" si="41"/>
        <v>1685</v>
      </c>
      <c r="CF116" s="473">
        <f t="shared" si="41"/>
        <v>1864</v>
      </c>
      <c r="CG116" s="188">
        <f t="shared" si="36"/>
        <v>8190</v>
      </c>
      <c r="CH116" s="493">
        <f t="shared" si="37"/>
        <v>8721</v>
      </c>
      <c r="CI116" s="412">
        <f t="shared" si="38"/>
        <v>10517</v>
      </c>
      <c r="CJ116" s="193">
        <f t="shared" si="34"/>
        <v>20.593968581584686</v>
      </c>
      <c r="CK116" s="260"/>
      <c r="CL116" s="260"/>
      <c r="CM116" s="301"/>
      <c r="CN116" s="260"/>
      <c r="CO116" s="260"/>
      <c r="CP116" s="228"/>
      <c r="CQ116" s="242"/>
      <c r="CR116" s="242"/>
      <c r="CS116" s="228"/>
      <c r="CT116" s="228"/>
      <c r="CU116" s="228"/>
      <c r="CV116" s="228"/>
      <c r="CW116" s="228"/>
      <c r="CX116" s="228"/>
      <c r="CY116" s="228"/>
      <c r="CZ116" s="228"/>
      <c r="DA116" s="228"/>
      <c r="DB116" s="228"/>
      <c r="DC116" s="228"/>
      <c r="DD116" s="228"/>
      <c r="DE116" s="228"/>
      <c r="DF116" s="228"/>
      <c r="DG116" s="228"/>
    </row>
    <row r="117" spans="1:111" ht="20.100000000000001" customHeight="1" x14ac:dyDescent="0.25">
      <c r="B117" s="189" t="s">
        <v>8</v>
      </c>
      <c r="C117" s="142" t="s">
        <v>132</v>
      </c>
      <c r="D117" s="203">
        <v>513</v>
      </c>
      <c r="E117" s="204">
        <v>435</v>
      </c>
      <c r="F117" s="204">
        <v>550</v>
      </c>
      <c r="G117" s="204">
        <v>474</v>
      </c>
      <c r="H117" s="204">
        <v>578</v>
      </c>
      <c r="I117" s="204">
        <v>637</v>
      </c>
      <c r="J117" s="204">
        <v>669</v>
      </c>
      <c r="K117" s="204">
        <v>533</v>
      </c>
      <c r="L117" s="204">
        <v>565</v>
      </c>
      <c r="M117" s="204">
        <v>540</v>
      </c>
      <c r="N117" s="204">
        <v>569</v>
      </c>
      <c r="O117" s="204">
        <v>641</v>
      </c>
      <c r="P117" s="193">
        <v>6704</v>
      </c>
      <c r="Q117" s="205">
        <v>465</v>
      </c>
      <c r="R117" s="205">
        <v>469</v>
      </c>
      <c r="S117" s="205">
        <v>580</v>
      </c>
      <c r="T117" s="205">
        <v>595</v>
      </c>
      <c r="U117" s="205">
        <v>611</v>
      </c>
      <c r="V117" s="205">
        <v>682</v>
      </c>
      <c r="W117" s="205">
        <v>620</v>
      </c>
      <c r="X117" s="205">
        <v>577</v>
      </c>
      <c r="Y117" s="205">
        <v>511</v>
      </c>
      <c r="Z117" s="206">
        <v>552</v>
      </c>
      <c r="AA117" s="206">
        <v>472</v>
      </c>
      <c r="AB117" s="206">
        <v>570</v>
      </c>
      <c r="AC117" s="186">
        <v>6704</v>
      </c>
      <c r="AD117" s="192">
        <v>443</v>
      </c>
      <c r="AE117" s="192">
        <v>440</v>
      </c>
      <c r="AF117" s="192">
        <v>537</v>
      </c>
      <c r="AG117" s="192">
        <v>484</v>
      </c>
      <c r="AH117" s="192">
        <v>542</v>
      </c>
      <c r="AI117" s="192">
        <v>493</v>
      </c>
      <c r="AJ117" s="192">
        <v>423</v>
      </c>
      <c r="AK117" s="192">
        <v>430</v>
      </c>
      <c r="AL117" s="192">
        <v>446</v>
      </c>
      <c r="AM117" s="192">
        <v>398</v>
      </c>
      <c r="AN117" s="192">
        <v>437</v>
      </c>
      <c r="AO117" s="192">
        <v>517</v>
      </c>
      <c r="AP117" s="154">
        <v>385</v>
      </c>
      <c r="AQ117" s="101">
        <v>271</v>
      </c>
      <c r="AR117" s="101">
        <v>366</v>
      </c>
      <c r="AS117" s="101">
        <v>382</v>
      </c>
      <c r="AT117" s="101">
        <v>434</v>
      </c>
      <c r="AU117" s="101">
        <v>337</v>
      </c>
      <c r="AV117" s="101">
        <v>278</v>
      </c>
      <c r="AW117" s="101">
        <v>286</v>
      </c>
      <c r="AX117" s="101">
        <v>258</v>
      </c>
      <c r="AY117" s="101">
        <v>279</v>
      </c>
      <c r="AZ117" s="101">
        <v>215</v>
      </c>
      <c r="BA117" s="101">
        <v>225</v>
      </c>
      <c r="BB117" s="121">
        <v>273</v>
      </c>
      <c r="BC117" s="101">
        <v>222</v>
      </c>
      <c r="BD117" s="101">
        <v>222</v>
      </c>
      <c r="BE117" s="101">
        <v>234</v>
      </c>
      <c r="BF117" s="101">
        <v>176</v>
      </c>
      <c r="BG117" s="101">
        <v>177</v>
      </c>
      <c r="BH117" s="101">
        <v>169</v>
      </c>
      <c r="BI117" s="101">
        <v>218</v>
      </c>
      <c r="BJ117" s="101">
        <v>153</v>
      </c>
      <c r="BK117" s="101">
        <v>180</v>
      </c>
      <c r="BL117" s="101">
        <v>125</v>
      </c>
      <c r="BM117" s="101">
        <v>183</v>
      </c>
      <c r="BN117" s="495">
        <f t="shared" si="35"/>
        <v>2332</v>
      </c>
      <c r="BO117" s="35">
        <v>197</v>
      </c>
      <c r="BP117" s="35">
        <v>200</v>
      </c>
      <c r="BQ117" s="35">
        <v>246</v>
      </c>
      <c r="BR117" s="35">
        <v>235</v>
      </c>
      <c r="BS117" s="35">
        <v>267</v>
      </c>
      <c r="BT117" s="35">
        <v>202</v>
      </c>
      <c r="BU117" s="35">
        <v>188</v>
      </c>
      <c r="BV117" s="35">
        <v>246</v>
      </c>
      <c r="BW117" s="35">
        <v>63</v>
      </c>
      <c r="BX117" s="35">
        <v>45</v>
      </c>
      <c r="BY117" s="35">
        <v>21</v>
      </c>
      <c r="BZ117" s="35">
        <v>21</v>
      </c>
      <c r="CA117" s="154">
        <v>24</v>
      </c>
      <c r="CB117" s="101">
        <v>5</v>
      </c>
      <c r="CC117" s="101">
        <v>0</v>
      </c>
      <c r="CD117" s="101">
        <v>2</v>
      </c>
      <c r="CE117" s="101">
        <v>1</v>
      </c>
      <c r="CF117" s="270">
        <v>1</v>
      </c>
      <c r="CG117" s="401">
        <f t="shared" si="36"/>
        <v>1304</v>
      </c>
      <c r="CH117" s="403">
        <f t="shared" si="37"/>
        <v>1347</v>
      </c>
      <c r="CI117" s="27">
        <f t="shared" si="38"/>
        <v>33</v>
      </c>
      <c r="CJ117" s="402">
        <f t="shared" si="34"/>
        <v>-97.550111358574611</v>
      </c>
      <c r="CM117" s="301"/>
    </row>
    <row r="118" spans="1:111" ht="20.100000000000001" customHeight="1" x14ac:dyDescent="0.25">
      <c r="B118" s="189" t="s">
        <v>9</v>
      </c>
      <c r="C118" s="190" t="s">
        <v>10</v>
      </c>
      <c r="D118" s="203">
        <v>47</v>
      </c>
      <c r="E118" s="204">
        <v>41</v>
      </c>
      <c r="F118" s="204">
        <v>60</v>
      </c>
      <c r="G118" s="204">
        <v>56</v>
      </c>
      <c r="H118" s="204">
        <v>61</v>
      </c>
      <c r="I118" s="204">
        <v>53</v>
      </c>
      <c r="J118" s="204">
        <v>48</v>
      </c>
      <c r="K118" s="204">
        <v>46</v>
      </c>
      <c r="L118" s="204">
        <v>39</v>
      </c>
      <c r="M118" s="204">
        <v>40</v>
      </c>
      <c r="N118" s="204">
        <v>65</v>
      </c>
      <c r="O118" s="204">
        <v>50</v>
      </c>
      <c r="P118" s="186">
        <v>606</v>
      </c>
      <c r="Q118" s="196">
        <v>36</v>
      </c>
      <c r="R118" s="196">
        <v>31</v>
      </c>
      <c r="S118" s="196">
        <v>49</v>
      </c>
      <c r="T118" s="196">
        <v>35</v>
      </c>
      <c r="U118" s="196">
        <v>38</v>
      </c>
      <c r="V118" s="196">
        <v>48</v>
      </c>
      <c r="W118" s="196">
        <v>34</v>
      </c>
      <c r="X118" s="196">
        <v>28</v>
      </c>
      <c r="Y118" s="196">
        <v>44</v>
      </c>
      <c r="Z118" s="207">
        <v>50</v>
      </c>
      <c r="AA118" s="207">
        <v>45</v>
      </c>
      <c r="AB118" s="207">
        <v>44</v>
      </c>
      <c r="AC118" s="186">
        <v>482</v>
      </c>
      <c r="AD118" s="197">
        <v>46</v>
      </c>
      <c r="AE118" s="197">
        <v>52</v>
      </c>
      <c r="AF118" s="197">
        <v>44</v>
      </c>
      <c r="AG118" s="197">
        <v>32</v>
      </c>
      <c r="AH118" s="197">
        <v>47</v>
      </c>
      <c r="AI118" s="197">
        <v>45</v>
      </c>
      <c r="AJ118" s="197">
        <v>60</v>
      </c>
      <c r="AK118" s="197">
        <v>51</v>
      </c>
      <c r="AL118" s="197">
        <v>55</v>
      </c>
      <c r="AM118" s="267">
        <v>48</v>
      </c>
      <c r="AN118" s="267">
        <v>49</v>
      </c>
      <c r="AO118" s="267">
        <v>59</v>
      </c>
      <c r="AP118" s="154">
        <v>40</v>
      </c>
      <c r="AQ118" s="101">
        <v>40</v>
      </c>
      <c r="AR118" s="101">
        <v>63</v>
      </c>
      <c r="AS118" s="101">
        <v>50</v>
      </c>
      <c r="AT118" s="101">
        <v>71</v>
      </c>
      <c r="AU118" s="101">
        <v>44</v>
      </c>
      <c r="AV118" s="101">
        <v>59</v>
      </c>
      <c r="AW118" s="101">
        <v>57</v>
      </c>
      <c r="AX118" s="101">
        <v>40</v>
      </c>
      <c r="AY118" s="101">
        <v>51</v>
      </c>
      <c r="AZ118" s="101">
        <v>36</v>
      </c>
      <c r="BA118" s="101">
        <v>40</v>
      </c>
      <c r="BB118" s="154">
        <v>39</v>
      </c>
      <c r="BC118" s="101">
        <v>56</v>
      </c>
      <c r="BD118" s="101">
        <v>56</v>
      </c>
      <c r="BE118" s="101">
        <v>45</v>
      </c>
      <c r="BF118" s="101">
        <v>50</v>
      </c>
      <c r="BG118" s="101">
        <v>50</v>
      </c>
      <c r="BH118" s="101">
        <v>50</v>
      </c>
      <c r="BI118" s="101">
        <v>50</v>
      </c>
      <c r="BJ118" s="101">
        <v>62</v>
      </c>
      <c r="BK118" s="101">
        <v>64</v>
      </c>
      <c r="BL118" s="101">
        <v>63</v>
      </c>
      <c r="BM118" s="101">
        <v>55</v>
      </c>
      <c r="BN118" s="495">
        <f t="shared" si="35"/>
        <v>640</v>
      </c>
      <c r="BO118" s="101">
        <v>55</v>
      </c>
      <c r="BP118" s="101">
        <v>54</v>
      </c>
      <c r="BQ118" s="101">
        <v>49</v>
      </c>
      <c r="BR118" s="101">
        <v>53</v>
      </c>
      <c r="BS118" s="101">
        <v>56</v>
      </c>
      <c r="BT118" s="101">
        <v>54</v>
      </c>
      <c r="BU118" s="101">
        <v>66</v>
      </c>
      <c r="BV118" s="101">
        <v>56</v>
      </c>
      <c r="BW118" s="101">
        <v>69</v>
      </c>
      <c r="BX118" s="101">
        <v>75</v>
      </c>
      <c r="BY118" s="101">
        <v>62</v>
      </c>
      <c r="BZ118" s="101">
        <v>66</v>
      </c>
      <c r="CA118" s="154">
        <v>50</v>
      </c>
      <c r="CB118" s="101">
        <v>48</v>
      </c>
      <c r="CC118" s="101">
        <v>53</v>
      </c>
      <c r="CD118" s="101">
        <v>57</v>
      </c>
      <c r="CE118" s="101">
        <v>39</v>
      </c>
      <c r="CF118" s="270">
        <v>68</v>
      </c>
      <c r="CG118" s="403">
        <f t="shared" si="36"/>
        <v>296</v>
      </c>
      <c r="CH118" s="403">
        <f t="shared" si="37"/>
        <v>321</v>
      </c>
      <c r="CI118" s="27">
        <f t="shared" si="38"/>
        <v>315</v>
      </c>
      <c r="CJ118" s="404">
        <f t="shared" si="34"/>
        <v>-1.8691588785046731</v>
      </c>
      <c r="CM118" s="301"/>
    </row>
    <row r="119" spans="1:111" ht="20.100000000000001" customHeight="1" x14ac:dyDescent="0.25">
      <c r="B119" s="189" t="s">
        <v>11</v>
      </c>
      <c r="C119" s="190" t="s">
        <v>12</v>
      </c>
      <c r="D119" s="203">
        <v>45</v>
      </c>
      <c r="E119" s="204">
        <v>45</v>
      </c>
      <c r="F119" s="204">
        <v>71</v>
      </c>
      <c r="G119" s="204">
        <v>70</v>
      </c>
      <c r="H119" s="204">
        <v>54</v>
      </c>
      <c r="I119" s="204">
        <v>50</v>
      </c>
      <c r="J119" s="204">
        <v>61</v>
      </c>
      <c r="K119" s="204">
        <v>44</v>
      </c>
      <c r="L119" s="204">
        <v>45</v>
      </c>
      <c r="M119" s="204">
        <v>41</v>
      </c>
      <c r="N119" s="204">
        <v>43</v>
      </c>
      <c r="O119" s="204">
        <v>50</v>
      </c>
      <c r="P119" s="186">
        <v>619</v>
      </c>
      <c r="Q119" s="196">
        <v>37</v>
      </c>
      <c r="R119" s="196">
        <v>31</v>
      </c>
      <c r="S119" s="196">
        <v>43</v>
      </c>
      <c r="T119" s="196">
        <v>33</v>
      </c>
      <c r="U119" s="196">
        <v>33</v>
      </c>
      <c r="V119" s="196">
        <v>41</v>
      </c>
      <c r="W119" s="196">
        <v>34</v>
      </c>
      <c r="X119" s="196">
        <v>32</v>
      </c>
      <c r="Y119" s="196">
        <v>35</v>
      </c>
      <c r="Z119" s="207">
        <v>48</v>
      </c>
      <c r="AA119" s="207">
        <v>39</v>
      </c>
      <c r="AB119" s="207">
        <v>51</v>
      </c>
      <c r="AC119" s="186">
        <v>457</v>
      </c>
      <c r="AD119" s="197">
        <v>48</v>
      </c>
      <c r="AE119" s="197">
        <v>45</v>
      </c>
      <c r="AF119" s="197">
        <v>51</v>
      </c>
      <c r="AG119" s="197">
        <v>30</v>
      </c>
      <c r="AH119" s="197">
        <v>48</v>
      </c>
      <c r="AI119" s="197">
        <v>48</v>
      </c>
      <c r="AJ119" s="197">
        <v>58</v>
      </c>
      <c r="AK119" s="197">
        <v>48</v>
      </c>
      <c r="AL119" s="197">
        <v>47</v>
      </c>
      <c r="AM119" s="267">
        <v>57</v>
      </c>
      <c r="AN119" s="267">
        <v>47</v>
      </c>
      <c r="AO119" s="267">
        <v>58</v>
      </c>
      <c r="AP119" s="154">
        <v>41</v>
      </c>
      <c r="AQ119" s="101">
        <v>30</v>
      </c>
      <c r="AR119" s="101">
        <v>60</v>
      </c>
      <c r="AS119" s="101">
        <v>41</v>
      </c>
      <c r="AT119" s="101">
        <v>52</v>
      </c>
      <c r="AU119" s="101">
        <v>43</v>
      </c>
      <c r="AV119" s="101">
        <v>55</v>
      </c>
      <c r="AW119" s="101">
        <v>54</v>
      </c>
      <c r="AX119" s="101">
        <v>44</v>
      </c>
      <c r="AY119" s="101">
        <v>46</v>
      </c>
      <c r="AZ119" s="101">
        <v>38</v>
      </c>
      <c r="BA119" s="101">
        <v>43</v>
      </c>
      <c r="BB119" s="154">
        <v>34</v>
      </c>
      <c r="BC119" s="101">
        <v>28</v>
      </c>
      <c r="BD119" s="101">
        <v>49</v>
      </c>
      <c r="BE119" s="101">
        <v>48</v>
      </c>
      <c r="BF119" s="101">
        <v>59</v>
      </c>
      <c r="BG119" s="101">
        <v>49</v>
      </c>
      <c r="BH119" s="101">
        <v>51</v>
      </c>
      <c r="BI119" s="101">
        <v>53</v>
      </c>
      <c r="BJ119" s="101">
        <v>59</v>
      </c>
      <c r="BK119" s="101">
        <v>63</v>
      </c>
      <c r="BL119" s="101">
        <v>61</v>
      </c>
      <c r="BM119" s="101">
        <v>52</v>
      </c>
      <c r="BN119" s="495">
        <f t="shared" si="35"/>
        <v>606</v>
      </c>
      <c r="BO119" s="101">
        <v>52</v>
      </c>
      <c r="BP119" s="101">
        <v>50</v>
      </c>
      <c r="BQ119" s="101">
        <v>53</v>
      </c>
      <c r="BR119" s="101">
        <v>45</v>
      </c>
      <c r="BS119" s="101">
        <v>58</v>
      </c>
      <c r="BT119" s="101">
        <v>42</v>
      </c>
      <c r="BU119" s="101">
        <v>67</v>
      </c>
      <c r="BV119" s="101">
        <v>50</v>
      </c>
      <c r="BW119" s="101">
        <v>67</v>
      </c>
      <c r="BX119" s="101">
        <v>76</v>
      </c>
      <c r="BY119" s="101">
        <v>64</v>
      </c>
      <c r="BZ119" s="101">
        <v>56</v>
      </c>
      <c r="CA119" s="154">
        <v>51</v>
      </c>
      <c r="CB119" s="101">
        <v>38</v>
      </c>
      <c r="CC119" s="101">
        <v>60</v>
      </c>
      <c r="CD119" s="101">
        <v>55</v>
      </c>
      <c r="CE119" s="101">
        <v>49</v>
      </c>
      <c r="CF119" s="270">
        <v>56</v>
      </c>
      <c r="CG119" s="403">
        <f t="shared" si="36"/>
        <v>267</v>
      </c>
      <c r="CH119" s="403">
        <f t="shared" si="37"/>
        <v>300</v>
      </c>
      <c r="CI119" s="27">
        <f t="shared" si="38"/>
        <v>309</v>
      </c>
      <c r="CJ119" s="404">
        <f t="shared" si="34"/>
        <v>3.0000000000000027</v>
      </c>
      <c r="CM119" s="301"/>
    </row>
    <row r="120" spans="1:111" ht="20.100000000000001" customHeight="1" x14ac:dyDescent="0.25">
      <c r="B120" s="189" t="s">
        <v>13</v>
      </c>
      <c r="C120" s="143" t="s">
        <v>135</v>
      </c>
      <c r="D120" s="203">
        <v>1</v>
      </c>
      <c r="E120" s="204">
        <v>1</v>
      </c>
      <c r="F120" s="204">
        <v>1</v>
      </c>
      <c r="G120" s="204">
        <v>1</v>
      </c>
      <c r="H120" s="204">
        <v>2</v>
      </c>
      <c r="I120" s="204">
        <v>2</v>
      </c>
      <c r="J120" s="204">
        <v>1</v>
      </c>
      <c r="K120" s="204">
        <v>2</v>
      </c>
      <c r="L120" s="204">
        <v>1</v>
      </c>
      <c r="M120" s="204">
        <v>1</v>
      </c>
      <c r="N120" s="204">
        <v>1</v>
      </c>
      <c r="O120" s="204">
        <v>1</v>
      </c>
      <c r="P120" s="186">
        <v>15</v>
      </c>
      <c r="Q120" s="196">
        <v>1</v>
      </c>
      <c r="R120" s="196">
        <v>1</v>
      </c>
      <c r="S120" s="196">
        <v>1</v>
      </c>
      <c r="T120" s="196">
        <v>1</v>
      </c>
      <c r="U120" s="196">
        <v>1</v>
      </c>
      <c r="V120" s="196">
        <v>1</v>
      </c>
      <c r="W120" s="196">
        <v>1</v>
      </c>
      <c r="X120" s="196">
        <v>1</v>
      </c>
      <c r="Y120" s="196">
        <v>1</v>
      </c>
      <c r="Z120" s="207">
        <v>1</v>
      </c>
      <c r="AA120" s="207">
        <v>1</v>
      </c>
      <c r="AB120" s="207">
        <v>1</v>
      </c>
      <c r="AC120" s="186">
        <v>12</v>
      </c>
      <c r="AD120" s="197">
        <v>1</v>
      </c>
      <c r="AE120" s="197">
        <v>1</v>
      </c>
      <c r="AF120" s="197">
        <v>1</v>
      </c>
      <c r="AG120" s="197">
        <v>1</v>
      </c>
      <c r="AH120" s="197">
        <v>1</v>
      </c>
      <c r="AI120" s="197">
        <v>1</v>
      </c>
      <c r="AJ120" s="197">
        <v>3</v>
      </c>
      <c r="AK120" s="197">
        <v>1</v>
      </c>
      <c r="AL120" s="197">
        <v>1</v>
      </c>
      <c r="AM120" s="267">
        <v>1</v>
      </c>
      <c r="AN120" s="267">
        <v>1</v>
      </c>
      <c r="AO120" s="267">
        <v>1</v>
      </c>
      <c r="AP120" s="154">
        <v>1</v>
      </c>
      <c r="AQ120" s="101">
        <v>1</v>
      </c>
      <c r="AR120" s="101">
        <v>1</v>
      </c>
      <c r="AS120" s="101">
        <v>1</v>
      </c>
      <c r="AT120" s="101">
        <v>2</v>
      </c>
      <c r="AU120" s="101">
        <v>1</v>
      </c>
      <c r="AV120" s="101">
        <v>1</v>
      </c>
      <c r="AW120" s="101">
        <v>1</v>
      </c>
      <c r="AX120" s="101">
        <v>0</v>
      </c>
      <c r="AY120" s="101">
        <v>2</v>
      </c>
      <c r="AZ120" s="101">
        <v>1</v>
      </c>
      <c r="BA120" s="101">
        <v>1</v>
      </c>
      <c r="BB120" s="154">
        <v>1</v>
      </c>
      <c r="BC120" s="101">
        <v>1</v>
      </c>
      <c r="BD120" s="101">
        <v>1</v>
      </c>
      <c r="BE120" s="101">
        <v>1</v>
      </c>
      <c r="BF120" s="101">
        <v>2</v>
      </c>
      <c r="BG120" s="101">
        <v>1</v>
      </c>
      <c r="BH120" s="101">
        <v>1</v>
      </c>
      <c r="BI120" s="101">
        <v>2</v>
      </c>
      <c r="BJ120" s="101">
        <v>3</v>
      </c>
      <c r="BK120" s="101">
        <v>2</v>
      </c>
      <c r="BL120" s="101">
        <v>1</v>
      </c>
      <c r="BM120" s="101">
        <v>1</v>
      </c>
      <c r="BN120" s="495">
        <f t="shared" si="35"/>
        <v>17</v>
      </c>
      <c r="BO120" s="101">
        <v>1</v>
      </c>
      <c r="BP120" s="101">
        <v>1</v>
      </c>
      <c r="BQ120" s="101">
        <v>1</v>
      </c>
      <c r="BR120" s="101">
        <v>1</v>
      </c>
      <c r="BS120" s="101">
        <v>1</v>
      </c>
      <c r="BT120" s="101">
        <v>1</v>
      </c>
      <c r="BU120" s="101">
        <v>1</v>
      </c>
      <c r="BV120" s="101">
        <v>1</v>
      </c>
      <c r="BW120" s="101">
        <v>0</v>
      </c>
      <c r="BX120" s="101">
        <v>0</v>
      </c>
      <c r="BY120" s="101">
        <v>0</v>
      </c>
      <c r="BZ120" s="101">
        <v>0</v>
      </c>
      <c r="CA120" s="154">
        <v>0</v>
      </c>
      <c r="CB120" s="101">
        <v>0</v>
      </c>
      <c r="CC120" s="101">
        <v>0</v>
      </c>
      <c r="CD120" s="101">
        <v>0</v>
      </c>
      <c r="CE120" s="101">
        <v>0</v>
      </c>
      <c r="CF120" s="270">
        <v>0</v>
      </c>
      <c r="CG120" s="403">
        <f t="shared" si="36"/>
        <v>7</v>
      </c>
      <c r="CH120" s="403">
        <f t="shared" si="37"/>
        <v>6</v>
      </c>
      <c r="CI120" s="27">
        <f t="shared" si="38"/>
        <v>0</v>
      </c>
      <c r="CJ120" s="404">
        <f t="shared" si="34"/>
        <v>-100</v>
      </c>
      <c r="CM120" s="301"/>
    </row>
    <row r="121" spans="1:111" ht="20.100000000000001" customHeight="1" x14ac:dyDescent="0.25">
      <c r="B121" s="189" t="s">
        <v>14</v>
      </c>
      <c r="C121" s="143" t="s">
        <v>136</v>
      </c>
      <c r="D121" s="203">
        <v>0</v>
      </c>
      <c r="E121" s="204">
        <v>0</v>
      </c>
      <c r="F121" s="204">
        <v>0</v>
      </c>
      <c r="G121" s="204">
        <v>0</v>
      </c>
      <c r="H121" s="204">
        <v>0</v>
      </c>
      <c r="I121" s="204">
        <v>0</v>
      </c>
      <c r="J121" s="204">
        <v>0</v>
      </c>
      <c r="K121" s="204">
        <v>0</v>
      </c>
      <c r="L121" s="204">
        <v>0</v>
      </c>
      <c r="M121" s="204">
        <v>0</v>
      </c>
      <c r="N121" s="204">
        <v>0</v>
      </c>
      <c r="O121" s="204">
        <v>0</v>
      </c>
      <c r="P121" s="186">
        <v>0</v>
      </c>
      <c r="Q121" s="196">
        <v>0</v>
      </c>
      <c r="R121" s="196">
        <v>0</v>
      </c>
      <c r="S121" s="196">
        <v>0</v>
      </c>
      <c r="T121" s="196">
        <v>0</v>
      </c>
      <c r="U121" s="196">
        <v>0</v>
      </c>
      <c r="V121" s="196">
        <v>0</v>
      </c>
      <c r="W121" s="196">
        <v>0</v>
      </c>
      <c r="X121" s="196">
        <v>0</v>
      </c>
      <c r="Y121" s="196">
        <v>0</v>
      </c>
      <c r="Z121" s="207">
        <v>0</v>
      </c>
      <c r="AA121" s="207">
        <v>0</v>
      </c>
      <c r="AB121" s="207">
        <v>0</v>
      </c>
      <c r="AC121" s="186">
        <v>0</v>
      </c>
      <c r="AD121" s="197">
        <v>0</v>
      </c>
      <c r="AE121" s="197">
        <v>0</v>
      </c>
      <c r="AF121" s="197">
        <v>0</v>
      </c>
      <c r="AG121" s="197">
        <v>0</v>
      </c>
      <c r="AH121" s="197">
        <v>0</v>
      </c>
      <c r="AI121" s="197">
        <v>0</v>
      </c>
      <c r="AJ121" s="197">
        <v>0</v>
      </c>
      <c r="AK121" s="197">
        <v>0</v>
      </c>
      <c r="AL121" s="197">
        <v>0</v>
      </c>
      <c r="AM121" s="267">
        <v>0</v>
      </c>
      <c r="AN121" s="267">
        <v>0</v>
      </c>
      <c r="AO121" s="267">
        <v>0</v>
      </c>
      <c r="AP121" s="154">
        <v>0</v>
      </c>
      <c r="AQ121" s="101">
        <v>0</v>
      </c>
      <c r="AR121" s="101">
        <v>0</v>
      </c>
      <c r="AS121" s="101">
        <v>0</v>
      </c>
      <c r="AT121" s="101">
        <v>0</v>
      </c>
      <c r="AU121" s="101">
        <v>0</v>
      </c>
      <c r="AV121" s="101">
        <v>0</v>
      </c>
      <c r="AW121" s="101">
        <v>0</v>
      </c>
      <c r="AX121" s="101">
        <v>0</v>
      </c>
      <c r="AY121" s="101">
        <v>0</v>
      </c>
      <c r="AZ121" s="101">
        <v>0</v>
      </c>
      <c r="BA121" s="101">
        <v>0</v>
      </c>
      <c r="BB121" s="154">
        <v>0</v>
      </c>
      <c r="BC121" s="101">
        <v>0</v>
      </c>
      <c r="BD121" s="101">
        <v>0</v>
      </c>
      <c r="BE121" s="101">
        <v>0</v>
      </c>
      <c r="BF121" s="101">
        <v>0</v>
      </c>
      <c r="BG121" s="101">
        <v>0</v>
      </c>
      <c r="BH121" s="101">
        <v>0</v>
      </c>
      <c r="BI121" s="101">
        <v>0</v>
      </c>
      <c r="BJ121" s="101">
        <v>0</v>
      </c>
      <c r="BK121" s="101">
        <v>0</v>
      </c>
      <c r="BL121" s="101">
        <v>0</v>
      </c>
      <c r="BM121" s="101">
        <v>0</v>
      </c>
      <c r="BN121" s="495">
        <f t="shared" si="35"/>
        <v>0</v>
      </c>
      <c r="BO121" s="101">
        <v>0</v>
      </c>
      <c r="BP121" s="101">
        <v>0</v>
      </c>
      <c r="BQ121" s="101">
        <v>0</v>
      </c>
      <c r="BR121" s="101">
        <v>0</v>
      </c>
      <c r="BS121" s="101">
        <v>0</v>
      </c>
      <c r="BT121" s="101">
        <v>0</v>
      </c>
      <c r="BU121" s="101">
        <v>0</v>
      </c>
      <c r="BV121" s="101">
        <v>0</v>
      </c>
      <c r="BW121" s="101">
        <v>0</v>
      </c>
      <c r="BX121" s="101">
        <v>0</v>
      </c>
      <c r="BY121" s="101">
        <v>0</v>
      </c>
      <c r="BZ121" s="101">
        <v>0</v>
      </c>
      <c r="CA121" s="154">
        <v>0</v>
      </c>
      <c r="CB121" s="101">
        <v>0</v>
      </c>
      <c r="CC121" s="101">
        <v>0</v>
      </c>
      <c r="CD121" s="101">
        <v>0</v>
      </c>
      <c r="CE121" s="101">
        <v>0</v>
      </c>
      <c r="CF121" s="270">
        <v>0</v>
      </c>
      <c r="CG121" s="403">
        <f t="shared" si="36"/>
        <v>0</v>
      </c>
      <c r="CH121" s="403">
        <f t="shared" si="37"/>
        <v>0</v>
      </c>
      <c r="CI121" s="27">
        <f t="shared" si="38"/>
        <v>0</v>
      </c>
      <c r="CJ121" s="404"/>
      <c r="CM121" s="301"/>
    </row>
    <row r="122" spans="1:111" ht="20.100000000000001" customHeight="1" x14ac:dyDescent="0.25">
      <c r="B122" s="189" t="s">
        <v>15</v>
      </c>
      <c r="C122" s="190" t="s">
        <v>16</v>
      </c>
      <c r="D122" s="203">
        <v>0</v>
      </c>
      <c r="E122" s="204">
        <v>0</v>
      </c>
      <c r="F122" s="204">
        <v>1</v>
      </c>
      <c r="G122" s="204">
        <v>1</v>
      </c>
      <c r="H122" s="204">
        <v>2</v>
      </c>
      <c r="I122" s="204">
        <v>0</v>
      </c>
      <c r="J122" s="204">
        <v>0</v>
      </c>
      <c r="K122" s="204">
        <v>0</v>
      </c>
      <c r="L122" s="204">
        <v>0</v>
      </c>
      <c r="M122" s="204">
        <v>1</v>
      </c>
      <c r="N122" s="204">
        <v>0</v>
      </c>
      <c r="O122" s="204">
        <v>0</v>
      </c>
      <c r="P122" s="186">
        <v>5</v>
      </c>
      <c r="Q122" s="196">
        <v>0</v>
      </c>
      <c r="R122" s="196">
        <v>0</v>
      </c>
      <c r="S122" s="196">
        <v>0</v>
      </c>
      <c r="T122" s="196">
        <v>0</v>
      </c>
      <c r="U122" s="196">
        <v>0</v>
      </c>
      <c r="V122" s="196">
        <v>0</v>
      </c>
      <c r="W122" s="196">
        <v>0</v>
      </c>
      <c r="X122" s="196">
        <v>0</v>
      </c>
      <c r="Y122" s="196">
        <v>0</v>
      </c>
      <c r="Z122" s="207">
        <v>0</v>
      </c>
      <c r="AA122" s="207">
        <v>12</v>
      </c>
      <c r="AB122" s="207">
        <v>148</v>
      </c>
      <c r="AC122" s="186">
        <v>160</v>
      </c>
      <c r="AD122" s="197">
        <v>5</v>
      </c>
      <c r="AE122" s="197">
        <v>2</v>
      </c>
      <c r="AF122" s="197">
        <v>3</v>
      </c>
      <c r="AG122" s="197">
        <v>4</v>
      </c>
      <c r="AH122" s="197">
        <v>18</v>
      </c>
      <c r="AI122" s="197">
        <v>5</v>
      </c>
      <c r="AJ122" s="197">
        <v>24</v>
      </c>
      <c r="AK122" s="197">
        <v>58</v>
      </c>
      <c r="AL122" s="197">
        <v>21</v>
      </c>
      <c r="AM122" s="267">
        <v>5</v>
      </c>
      <c r="AN122" s="267">
        <v>1</v>
      </c>
      <c r="AO122" s="267">
        <v>0</v>
      </c>
      <c r="AP122" s="154">
        <v>0</v>
      </c>
      <c r="AQ122" s="101">
        <v>0</v>
      </c>
      <c r="AR122" s="101">
        <v>0</v>
      </c>
      <c r="AS122" s="101">
        <v>0</v>
      </c>
      <c r="AT122" s="101">
        <v>0</v>
      </c>
      <c r="AU122" s="101">
        <v>0</v>
      </c>
      <c r="AV122" s="101">
        <v>0</v>
      </c>
      <c r="AW122" s="101">
        <v>0</v>
      </c>
      <c r="AX122" s="101">
        <v>0</v>
      </c>
      <c r="AY122" s="101">
        <v>0</v>
      </c>
      <c r="AZ122" s="101">
        <v>0</v>
      </c>
      <c r="BA122" s="101">
        <v>0</v>
      </c>
      <c r="BB122" s="154">
        <v>1</v>
      </c>
      <c r="BC122" s="101">
        <v>4</v>
      </c>
      <c r="BD122" s="101">
        <v>2</v>
      </c>
      <c r="BE122" s="101">
        <v>1</v>
      </c>
      <c r="BF122" s="101">
        <v>0</v>
      </c>
      <c r="BG122" s="101">
        <v>1</v>
      </c>
      <c r="BH122" s="101">
        <v>1</v>
      </c>
      <c r="BI122" s="101">
        <v>0</v>
      </c>
      <c r="BJ122" s="101">
        <v>0</v>
      </c>
      <c r="BK122" s="101">
        <v>2</v>
      </c>
      <c r="BL122" s="101">
        <v>2</v>
      </c>
      <c r="BM122" s="101">
        <v>0</v>
      </c>
      <c r="BN122" s="495">
        <f t="shared" si="35"/>
        <v>14</v>
      </c>
      <c r="BO122" s="101">
        <v>0</v>
      </c>
      <c r="BP122" s="101">
        <v>0</v>
      </c>
      <c r="BQ122" s="101">
        <v>0</v>
      </c>
      <c r="BR122" s="101">
        <v>0</v>
      </c>
      <c r="BS122" s="101">
        <v>0</v>
      </c>
      <c r="BT122" s="101">
        <v>0</v>
      </c>
      <c r="BU122" s="101">
        <v>0</v>
      </c>
      <c r="BV122" s="101">
        <v>0</v>
      </c>
      <c r="BW122" s="101">
        <v>0</v>
      </c>
      <c r="BX122" s="101">
        <v>0</v>
      </c>
      <c r="BY122" s="101">
        <v>0</v>
      </c>
      <c r="BZ122" s="101">
        <v>0</v>
      </c>
      <c r="CA122" s="154">
        <v>0</v>
      </c>
      <c r="CB122" s="101">
        <v>0</v>
      </c>
      <c r="CC122" s="101">
        <v>0</v>
      </c>
      <c r="CD122" s="101">
        <v>0</v>
      </c>
      <c r="CE122" s="101">
        <v>0</v>
      </c>
      <c r="CF122" s="270">
        <v>0</v>
      </c>
      <c r="CG122" s="403">
        <f t="shared" si="36"/>
        <v>9</v>
      </c>
      <c r="CH122" s="403">
        <f t="shared" si="37"/>
        <v>0</v>
      </c>
      <c r="CI122" s="27">
        <f t="shared" si="38"/>
        <v>0</v>
      </c>
      <c r="CJ122" s="404"/>
      <c r="CM122" s="301"/>
    </row>
    <row r="123" spans="1:111" ht="20.100000000000001" customHeight="1" x14ac:dyDescent="0.25">
      <c r="B123" s="189" t="s">
        <v>19</v>
      </c>
      <c r="C123" s="190" t="s">
        <v>20</v>
      </c>
      <c r="D123" s="203">
        <v>258</v>
      </c>
      <c r="E123" s="204">
        <v>208</v>
      </c>
      <c r="F123" s="204">
        <v>237</v>
      </c>
      <c r="G123" s="204">
        <v>235</v>
      </c>
      <c r="H123" s="204">
        <v>218</v>
      </c>
      <c r="I123" s="204">
        <v>224</v>
      </c>
      <c r="J123" s="204">
        <v>253</v>
      </c>
      <c r="K123" s="204">
        <v>234</v>
      </c>
      <c r="L123" s="204">
        <v>248</v>
      </c>
      <c r="M123" s="204">
        <v>231</v>
      </c>
      <c r="N123" s="204">
        <v>234</v>
      </c>
      <c r="O123" s="204">
        <v>260</v>
      </c>
      <c r="P123" s="186">
        <v>2840</v>
      </c>
      <c r="Q123" s="196">
        <v>214</v>
      </c>
      <c r="R123" s="196">
        <v>207</v>
      </c>
      <c r="S123" s="196">
        <v>263</v>
      </c>
      <c r="T123" s="196">
        <v>254</v>
      </c>
      <c r="U123" s="196">
        <v>246</v>
      </c>
      <c r="V123" s="196">
        <v>226</v>
      </c>
      <c r="W123" s="196">
        <v>238</v>
      </c>
      <c r="X123" s="196">
        <v>238</v>
      </c>
      <c r="Y123" s="196">
        <v>246</v>
      </c>
      <c r="Z123" s="207">
        <v>233</v>
      </c>
      <c r="AA123" s="207">
        <v>238</v>
      </c>
      <c r="AB123" s="207">
        <v>250</v>
      </c>
      <c r="AC123" s="186">
        <v>2853</v>
      </c>
      <c r="AD123" s="197">
        <v>227</v>
      </c>
      <c r="AE123" s="197">
        <v>235</v>
      </c>
      <c r="AF123" s="197">
        <v>237</v>
      </c>
      <c r="AG123" s="197">
        <v>249</v>
      </c>
      <c r="AH123" s="197">
        <v>264</v>
      </c>
      <c r="AI123" s="197">
        <v>254</v>
      </c>
      <c r="AJ123" s="197">
        <v>276</v>
      </c>
      <c r="AK123" s="197">
        <v>409</v>
      </c>
      <c r="AL123" s="197">
        <v>401</v>
      </c>
      <c r="AM123" s="267">
        <v>342</v>
      </c>
      <c r="AN123" s="267">
        <v>385</v>
      </c>
      <c r="AO123" s="267">
        <v>385</v>
      </c>
      <c r="AP123" s="154">
        <v>350</v>
      </c>
      <c r="AQ123" s="101">
        <v>368</v>
      </c>
      <c r="AR123" s="101">
        <v>416</v>
      </c>
      <c r="AS123" s="101">
        <v>364</v>
      </c>
      <c r="AT123" s="101">
        <v>437</v>
      </c>
      <c r="AU123" s="101">
        <v>380</v>
      </c>
      <c r="AV123" s="101">
        <v>409</v>
      </c>
      <c r="AW123" s="101">
        <v>418</v>
      </c>
      <c r="AX123" s="101">
        <v>391</v>
      </c>
      <c r="AY123" s="101">
        <v>462</v>
      </c>
      <c r="AZ123" s="101">
        <v>386</v>
      </c>
      <c r="BA123" s="101">
        <v>416</v>
      </c>
      <c r="BB123" s="154">
        <v>403</v>
      </c>
      <c r="BC123" s="101">
        <v>351</v>
      </c>
      <c r="BD123" s="101">
        <v>379</v>
      </c>
      <c r="BE123" s="101">
        <v>442</v>
      </c>
      <c r="BF123" s="101">
        <v>446</v>
      </c>
      <c r="BG123" s="101">
        <v>403</v>
      </c>
      <c r="BH123" s="101">
        <v>467</v>
      </c>
      <c r="BI123" s="101">
        <v>453</v>
      </c>
      <c r="BJ123" s="101">
        <v>442</v>
      </c>
      <c r="BK123" s="101">
        <v>476</v>
      </c>
      <c r="BL123" s="101">
        <v>448</v>
      </c>
      <c r="BM123" s="101">
        <v>453</v>
      </c>
      <c r="BN123" s="495">
        <f t="shared" si="35"/>
        <v>5163</v>
      </c>
      <c r="BO123" s="101">
        <v>433</v>
      </c>
      <c r="BP123" s="101">
        <v>437</v>
      </c>
      <c r="BQ123" s="101">
        <v>404</v>
      </c>
      <c r="BR123" s="101">
        <v>474</v>
      </c>
      <c r="BS123" s="101">
        <v>448</v>
      </c>
      <c r="BT123" s="101">
        <v>444</v>
      </c>
      <c r="BU123" s="101">
        <v>487</v>
      </c>
      <c r="BV123" s="101">
        <v>451</v>
      </c>
      <c r="BW123" s="101">
        <v>502</v>
      </c>
      <c r="BX123" s="101">
        <v>504</v>
      </c>
      <c r="BY123" s="101">
        <v>412</v>
      </c>
      <c r="BZ123" s="101">
        <v>495</v>
      </c>
      <c r="CA123" s="154">
        <v>412</v>
      </c>
      <c r="CB123" s="101">
        <v>367</v>
      </c>
      <c r="CC123" s="101">
        <v>461</v>
      </c>
      <c r="CD123" s="101">
        <v>480</v>
      </c>
      <c r="CE123" s="101">
        <v>421</v>
      </c>
      <c r="CF123" s="270">
        <v>415</v>
      </c>
      <c r="CG123" s="403">
        <f t="shared" si="36"/>
        <v>2424</v>
      </c>
      <c r="CH123" s="403">
        <f t="shared" si="37"/>
        <v>2640</v>
      </c>
      <c r="CI123" s="27">
        <f t="shared" si="38"/>
        <v>2556</v>
      </c>
      <c r="CJ123" s="404">
        <f>((CI120/CH120)-1)*100</f>
        <v>-100</v>
      </c>
      <c r="CM123" s="301"/>
    </row>
    <row r="124" spans="1:111" ht="20.100000000000001" customHeight="1" x14ac:dyDescent="0.25">
      <c r="B124" s="113" t="s">
        <v>26</v>
      </c>
      <c r="C124" s="143" t="s">
        <v>124</v>
      </c>
      <c r="D124" s="203">
        <v>0</v>
      </c>
      <c r="E124" s="204">
        <v>0</v>
      </c>
      <c r="F124" s="204">
        <v>0</v>
      </c>
      <c r="G124" s="204">
        <v>0</v>
      </c>
      <c r="H124" s="204">
        <v>0</v>
      </c>
      <c r="I124" s="204">
        <v>0</v>
      </c>
      <c r="J124" s="204">
        <v>0</v>
      </c>
      <c r="K124" s="204">
        <v>0</v>
      </c>
      <c r="L124" s="204">
        <v>0</v>
      </c>
      <c r="M124" s="204">
        <v>0</v>
      </c>
      <c r="N124" s="204">
        <v>0</v>
      </c>
      <c r="O124" s="204">
        <v>0</v>
      </c>
      <c r="P124" s="186">
        <v>0</v>
      </c>
      <c r="Q124" s="196">
        <v>0</v>
      </c>
      <c r="R124" s="196">
        <v>0</v>
      </c>
      <c r="S124" s="196">
        <v>0</v>
      </c>
      <c r="T124" s="196">
        <v>0</v>
      </c>
      <c r="U124" s="196">
        <v>0</v>
      </c>
      <c r="V124" s="196">
        <v>0</v>
      </c>
      <c r="W124" s="196">
        <v>0</v>
      </c>
      <c r="X124" s="196">
        <v>0</v>
      </c>
      <c r="Y124" s="196">
        <v>0</v>
      </c>
      <c r="Z124" s="207">
        <v>0</v>
      </c>
      <c r="AA124" s="207">
        <v>0</v>
      </c>
      <c r="AB124" s="207">
        <v>0</v>
      </c>
      <c r="AC124" s="186">
        <v>0</v>
      </c>
      <c r="AD124" s="197">
        <v>0</v>
      </c>
      <c r="AE124" s="197">
        <v>0</v>
      </c>
      <c r="AF124" s="197">
        <v>0</v>
      </c>
      <c r="AG124" s="197">
        <v>0</v>
      </c>
      <c r="AH124" s="197">
        <v>0</v>
      </c>
      <c r="AI124" s="197">
        <v>0</v>
      </c>
      <c r="AJ124" s="197">
        <v>0</v>
      </c>
      <c r="AK124" s="197">
        <v>0</v>
      </c>
      <c r="AL124" s="197">
        <v>0</v>
      </c>
      <c r="AM124" s="197">
        <v>0</v>
      </c>
      <c r="AN124" s="197">
        <v>0</v>
      </c>
      <c r="AO124" s="197">
        <v>0</v>
      </c>
      <c r="AP124" s="154">
        <v>0</v>
      </c>
      <c r="AQ124" s="101">
        <v>0</v>
      </c>
      <c r="AR124" s="101">
        <v>0</v>
      </c>
      <c r="AS124" s="101">
        <v>0</v>
      </c>
      <c r="AT124" s="101">
        <v>0</v>
      </c>
      <c r="AU124" s="101">
        <v>0</v>
      </c>
      <c r="AV124" s="101">
        <v>0</v>
      </c>
      <c r="AW124" s="101">
        <v>0</v>
      </c>
      <c r="AX124" s="101">
        <v>0</v>
      </c>
      <c r="AY124" s="101">
        <v>0</v>
      </c>
      <c r="AZ124" s="101">
        <v>0</v>
      </c>
      <c r="BA124" s="101">
        <v>0</v>
      </c>
      <c r="BB124" s="154">
        <v>0</v>
      </c>
      <c r="BC124" s="101">
        <v>0</v>
      </c>
      <c r="BD124" s="101">
        <v>0</v>
      </c>
      <c r="BE124" s="101">
        <v>0</v>
      </c>
      <c r="BF124" s="101">
        <v>0</v>
      </c>
      <c r="BG124" s="101">
        <v>0</v>
      </c>
      <c r="BH124" s="101">
        <v>0</v>
      </c>
      <c r="BI124" s="101">
        <v>0</v>
      </c>
      <c r="BJ124" s="101">
        <v>0</v>
      </c>
      <c r="BK124" s="101">
        <v>0</v>
      </c>
      <c r="BL124" s="101">
        <v>0</v>
      </c>
      <c r="BM124" s="101">
        <v>0</v>
      </c>
      <c r="BN124" s="495">
        <f t="shared" si="35"/>
        <v>0</v>
      </c>
      <c r="BO124" s="101">
        <v>0</v>
      </c>
      <c r="BP124" s="101">
        <v>0</v>
      </c>
      <c r="BQ124" s="101">
        <v>0</v>
      </c>
      <c r="BR124" s="101">
        <v>0</v>
      </c>
      <c r="BS124" s="101">
        <v>0</v>
      </c>
      <c r="BT124" s="101">
        <v>0</v>
      </c>
      <c r="BU124" s="101">
        <v>0</v>
      </c>
      <c r="BV124" s="101">
        <v>0</v>
      </c>
      <c r="BW124" s="101">
        <v>29</v>
      </c>
      <c r="BX124" s="101">
        <v>56</v>
      </c>
      <c r="BY124" s="101">
        <v>28</v>
      </c>
      <c r="BZ124" s="101">
        <v>23</v>
      </c>
      <c r="CA124" s="154">
        <v>34</v>
      </c>
      <c r="CB124" s="101">
        <v>8</v>
      </c>
      <c r="CC124" s="101">
        <v>1</v>
      </c>
      <c r="CD124" s="101">
        <v>2</v>
      </c>
      <c r="CE124" s="101">
        <v>1</v>
      </c>
      <c r="CF124" s="270">
        <v>0</v>
      </c>
      <c r="CG124" s="403">
        <f t="shared" si="36"/>
        <v>0</v>
      </c>
      <c r="CH124" s="403">
        <f t="shared" si="37"/>
        <v>0</v>
      </c>
      <c r="CI124" s="27">
        <f t="shared" si="38"/>
        <v>46</v>
      </c>
      <c r="CJ124" s="404"/>
      <c r="CM124" s="301"/>
    </row>
    <row r="125" spans="1:111" ht="20.100000000000001" customHeight="1" x14ac:dyDescent="0.25">
      <c r="B125" s="113" t="s">
        <v>151</v>
      </c>
      <c r="C125" s="143" t="s">
        <v>155</v>
      </c>
      <c r="D125" s="203">
        <v>0</v>
      </c>
      <c r="E125" s="204">
        <v>0</v>
      </c>
      <c r="F125" s="204">
        <v>0</v>
      </c>
      <c r="G125" s="204">
        <v>0</v>
      </c>
      <c r="H125" s="204">
        <v>0</v>
      </c>
      <c r="I125" s="204">
        <v>0</v>
      </c>
      <c r="J125" s="204">
        <v>0</v>
      </c>
      <c r="K125" s="204">
        <v>0</v>
      </c>
      <c r="L125" s="204">
        <v>0</v>
      </c>
      <c r="M125" s="204">
        <v>0</v>
      </c>
      <c r="N125" s="204">
        <v>0</v>
      </c>
      <c r="O125" s="204">
        <v>0</v>
      </c>
      <c r="P125" s="186">
        <v>0</v>
      </c>
      <c r="Q125" s="196">
        <v>0</v>
      </c>
      <c r="R125" s="196">
        <v>0</v>
      </c>
      <c r="S125" s="196">
        <v>0</v>
      </c>
      <c r="T125" s="196">
        <v>0</v>
      </c>
      <c r="U125" s="196">
        <v>0</v>
      </c>
      <c r="V125" s="196">
        <v>0</v>
      </c>
      <c r="W125" s="196">
        <v>0</v>
      </c>
      <c r="X125" s="196">
        <v>0</v>
      </c>
      <c r="Y125" s="196">
        <v>0</v>
      </c>
      <c r="Z125" s="207">
        <v>0</v>
      </c>
      <c r="AA125" s="207">
        <v>0</v>
      </c>
      <c r="AB125" s="207">
        <v>0</v>
      </c>
      <c r="AC125" s="186">
        <v>0</v>
      </c>
      <c r="AD125" s="197">
        <v>0</v>
      </c>
      <c r="AE125" s="197">
        <v>0</v>
      </c>
      <c r="AF125" s="197">
        <v>0</v>
      </c>
      <c r="AG125" s="197">
        <v>0</v>
      </c>
      <c r="AH125" s="197">
        <v>0</v>
      </c>
      <c r="AI125" s="197">
        <v>0</v>
      </c>
      <c r="AJ125" s="197">
        <v>0</v>
      </c>
      <c r="AK125" s="197">
        <v>0</v>
      </c>
      <c r="AL125" s="197">
        <v>0</v>
      </c>
      <c r="AM125" s="197">
        <v>0</v>
      </c>
      <c r="AN125" s="197">
        <v>0</v>
      </c>
      <c r="AO125" s="197">
        <v>0</v>
      </c>
      <c r="AP125" s="154">
        <v>0</v>
      </c>
      <c r="AQ125" s="101">
        <v>0</v>
      </c>
      <c r="AR125" s="101">
        <v>0</v>
      </c>
      <c r="AS125" s="101">
        <v>0</v>
      </c>
      <c r="AT125" s="101">
        <v>0</v>
      </c>
      <c r="AU125" s="101">
        <v>0</v>
      </c>
      <c r="AV125" s="101">
        <v>0</v>
      </c>
      <c r="AW125" s="101">
        <v>0</v>
      </c>
      <c r="AX125" s="101">
        <v>0</v>
      </c>
      <c r="AY125" s="101">
        <v>0</v>
      </c>
      <c r="AZ125" s="101">
        <v>0</v>
      </c>
      <c r="BA125" s="101">
        <v>0</v>
      </c>
      <c r="BB125" s="154">
        <v>0</v>
      </c>
      <c r="BC125" s="101">
        <v>0</v>
      </c>
      <c r="BD125" s="101">
        <v>0</v>
      </c>
      <c r="BE125" s="101">
        <v>0</v>
      </c>
      <c r="BF125" s="101">
        <v>0</v>
      </c>
      <c r="BG125" s="101">
        <v>0</v>
      </c>
      <c r="BH125" s="101">
        <v>0</v>
      </c>
      <c r="BI125" s="101">
        <v>0</v>
      </c>
      <c r="BJ125" s="101">
        <v>0</v>
      </c>
      <c r="BK125" s="101">
        <v>0</v>
      </c>
      <c r="BL125" s="101">
        <v>0</v>
      </c>
      <c r="BM125" s="101">
        <v>0</v>
      </c>
      <c r="BN125" s="495">
        <f t="shared" si="35"/>
        <v>0</v>
      </c>
      <c r="BO125" s="101">
        <v>0</v>
      </c>
      <c r="BP125" s="101">
        <v>0</v>
      </c>
      <c r="BQ125" s="101">
        <v>0</v>
      </c>
      <c r="BR125" s="101">
        <v>0</v>
      </c>
      <c r="BS125" s="101">
        <v>0</v>
      </c>
      <c r="BT125" s="101">
        <v>0</v>
      </c>
      <c r="BU125" s="101">
        <v>0</v>
      </c>
      <c r="BV125" s="101">
        <v>0</v>
      </c>
      <c r="BW125" s="101">
        <v>0</v>
      </c>
      <c r="BX125" s="101">
        <v>0</v>
      </c>
      <c r="BY125" s="101">
        <v>0</v>
      </c>
      <c r="BZ125" s="101">
        <v>305</v>
      </c>
      <c r="CA125" s="154">
        <v>301</v>
      </c>
      <c r="CB125" s="101">
        <v>279</v>
      </c>
      <c r="CC125" s="101">
        <v>322</v>
      </c>
      <c r="CD125" s="101">
        <v>289</v>
      </c>
      <c r="CE125" s="101">
        <v>292</v>
      </c>
      <c r="CF125" s="270">
        <v>312</v>
      </c>
      <c r="CG125" s="403">
        <f t="shared" si="36"/>
        <v>0</v>
      </c>
      <c r="CH125" s="403">
        <f t="shared" si="37"/>
        <v>0</v>
      </c>
      <c r="CI125" s="27">
        <f t="shared" si="38"/>
        <v>1795</v>
      </c>
      <c r="CJ125" s="404"/>
      <c r="CM125" s="301"/>
    </row>
    <row r="126" spans="1:111" ht="20.100000000000001" customHeight="1" x14ac:dyDescent="0.25">
      <c r="B126" s="113" t="s">
        <v>149</v>
      </c>
      <c r="C126" s="143" t="s">
        <v>154</v>
      </c>
      <c r="D126" s="203">
        <v>0</v>
      </c>
      <c r="E126" s="204">
        <v>0</v>
      </c>
      <c r="F126" s="204">
        <v>0</v>
      </c>
      <c r="G126" s="204">
        <v>0</v>
      </c>
      <c r="H126" s="204">
        <v>0</v>
      </c>
      <c r="I126" s="204">
        <v>0</v>
      </c>
      <c r="J126" s="204">
        <v>0</v>
      </c>
      <c r="K126" s="204">
        <v>0</v>
      </c>
      <c r="L126" s="204">
        <v>0</v>
      </c>
      <c r="M126" s="204">
        <v>0</v>
      </c>
      <c r="N126" s="204">
        <v>0</v>
      </c>
      <c r="O126" s="204">
        <v>0</v>
      </c>
      <c r="P126" s="186">
        <v>0</v>
      </c>
      <c r="Q126" s="196">
        <v>0</v>
      </c>
      <c r="R126" s="196">
        <v>0</v>
      </c>
      <c r="S126" s="196">
        <v>0</v>
      </c>
      <c r="T126" s="196">
        <v>0</v>
      </c>
      <c r="U126" s="196">
        <v>0</v>
      </c>
      <c r="V126" s="196">
        <v>0</v>
      </c>
      <c r="W126" s="196">
        <v>0</v>
      </c>
      <c r="X126" s="196">
        <v>0</v>
      </c>
      <c r="Y126" s="196">
        <v>0</v>
      </c>
      <c r="Z126" s="207">
        <v>0</v>
      </c>
      <c r="AA126" s="207">
        <v>0</v>
      </c>
      <c r="AB126" s="207">
        <v>0</v>
      </c>
      <c r="AC126" s="186">
        <v>0</v>
      </c>
      <c r="AD126" s="197">
        <v>0</v>
      </c>
      <c r="AE126" s="197">
        <v>0</v>
      </c>
      <c r="AF126" s="197">
        <v>0</v>
      </c>
      <c r="AG126" s="197">
        <v>0</v>
      </c>
      <c r="AH126" s="197">
        <v>0</v>
      </c>
      <c r="AI126" s="197">
        <v>0</v>
      </c>
      <c r="AJ126" s="197">
        <v>0</v>
      </c>
      <c r="AK126" s="197">
        <v>0</v>
      </c>
      <c r="AL126" s="197">
        <v>0</v>
      </c>
      <c r="AM126" s="197">
        <v>0</v>
      </c>
      <c r="AN126" s="197">
        <v>0</v>
      </c>
      <c r="AO126" s="197">
        <v>0</v>
      </c>
      <c r="AP126" s="154">
        <v>0</v>
      </c>
      <c r="AQ126" s="101">
        <v>0</v>
      </c>
      <c r="AR126" s="101">
        <v>0</v>
      </c>
      <c r="AS126" s="101">
        <v>0</v>
      </c>
      <c r="AT126" s="101">
        <v>0</v>
      </c>
      <c r="AU126" s="101">
        <v>0</v>
      </c>
      <c r="AV126" s="101">
        <v>0</v>
      </c>
      <c r="AW126" s="101">
        <v>0</v>
      </c>
      <c r="AX126" s="101">
        <v>0</v>
      </c>
      <c r="AY126" s="101">
        <v>0</v>
      </c>
      <c r="AZ126" s="101">
        <v>0</v>
      </c>
      <c r="BA126" s="101">
        <v>0</v>
      </c>
      <c r="BB126" s="154">
        <v>0</v>
      </c>
      <c r="BC126" s="101">
        <v>0</v>
      </c>
      <c r="BD126" s="101">
        <v>0</v>
      </c>
      <c r="BE126" s="101">
        <v>0</v>
      </c>
      <c r="BF126" s="101">
        <v>0</v>
      </c>
      <c r="BG126" s="101">
        <v>0</v>
      </c>
      <c r="BH126" s="101">
        <v>0</v>
      </c>
      <c r="BI126" s="101">
        <v>0</v>
      </c>
      <c r="BJ126" s="101">
        <v>0</v>
      </c>
      <c r="BK126" s="101">
        <v>0</v>
      </c>
      <c r="BL126" s="101">
        <v>0</v>
      </c>
      <c r="BM126" s="101">
        <v>0</v>
      </c>
      <c r="BN126" s="495">
        <f t="shared" si="35"/>
        <v>0</v>
      </c>
      <c r="BO126" s="101">
        <v>0</v>
      </c>
      <c r="BP126" s="101">
        <v>0</v>
      </c>
      <c r="BQ126" s="101">
        <v>0</v>
      </c>
      <c r="BR126" s="101">
        <v>0</v>
      </c>
      <c r="BS126" s="101">
        <v>0</v>
      </c>
      <c r="BT126" s="101">
        <v>0</v>
      </c>
      <c r="BU126" s="101">
        <v>0</v>
      </c>
      <c r="BV126" s="101">
        <v>0</v>
      </c>
      <c r="BW126" s="101">
        <v>0</v>
      </c>
      <c r="BX126" s="101">
        <v>0</v>
      </c>
      <c r="BY126" s="101">
        <v>0</v>
      </c>
      <c r="BZ126" s="101">
        <v>66</v>
      </c>
      <c r="CA126" s="154">
        <v>59</v>
      </c>
      <c r="CB126" s="101">
        <v>57</v>
      </c>
      <c r="CC126" s="101">
        <v>73</v>
      </c>
      <c r="CD126" s="101">
        <v>65</v>
      </c>
      <c r="CE126" s="101">
        <v>66</v>
      </c>
      <c r="CF126" s="270">
        <v>84</v>
      </c>
      <c r="CG126" s="403">
        <f t="shared" si="36"/>
        <v>0</v>
      </c>
      <c r="CH126" s="403">
        <f t="shared" si="37"/>
        <v>0</v>
      </c>
      <c r="CI126" s="27">
        <f t="shared" si="38"/>
        <v>404</v>
      </c>
      <c r="CJ126" s="404"/>
      <c r="CM126" s="301"/>
    </row>
    <row r="127" spans="1:111" ht="20.100000000000001" customHeight="1" x14ac:dyDescent="0.25">
      <c r="B127" s="113" t="s">
        <v>152</v>
      </c>
      <c r="C127" s="143" t="s">
        <v>156</v>
      </c>
      <c r="D127" s="203">
        <v>0</v>
      </c>
      <c r="E127" s="204">
        <v>0</v>
      </c>
      <c r="F127" s="204">
        <v>0</v>
      </c>
      <c r="G127" s="204">
        <v>0</v>
      </c>
      <c r="H127" s="204">
        <v>0</v>
      </c>
      <c r="I127" s="204">
        <v>0</v>
      </c>
      <c r="J127" s="204">
        <v>0</v>
      </c>
      <c r="K127" s="204">
        <v>0</v>
      </c>
      <c r="L127" s="204">
        <v>0</v>
      </c>
      <c r="M127" s="204">
        <v>0</v>
      </c>
      <c r="N127" s="204">
        <v>0</v>
      </c>
      <c r="O127" s="204">
        <v>0</v>
      </c>
      <c r="P127" s="186">
        <v>0</v>
      </c>
      <c r="Q127" s="196">
        <v>0</v>
      </c>
      <c r="R127" s="196">
        <v>0</v>
      </c>
      <c r="S127" s="196">
        <v>0</v>
      </c>
      <c r="T127" s="196">
        <v>0</v>
      </c>
      <c r="U127" s="196">
        <v>0</v>
      </c>
      <c r="V127" s="196">
        <v>0</v>
      </c>
      <c r="W127" s="196">
        <v>0</v>
      </c>
      <c r="X127" s="196">
        <v>0</v>
      </c>
      <c r="Y127" s="196">
        <v>0</v>
      </c>
      <c r="Z127" s="207">
        <v>0</v>
      </c>
      <c r="AA127" s="207">
        <v>0</v>
      </c>
      <c r="AB127" s="207">
        <v>0</v>
      </c>
      <c r="AC127" s="186">
        <v>0</v>
      </c>
      <c r="AD127" s="197">
        <v>0</v>
      </c>
      <c r="AE127" s="197">
        <v>0</v>
      </c>
      <c r="AF127" s="197">
        <v>0</v>
      </c>
      <c r="AG127" s="197">
        <v>0</v>
      </c>
      <c r="AH127" s="197">
        <v>0</v>
      </c>
      <c r="AI127" s="197">
        <v>0</v>
      </c>
      <c r="AJ127" s="197">
        <v>0</v>
      </c>
      <c r="AK127" s="197">
        <v>0</v>
      </c>
      <c r="AL127" s="197">
        <v>0</v>
      </c>
      <c r="AM127" s="197">
        <v>0</v>
      </c>
      <c r="AN127" s="197">
        <v>0</v>
      </c>
      <c r="AO127" s="197">
        <v>0</v>
      </c>
      <c r="AP127" s="154">
        <v>0</v>
      </c>
      <c r="AQ127" s="101">
        <v>0</v>
      </c>
      <c r="AR127" s="101">
        <v>0</v>
      </c>
      <c r="AS127" s="101">
        <v>0</v>
      </c>
      <c r="AT127" s="101">
        <v>0</v>
      </c>
      <c r="AU127" s="101">
        <v>0</v>
      </c>
      <c r="AV127" s="101">
        <v>0</v>
      </c>
      <c r="AW127" s="101">
        <v>0</v>
      </c>
      <c r="AX127" s="101">
        <v>0</v>
      </c>
      <c r="AY127" s="101">
        <v>0</v>
      </c>
      <c r="AZ127" s="101">
        <v>0</v>
      </c>
      <c r="BA127" s="101">
        <v>0</v>
      </c>
      <c r="BB127" s="154">
        <v>0</v>
      </c>
      <c r="BC127" s="101">
        <v>0</v>
      </c>
      <c r="BD127" s="101">
        <v>0</v>
      </c>
      <c r="BE127" s="101">
        <v>0</v>
      </c>
      <c r="BF127" s="101">
        <v>0</v>
      </c>
      <c r="BG127" s="101">
        <v>0</v>
      </c>
      <c r="BH127" s="101">
        <v>0</v>
      </c>
      <c r="BI127" s="101">
        <v>0</v>
      </c>
      <c r="BJ127" s="101">
        <v>0</v>
      </c>
      <c r="BK127" s="101">
        <v>0</v>
      </c>
      <c r="BL127" s="101">
        <v>0</v>
      </c>
      <c r="BM127" s="101">
        <v>0</v>
      </c>
      <c r="BN127" s="495">
        <f t="shared" si="35"/>
        <v>0</v>
      </c>
      <c r="BO127" s="101">
        <v>0</v>
      </c>
      <c r="BP127" s="101">
        <v>0</v>
      </c>
      <c r="BQ127" s="101">
        <v>0</v>
      </c>
      <c r="BR127" s="101">
        <v>0</v>
      </c>
      <c r="BS127" s="101">
        <v>0</v>
      </c>
      <c r="BT127" s="101">
        <v>0</v>
      </c>
      <c r="BU127" s="101">
        <v>0</v>
      </c>
      <c r="BV127" s="101">
        <v>0</v>
      </c>
      <c r="BW127" s="101">
        <v>0</v>
      </c>
      <c r="BX127" s="101">
        <v>0</v>
      </c>
      <c r="BY127" s="101">
        <v>0</v>
      </c>
      <c r="BZ127" s="101">
        <v>50</v>
      </c>
      <c r="CA127" s="154">
        <v>45</v>
      </c>
      <c r="CB127" s="101">
        <v>33</v>
      </c>
      <c r="CC127" s="101">
        <v>25</v>
      </c>
      <c r="CD127" s="101">
        <v>30</v>
      </c>
      <c r="CE127" s="101">
        <v>27</v>
      </c>
      <c r="CF127" s="270">
        <v>25</v>
      </c>
      <c r="CG127" s="403">
        <f t="shared" si="36"/>
        <v>0</v>
      </c>
      <c r="CH127" s="403">
        <f t="shared" si="37"/>
        <v>0</v>
      </c>
      <c r="CI127" s="27">
        <f t="shared" si="38"/>
        <v>185</v>
      </c>
      <c r="CJ127" s="404"/>
      <c r="CM127" s="301"/>
    </row>
    <row r="128" spans="1:111" ht="20.100000000000001" customHeight="1" x14ac:dyDescent="0.25">
      <c r="B128" s="113" t="s">
        <v>123</v>
      </c>
      <c r="C128" s="143" t="s">
        <v>125</v>
      </c>
      <c r="D128" s="203">
        <v>0</v>
      </c>
      <c r="E128" s="204">
        <v>0</v>
      </c>
      <c r="F128" s="204">
        <v>0</v>
      </c>
      <c r="G128" s="204">
        <v>0</v>
      </c>
      <c r="H128" s="204">
        <v>0</v>
      </c>
      <c r="I128" s="204">
        <v>0</v>
      </c>
      <c r="J128" s="204">
        <v>0</v>
      </c>
      <c r="K128" s="204">
        <v>0</v>
      </c>
      <c r="L128" s="204">
        <v>0</v>
      </c>
      <c r="M128" s="204">
        <v>0</v>
      </c>
      <c r="N128" s="204">
        <v>0</v>
      </c>
      <c r="O128" s="204">
        <v>0</v>
      </c>
      <c r="P128" s="186">
        <v>0</v>
      </c>
      <c r="Q128" s="196">
        <v>0</v>
      </c>
      <c r="R128" s="196">
        <v>0</v>
      </c>
      <c r="S128" s="196">
        <v>0</v>
      </c>
      <c r="T128" s="196">
        <v>0</v>
      </c>
      <c r="U128" s="196">
        <v>0</v>
      </c>
      <c r="V128" s="196">
        <v>0</v>
      </c>
      <c r="W128" s="196">
        <v>0</v>
      </c>
      <c r="X128" s="196">
        <v>0</v>
      </c>
      <c r="Y128" s="196">
        <v>0</v>
      </c>
      <c r="Z128" s="207">
        <v>0</v>
      </c>
      <c r="AA128" s="207">
        <v>0</v>
      </c>
      <c r="AB128" s="207">
        <v>0</v>
      </c>
      <c r="AC128" s="186">
        <v>0</v>
      </c>
      <c r="AD128" s="197">
        <v>0</v>
      </c>
      <c r="AE128" s="197">
        <v>0</v>
      </c>
      <c r="AF128" s="197">
        <v>0</v>
      </c>
      <c r="AG128" s="197">
        <v>0</v>
      </c>
      <c r="AH128" s="197">
        <v>0</v>
      </c>
      <c r="AI128" s="197">
        <v>0</v>
      </c>
      <c r="AJ128" s="197">
        <v>0</v>
      </c>
      <c r="AK128" s="197">
        <v>0</v>
      </c>
      <c r="AL128" s="197">
        <v>0</v>
      </c>
      <c r="AM128" s="197">
        <v>0</v>
      </c>
      <c r="AN128" s="197">
        <v>0</v>
      </c>
      <c r="AO128" s="197">
        <v>0</v>
      </c>
      <c r="AP128" s="154">
        <v>0</v>
      </c>
      <c r="AQ128" s="101">
        <v>0</v>
      </c>
      <c r="AR128" s="101">
        <v>0</v>
      </c>
      <c r="AS128" s="101">
        <v>0</v>
      </c>
      <c r="AT128" s="101">
        <v>0</v>
      </c>
      <c r="AU128" s="101">
        <v>0</v>
      </c>
      <c r="AV128" s="101">
        <v>0</v>
      </c>
      <c r="AW128" s="101">
        <v>0</v>
      </c>
      <c r="AX128" s="101">
        <v>0</v>
      </c>
      <c r="AY128" s="101">
        <v>0</v>
      </c>
      <c r="AZ128" s="101">
        <v>0</v>
      </c>
      <c r="BA128" s="101">
        <v>0</v>
      </c>
      <c r="BB128" s="154">
        <v>0</v>
      </c>
      <c r="BC128" s="101">
        <v>0</v>
      </c>
      <c r="BD128" s="101">
        <v>0</v>
      </c>
      <c r="BE128" s="101">
        <v>0</v>
      </c>
      <c r="BF128" s="101">
        <v>0</v>
      </c>
      <c r="BG128" s="101">
        <v>0</v>
      </c>
      <c r="BH128" s="101">
        <v>0</v>
      </c>
      <c r="BI128" s="101">
        <v>0</v>
      </c>
      <c r="BJ128" s="101">
        <v>0</v>
      </c>
      <c r="BK128" s="101">
        <v>0</v>
      </c>
      <c r="BL128" s="101">
        <v>0</v>
      </c>
      <c r="BM128" s="101">
        <v>0</v>
      </c>
      <c r="BN128" s="495">
        <f t="shared" si="35"/>
        <v>0</v>
      </c>
      <c r="BO128" s="101">
        <v>0</v>
      </c>
      <c r="BP128" s="101">
        <v>0</v>
      </c>
      <c r="BQ128" s="101">
        <v>0</v>
      </c>
      <c r="BR128" s="101">
        <v>0</v>
      </c>
      <c r="BS128" s="101">
        <v>0</v>
      </c>
      <c r="BT128" s="101">
        <v>0</v>
      </c>
      <c r="BU128" s="101">
        <v>0</v>
      </c>
      <c r="BV128" s="101">
        <v>0</v>
      </c>
      <c r="BW128" s="101">
        <v>2</v>
      </c>
      <c r="BX128" s="101">
        <v>1</v>
      </c>
      <c r="BY128" s="101">
        <v>1</v>
      </c>
      <c r="BZ128" s="101">
        <v>2</v>
      </c>
      <c r="CA128" s="154">
        <v>1</v>
      </c>
      <c r="CB128" s="101">
        <v>1</v>
      </c>
      <c r="CC128" s="101">
        <v>1</v>
      </c>
      <c r="CD128" s="101">
        <v>1</v>
      </c>
      <c r="CE128" s="101">
        <v>1</v>
      </c>
      <c r="CF128" s="270">
        <v>1</v>
      </c>
      <c r="CG128" s="403">
        <f t="shared" si="36"/>
        <v>0</v>
      </c>
      <c r="CH128" s="403">
        <f t="shared" si="37"/>
        <v>0</v>
      </c>
      <c r="CI128" s="27">
        <f t="shared" si="38"/>
        <v>6</v>
      </c>
      <c r="CJ128" s="404"/>
      <c r="CM128" s="301"/>
    </row>
    <row r="129" spans="2:91" ht="20.100000000000001" customHeight="1" x14ac:dyDescent="0.25">
      <c r="B129" s="113" t="s">
        <v>184</v>
      </c>
      <c r="C129" s="143" t="s">
        <v>185</v>
      </c>
      <c r="D129" s="203">
        <v>0</v>
      </c>
      <c r="E129" s="204">
        <v>0</v>
      </c>
      <c r="F129" s="204">
        <v>0</v>
      </c>
      <c r="G129" s="204">
        <v>0</v>
      </c>
      <c r="H129" s="204">
        <v>0</v>
      </c>
      <c r="I129" s="204">
        <v>0</v>
      </c>
      <c r="J129" s="204">
        <v>0</v>
      </c>
      <c r="K129" s="204">
        <v>0</v>
      </c>
      <c r="L129" s="204">
        <v>0</v>
      </c>
      <c r="M129" s="204">
        <v>0</v>
      </c>
      <c r="N129" s="204">
        <v>0</v>
      </c>
      <c r="O129" s="204">
        <v>0</v>
      </c>
      <c r="P129" s="186">
        <v>0</v>
      </c>
      <c r="Q129" s="196">
        <v>0</v>
      </c>
      <c r="R129" s="196">
        <v>0</v>
      </c>
      <c r="S129" s="196">
        <v>0</v>
      </c>
      <c r="T129" s="196">
        <v>0</v>
      </c>
      <c r="U129" s="196">
        <v>0</v>
      </c>
      <c r="V129" s="196">
        <v>0</v>
      </c>
      <c r="W129" s="196">
        <v>0</v>
      </c>
      <c r="X129" s="196">
        <v>0</v>
      </c>
      <c r="Y129" s="196">
        <v>0</v>
      </c>
      <c r="Z129" s="207">
        <v>0</v>
      </c>
      <c r="AA129" s="207">
        <v>0</v>
      </c>
      <c r="AB129" s="207">
        <v>0</v>
      </c>
      <c r="AC129" s="186">
        <v>0</v>
      </c>
      <c r="AD129" s="197">
        <v>0</v>
      </c>
      <c r="AE129" s="197">
        <v>0</v>
      </c>
      <c r="AF129" s="197">
        <v>0</v>
      </c>
      <c r="AG129" s="197">
        <v>0</v>
      </c>
      <c r="AH129" s="197">
        <v>0</v>
      </c>
      <c r="AI129" s="197">
        <v>0</v>
      </c>
      <c r="AJ129" s="197">
        <v>0</v>
      </c>
      <c r="AK129" s="197">
        <v>0</v>
      </c>
      <c r="AL129" s="197">
        <v>0</v>
      </c>
      <c r="AM129" s="197">
        <v>0</v>
      </c>
      <c r="AN129" s="197">
        <v>0</v>
      </c>
      <c r="AO129" s="197">
        <v>0</v>
      </c>
      <c r="AP129" s="154">
        <v>0</v>
      </c>
      <c r="AQ129" s="101">
        <v>0</v>
      </c>
      <c r="AR129" s="101">
        <v>0</v>
      </c>
      <c r="AS129" s="101">
        <v>0</v>
      </c>
      <c r="AT129" s="101">
        <v>0</v>
      </c>
      <c r="AU129" s="101">
        <v>0</v>
      </c>
      <c r="AV129" s="101">
        <v>0</v>
      </c>
      <c r="AW129" s="101">
        <v>0</v>
      </c>
      <c r="AX129" s="101">
        <v>0</v>
      </c>
      <c r="AY129" s="101">
        <v>0</v>
      </c>
      <c r="AZ129" s="101">
        <v>0</v>
      </c>
      <c r="BA129" s="101">
        <v>0</v>
      </c>
      <c r="BB129" s="154">
        <v>0</v>
      </c>
      <c r="BC129" s="101">
        <v>0</v>
      </c>
      <c r="BD129" s="101">
        <v>0</v>
      </c>
      <c r="BE129" s="101">
        <v>0</v>
      </c>
      <c r="BF129" s="101">
        <v>0</v>
      </c>
      <c r="BG129" s="101">
        <v>0</v>
      </c>
      <c r="BH129" s="101">
        <v>0</v>
      </c>
      <c r="BI129" s="101">
        <v>0</v>
      </c>
      <c r="BJ129" s="101">
        <v>0</v>
      </c>
      <c r="BK129" s="101">
        <v>0</v>
      </c>
      <c r="BL129" s="101">
        <v>0</v>
      </c>
      <c r="BM129" s="101">
        <v>0</v>
      </c>
      <c r="BN129" s="495">
        <f t="shared" si="35"/>
        <v>0</v>
      </c>
      <c r="BO129" s="101">
        <v>0</v>
      </c>
      <c r="BP129" s="101">
        <v>0</v>
      </c>
      <c r="BQ129" s="101">
        <v>0</v>
      </c>
      <c r="BR129" s="101">
        <v>0</v>
      </c>
      <c r="BS129" s="101">
        <v>0</v>
      </c>
      <c r="BT129" s="101">
        <v>0</v>
      </c>
      <c r="BU129" s="101">
        <v>0</v>
      </c>
      <c r="BV129" s="101">
        <v>0</v>
      </c>
      <c r="BW129" s="101">
        <v>0</v>
      </c>
      <c r="BX129" s="101">
        <v>0</v>
      </c>
      <c r="BY129" s="101">
        <v>0</v>
      </c>
      <c r="BZ129" s="101">
        <v>0</v>
      </c>
      <c r="CA129" s="154">
        <v>0</v>
      </c>
      <c r="CB129" s="101">
        <v>0</v>
      </c>
      <c r="CC129" s="101">
        <v>1</v>
      </c>
      <c r="CD129" s="101">
        <v>0</v>
      </c>
      <c r="CE129" s="101">
        <v>0</v>
      </c>
      <c r="CF129" s="270">
        <v>0</v>
      </c>
      <c r="CG129" s="403">
        <f t="shared" si="36"/>
        <v>0</v>
      </c>
      <c r="CH129" s="403">
        <f t="shared" si="37"/>
        <v>0</v>
      </c>
      <c r="CI129" s="27">
        <f t="shared" si="38"/>
        <v>1</v>
      </c>
      <c r="CJ129" s="404"/>
      <c r="CM129" s="301"/>
    </row>
    <row r="130" spans="2:91" ht="20.100000000000001" customHeight="1" x14ac:dyDescent="0.25">
      <c r="B130" s="189" t="s">
        <v>17</v>
      </c>
      <c r="C130" s="190" t="s">
        <v>18</v>
      </c>
      <c r="D130" s="203">
        <v>187</v>
      </c>
      <c r="E130" s="204">
        <v>163</v>
      </c>
      <c r="F130" s="204">
        <v>219</v>
      </c>
      <c r="G130" s="204">
        <v>209</v>
      </c>
      <c r="H130" s="204">
        <v>206</v>
      </c>
      <c r="I130" s="204">
        <v>216</v>
      </c>
      <c r="J130" s="204">
        <v>232</v>
      </c>
      <c r="K130" s="204">
        <v>191</v>
      </c>
      <c r="L130" s="204">
        <v>235</v>
      </c>
      <c r="M130" s="204">
        <v>233</v>
      </c>
      <c r="N130" s="204">
        <v>210</v>
      </c>
      <c r="O130" s="204">
        <v>211</v>
      </c>
      <c r="P130" s="186">
        <v>2512</v>
      </c>
      <c r="Q130" s="196">
        <v>197</v>
      </c>
      <c r="R130" s="196">
        <v>190</v>
      </c>
      <c r="S130" s="196">
        <v>238</v>
      </c>
      <c r="T130" s="196">
        <v>200</v>
      </c>
      <c r="U130" s="196">
        <v>215</v>
      </c>
      <c r="V130" s="196">
        <v>205</v>
      </c>
      <c r="W130" s="196">
        <v>226</v>
      </c>
      <c r="X130" s="196">
        <v>220</v>
      </c>
      <c r="Y130" s="196">
        <v>240</v>
      </c>
      <c r="Z130" s="207">
        <v>219</v>
      </c>
      <c r="AA130" s="207">
        <v>224</v>
      </c>
      <c r="AB130" s="207">
        <v>245</v>
      </c>
      <c r="AC130" s="186">
        <v>2619</v>
      </c>
      <c r="AD130" s="197">
        <v>230</v>
      </c>
      <c r="AE130" s="197">
        <v>191</v>
      </c>
      <c r="AF130" s="197">
        <v>212</v>
      </c>
      <c r="AG130" s="197">
        <v>209</v>
      </c>
      <c r="AH130" s="197">
        <v>242</v>
      </c>
      <c r="AI130" s="197">
        <v>226</v>
      </c>
      <c r="AJ130" s="197">
        <v>225</v>
      </c>
      <c r="AK130" s="197">
        <v>325</v>
      </c>
      <c r="AL130" s="197">
        <v>312</v>
      </c>
      <c r="AM130" s="197">
        <v>294</v>
      </c>
      <c r="AN130" s="197">
        <v>288</v>
      </c>
      <c r="AO130" s="197">
        <v>298</v>
      </c>
      <c r="AP130" s="154">
        <v>291</v>
      </c>
      <c r="AQ130" s="101">
        <v>281</v>
      </c>
      <c r="AR130" s="101">
        <v>351</v>
      </c>
      <c r="AS130" s="101">
        <v>292</v>
      </c>
      <c r="AT130" s="101">
        <v>350</v>
      </c>
      <c r="AU130" s="101">
        <v>296</v>
      </c>
      <c r="AV130" s="101">
        <v>335</v>
      </c>
      <c r="AW130" s="101">
        <v>357</v>
      </c>
      <c r="AX130" s="101">
        <v>320</v>
      </c>
      <c r="AY130" s="101">
        <v>355</v>
      </c>
      <c r="AZ130" s="101">
        <v>341</v>
      </c>
      <c r="BA130" s="101">
        <v>304</v>
      </c>
      <c r="BB130" s="154">
        <v>364</v>
      </c>
      <c r="BC130" s="101">
        <v>320</v>
      </c>
      <c r="BD130" s="101">
        <v>379</v>
      </c>
      <c r="BE130" s="101">
        <v>386</v>
      </c>
      <c r="BF130" s="101">
        <v>359</v>
      </c>
      <c r="BG130" s="101">
        <v>359</v>
      </c>
      <c r="BH130" s="101">
        <v>401</v>
      </c>
      <c r="BI130" s="101">
        <v>387</v>
      </c>
      <c r="BJ130" s="101">
        <v>418</v>
      </c>
      <c r="BK130" s="101">
        <v>436</v>
      </c>
      <c r="BL130" s="101">
        <v>396</v>
      </c>
      <c r="BM130" s="101">
        <v>365</v>
      </c>
      <c r="BN130" s="495">
        <f t="shared" si="35"/>
        <v>4570</v>
      </c>
      <c r="BO130" s="101">
        <v>403</v>
      </c>
      <c r="BP130" s="101">
        <v>341</v>
      </c>
      <c r="BQ130" s="101">
        <v>364</v>
      </c>
      <c r="BR130" s="101">
        <v>359</v>
      </c>
      <c r="BS130" s="101">
        <v>385</v>
      </c>
      <c r="BT130" s="101">
        <v>346</v>
      </c>
      <c r="BU130" s="101">
        <v>415</v>
      </c>
      <c r="BV130" s="101">
        <v>435</v>
      </c>
      <c r="BW130" s="101">
        <v>417</v>
      </c>
      <c r="BX130" s="101">
        <v>411</v>
      </c>
      <c r="BY130" s="101">
        <v>372</v>
      </c>
      <c r="BZ130" s="101">
        <v>394</v>
      </c>
      <c r="CA130" s="154">
        <v>349</v>
      </c>
      <c r="CB130" s="101">
        <v>314</v>
      </c>
      <c r="CC130" s="101">
        <v>382</v>
      </c>
      <c r="CD130" s="101">
        <v>350</v>
      </c>
      <c r="CE130" s="101">
        <v>386</v>
      </c>
      <c r="CF130" s="270">
        <v>393</v>
      </c>
      <c r="CG130" s="403">
        <f t="shared" si="36"/>
        <v>2167</v>
      </c>
      <c r="CH130" s="403">
        <f t="shared" si="37"/>
        <v>2198</v>
      </c>
      <c r="CI130" s="27">
        <f t="shared" si="38"/>
        <v>2174</v>
      </c>
      <c r="CJ130" s="404">
        <f>((CI130/CH130)-1)*100</f>
        <v>-1.0919017288444022</v>
      </c>
      <c r="CM130" s="301"/>
    </row>
    <row r="131" spans="2:91" ht="20.100000000000001" customHeight="1" x14ac:dyDescent="0.25">
      <c r="B131" s="113" t="s">
        <v>169</v>
      </c>
      <c r="C131" s="143" t="s">
        <v>170</v>
      </c>
      <c r="D131" s="203">
        <v>0</v>
      </c>
      <c r="E131" s="204">
        <v>0</v>
      </c>
      <c r="F131" s="204">
        <v>0</v>
      </c>
      <c r="G131" s="204">
        <v>0</v>
      </c>
      <c r="H131" s="204">
        <v>0</v>
      </c>
      <c r="I131" s="204">
        <v>0</v>
      </c>
      <c r="J131" s="204">
        <v>0</v>
      </c>
      <c r="K131" s="204">
        <v>0</v>
      </c>
      <c r="L131" s="204">
        <v>0</v>
      </c>
      <c r="M131" s="204">
        <v>0</v>
      </c>
      <c r="N131" s="204">
        <v>0</v>
      </c>
      <c r="O131" s="204">
        <v>0</v>
      </c>
      <c r="P131" s="186">
        <v>0</v>
      </c>
      <c r="Q131" s="196">
        <v>0</v>
      </c>
      <c r="R131" s="196">
        <v>0</v>
      </c>
      <c r="S131" s="196">
        <v>0</v>
      </c>
      <c r="T131" s="196">
        <v>0</v>
      </c>
      <c r="U131" s="196">
        <v>0</v>
      </c>
      <c r="V131" s="196">
        <v>0</v>
      </c>
      <c r="W131" s="196">
        <v>0</v>
      </c>
      <c r="X131" s="196">
        <v>0</v>
      </c>
      <c r="Y131" s="196">
        <v>0</v>
      </c>
      <c r="Z131" s="207">
        <v>0</v>
      </c>
      <c r="AA131" s="207">
        <v>0</v>
      </c>
      <c r="AB131" s="207">
        <v>0</v>
      </c>
      <c r="AC131" s="186">
        <v>0</v>
      </c>
      <c r="AD131" s="197">
        <v>0</v>
      </c>
      <c r="AE131" s="197">
        <v>0</v>
      </c>
      <c r="AF131" s="197">
        <v>0</v>
      </c>
      <c r="AG131" s="197">
        <v>0</v>
      </c>
      <c r="AH131" s="197">
        <v>0</v>
      </c>
      <c r="AI131" s="197">
        <v>0</v>
      </c>
      <c r="AJ131" s="197">
        <v>0</v>
      </c>
      <c r="AK131" s="197">
        <v>0</v>
      </c>
      <c r="AL131" s="197">
        <v>0</v>
      </c>
      <c r="AM131" s="197">
        <v>0</v>
      </c>
      <c r="AN131" s="197">
        <v>0</v>
      </c>
      <c r="AO131" s="197">
        <v>0</v>
      </c>
      <c r="AP131" s="154">
        <v>0</v>
      </c>
      <c r="AQ131" s="101">
        <v>0</v>
      </c>
      <c r="AR131" s="101">
        <v>0</v>
      </c>
      <c r="AS131" s="101">
        <v>0</v>
      </c>
      <c r="AT131" s="101">
        <v>0</v>
      </c>
      <c r="AU131" s="101">
        <v>0</v>
      </c>
      <c r="AV131" s="101">
        <v>0</v>
      </c>
      <c r="AW131" s="101">
        <v>0</v>
      </c>
      <c r="AX131" s="101">
        <v>0</v>
      </c>
      <c r="AY131" s="101">
        <v>0</v>
      </c>
      <c r="AZ131" s="101">
        <v>0</v>
      </c>
      <c r="BA131" s="101">
        <v>0</v>
      </c>
      <c r="BB131" s="154">
        <v>0</v>
      </c>
      <c r="BC131" s="101">
        <v>0</v>
      </c>
      <c r="BD131" s="101">
        <v>0</v>
      </c>
      <c r="BE131" s="101">
        <v>0</v>
      </c>
      <c r="BF131" s="101">
        <v>0</v>
      </c>
      <c r="BG131" s="101">
        <v>0</v>
      </c>
      <c r="BH131" s="101">
        <v>0</v>
      </c>
      <c r="BI131" s="101">
        <v>0</v>
      </c>
      <c r="BJ131" s="101">
        <v>0</v>
      </c>
      <c r="BK131" s="101">
        <v>0</v>
      </c>
      <c r="BL131" s="101">
        <v>0</v>
      </c>
      <c r="BM131" s="101">
        <v>0</v>
      </c>
      <c r="BN131" s="495">
        <v>0</v>
      </c>
      <c r="BO131" s="101">
        <v>0</v>
      </c>
      <c r="BP131" s="101">
        <v>0</v>
      </c>
      <c r="BQ131" s="101">
        <v>0</v>
      </c>
      <c r="BR131" s="101">
        <v>0</v>
      </c>
      <c r="BS131" s="101">
        <v>0</v>
      </c>
      <c r="BT131" s="101">
        <v>0</v>
      </c>
      <c r="BU131" s="101">
        <v>0</v>
      </c>
      <c r="BV131" s="101">
        <v>0</v>
      </c>
      <c r="BW131" s="101">
        <v>0</v>
      </c>
      <c r="BX131" s="101">
        <v>0</v>
      </c>
      <c r="BY131" s="101">
        <v>0</v>
      </c>
      <c r="BZ131" s="101">
        <v>0</v>
      </c>
      <c r="CA131" s="154">
        <v>1</v>
      </c>
      <c r="CB131" s="101">
        <v>3</v>
      </c>
      <c r="CC131" s="101">
        <v>2</v>
      </c>
      <c r="CD131" s="101">
        <v>2</v>
      </c>
      <c r="CE131" s="101">
        <v>1</v>
      </c>
      <c r="CF131" s="270">
        <v>3</v>
      </c>
      <c r="CG131" s="403">
        <f t="shared" si="36"/>
        <v>0</v>
      </c>
      <c r="CH131" s="403">
        <f t="shared" si="37"/>
        <v>0</v>
      </c>
      <c r="CI131" s="27">
        <f t="shared" si="38"/>
        <v>12</v>
      </c>
      <c r="CJ131" s="404"/>
      <c r="CM131" s="301"/>
    </row>
    <row r="132" spans="2:91" ht="20.100000000000001" customHeight="1" x14ac:dyDescent="0.25">
      <c r="B132" s="113" t="s">
        <v>28</v>
      </c>
      <c r="C132" s="143" t="s">
        <v>29</v>
      </c>
      <c r="D132" s="203">
        <v>0</v>
      </c>
      <c r="E132" s="204">
        <v>6</v>
      </c>
      <c r="F132" s="204">
        <v>0</v>
      </c>
      <c r="G132" s="204">
        <v>2</v>
      </c>
      <c r="H132" s="204">
        <v>1</v>
      </c>
      <c r="I132" s="204">
        <v>0</v>
      </c>
      <c r="J132" s="204">
        <v>0</v>
      </c>
      <c r="K132" s="204">
        <v>0</v>
      </c>
      <c r="L132" s="204">
        <v>0</v>
      </c>
      <c r="M132" s="204">
        <v>0</v>
      </c>
      <c r="N132" s="204">
        <v>0</v>
      </c>
      <c r="O132" s="208">
        <v>0</v>
      </c>
      <c r="P132" s="186">
        <v>9</v>
      </c>
      <c r="Q132" s="196">
        <v>0</v>
      </c>
      <c r="R132" s="196">
        <v>0</v>
      </c>
      <c r="S132" s="196">
        <v>0</v>
      </c>
      <c r="T132" s="196">
        <v>0</v>
      </c>
      <c r="U132" s="196">
        <v>2</v>
      </c>
      <c r="V132" s="196">
        <v>4</v>
      </c>
      <c r="W132" s="196">
        <v>0</v>
      </c>
      <c r="X132" s="196">
        <v>0</v>
      </c>
      <c r="Y132" s="196">
        <v>0</v>
      </c>
      <c r="Z132" s="207">
        <v>0</v>
      </c>
      <c r="AA132" s="207">
        <v>0</v>
      </c>
      <c r="AB132" s="207">
        <v>2</v>
      </c>
      <c r="AC132" s="186">
        <v>8</v>
      </c>
      <c r="AD132" s="197">
        <v>2</v>
      </c>
      <c r="AE132" s="197">
        <v>0</v>
      </c>
      <c r="AF132" s="197">
        <v>0</v>
      </c>
      <c r="AG132" s="197">
        <v>0</v>
      </c>
      <c r="AH132" s="197">
        <v>0</v>
      </c>
      <c r="AI132" s="197">
        <v>0</v>
      </c>
      <c r="AJ132" s="197">
        <v>0</v>
      </c>
      <c r="AK132" s="197">
        <v>0</v>
      </c>
      <c r="AL132" s="197">
        <v>0</v>
      </c>
      <c r="AM132" s="197">
        <v>0</v>
      </c>
      <c r="AN132" s="197">
        <v>0</v>
      </c>
      <c r="AO132" s="197">
        <v>0</v>
      </c>
      <c r="AP132" s="154">
        <v>0</v>
      </c>
      <c r="AQ132" s="101">
        <v>0</v>
      </c>
      <c r="AR132" s="101">
        <v>0</v>
      </c>
      <c r="AS132" s="101">
        <v>0</v>
      </c>
      <c r="AT132" s="101">
        <v>0</v>
      </c>
      <c r="AU132" s="101">
        <v>0</v>
      </c>
      <c r="AV132" s="101">
        <v>0</v>
      </c>
      <c r="AW132" s="101">
        <v>0</v>
      </c>
      <c r="AX132" s="101">
        <v>0</v>
      </c>
      <c r="AY132" s="101">
        <v>0</v>
      </c>
      <c r="AZ132" s="101">
        <v>0</v>
      </c>
      <c r="BA132" s="101">
        <v>0</v>
      </c>
      <c r="BB132" s="154">
        <v>0</v>
      </c>
      <c r="BC132" s="101">
        <v>0</v>
      </c>
      <c r="BD132" s="101">
        <v>0</v>
      </c>
      <c r="BE132" s="101">
        <v>0</v>
      </c>
      <c r="BF132" s="101">
        <v>0</v>
      </c>
      <c r="BG132" s="101">
        <v>0</v>
      </c>
      <c r="BH132" s="101">
        <v>0</v>
      </c>
      <c r="BI132" s="101">
        <v>0</v>
      </c>
      <c r="BJ132" s="101">
        <v>0</v>
      </c>
      <c r="BK132" s="101">
        <v>0</v>
      </c>
      <c r="BL132" s="101">
        <v>0</v>
      </c>
      <c r="BM132" s="101">
        <v>0</v>
      </c>
      <c r="BN132" s="495">
        <f t="shared" ref="BN132:BN142" si="42">SUM(BB132:BM132)</f>
        <v>0</v>
      </c>
      <c r="BO132" s="101">
        <v>0</v>
      </c>
      <c r="BP132" s="101">
        <v>0</v>
      </c>
      <c r="BQ132" s="101">
        <v>0</v>
      </c>
      <c r="BR132" s="101">
        <v>1</v>
      </c>
      <c r="BS132" s="101">
        <v>0</v>
      </c>
      <c r="BT132" s="101">
        <v>0</v>
      </c>
      <c r="BU132" s="101">
        <v>1</v>
      </c>
      <c r="BV132" s="101">
        <v>7</v>
      </c>
      <c r="BW132" s="101">
        <v>2</v>
      </c>
      <c r="BX132" s="101">
        <v>0</v>
      </c>
      <c r="BY132" s="101">
        <v>3</v>
      </c>
      <c r="BZ132" s="101">
        <v>0</v>
      </c>
      <c r="CA132" s="154">
        <v>0</v>
      </c>
      <c r="CB132" s="101">
        <v>0</v>
      </c>
      <c r="CC132" s="101">
        <v>0</v>
      </c>
      <c r="CD132" s="101">
        <v>0</v>
      </c>
      <c r="CE132" s="101">
        <v>0</v>
      </c>
      <c r="CF132" s="270">
        <v>2</v>
      </c>
      <c r="CG132" s="403">
        <f t="shared" si="36"/>
        <v>0</v>
      </c>
      <c r="CH132" s="403">
        <f t="shared" si="37"/>
        <v>1</v>
      </c>
      <c r="CI132" s="27">
        <f t="shared" si="38"/>
        <v>2</v>
      </c>
      <c r="CJ132" s="404">
        <f>((CI132/CH132)-1)*100</f>
        <v>100</v>
      </c>
      <c r="CM132" s="301"/>
    </row>
    <row r="133" spans="2:91" ht="20.100000000000001" customHeight="1" x14ac:dyDescent="0.25">
      <c r="B133" s="113" t="s">
        <v>30</v>
      </c>
      <c r="C133" s="143" t="s">
        <v>31</v>
      </c>
      <c r="D133" s="203">
        <v>0</v>
      </c>
      <c r="E133" s="204">
        <v>1</v>
      </c>
      <c r="F133" s="204">
        <v>0</v>
      </c>
      <c r="G133" s="204">
        <v>0</v>
      </c>
      <c r="H133" s="204">
        <v>0</v>
      </c>
      <c r="I133" s="204">
        <v>0</v>
      </c>
      <c r="J133" s="204">
        <v>0</v>
      </c>
      <c r="K133" s="204">
        <v>0</v>
      </c>
      <c r="L133" s="204">
        <v>0</v>
      </c>
      <c r="M133" s="204">
        <v>0</v>
      </c>
      <c r="N133" s="204">
        <v>0</v>
      </c>
      <c r="O133" s="208">
        <v>0</v>
      </c>
      <c r="P133" s="186">
        <v>1</v>
      </c>
      <c r="Q133" s="196">
        <v>0</v>
      </c>
      <c r="R133" s="196">
        <v>0</v>
      </c>
      <c r="S133" s="196">
        <v>0</v>
      </c>
      <c r="T133" s="196">
        <v>0</v>
      </c>
      <c r="U133" s="196">
        <v>2</v>
      </c>
      <c r="V133" s="196">
        <v>0</v>
      </c>
      <c r="W133" s="196">
        <v>0</v>
      </c>
      <c r="X133" s="196">
        <v>0</v>
      </c>
      <c r="Y133" s="196">
        <v>0</v>
      </c>
      <c r="Z133" s="207">
        <v>0</v>
      </c>
      <c r="AA133" s="207">
        <v>0</v>
      </c>
      <c r="AB133" s="207">
        <v>0</v>
      </c>
      <c r="AC133" s="186">
        <v>2</v>
      </c>
      <c r="AD133" s="197">
        <v>0</v>
      </c>
      <c r="AE133" s="197">
        <v>0</v>
      </c>
      <c r="AF133" s="197">
        <v>0</v>
      </c>
      <c r="AG133" s="197">
        <v>0</v>
      </c>
      <c r="AH133" s="197">
        <v>0</v>
      </c>
      <c r="AI133" s="197">
        <v>0</v>
      </c>
      <c r="AJ133" s="197">
        <v>0</v>
      </c>
      <c r="AK133" s="197">
        <v>0</v>
      </c>
      <c r="AL133" s="197">
        <v>0</v>
      </c>
      <c r="AM133" s="197">
        <v>0</v>
      </c>
      <c r="AN133" s="197">
        <v>0</v>
      </c>
      <c r="AO133" s="197">
        <v>0</v>
      </c>
      <c r="AP133" s="154">
        <v>0</v>
      </c>
      <c r="AQ133" s="101">
        <v>0</v>
      </c>
      <c r="AR133" s="101">
        <v>0</v>
      </c>
      <c r="AS133" s="101">
        <v>0</v>
      </c>
      <c r="AT133" s="101">
        <v>0</v>
      </c>
      <c r="AU133" s="101">
        <v>0</v>
      </c>
      <c r="AV133" s="101">
        <v>0</v>
      </c>
      <c r="AW133" s="101">
        <v>0</v>
      </c>
      <c r="AX133" s="101">
        <v>0</v>
      </c>
      <c r="AY133" s="101">
        <v>0</v>
      </c>
      <c r="AZ133" s="101">
        <v>0</v>
      </c>
      <c r="BA133" s="101">
        <v>0</v>
      </c>
      <c r="BB133" s="154">
        <v>0</v>
      </c>
      <c r="BC133" s="101">
        <v>0</v>
      </c>
      <c r="BD133" s="101">
        <v>0</v>
      </c>
      <c r="BE133" s="101">
        <v>0</v>
      </c>
      <c r="BF133" s="101">
        <v>0</v>
      </c>
      <c r="BG133" s="101">
        <v>0</v>
      </c>
      <c r="BH133" s="101">
        <v>0</v>
      </c>
      <c r="BI133" s="101">
        <v>0</v>
      </c>
      <c r="BJ133" s="101">
        <v>0</v>
      </c>
      <c r="BK133" s="101">
        <v>0</v>
      </c>
      <c r="BL133" s="101">
        <v>0</v>
      </c>
      <c r="BM133" s="101">
        <v>0</v>
      </c>
      <c r="BN133" s="495">
        <f t="shared" si="42"/>
        <v>0</v>
      </c>
      <c r="BO133" s="101">
        <v>0</v>
      </c>
      <c r="BP133" s="101">
        <v>0</v>
      </c>
      <c r="BQ133" s="101">
        <v>0</v>
      </c>
      <c r="BR133" s="101">
        <v>0</v>
      </c>
      <c r="BS133" s="101">
        <v>0</v>
      </c>
      <c r="BT133" s="101">
        <v>0</v>
      </c>
      <c r="BU133" s="101">
        <v>0</v>
      </c>
      <c r="BV133" s="101">
        <v>0</v>
      </c>
      <c r="BW133" s="101">
        <v>0</v>
      </c>
      <c r="BX133" s="101">
        <v>0</v>
      </c>
      <c r="BY133" s="101">
        <v>0</v>
      </c>
      <c r="BZ133" s="101">
        <v>0</v>
      </c>
      <c r="CA133" s="154">
        <v>0</v>
      </c>
      <c r="CB133" s="101">
        <v>0</v>
      </c>
      <c r="CC133" s="101">
        <v>0</v>
      </c>
      <c r="CD133" s="101">
        <v>0</v>
      </c>
      <c r="CE133" s="101">
        <v>0</v>
      </c>
      <c r="CF133" s="270">
        <v>0</v>
      </c>
      <c r="CG133" s="403">
        <f t="shared" si="36"/>
        <v>0</v>
      </c>
      <c r="CH133" s="403">
        <f t="shared" si="37"/>
        <v>0</v>
      </c>
      <c r="CI133" s="27">
        <f t="shared" si="38"/>
        <v>0</v>
      </c>
      <c r="CJ133" s="404"/>
      <c r="CM133" s="301"/>
    </row>
    <row r="134" spans="2:91" ht="20.100000000000001" customHeight="1" x14ac:dyDescent="0.25">
      <c r="B134" s="113" t="s">
        <v>137</v>
      </c>
      <c r="C134" s="143" t="s">
        <v>138</v>
      </c>
      <c r="D134" s="203">
        <v>0</v>
      </c>
      <c r="E134" s="204">
        <v>3</v>
      </c>
      <c r="F134" s="204">
        <v>0</v>
      </c>
      <c r="G134" s="204">
        <v>1</v>
      </c>
      <c r="H134" s="204">
        <v>1</v>
      </c>
      <c r="I134" s="204">
        <v>0</v>
      </c>
      <c r="J134" s="204">
        <v>0</v>
      </c>
      <c r="K134" s="204">
        <v>0</v>
      </c>
      <c r="L134" s="204">
        <v>0</v>
      </c>
      <c r="M134" s="204">
        <v>0</v>
      </c>
      <c r="N134" s="204">
        <v>0</v>
      </c>
      <c r="O134" s="208">
        <v>0</v>
      </c>
      <c r="P134" s="186">
        <v>5</v>
      </c>
      <c r="Q134" s="196">
        <v>0</v>
      </c>
      <c r="R134" s="196">
        <v>0</v>
      </c>
      <c r="S134" s="196">
        <v>0</v>
      </c>
      <c r="T134" s="196">
        <v>0</v>
      </c>
      <c r="U134" s="196">
        <v>0</v>
      </c>
      <c r="V134" s="196">
        <v>2</v>
      </c>
      <c r="W134" s="196">
        <v>0</v>
      </c>
      <c r="X134" s="196">
        <v>0</v>
      </c>
      <c r="Y134" s="196">
        <v>0</v>
      </c>
      <c r="Z134" s="207">
        <v>0</v>
      </c>
      <c r="AA134" s="207">
        <v>0</v>
      </c>
      <c r="AB134" s="207">
        <v>2</v>
      </c>
      <c r="AC134" s="186">
        <v>4</v>
      </c>
      <c r="AD134" s="197">
        <v>0</v>
      </c>
      <c r="AE134" s="197">
        <v>0</v>
      </c>
      <c r="AF134" s="197">
        <v>0</v>
      </c>
      <c r="AG134" s="197">
        <v>0</v>
      </c>
      <c r="AH134" s="197">
        <v>0</v>
      </c>
      <c r="AI134" s="197">
        <v>0</v>
      </c>
      <c r="AJ134" s="197">
        <v>0</v>
      </c>
      <c r="AK134" s="197">
        <v>0</v>
      </c>
      <c r="AL134" s="197">
        <v>0</v>
      </c>
      <c r="AM134" s="197">
        <v>0</v>
      </c>
      <c r="AN134" s="197">
        <v>0</v>
      </c>
      <c r="AO134" s="197">
        <v>0</v>
      </c>
      <c r="AP134" s="154">
        <v>0</v>
      </c>
      <c r="AQ134" s="101">
        <v>0</v>
      </c>
      <c r="AR134" s="101">
        <v>0</v>
      </c>
      <c r="AS134" s="101">
        <v>0</v>
      </c>
      <c r="AT134" s="101">
        <v>0</v>
      </c>
      <c r="AU134" s="101">
        <v>0</v>
      </c>
      <c r="AV134" s="101">
        <v>0</v>
      </c>
      <c r="AW134" s="101">
        <v>0</v>
      </c>
      <c r="AX134" s="101">
        <v>0</v>
      </c>
      <c r="AY134" s="101">
        <v>0</v>
      </c>
      <c r="AZ134" s="101">
        <v>0</v>
      </c>
      <c r="BA134" s="101">
        <v>0</v>
      </c>
      <c r="BB134" s="154">
        <v>0</v>
      </c>
      <c r="BC134" s="101">
        <v>0</v>
      </c>
      <c r="BD134" s="101">
        <v>0</v>
      </c>
      <c r="BE134" s="101">
        <v>0</v>
      </c>
      <c r="BF134" s="101">
        <v>0</v>
      </c>
      <c r="BG134" s="101">
        <v>0</v>
      </c>
      <c r="BH134" s="101">
        <v>0</v>
      </c>
      <c r="BI134" s="101">
        <v>0</v>
      </c>
      <c r="BJ134" s="101">
        <v>0</v>
      </c>
      <c r="BK134" s="101">
        <v>0</v>
      </c>
      <c r="BL134" s="101">
        <v>0</v>
      </c>
      <c r="BM134" s="101">
        <v>0</v>
      </c>
      <c r="BN134" s="495">
        <f t="shared" si="42"/>
        <v>0</v>
      </c>
      <c r="BO134" s="101">
        <v>0</v>
      </c>
      <c r="BP134" s="101">
        <v>0</v>
      </c>
      <c r="BQ134" s="101">
        <v>0</v>
      </c>
      <c r="BR134" s="101">
        <v>1</v>
      </c>
      <c r="BS134" s="101">
        <v>0</v>
      </c>
      <c r="BT134" s="101">
        <v>0</v>
      </c>
      <c r="BU134" s="101">
        <v>1</v>
      </c>
      <c r="BV134" s="101">
        <v>7</v>
      </c>
      <c r="BW134" s="101">
        <v>2</v>
      </c>
      <c r="BX134" s="101">
        <v>0</v>
      </c>
      <c r="BY134" s="101">
        <v>3</v>
      </c>
      <c r="BZ134" s="101">
        <v>0</v>
      </c>
      <c r="CA134" s="154">
        <v>0</v>
      </c>
      <c r="CB134" s="101">
        <v>0</v>
      </c>
      <c r="CC134" s="101">
        <v>0</v>
      </c>
      <c r="CD134" s="101">
        <v>0</v>
      </c>
      <c r="CE134" s="101">
        <v>0</v>
      </c>
      <c r="CF134" s="270">
        <v>3</v>
      </c>
      <c r="CG134" s="403">
        <f t="shared" si="36"/>
        <v>0</v>
      </c>
      <c r="CH134" s="403">
        <f t="shared" si="37"/>
        <v>1</v>
      </c>
      <c r="CI134" s="27">
        <f t="shared" si="38"/>
        <v>3</v>
      </c>
      <c r="CJ134" s="404">
        <f>((CI134/CH134)-1)*100</f>
        <v>200</v>
      </c>
      <c r="CM134" s="301"/>
    </row>
    <row r="135" spans="2:91" ht="20.100000000000001" customHeight="1" x14ac:dyDescent="0.25">
      <c r="B135" s="189" t="s">
        <v>32</v>
      </c>
      <c r="C135" s="143" t="s">
        <v>134</v>
      </c>
      <c r="D135" s="203">
        <v>227</v>
      </c>
      <c r="E135" s="204">
        <v>256</v>
      </c>
      <c r="F135" s="204">
        <v>224</v>
      </c>
      <c r="G135" s="204">
        <v>254</v>
      </c>
      <c r="H135" s="204">
        <v>314</v>
      </c>
      <c r="I135" s="204">
        <v>245</v>
      </c>
      <c r="J135" s="204">
        <v>179</v>
      </c>
      <c r="K135" s="204">
        <v>203</v>
      </c>
      <c r="L135" s="204">
        <v>184</v>
      </c>
      <c r="M135" s="204">
        <v>206</v>
      </c>
      <c r="N135" s="204">
        <v>219</v>
      </c>
      <c r="O135" s="204">
        <v>239</v>
      </c>
      <c r="P135" s="186">
        <v>2750</v>
      </c>
      <c r="Q135" s="196">
        <v>173</v>
      </c>
      <c r="R135" s="196">
        <v>185</v>
      </c>
      <c r="S135" s="196">
        <v>203</v>
      </c>
      <c r="T135" s="196">
        <v>247</v>
      </c>
      <c r="U135" s="196">
        <v>243</v>
      </c>
      <c r="V135" s="196">
        <v>307</v>
      </c>
      <c r="W135" s="196">
        <v>191</v>
      </c>
      <c r="X135" s="196">
        <v>190</v>
      </c>
      <c r="Y135" s="196">
        <v>217</v>
      </c>
      <c r="Z135" s="207">
        <v>198</v>
      </c>
      <c r="AA135" s="207">
        <v>178</v>
      </c>
      <c r="AB135" s="207">
        <v>257</v>
      </c>
      <c r="AC135" s="186">
        <v>2589</v>
      </c>
      <c r="AD135" s="197">
        <v>199</v>
      </c>
      <c r="AE135" s="197">
        <v>193</v>
      </c>
      <c r="AF135" s="197">
        <v>211</v>
      </c>
      <c r="AG135" s="197">
        <v>190</v>
      </c>
      <c r="AH135" s="197">
        <v>222</v>
      </c>
      <c r="AI135" s="197">
        <v>201</v>
      </c>
      <c r="AJ135" s="197">
        <v>240</v>
      </c>
      <c r="AK135" s="197">
        <v>201</v>
      </c>
      <c r="AL135" s="197">
        <v>165</v>
      </c>
      <c r="AM135" s="269">
        <v>163</v>
      </c>
      <c r="AN135" s="269">
        <v>200</v>
      </c>
      <c r="AO135" s="269">
        <v>178</v>
      </c>
      <c r="AP135" s="154">
        <v>194</v>
      </c>
      <c r="AQ135" s="101">
        <v>253</v>
      </c>
      <c r="AR135" s="101">
        <v>305</v>
      </c>
      <c r="AS135" s="101">
        <v>343</v>
      </c>
      <c r="AT135" s="101">
        <v>428</v>
      </c>
      <c r="AU135" s="101">
        <v>278</v>
      </c>
      <c r="AV135" s="101">
        <v>318</v>
      </c>
      <c r="AW135" s="101">
        <v>290</v>
      </c>
      <c r="AX135" s="101">
        <v>336</v>
      </c>
      <c r="AY135" s="101">
        <v>311</v>
      </c>
      <c r="AZ135" s="101">
        <v>302</v>
      </c>
      <c r="BA135" s="101">
        <v>283</v>
      </c>
      <c r="BB135" s="154">
        <v>289</v>
      </c>
      <c r="BC135" s="101">
        <v>249</v>
      </c>
      <c r="BD135" s="101">
        <v>272</v>
      </c>
      <c r="BE135" s="101">
        <v>296</v>
      </c>
      <c r="BF135" s="101">
        <v>317</v>
      </c>
      <c r="BG135" s="101">
        <v>293</v>
      </c>
      <c r="BH135" s="101">
        <v>328</v>
      </c>
      <c r="BI135" s="101">
        <v>350</v>
      </c>
      <c r="BJ135" s="101">
        <v>331</v>
      </c>
      <c r="BK135" s="101">
        <v>382</v>
      </c>
      <c r="BL135" s="101">
        <v>384</v>
      </c>
      <c r="BM135" s="101">
        <v>349</v>
      </c>
      <c r="BN135" s="495">
        <f t="shared" si="42"/>
        <v>3840</v>
      </c>
      <c r="BO135" s="101">
        <v>299</v>
      </c>
      <c r="BP135" s="101">
        <v>287</v>
      </c>
      <c r="BQ135" s="101">
        <v>296</v>
      </c>
      <c r="BR135" s="101">
        <v>327</v>
      </c>
      <c r="BS135" s="101">
        <v>344</v>
      </c>
      <c r="BT135" s="101">
        <v>353</v>
      </c>
      <c r="BU135" s="101">
        <v>343</v>
      </c>
      <c r="BV135" s="101">
        <v>378</v>
      </c>
      <c r="BW135" s="101">
        <v>309</v>
      </c>
      <c r="BX135" s="101">
        <v>210</v>
      </c>
      <c r="BY135" s="101">
        <v>160</v>
      </c>
      <c r="BZ135" s="101">
        <v>235</v>
      </c>
      <c r="CA135" s="154">
        <v>197</v>
      </c>
      <c r="CB135" s="101">
        <v>200</v>
      </c>
      <c r="CC135" s="101">
        <v>226</v>
      </c>
      <c r="CD135" s="101">
        <v>223</v>
      </c>
      <c r="CE135" s="101">
        <v>152</v>
      </c>
      <c r="CF135" s="270">
        <v>174</v>
      </c>
      <c r="CG135" s="403">
        <f t="shared" si="36"/>
        <v>1716</v>
      </c>
      <c r="CH135" s="403">
        <f t="shared" si="37"/>
        <v>1906</v>
      </c>
      <c r="CI135" s="27">
        <f t="shared" si="38"/>
        <v>1172</v>
      </c>
      <c r="CJ135" s="404">
        <f>((CI135/CH135)-1)*100</f>
        <v>-38.509968520461705</v>
      </c>
      <c r="CM135" s="301"/>
    </row>
    <row r="136" spans="2:91" ht="20.100000000000001" customHeight="1" x14ac:dyDescent="0.25">
      <c r="B136" s="189" t="s">
        <v>103</v>
      </c>
      <c r="C136" s="143" t="s">
        <v>104</v>
      </c>
      <c r="D136" s="203">
        <v>0</v>
      </c>
      <c r="E136" s="204">
        <v>0</v>
      </c>
      <c r="F136" s="204">
        <v>0</v>
      </c>
      <c r="G136" s="204">
        <v>0</v>
      </c>
      <c r="H136" s="204">
        <v>0</v>
      </c>
      <c r="I136" s="204">
        <v>0</v>
      </c>
      <c r="J136" s="204">
        <v>0</v>
      </c>
      <c r="K136" s="204">
        <v>0</v>
      </c>
      <c r="L136" s="204">
        <v>0</v>
      </c>
      <c r="M136" s="204">
        <v>0</v>
      </c>
      <c r="N136" s="204">
        <v>0</v>
      </c>
      <c r="O136" s="204">
        <v>0</v>
      </c>
      <c r="P136" s="186">
        <v>0</v>
      </c>
      <c r="Q136" s="196">
        <v>0</v>
      </c>
      <c r="R136" s="196">
        <v>0</v>
      </c>
      <c r="S136" s="196">
        <v>0</v>
      </c>
      <c r="T136" s="196">
        <v>0</v>
      </c>
      <c r="U136" s="196">
        <v>0</v>
      </c>
      <c r="V136" s="196">
        <v>0</v>
      </c>
      <c r="W136" s="196">
        <v>0</v>
      </c>
      <c r="X136" s="196">
        <v>0</v>
      </c>
      <c r="Y136" s="196">
        <v>0</v>
      </c>
      <c r="Z136" s="207">
        <v>0</v>
      </c>
      <c r="AA136" s="207">
        <v>0</v>
      </c>
      <c r="AB136" s="207">
        <v>0</v>
      </c>
      <c r="AC136" s="186">
        <v>0</v>
      </c>
      <c r="AD136" s="197">
        <v>0</v>
      </c>
      <c r="AE136" s="197">
        <v>0</v>
      </c>
      <c r="AF136" s="197">
        <v>0</v>
      </c>
      <c r="AG136" s="197">
        <v>0</v>
      </c>
      <c r="AH136" s="197">
        <v>0</v>
      </c>
      <c r="AI136" s="197">
        <v>0</v>
      </c>
      <c r="AJ136" s="197">
        <v>0</v>
      </c>
      <c r="AK136" s="197">
        <v>0</v>
      </c>
      <c r="AL136" s="197">
        <v>0</v>
      </c>
      <c r="AM136" s="197">
        <v>0</v>
      </c>
      <c r="AN136" s="197">
        <v>0</v>
      </c>
      <c r="AO136" s="197">
        <v>0</v>
      </c>
      <c r="AP136" s="154">
        <v>0</v>
      </c>
      <c r="AQ136" s="101">
        <v>0</v>
      </c>
      <c r="AR136" s="101">
        <v>0</v>
      </c>
      <c r="AS136" s="101">
        <v>0</v>
      </c>
      <c r="AT136" s="101">
        <v>0</v>
      </c>
      <c r="AU136" s="101">
        <v>0</v>
      </c>
      <c r="AV136" s="101">
        <v>0</v>
      </c>
      <c r="AW136" s="101">
        <v>0</v>
      </c>
      <c r="AX136" s="101">
        <v>0</v>
      </c>
      <c r="AY136" s="101">
        <v>0</v>
      </c>
      <c r="AZ136" s="101">
        <v>0</v>
      </c>
      <c r="BA136" s="101">
        <v>0</v>
      </c>
      <c r="BB136" s="154">
        <v>0</v>
      </c>
      <c r="BC136" s="101">
        <v>0</v>
      </c>
      <c r="BD136" s="101">
        <v>0</v>
      </c>
      <c r="BE136" s="101">
        <v>0</v>
      </c>
      <c r="BF136" s="101">
        <v>0</v>
      </c>
      <c r="BG136" s="101">
        <v>0</v>
      </c>
      <c r="BH136" s="101">
        <v>0</v>
      </c>
      <c r="BI136" s="101">
        <v>0</v>
      </c>
      <c r="BJ136" s="101">
        <v>1</v>
      </c>
      <c r="BK136" s="101">
        <v>0</v>
      </c>
      <c r="BL136" s="101">
        <v>0</v>
      </c>
      <c r="BM136" s="101">
        <v>1</v>
      </c>
      <c r="BN136" s="495">
        <f t="shared" si="42"/>
        <v>2</v>
      </c>
      <c r="BO136" s="101">
        <v>1</v>
      </c>
      <c r="BP136" s="101">
        <v>0</v>
      </c>
      <c r="BQ136" s="101">
        <v>0</v>
      </c>
      <c r="BR136" s="101">
        <v>0</v>
      </c>
      <c r="BS136" s="101">
        <v>0</v>
      </c>
      <c r="BT136" s="101">
        <v>0</v>
      </c>
      <c r="BU136" s="101">
        <v>0</v>
      </c>
      <c r="BV136" s="101">
        <v>0</v>
      </c>
      <c r="BW136" s="101">
        <v>0</v>
      </c>
      <c r="BX136" s="101">
        <v>0</v>
      </c>
      <c r="BY136" s="101">
        <v>0</v>
      </c>
      <c r="BZ136" s="101">
        <v>0</v>
      </c>
      <c r="CA136" s="154">
        <v>0</v>
      </c>
      <c r="CB136" s="101">
        <v>0</v>
      </c>
      <c r="CC136" s="101">
        <v>0</v>
      </c>
      <c r="CD136" s="101">
        <v>0</v>
      </c>
      <c r="CE136" s="101">
        <v>0</v>
      </c>
      <c r="CF136" s="270">
        <v>0</v>
      </c>
      <c r="CG136" s="403">
        <f t="shared" si="36"/>
        <v>0</v>
      </c>
      <c r="CH136" s="403">
        <f t="shared" si="37"/>
        <v>1</v>
      </c>
      <c r="CI136" s="27">
        <f t="shared" si="38"/>
        <v>0</v>
      </c>
      <c r="CJ136" s="404">
        <f>((CI136/CH136)-1)*100</f>
        <v>-100</v>
      </c>
      <c r="CM136" s="301"/>
    </row>
    <row r="137" spans="2:91" ht="20.100000000000001" customHeight="1" x14ac:dyDescent="0.25">
      <c r="B137" s="113" t="s">
        <v>126</v>
      </c>
      <c r="C137" s="143" t="s">
        <v>129</v>
      </c>
      <c r="D137" s="203">
        <v>0</v>
      </c>
      <c r="E137" s="204">
        <v>0</v>
      </c>
      <c r="F137" s="204">
        <v>0</v>
      </c>
      <c r="G137" s="204">
        <v>0</v>
      </c>
      <c r="H137" s="204">
        <v>0</v>
      </c>
      <c r="I137" s="204">
        <v>0</v>
      </c>
      <c r="J137" s="204">
        <v>0</v>
      </c>
      <c r="K137" s="204">
        <v>0</v>
      </c>
      <c r="L137" s="204">
        <v>0</v>
      </c>
      <c r="M137" s="204">
        <v>0</v>
      </c>
      <c r="N137" s="204">
        <v>0</v>
      </c>
      <c r="O137" s="204">
        <v>0</v>
      </c>
      <c r="P137" s="186">
        <v>0</v>
      </c>
      <c r="Q137" s="196">
        <v>0</v>
      </c>
      <c r="R137" s="196">
        <v>0</v>
      </c>
      <c r="S137" s="196">
        <v>0</v>
      </c>
      <c r="T137" s="196">
        <v>0</v>
      </c>
      <c r="U137" s="196">
        <v>0</v>
      </c>
      <c r="V137" s="196">
        <v>0</v>
      </c>
      <c r="W137" s="196">
        <v>0</v>
      </c>
      <c r="X137" s="196">
        <v>0</v>
      </c>
      <c r="Y137" s="196">
        <v>0</v>
      </c>
      <c r="Z137" s="207">
        <v>0</v>
      </c>
      <c r="AA137" s="207">
        <v>0</v>
      </c>
      <c r="AB137" s="207">
        <v>0</v>
      </c>
      <c r="AC137" s="186">
        <v>0</v>
      </c>
      <c r="AD137" s="197">
        <v>0</v>
      </c>
      <c r="AE137" s="197">
        <v>0</v>
      </c>
      <c r="AF137" s="197">
        <v>0</v>
      </c>
      <c r="AG137" s="197">
        <v>0</v>
      </c>
      <c r="AH137" s="197">
        <v>0</v>
      </c>
      <c r="AI137" s="197">
        <v>0</v>
      </c>
      <c r="AJ137" s="197">
        <v>0</v>
      </c>
      <c r="AK137" s="197">
        <v>0</v>
      </c>
      <c r="AL137" s="197">
        <v>0</v>
      </c>
      <c r="AM137" s="197">
        <v>0</v>
      </c>
      <c r="AN137" s="197">
        <v>0</v>
      </c>
      <c r="AO137" s="197">
        <v>0</v>
      </c>
      <c r="AP137" s="154">
        <v>0</v>
      </c>
      <c r="AQ137" s="101">
        <v>0</v>
      </c>
      <c r="AR137" s="101">
        <v>0</v>
      </c>
      <c r="AS137" s="101">
        <v>0</v>
      </c>
      <c r="AT137" s="101">
        <v>0</v>
      </c>
      <c r="AU137" s="101">
        <v>0</v>
      </c>
      <c r="AV137" s="101">
        <v>0</v>
      </c>
      <c r="AW137" s="101">
        <v>0</v>
      </c>
      <c r="AX137" s="101">
        <v>0</v>
      </c>
      <c r="AY137" s="101">
        <v>0</v>
      </c>
      <c r="AZ137" s="101">
        <v>0</v>
      </c>
      <c r="BA137" s="101">
        <v>0</v>
      </c>
      <c r="BB137" s="154">
        <v>0</v>
      </c>
      <c r="BC137" s="101">
        <v>0</v>
      </c>
      <c r="BD137" s="101">
        <v>0</v>
      </c>
      <c r="BE137" s="101">
        <v>0</v>
      </c>
      <c r="BF137" s="101">
        <v>0</v>
      </c>
      <c r="BG137" s="101">
        <v>0</v>
      </c>
      <c r="BH137" s="101">
        <v>0</v>
      </c>
      <c r="BI137" s="101">
        <v>0</v>
      </c>
      <c r="BJ137" s="101">
        <v>0</v>
      </c>
      <c r="BK137" s="101">
        <v>0</v>
      </c>
      <c r="BL137" s="101">
        <v>0</v>
      </c>
      <c r="BM137" s="101">
        <v>0</v>
      </c>
      <c r="BN137" s="495">
        <f t="shared" si="42"/>
        <v>0</v>
      </c>
      <c r="BO137" s="101">
        <v>0</v>
      </c>
      <c r="BP137" s="101">
        <v>0</v>
      </c>
      <c r="BQ137" s="101">
        <v>0</v>
      </c>
      <c r="BR137" s="101">
        <v>0</v>
      </c>
      <c r="BS137" s="101">
        <v>0</v>
      </c>
      <c r="BT137" s="101">
        <v>0</v>
      </c>
      <c r="BU137" s="101">
        <v>0</v>
      </c>
      <c r="BV137" s="101">
        <v>0</v>
      </c>
      <c r="BW137" s="101">
        <v>1</v>
      </c>
      <c r="BX137" s="101">
        <v>3</v>
      </c>
      <c r="BY137" s="101">
        <v>1</v>
      </c>
      <c r="BZ137" s="101">
        <v>1</v>
      </c>
      <c r="CA137" s="154">
        <v>0</v>
      </c>
      <c r="CB137" s="101">
        <v>0</v>
      </c>
      <c r="CC137" s="101">
        <v>5</v>
      </c>
      <c r="CD137" s="101">
        <v>0</v>
      </c>
      <c r="CE137" s="101">
        <v>5</v>
      </c>
      <c r="CF137" s="270">
        <v>4</v>
      </c>
      <c r="CG137" s="403">
        <f t="shared" si="36"/>
        <v>0</v>
      </c>
      <c r="CH137" s="403">
        <f t="shared" si="37"/>
        <v>0</v>
      </c>
      <c r="CI137" s="27">
        <f t="shared" si="38"/>
        <v>14</v>
      </c>
      <c r="CJ137" s="404"/>
      <c r="CM137" s="301"/>
    </row>
    <row r="138" spans="2:91" ht="20.100000000000001" customHeight="1" x14ac:dyDescent="0.25">
      <c r="B138" s="113" t="s">
        <v>127</v>
      </c>
      <c r="C138" s="143" t="s">
        <v>194</v>
      </c>
      <c r="D138" s="203">
        <v>0</v>
      </c>
      <c r="E138" s="204">
        <v>0</v>
      </c>
      <c r="F138" s="204">
        <v>0</v>
      </c>
      <c r="G138" s="204">
        <v>0</v>
      </c>
      <c r="H138" s="204">
        <v>0</v>
      </c>
      <c r="I138" s="204">
        <v>0</v>
      </c>
      <c r="J138" s="204">
        <v>0</v>
      </c>
      <c r="K138" s="204">
        <v>0</v>
      </c>
      <c r="L138" s="204">
        <v>0</v>
      </c>
      <c r="M138" s="204">
        <v>0</v>
      </c>
      <c r="N138" s="204">
        <v>0</v>
      </c>
      <c r="O138" s="204">
        <v>0</v>
      </c>
      <c r="P138" s="186">
        <v>0</v>
      </c>
      <c r="Q138" s="196">
        <v>0</v>
      </c>
      <c r="R138" s="196">
        <v>0</v>
      </c>
      <c r="S138" s="196">
        <v>0</v>
      </c>
      <c r="T138" s="196">
        <v>0</v>
      </c>
      <c r="U138" s="196">
        <v>0</v>
      </c>
      <c r="V138" s="196">
        <v>0</v>
      </c>
      <c r="W138" s="196">
        <v>0</v>
      </c>
      <c r="X138" s="196">
        <v>0</v>
      </c>
      <c r="Y138" s="196">
        <v>0</v>
      </c>
      <c r="Z138" s="207">
        <v>0</v>
      </c>
      <c r="AA138" s="207">
        <v>0</v>
      </c>
      <c r="AB138" s="207">
        <v>0</v>
      </c>
      <c r="AC138" s="186">
        <v>0</v>
      </c>
      <c r="AD138" s="197">
        <v>0</v>
      </c>
      <c r="AE138" s="197">
        <v>0</v>
      </c>
      <c r="AF138" s="197">
        <v>0</v>
      </c>
      <c r="AG138" s="197">
        <v>0</v>
      </c>
      <c r="AH138" s="197">
        <v>0</v>
      </c>
      <c r="AI138" s="197">
        <v>0</v>
      </c>
      <c r="AJ138" s="197">
        <v>0</v>
      </c>
      <c r="AK138" s="197">
        <v>0</v>
      </c>
      <c r="AL138" s="197">
        <v>0</v>
      </c>
      <c r="AM138" s="197">
        <v>0</v>
      </c>
      <c r="AN138" s="197">
        <v>0</v>
      </c>
      <c r="AO138" s="197">
        <v>0</v>
      </c>
      <c r="AP138" s="154">
        <v>0</v>
      </c>
      <c r="AQ138" s="101">
        <v>0</v>
      </c>
      <c r="AR138" s="101">
        <v>0</v>
      </c>
      <c r="AS138" s="101">
        <v>0</v>
      </c>
      <c r="AT138" s="101">
        <v>0</v>
      </c>
      <c r="AU138" s="101">
        <v>0</v>
      </c>
      <c r="AV138" s="101">
        <v>0</v>
      </c>
      <c r="AW138" s="101">
        <v>0</v>
      </c>
      <c r="AX138" s="101">
        <v>0</v>
      </c>
      <c r="AY138" s="101">
        <v>0</v>
      </c>
      <c r="AZ138" s="101">
        <v>0</v>
      </c>
      <c r="BA138" s="101">
        <v>0</v>
      </c>
      <c r="BB138" s="154">
        <v>0</v>
      </c>
      <c r="BC138" s="101">
        <v>0</v>
      </c>
      <c r="BD138" s="101">
        <v>0</v>
      </c>
      <c r="BE138" s="101">
        <v>0</v>
      </c>
      <c r="BF138" s="101">
        <v>0</v>
      </c>
      <c r="BG138" s="101">
        <v>0</v>
      </c>
      <c r="BH138" s="101">
        <v>0</v>
      </c>
      <c r="BI138" s="101">
        <v>0</v>
      </c>
      <c r="BJ138" s="101">
        <v>0</v>
      </c>
      <c r="BK138" s="101">
        <v>0</v>
      </c>
      <c r="BL138" s="101">
        <v>0</v>
      </c>
      <c r="BM138" s="101">
        <v>0</v>
      </c>
      <c r="BN138" s="495">
        <f t="shared" si="42"/>
        <v>0</v>
      </c>
      <c r="BO138" s="101">
        <v>0</v>
      </c>
      <c r="BP138" s="101">
        <v>0</v>
      </c>
      <c r="BQ138" s="101">
        <v>0</v>
      </c>
      <c r="BR138" s="101">
        <v>0</v>
      </c>
      <c r="BS138" s="101">
        <v>0</v>
      </c>
      <c r="BT138" s="101">
        <v>0</v>
      </c>
      <c r="BU138" s="101">
        <v>0</v>
      </c>
      <c r="BV138" s="101">
        <v>0</v>
      </c>
      <c r="BW138" s="101">
        <v>189</v>
      </c>
      <c r="BX138" s="101">
        <v>292</v>
      </c>
      <c r="BY138" s="101">
        <v>247</v>
      </c>
      <c r="BZ138" s="101">
        <v>210</v>
      </c>
      <c r="CA138" s="154">
        <v>187</v>
      </c>
      <c r="CB138" s="101">
        <v>148</v>
      </c>
      <c r="CC138" s="101">
        <v>171</v>
      </c>
      <c r="CD138" s="101">
        <v>175</v>
      </c>
      <c r="CE138" s="101">
        <v>200</v>
      </c>
      <c r="CF138" s="270">
        <v>211</v>
      </c>
      <c r="CG138" s="403">
        <f t="shared" si="36"/>
        <v>0</v>
      </c>
      <c r="CH138" s="403">
        <f t="shared" si="37"/>
        <v>0</v>
      </c>
      <c r="CI138" s="27">
        <f t="shared" si="38"/>
        <v>1092</v>
      </c>
      <c r="CJ138" s="404"/>
      <c r="CM138" s="301"/>
    </row>
    <row r="139" spans="2:91" ht="20.100000000000001" customHeight="1" x14ac:dyDescent="0.25">
      <c r="B139" s="113" t="s">
        <v>128</v>
      </c>
      <c r="C139" s="143" t="s">
        <v>130</v>
      </c>
      <c r="D139" s="203">
        <v>0</v>
      </c>
      <c r="E139" s="204">
        <v>0</v>
      </c>
      <c r="F139" s="204">
        <v>0</v>
      </c>
      <c r="G139" s="204">
        <v>0</v>
      </c>
      <c r="H139" s="204">
        <v>0</v>
      </c>
      <c r="I139" s="204">
        <v>0</v>
      </c>
      <c r="J139" s="204">
        <v>0</v>
      </c>
      <c r="K139" s="204">
        <v>0</v>
      </c>
      <c r="L139" s="204">
        <v>0</v>
      </c>
      <c r="M139" s="204">
        <v>0</v>
      </c>
      <c r="N139" s="204">
        <v>0</v>
      </c>
      <c r="O139" s="204">
        <v>0</v>
      </c>
      <c r="P139" s="186">
        <v>0</v>
      </c>
      <c r="Q139" s="196">
        <v>0</v>
      </c>
      <c r="R139" s="196">
        <v>0</v>
      </c>
      <c r="S139" s="196">
        <v>0</v>
      </c>
      <c r="T139" s="196">
        <v>0</v>
      </c>
      <c r="U139" s="196">
        <v>0</v>
      </c>
      <c r="V139" s="196">
        <v>0</v>
      </c>
      <c r="W139" s="196">
        <v>0</v>
      </c>
      <c r="X139" s="196">
        <v>0</v>
      </c>
      <c r="Y139" s="196">
        <v>0</v>
      </c>
      <c r="Z139" s="207">
        <v>0</v>
      </c>
      <c r="AA139" s="207">
        <v>0</v>
      </c>
      <c r="AB139" s="207">
        <v>0</v>
      </c>
      <c r="AC139" s="186">
        <v>0</v>
      </c>
      <c r="AD139" s="197">
        <v>0</v>
      </c>
      <c r="AE139" s="197">
        <v>0</v>
      </c>
      <c r="AF139" s="197">
        <v>0</v>
      </c>
      <c r="AG139" s="197">
        <v>0</v>
      </c>
      <c r="AH139" s="197">
        <v>0</v>
      </c>
      <c r="AI139" s="197">
        <v>0</v>
      </c>
      <c r="AJ139" s="197">
        <v>0</v>
      </c>
      <c r="AK139" s="197">
        <v>0</v>
      </c>
      <c r="AL139" s="197">
        <v>0</v>
      </c>
      <c r="AM139" s="197">
        <v>0</v>
      </c>
      <c r="AN139" s="197">
        <v>0</v>
      </c>
      <c r="AO139" s="197">
        <v>0</v>
      </c>
      <c r="AP139" s="154">
        <v>0</v>
      </c>
      <c r="AQ139" s="101">
        <v>0</v>
      </c>
      <c r="AR139" s="101">
        <v>0</v>
      </c>
      <c r="AS139" s="101">
        <v>0</v>
      </c>
      <c r="AT139" s="101">
        <v>0</v>
      </c>
      <c r="AU139" s="101">
        <v>0</v>
      </c>
      <c r="AV139" s="101">
        <v>0</v>
      </c>
      <c r="AW139" s="101">
        <v>0</v>
      </c>
      <c r="AX139" s="101">
        <v>0</v>
      </c>
      <c r="AY139" s="101">
        <v>0</v>
      </c>
      <c r="AZ139" s="101">
        <v>0</v>
      </c>
      <c r="BA139" s="101">
        <v>0</v>
      </c>
      <c r="BB139" s="154">
        <v>0</v>
      </c>
      <c r="BC139" s="101">
        <v>0</v>
      </c>
      <c r="BD139" s="101">
        <v>0</v>
      </c>
      <c r="BE139" s="101">
        <v>0</v>
      </c>
      <c r="BF139" s="101">
        <v>0</v>
      </c>
      <c r="BG139" s="101">
        <v>0</v>
      </c>
      <c r="BH139" s="101">
        <v>0</v>
      </c>
      <c r="BI139" s="101">
        <v>0</v>
      </c>
      <c r="BJ139" s="101">
        <v>0</v>
      </c>
      <c r="BK139" s="101">
        <v>0</v>
      </c>
      <c r="BL139" s="101">
        <v>0</v>
      </c>
      <c r="BM139" s="101">
        <v>0</v>
      </c>
      <c r="BN139" s="495">
        <f t="shared" si="42"/>
        <v>0</v>
      </c>
      <c r="BO139" s="101">
        <v>0</v>
      </c>
      <c r="BP139" s="101">
        <v>0</v>
      </c>
      <c r="BQ139" s="101">
        <v>0</v>
      </c>
      <c r="BR139" s="101">
        <v>0</v>
      </c>
      <c r="BS139" s="101">
        <v>0</v>
      </c>
      <c r="BT139" s="101">
        <v>0</v>
      </c>
      <c r="BU139" s="101">
        <v>0</v>
      </c>
      <c r="BV139" s="101">
        <v>0</v>
      </c>
      <c r="BW139" s="101">
        <v>8</v>
      </c>
      <c r="BX139" s="101">
        <v>37</v>
      </c>
      <c r="BY139" s="101">
        <v>25</v>
      </c>
      <c r="BZ139" s="101">
        <v>21</v>
      </c>
      <c r="CA139" s="154">
        <v>8</v>
      </c>
      <c r="CB139" s="101">
        <v>10</v>
      </c>
      <c r="CC139" s="101">
        <v>11</v>
      </c>
      <c r="CD139" s="101">
        <v>8</v>
      </c>
      <c r="CE139" s="101">
        <v>22</v>
      </c>
      <c r="CF139" s="270">
        <v>11</v>
      </c>
      <c r="CG139" s="403">
        <f t="shared" si="36"/>
        <v>0</v>
      </c>
      <c r="CH139" s="403">
        <f t="shared" si="37"/>
        <v>0</v>
      </c>
      <c r="CI139" s="27">
        <f t="shared" si="38"/>
        <v>70</v>
      </c>
      <c r="CJ139" s="404"/>
      <c r="CM139" s="301"/>
    </row>
    <row r="140" spans="2:91" ht="20.100000000000001" customHeight="1" x14ac:dyDescent="0.25">
      <c r="B140" s="113" t="s">
        <v>188</v>
      </c>
      <c r="C140" s="143" t="s">
        <v>190</v>
      </c>
      <c r="D140" s="203">
        <v>0</v>
      </c>
      <c r="E140" s="204">
        <v>0</v>
      </c>
      <c r="F140" s="204">
        <v>0</v>
      </c>
      <c r="G140" s="204">
        <v>0</v>
      </c>
      <c r="H140" s="204">
        <v>0</v>
      </c>
      <c r="I140" s="204">
        <v>0</v>
      </c>
      <c r="J140" s="204">
        <v>0</v>
      </c>
      <c r="K140" s="204">
        <v>0</v>
      </c>
      <c r="L140" s="204">
        <v>0</v>
      </c>
      <c r="M140" s="204">
        <v>0</v>
      </c>
      <c r="N140" s="204">
        <v>0</v>
      </c>
      <c r="O140" s="204">
        <v>0</v>
      </c>
      <c r="P140" s="186">
        <v>0</v>
      </c>
      <c r="Q140" s="196">
        <v>0</v>
      </c>
      <c r="R140" s="196">
        <v>0</v>
      </c>
      <c r="S140" s="196">
        <v>0</v>
      </c>
      <c r="T140" s="196">
        <v>0</v>
      </c>
      <c r="U140" s="196">
        <v>0</v>
      </c>
      <c r="V140" s="196">
        <v>0</v>
      </c>
      <c r="W140" s="196">
        <v>0</v>
      </c>
      <c r="X140" s="196">
        <v>0</v>
      </c>
      <c r="Y140" s="196">
        <v>0</v>
      </c>
      <c r="Z140" s="207">
        <v>0</v>
      </c>
      <c r="AA140" s="207">
        <v>0</v>
      </c>
      <c r="AB140" s="207">
        <v>0</v>
      </c>
      <c r="AC140" s="186">
        <v>0</v>
      </c>
      <c r="AD140" s="197">
        <v>0</v>
      </c>
      <c r="AE140" s="197">
        <v>0</v>
      </c>
      <c r="AF140" s="197">
        <v>0</v>
      </c>
      <c r="AG140" s="197">
        <v>0</v>
      </c>
      <c r="AH140" s="197">
        <v>0</v>
      </c>
      <c r="AI140" s="197">
        <v>0</v>
      </c>
      <c r="AJ140" s="197">
        <v>0</v>
      </c>
      <c r="AK140" s="197">
        <v>0</v>
      </c>
      <c r="AL140" s="197">
        <v>0</v>
      </c>
      <c r="AM140" s="197">
        <v>0</v>
      </c>
      <c r="AN140" s="197">
        <v>0</v>
      </c>
      <c r="AO140" s="197">
        <v>0</v>
      </c>
      <c r="AP140" s="154">
        <v>0</v>
      </c>
      <c r="AQ140" s="101">
        <v>0</v>
      </c>
      <c r="AR140" s="101">
        <v>0</v>
      </c>
      <c r="AS140" s="101">
        <v>0</v>
      </c>
      <c r="AT140" s="101">
        <v>0</v>
      </c>
      <c r="AU140" s="101">
        <v>0</v>
      </c>
      <c r="AV140" s="101">
        <v>0</v>
      </c>
      <c r="AW140" s="101">
        <v>0</v>
      </c>
      <c r="AX140" s="101">
        <v>0</v>
      </c>
      <c r="AY140" s="101">
        <v>0</v>
      </c>
      <c r="AZ140" s="101">
        <v>0</v>
      </c>
      <c r="BA140" s="101">
        <v>0</v>
      </c>
      <c r="BB140" s="154">
        <v>0</v>
      </c>
      <c r="BC140" s="101">
        <v>0</v>
      </c>
      <c r="BD140" s="101">
        <v>0</v>
      </c>
      <c r="BE140" s="101">
        <v>0</v>
      </c>
      <c r="BF140" s="101">
        <v>0</v>
      </c>
      <c r="BG140" s="101">
        <v>0</v>
      </c>
      <c r="BH140" s="101">
        <v>0</v>
      </c>
      <c r="BI140" s="101">
        <v>0</v>
      </c>
      <c r="BJ140" s="101">
        <v>0</v>
      </c>
      <c r="BK140" s="101">
        <v>0</v>
      </c>
      <c r="BL140" s="101">
        <v>0</v>
      </c>
      <c r="BM140" s="101">
        <v>0</v>
      </c>
      <c r="BN140" s="495">
        <f t="shared" si="42"/>
        <v>0</v>
      </c>
      <c r="BO140" s="101">
        <v>0</v>
      </c>
      <c r="BP140" s="101">
        <v>0</v>
      </c>
      <c r="BQ140" s="101">
        <v>0</v>
      </c>
      <c r="BR140" s="101">
        <v>0</v>
      </c>
      <c r="BS140" s="101">
        <v>0</v>
      </c>
      <c r="BT140" s="101">
        <v>0</v>
      </c>
      <c r="BU140" s="101">
        <v>0</v>
      </c>
      <c r="BV140" s="101">
        <v>0</v>
      </c>
      <c r="BW140" s="101">
        <v>0</v>
      </c>
      <c r="BX140" s="101">
        <v>0</v>
      </c>
      <c r="BY140" s="101">
        <v>0</v>
      </c>
      <c r="BZ140" s="101">
        <v>0</v>
      </c>
      <c r="CA140" s="154">
        <v>0</v>
      </c>
      <c r="CB140" s="101">
        <v>0</v>
      </c>
      <c r="CC140" s="101">
        <v>0</v>
      </c>
      <c r="CD140" s="101">
        <v>0</v>
      </c>
      <c r="CE140" s="101">
        <v>0</v>
      </c>
      <c r="CF140" s="270">
        <v>41</v>
      </c>
      <c r="CG140" s="403">
        <f t="shared" si="36"/>
        <v>0</v>
      </c>
      <c r="CH140" s="403">
        <f t="shared" si="37"/>
        <v>0</v>
      </c>
      <c r="CI140" s="27">
        <f t="shared" si="38"/>
        <v>41</v>
      </c>
      <c r="CJ140" s="404"/>
      <c r="CM140" s="301"/>
    </row>
    <row r="141" spans="2:91" ht="20.100000000000001" customHeight="1" x14ac:dyDescent="0.25">
      <c r="B141" s="113" t="s">
        <v>189</v>
      </c>
      <c r="C141" s="143" t="s">
        <v>191</v>
      </c>
      <c r="D141" s="203">
        <v>0</v>
      </c>
      <c r="E141" s="204">
        <v>0</v>
      </c>
      <c r="F141" s="204">
        <v>0</v>
      </c>
      <c r="G141" s="204">
        <v>0</v>
      </c>
      <c r="H141" s="204">
        <v>0</v>
      </c>
      <c r="I141" s="204">
        <v>0</v>
      </c>
      <c r="J141" s="204">
        <v>0</v>
      </c>
      <c r="K141" s="204">
        <v>0</v>
      </c>
      <c r="L141" s="204">
        <v>0</v>
      </c>
      <c r="M141" s="204">
        <v>0</v>
      </c>
      <c r="N141" s="204">
        <v>0</v>
      </c>
      <c r="O141" s="204">
        <v>0</v>
      </c>
      <c r="P141" s="186">
        <v>0</v>
      </c>
      <c r="Q141" s="196">
        <v>0</v>
      </c>
      <c r="R141" s="196">
        <v>0</v>
      </c>
      <c r="S141" s="196">
        <v>0</v>
      </c>
      <c r="T141" s="196">
        <v>0</v>
      </c>
      <c r="U141" s="196">
        <v>0</v>
      </c>
      <c r="V141" s="196">
        <v>0</v>
      </c>
      <c r="W141" s="196">
        <v>0</v>
      </c>
      <c r="X141" s="196">
        <v>0</v>
      </c>
      <c r="Y141" s="196">
        <v>0</v>
      </c>
      <c r="Z141" s="207">
        <v>0</v>
      </c>
      <c r="AA141" s="207">
        <v>0</v>
      </c>
      <c r="AB141" s="207">
        <v>0</v>
      </c>
      <c r="AC141" s="186">
        <v>0</v>
      </c>
      <c r="AD141" s="197">
        <v>0</v>
      </c>
      <c r="AE141" s="197">
        <v>0</v>
      </c>
      <c r="AF141" s="197">
        <v>0</v>
      </c>
      <c r="AG141" s="197">
        <v>0</v>
      </c>
      <c r="AH141" s="197">
        <v>0</v>
      </c>
      <c r="AI141" s="197">
        <v>0</v>
      </c>
      <c r="AJ141" s="197">
        <v>0</v>
      </c>
      <c r="AK141" s="197">
        <v>0</v>
      </c>
      <c r="AL141" s="197">
        <v>0</v>
      </c>
      <c r="AM141" s="197">
        <v>0</v>
      </c>
      <c r="AN141" s="197">
        <v>0</v>
      </c>
      <c r="AO141" s="197">
        <v>0</v>
      </c>
      <c r="AP141" s="154">
        <v>0</v>
      </c>
      <c r="AQ141" s="101">
        <v>0</v>
      </c>
      <c r="AR141" s="101">
        <v>0</v>
      </c>
      <c r="AS141" s="101">
        <v>0</v>
      </c>
      <c r="AT141" s="101">
        <v>0</v>
      </c>
      <c r="AU141" s="101">
        <v>0</v>
      </c>
      <c r="AV141" s="101">
        <v>0</v>
      </c>
      <c r="AW141" s="101">
        <v>0</v>
      </c>
      <c r="AX141" s="101">
        <v>0</v>
      </c>
      <c r="AY141" s="101">
        <v>0</v>
      </c>
      <c r="AZ141" s="101">
        <v>0</v>
      </c>
      <c r="BA141" s="101">
        <v>0</v>
      </c>
      <c r="BB141" s="154">
        <v>0</v>
      </c>
      <c r="BC141" s="101">
        <v>0</v>
      </c>
      <c r="BD141" s="101">
        <v>0</v>
      </c>
      <c r="BE141" s="101">
        <v>0</v>
      </c>
      <c r="BF141" s="101">
        <v>0</v>
      </c>
      <c r="BG141" s="101">
        <v>0</v>
      </c>
      <c r="BH141" s="101">
        <v>0</v>
      </c>
      <c r="BI141" s="101">
        <v>0</v>
      </c>
      <c r="BJ141" s="101">
        <v>0</v>
      </c>
      <c r="BK141" s="101">
        <v>0</v>
      </c>
      <c r="BL141" s="101">
        <v>0</v>
      </c>
      <c r="BM141" s="101">
        <v>0</v>
      </c>
      <c r="BN141" s="495">
        <f t="shared" si="42"/>
        <v>0</v>
      </c>
      <c r="BO141" s="101">
        <v>0</v>
      </c>
      <c r="BP141" s="101">
        <v>0</v>
      </c>
      <c r="BQ141" s="101">
        <v>0</v>
      </c>
      <c r="BR141" s="101">
        <v>0</v>
      </c>
      <c r="BS141" s="101">
        <v>0</v>
      </c>
      <c r="BT141" s="101">
        <v>0</v>
      </c>
      <c r="BU141" s="101">
        <v>0</v>
      </c>
      <c r="BV141" s="101">
        <v>0</v>
      </c>
      <c r="BW141" s="101">
        <v>0</v>
      </c>
      <c r="BX141" s="101">
        <v>0</v>
      </c>
      <c r="BY141" s="101">
        <v>0</v>
      </c>
      <c r="BZ141" s="101">
        <v>0</v>
      </c>
      <c r="CA141" s="154">
        <v>0</v>
      </c>
      <c r="CB141" s="101">
        <v>0</v>
      </c>
      <c r="CC141" s="101">
        <v>0</v>
      </c>
      <c r="CD141" s="101">
        <v>0</v>
      </c>
      <c r="CE141" s="101">
        <v>0</v>
      </c>
      <c r="CF141" s="270">
        <v>29</v>
      </c>
      <c r="CG141" s="403">
        <f t="shared" si="36"/>
        <v>0</v>
      </c>
      <c r="CH141" s="403">
        <f t="shared" si="37"/>
        <v>0</v>
      </c>
      <c r="CI141" s="27">
        <f t="shared" si="38"/>
        <v>29</v>
      </c>
      <c r="CJ141" s="404"/>
      <c r="CM141" s="301"/>
    </row>
    <row r="142" spans="2:91" ht="20.100000000000001" customHeight="1" x14ac:dyDescent="0.25">
      <c r="B142" s="113" t="s">
        <v>192</v>
      </c>
      <c r="C142" s="143" t="s">
        <v>172</v>
      </c>
      <c r="D142" s="203">
        <v>0</v>
      </c>
      <c r="E142" s="204">
        <v>0</v>
      </c>
      <c r="F142" s="204">
        <v>0</v>
      </c>
      <c r="G142" s="204">
        <v>0</v>
      </c>
      <c r="H142" s="204">
        <v>0</v>
      </c>
      <c r="I142" s="204">
        <v>0</v>
      </c>
      <c r="J142" s="204">
        <v>0</v>
      </c>
      <c r="K142" s="204">
        <v>0</v>
      </c>
      <c r="L142" s="204">
        <v>0</v>
      </c>
      <c r="M142" s="204">
        <v>0</v>
      </c>
      <c r="N142" s="204">
        <v>0</v>
      </c>
      <c r="O142" s="204">
        <v>0</v>
      </c>
      <c r="P142" s="186">
        <v>0</v>
      </c>
      <c r="Q142" s="196">
        <v>0</v>
      </c>
      <c r="R142" s="196">
        <v>0</v>
      </c>
      <c r="S142" s="196">
        <v>0</v>
      </c>
      <c r="T142" s="196">
        <v>0</v>
      </c>
      <c r="U142" s="196">
        <v>0</v>
      </c>
      <c r="V142" s="196">
        <v>0</v>
      </c>
      <c r="W142" s="196">
        <v>0</v>
      </c>
      <c r="X142" s="196">
        <v>0</v>
      </c>
      <c r="Y142" s="196">
        <v>0</v>
      </c>
      <c r="Z142" s="207">
        <v>0</v>
      </c>
      <c r="AA142" s="207">
        <v>0</v>
      </c>
      <c r="AB142" s="207">
        <v>0</v>
      </c>
      <c r="AC142" s="186">
        <v>0</v>
      </c>
      <c r="AD142" s="197">
        <v>0</v>
      </c>
      <c r="AE142" s="197">
        <v>0</v>
      </c>
      <c r="AF142" s="197">
        <v>0</v>
      </c>
      <c r="AG142" s="197">
        <v>0</v>
      </c>
      <c r="AH142" s="197">
        <v>0</v>
      </c>
      <c r="AI142" s="197">
        <v>0</v>
      </c>
      <c r="AJ142" s="197">
        <v>0</v>
      </c>
      <c r="AK142" s="197">
        <v>0</v>
      </c>
      <c r="AL142" s="197">
        <v>0</v>
      </c>
      <c r="AM142" s="197">
        <v>0</v>
      </c>
      <c r="AN142" s="197">
        <v>0</v>
      </c>
      <c r="AO142" s="197">
        <v>0</v>
      </c>
      <c r="AP142" s="154">
        <v>0</v>
      </c>
      <c r="AQ142" s="101">
        <v>0</v>
      </c>
      <c r="AR142" s="101">
        <v>0</v>
      </c>
      <c r="AS142" s="101">
        <v>0</v>
      </c>
      <c r="AT142" s="101">
        <v>0</v>
      </c>
      <c r="AU142" s="101">
        <v>0</v>
      </c>
      <c r="AV142" s="101">
        <v>0</v>
      </c>
      <c r="AW142" s="101">
        <v>0</v>
      </c>
      <c r="AX142" s="101">
        <v>0</v>
      </c>
      <c r="AY142" s="101">
        <v>0</v>
      </c>
      <c r="AZ142" s="101">
        <v>0</v>
      </c>
      <c r="BA142" s="101">
        <v>0</v>
      </c>
      <c r="BB142" s="154">
        <v>0</v>
      </c>
      <c r="BC142" s="101">
        <v>0</v>
      </c>
      <c r="BD142" s="101">
        <v>0</v>
      </c>
      <c r="BE142" s="101">
        <v>0</v>
      </c>
      <c r="BF142" s="101">
        <v>0</v>
      </c>
      <c r="BG142" s="101">
        <v>0</v>
      </c>
      <c r="BH142" s="101">
        <v>0</v>
      </c>
      <c r="BI142" s="101">
        <v>0</v>
      </c>
      <c r="BJ142" s="101">
        <v>0</v>
      </c>
      <c r="BK142" s="101">
        <v>0</v>
      </c>
      <c r="BL142" s="101">
        <v>0</v>
      </c>
      <c r="BM142" s="101">
        <v>0</v>
      </c>
      <c r="BN142" s="495">
        <f t="shared" si="42"/>
        <v>0</v>
      </c>
      <c r="BO142" s="101">
        <v>0</v>
      </c>
      <c r="BP142" s="101">
        <v>0</v>
      </c>
      <c r="BQ142" s="101">
        <v>0</v>
      </c>
      <c r="BR142" s="101">
        <v>0</v>
      </c>
      <c r="BS142" s="101">
        <v>0</v>
      </c>
      <c r="BT142" s="101">
        <v>0</v>
      </c>
      <c r="BU142" s="101">
        <v>0</v>
      </c>
      <c r="BV142" s="101">
        <v>0</v>
      </c>
      <c r="BW142" s="101">
        <v>0</v>
      </c>
      <c r="BX142" s="101">
        <v>0</v>
      </c>
      <c r="BY142" s="101">
        <v>0</v>
      </c>
      <c r="BZ142" s="101">
        <v>0</v>
      </c>
      <c r="CA142" s="154">
        <v>0</v>
      </c>
      <c r="CB142" s="101">
        <v>0</v>
      </c>
      <c r="CC142" s="101">
        <v>0</v>
      </c>
      <c r="CD142" s="101">
        <v>0</v>
      </c>
      <c r="CE142" s="101">
        <v>0</v>
      </c>
      <c r="CF142" s="270">
        <v>1</v>
      </c>
      <c r="CG142" s="403">
        <f t="shared" si="36"/>
        <v>0</v>
      </c>
      <c r="CH142" s="403">
        <f t="shared" si="37"/>
        <v>0</v>
      </c>
      <c r="CI142" s="27">
        <f t="shared" si="38"/>
        <v>1</v>
      </c>
      <c r="CJ142" s="404"/>
      <c r="CM142" s="301"/>
    </row>
    <row r="143" spans="2:91" ht="20.100000000000001" customHeight="1" x14ac:dyDescent="0.25">
      <c r="B143" s="113" t="s">
        <v>150</v>
      </c>
      <c r="C143" s="143" t="s">
        <v>157</v>
      </c>
      <c r="D143" s="203">
        <v>0</v>
      </c>
      <c r="E143" s="204">
        <v>0</v>
      </c>
      <c r="F143" s="204">
        <v>0</v>
      </c>
      <c r="G143" s="204">
        <v>0</v>
      </c>
      <c r="H143" s="204">
        <v>0</v>
      </c>
      <c r="I143" s="204">
        <v>0</v>
      </c>
      <c r="J143" s="204">
        <v>0</v>
      </c>
      <c r="K143" s="204">
        <v>0</v>
      </c>
      <c r="L143" s="204">
        <v>0</v>
      </c>
      <c r="M143" s="204">
        <v>0</v>
      </c>
      <c r="N143" s="204">
        <v>0</v>
      </c>
      <c r="O143" s="204">
        <v>0</v>
      </c>
      <c r="P143" s="186">
        <v>0</v>
      </c>
      <c r="Q143" s="196">
        <v>0</v>
      </c>
      <c r="R143" s="196">
        <v>0</v>
      </c>
      <c r="S143" s="196">
        <v>0</v>
      </c>
      <c r="T143" s="196">
        <v>0</v>
      </c>
      <c r="U143" s="196">
        <v>0</v>
      </c>
      <c r="V143" s="196">
        <v>0</v>
      </c>
      <c r="W143" s="196">
        <v>0</v>
      </c>
      <c r="X143" s="196">
        <v>0</v>
      </c>
      <c r="Y143" s="196">
        <v>0</v>
      </c>
      <c r="Z143" s="207">
        <v>0</v>
      </c>
      <c r="AA143" s="207">
        <v>0</v>
      </c>
      <c r="AB143" s="207">
        <v>0</v>
      </c>
      <c r="AC143" s="186">
        <v>0</v>
      </c>
      <c r="AD143" s="197">
        <v>0</v>
      </c>
      <c r="AE143" s="197">
        <v>0</v>
      </c>
      <c r="AF143" s="197">
        <v>0</v>
      </c>
      <c r="AG143" s="197">
        <v>0</v>
      </c>
      <c r="AH143" s="197">
        <v>0</v>
      </c>
      <c r="AI143" s="197">
        <v>0</v>
      </c>
      <c r="AJ143" s="197">
        <v>0</v>
      </c>
      <c r="AK143" s="197">
        <v>0</v>
      </c>
      <c r="AL143" s="197">
        <v>0</v>
      </c>
      <c r="AM143" s="197">
        <v>0</v>
      </c>
      <c r="AN143" s="197">
        <v>0</v>
      </c>
      <c r="AO143" s="197">
        <v>0</v>
      </c>
      <c r="AP143" s="154">
        <v>0</v>
      </c>
      <c r="AQ143" s="101">
        <v>0</v>
      </c>
      <c r="AR143" s="101">
        <v>0</v>
      </c>
      <c r="AS143" s="101">
        <v>0</v>
      </c>
      <c r="AT143" s="101">
        <v>0</v>
      </c>
      <c r="AU143" s="101">
        <v>0</v>
      </c>
      <c r="AV143" s="101">
        <v>0</v>
      </c>
      <c r="AW143" s="101">
        <v>0</v>
      </c>
      <c r="AX143" s="101">
        <v>0</v>
      </c>
      <c r="AY143" s="101">
        <v>0</v>
      </c>
      <c r="AZ143" s="101">
        <v>0</v>
      </c>
      <c r="BA143" s="101">
        <v>0</v>
      </c>
      <c r="BB143" s="154">
        <v>0</v>
      </c>
      <c r="BC143" s="101">
        <v>0</v>
      </c>
      <c r="BD143" s="101">
        <v>0</v>
      </c>
      <c r="BE143" s="101">
        <v>0</v>
      </c>
      <c r="BF143" s="101">
        <v>0</v>
      </c>
      <c r="BG143" s="101">
        <v>0</v>
      </c>
      <c r="BH143" s="101">
        <v>0</v>
      </c>
      <c r="BI143" s="101">
        <v>0</v>
      </c>
      <c r="BJ143" s="101">
        <v>0</v>
      </c>
      <c r="BK143" s="101">
        <v>0</v>
      </c>
      <c r="BL143" s="101">
        <v>0</v>
      </c>
      <c r="BM143" s="101">
        <v>0</v>
      </c>
      <c r="BN143" s="495">
        <f>SUM(BB143:BM143)</f>
        <v>0</v>
      </c>
      <c r="BO143" s="101">
        <v>0</v>
      </c>
      <c r="BP143" s="101">
        <v>0</v>
      </c>
      <c r="BQ143" s="101">
        <v>0</v>
      </c>
      <c r="BR143" s="101">
        <v>0</v>
      </c>
      <c r="BS143" s="101">
        <v>0</v>
      </c>
      <c r="BT143" s="101">
        <v>0</v>
      </c>
      <c r="BU143" s="101">
        <v>0</v>
      </c>
      <c r="BV143" s="101">
        <v>0</v>
      </c>
      <c r="BW143" s="101">
        <v>0</v>
      </c>
      <c r="BX143" s="101">
        <v>0</v>
      </c>
      <c r="BY143" s="101">
        <v>0</v>
      </c>
      <c r="BZ143" s="101">
        <v>20</v>
      </c>
      <c r="CA143" s="154">
        <v>8</v>
      </c>
      <c r="CB143" s="101">
        <v>2</v>
      </c>
      <c r="CC143" s="101">
        <v>8</v>
      </c>
      <c r="CD143" s="101">
        <v>4</v>
      </c>
      <c r="CE143" s="101">
        <v>3</v>
      </c>
      <c r="CF143" s="270">
        <v>6</v>
      </c>
      <c r="CG143" s="403">
        <f t="shared" si="36"/>
        <v>0</v>
      </c>
      <c r="CH143" s="403">
        <f t="shared" si="37"/>
        <v>0</v>
      </c>
      <c r="CI143" s="27">
        <f t="shared" si="38"/>
        <v>31</v>
      </c>
      <c r="CJ143" s="404"/>
      <c r="CM143" s="301"/>
    </row>
    <row r="144" spans="2:91" ht="20.100000000000001" customHeight="1" thickBot="1" x14ac:dyDescent="0.3">
      <c r="B144" s="113" t="s">
        <v>153</v>
      </c>
      <c r="C144" s="143" t="s">
        <v>158</v>
      </c>
      <c r="D144" s="203">
        <v>0</v>
      </c>
      <c r="E144" s="204">
        <v>0</v>
      </c>
      <c r="F144" s="204">
        <v>0</v>
      </c>
      <c r="G144" s="204">
        <v>0</v>
      </c>
      <c r="H144" s="204">
        <v>0</v>
      </c>
      <c r="I144" s="204">
        <v>0</v>
      </c>
      <c r="J144" s="204">
        <v>0</v>
      </c>
      <c r="K144" s="204">
        <v>0</v>
      </c>
      <c r="L144" s="204">
        <v>0</v>
      </c>
      <c r="M144" s="204">
        <v>0</v>
      </c>
      <c r="N144" s="204">
        <v>0</v>
      </c>
      <c r="O144" s="204">
        <v>0</v>
      </c>
      <c r="P144" s="201">
        <v>0</v>
      </c>
      <c r="Q144" s="196">
        <v>0</v>
      </c>
      <c r="R144" s="196">
        <v>0</v>
      </c>
      <c r="S144" s="196">
        <v>0</v>
      </c>
      <c r="T144" s="196">
        <v>0</v>
      </c>
      <c r="U144" s="196">
        <v>0</v>
      </c>
      <c r="V144" s="196">
        <v>0</v>
      </c>
      <c r="W144" s="196">
        <v>0</v>
      </c>
      <c r="X144" s="196">
        <v>0</v>
      </c>
      <c r="Y144" s="196">
        <v>0</v>
      </c>
      <c r="Z144" s="207">
        <v>0</v>
      </c>
      <c r="AA144" s="207">
        <v>0</v>
      </c>
      <c r="AB144" s="207">
        <v>0</v>
      </c>
      <c r="AC144" s="201">
        <v>0</v>
      </c>
      <c r="AD144" s="197">
        <v>0</v>
      </c>
      <c r="AE144" s="197">
        <v>0</v>
      </c>
      <c r="AF144" s="197">
        <v>0</v>
      </c>
      <c r="AG144" s="197">
        <v>0</v>
      </c>
      <c r="AH144" s="197">
        <v>0</v>
      </c>
      <c r="AI144" s="197">
        <v>0</v>
      </c>
      <c r="AJ144" s="197">
        <v>0</v>
      </c>
      <c r="AK144" s="197">
        <v>0</v>
      </c>
      <c r="AL144" s="197">
        <v>0</v>
      </c>
      <c r="AM144" s="197">
        <v>0</v>
      </c>
      <c r="AN144" s="197">
        <v>0</v>
      </c>
      <c r="AO144" s="197">
        <v>0</v>
      </c>
      <c r="AP144" s="154">
        <v>0</v>
      </c>
      <c r="AQ144" s="101">
        <v>0</v>
      </c>
      <c r="AR144" s="101">
        <v>0</v>
      </c>
      <c r="AS144" s="101">
        <v>0</v>
      </c>
      <c r="AT144" s="101">
        <v>0</v>
      </c>
      <c r="AU144" s="101">
        <v>0</v>
      </c>
      <c r="AV144" s="101">
        <v>0</v>
      </c>
      <c r="AW144" s="101">
        <v>0</v>
      </c>
      <c r="AX144" s="101">
        <v>0</v>
      </c>
      <c r="AY144" s="101">
        <v>0</v>
      </c>
      <c r="AZ144" s="101">
        <v>0</v>
      </c>
      <c r="BA144" s="101">
        <v>0</v>
      </c>
      <c r="BB144" s="154">
        <v>0</v>
      </c>
      <c r="BC144" s="101">
        <v>0</v>
      </c>
      <c r="BD144" s="101">
        <v>0</v>
      </c>
      <c r="BE144" s="101">
        <v>0</v>
      </c>
      <c r="BF144" s="101">
        <v>0</v>
      </c>
      <c r="BG144" s="101">
        <v>0</v>
      </c>
      <c r="BH144" s="101">
        <v>0</v>
      </c>
      <c r="BI144" s="101">
        <v>0</v>
      </c>
      <c r="BJ144" s="101">
        <v>0</v>
      </c>
      <c r="BK144" s="101">
        <v>0</v>
      </c>
      <c r="BL144" s="101">
        <v>0</v>
      </c>
      <c r="BM144" s="101">
        <v>0</v>
      </c>
      <c r="BN144" s="495">
        <f>SUM(BB144:BM144)</f>
        <v>0</v>
      </c>
      <c r="BO144" s="101">
        <v>0</v>
      </c>
      <c r="BP144" s="101">
        <v>0</v>
      </c>
      <c r="BQ144" s="101">
        <v>0</v>
      </c>
      <c r="BR144" s="101">
        <v>0</v>
      </c>
      <c r="BS144" s="101">
        <v>0</v>
      </c>
      <c r="BT144" s="101">
        <v>0</v>
      </c>
      <c r="BU144" s="101">
        <v>0</v>
      </c>
      <c r="BV144" s="101">
        <v>0</v>
      </c>
      <c r="BW144" s="273">
        <v>0</v>
      </c>
      <c r="BX144" s="101">
        <v>0</v>
      </c>
      <c r="BY144" s="101">
        <v>0</v>
      </c>
      <c r="BZ144" s="101">
        <v>10</v>
      </c>
      <c r="CA144" s="154">
        <v>14</v>
      </c>
      <c r="CB144" s="101">
        <v>14</v>
      </c>
      <c r="CC144" s="101">
        <v>15</v>
      </c>
      <c r="CD144" s="101">
        <v>140</v>
      </c>
      <c r="CE144" s="273">
        <v>19</v>
      </c>
      <c r="CF144" s="274">
        <v>24</v>
      </c>
      <c r="CG144" s="514">
        <f t="shared" si="36"/>
        <v>0</v>
      </c>
      <c r="CH144" s="403">
        <f t="shared" si="37"/>
        <v>0</v>
      </c>
      <c r="CI144" s="27">
        <f t="shared" si="38"/>
        <v>226</v>
      </c>
      <c r="CJ144" s="404"/>
      <c r="CM144" s="301"/>
    </row>
    <row r="145" spans="1:111" ht="20.25" customHeight="1" thickBot="1" x14ac:dyDescent="0.35">
      <c r="B145" s="380" t="s">
        <v>73</v>
      </c>
      <c r="C145" s="310"/>
      <c r="D145" s="209">
        <v>0</v>
      </c>
      <c r="E145" s="210">
        <v>0</v>
      </c>
      <c r="F145" s="210">
        <v>0</v>
      </c>
      <c r="G145" s="210">
        <v>0</v>
      </c>
      <c r="H145" s="210">
        <v>0</v>
      </c>
      <c r="I145" s="210">
        <v>0</v>
      </c>
      <c r="J145" s="210">
        <v>0</v>
      </c>
      <c r="K145" s="210">
        <v>0</v>
      </c>
      <c r="L145" s="210">
        <v>0</v>
      </c>
      <c r="M145" s="210">
        <v>0</v>
      </c>
      <c r="N145" s="210">
        <v>0</v>
      </c>
      <c r="O145" s="210">
        <v>0</v>
      </c>
      <c r="P145" s="201">
        <v>0</v>
      </c>
      <c r="Q145" s="210">
        <v>0</v>
      </c>
      <c r="R145" s="210">
        <v>0</v>
      </c>
      <c r="S145" s="210">
        <v>0</v>
      </c>
      <c r="T145" s="210">
        <v>0</v>
      </c>
      <c r="U145" s="210">
        <v>0</v>
      </c>
      <c r="V145" s="210">
        <v>0</v>
      </c>
      <c r="W145" s="210">
        <v>0</v>
      </c>
      <c r="X145" s="210">
        <v>0</v>
      </c>
      <c r="Y145" s="210">
        <v>0</v>
      </c>
      <c r="Z145" s="210">
        <v>0</v>
      </c>
      <c r="AA145" s="210">
        <v>0</v>
      </c>
      <c r="AB145" s="185">
        <v>2</v>
      </c>
      <c r="AC145" s="187">
        <v>2</v>
      </c>
      <c r="AD145" s="210">
        <v>0</v>
      </c>
      <c r="AE145" s="210">
        <v>3</v>
      </c>
      <c r="AF145" s="210">
        <v>0</v>
      </c>
      <c r="AG145" s="210">
        <v>0</v>
      </c>
      <c r="AH145" s="210">
        <v>0</v>
      </c>
      <c r="AI145" s="210">
        <v>0</v>
      </c>
      <c r="AJ145" s="210">
        <v>0</v>
      </c>
      <c r="AK145" s="210">
        <v>0</v>
      </c>
      <c r="AL145" s="210">
        <v>0</v>
      </c>
      <c r="AM145" s="210">
        <v>0</v>
      </c>
      <c r="AN145" s="210">
        <v>0</v>
      </c>
      <c r="AO145" s="210">
        <v>0</v>
      </c>
      <c r="AP145" s="211">
        <v>0</v>
      </c>
      <c r="AQ145" s="210">
        <v>0</v>
      </c>
      <c r="AR145" s="210">
        <v>0</v>
      </c>
      <c r="AS145" s="210">
        <v>0</v>
      </c>
      <c r="AT145" s="210">
        <v>0</v>
      </c>
      <c r="AU145" s="210">
        <v>0</v>
      </c>
      <c r="AV145" s="210">
        <v>0</v>
      </c>
      <c r="AW145" s="210">
        <v>0</v>
      </c>
      <c r="AX145" s="210">
        <v>0</v>
      </c>
      <c r="AY145" s="210">
        <v>0</v>
      </c>
      <c r="AZ145" s="210">
        <v>0</v>
      </c>
      <c r="BA145" s="210">
        <v>0</v>
      </c>
      <c r="BB145" s="211">
        <v>0</v>
      </c>
      <c r="BC145" s="210">
        <v>0</v>
      </c>
      <c r="BD145" s="210">
        <v>0</v>
      </c>
      <c r="BE145" s="210">
        <v>0</v>
      </c>
      <c r="BF145" s="210">
        <v>0</v>
      </c>
      <c r="BG145" s="210">
        <v>0</v>
      </c>
      <c r="BH145" s="210">
        <v>0</v>
      </c>
      <c r="BI145" s="210">
        <v>0</v>
      </c>
      <c r="BJ145" s="210">
        <v>0</v>
      </c>
      <c r="BK145" s="210">
        <v>0</v>
      </c>
      <c r="BL145" s="210">
        <v>0</v>
      </c>
      <c r="BM145" s="210">
        <v>0</v>
      </c>
      <c r="BN145" s="400">
        <f t="shared" ref="BN145:BN148" si="43">SUM(BB145:BM145)</f>
        <v>0</v>
      </c>
      <c r="BO145" s="210">
        <v>0</v>
      </c>
      <c r="BP145" s="210">
        <v>0</v>
      </c>
      <c r="BQ145" s="210">
        <v>0</v>
      </c>
      <c r="BR145" s="210">
        <v>0</v>
      </c>
      <c r="BS145" s="210">
        <v>0</v>
      </c>
      <c r="BT145" s="210">
        <v>0</v>
      </c>
      <c r="BU145" s="210">
        <v>0</v>
      </c>
      <c r="BV145" s="210">
        <v>0</v>
      </c>
      <c r="BW145" s="210">
        <v>0</v>
      </c>
      <c r="BX145" s="210">
        <v>0</v>
      </c>
      <c r="BY145" s="210">
        <v>0</v>
      </c>
      <c r="BZ145" s="210">
        <v>0</v>
      </c>
      <c r="CA145" s="211">
        <v>0</v>
      </c>
      <c r="CB145" s="210">
        <v>0</v>
      </c>
      <c r="CC145" s="210">
        <v>0</v>
      </c>
      <c r="CD145" s="210">
        <v>0</v>
      </c>
      <c r="CE145" s="210">
        <v>0</v>
      </c>
      <c r="CF145" s="406">
        <v>0</v>
      </c>
      <c r="CG145" s="210">
        <f t="shared" si="36"/>
        <v>0</v>
      </c>
      <c r="CH145" s="493">
        <f t="shared" si="37"/>
        <v>0</v>
      </c>
      <c r="CI145" s="412">
        <f t="shared" si="38"/>
        <v>0</v>
      </c>
      <c r="CJ145" s="407"/>
      <c r="CM145" s="301"/>
    </row>
    <row r="146" spans="1:111" ht="20.100000000000001" customHeight="1" thickBot="1" x14ac:dyDescent="0.3">
      <c r="B146" s="212" t="s">
        <v>15</v>
      </c>
      <c r="C146" s="311" t="s">
        <v>16</v>
      </c>
      <c r="D146" s="213">
        <v>0</v>
      </c>
      <c r="E146" s="196">
        <v>0</v>
      </c>
      <c r="F146" s="196">
        <v>0</v>
      </c>
      <c r="G146" s="196">
        <v>0</v>
      </c>
      <c r="H146" s="196">
        <v>0</v>
      </c>
      <c r="I146" s="196">
        <v>0</v>
      </c>
      <c r="J146" s="196">
        <v>0</v>
      </c>
      <c r="K146" s="196">
        <v>0</v>
      </c>
      <c r="L146" s="196">
        <v>0</v>
      </c>
      <c r="M146" s="196">
        <v>0</v>
      </c>
      <c r="N146" s="196">
        <v>0</v>
      </c>
      <c r="O146" s="214">
        <v>0</v>
      </c>
      <c r="P146" s="201">
        <v>0</v>
      </c>
      <c r="Q146" s="215">
        <v>0</v>
      </c>
      <c r="R146" s="215">
        <v>0</v>
      </c>
      <c r="S146" s="215">
        <v>0</v>
      </c>
      <c r="T146" s="215">
        <v>0</v>
      </c>
      <c r="U146" s="215">
        <v>0</v>
      </c>
      <c r="V146" s="215">
        <v>0</v>
      </c>
      <c r="W146" s="215">
        <v>0</v>
      </c>
      <c r="X146" s="215">
        <v>0</v>
      </c>
      <c r="Y146" s="215">
        <v>0</v>
      </c>
      <c r="Z146" s="215">
        <v>0</v>
      </c>
      <c r="AA146" s="215">
        <v>0</v>
      </c>
      <c r="AB146" s="215">
        <v>2</v>
      </c>
      <c r="AC146" s="187">
        <v>2</v>
      </c>
      <c r="AD146" s="197">
        <v>0</v>
      </c>
      <c r="AE146" s="197">
        <v>3</v>
      </c>
      <c r="AF146" s="197">
        <v>0</v>
      </c>
      <c r="AG146" s="197">
        <v>0</v>
      </c>
      <c r="AH146" s="197">
        <v>0</v>
      </c>
      <c r="AI146" s="197">
        <v>0</v>
      </c>
      <c r="AJ146" s="197">
        <v>0</v>
      </c>
      <c r="AK146" s="197">
        <v>0</v>
      </c>
      <c r="AL146" s="197">
        <v>0</v>
      </c>
      <c r="AM146" s="197">
        <v>0</v>
      </c>
      <c r="AN146" s="197">
        <v>0</v>
      </c>
      <c r="AO146" s="197">
        <v>0</v>
      </c>
      <c r="AP146" s="154">
        <v>0</v>
      </c>
      <c r="AQ146" s="101">
        <v>0</v>
      </c>
      <c r="AR146" s="101">
        <v>0</v>
      </c>
      <c r="AS146" s="101">
        <v>0</v>
      </c>
      <c r="AT146" s="101">
        <v>0</v>
      </c>
      <c r="AU146" s="101">
        <v>0</v>
      </c>
      <c r="AV146" s="101">
        <v>0</v>
      </c>
      <c r="AW146" s="101">
        <v>0</v>
      </c>
      <c r="AX146" s="101">
        <v>0</v>
      </c>
      <c r="AY146" s="101">
        <v>0</v>
      </c>
      <c r="AZ146" s="101">
        <v>0</v>
      </c>
      <c r="BA146" s="101">
        <v>0</v>
      </c>
      <c r="BB146" s="154">
        <v>0</v>
      </c>
      <c r="BC146" s="101">
        <v>0</v>
      </c>
      <c r="BD146" s="101">
        <v>0</v>
      </c>
      <c r="BE146" s="101">
        <v>0</v>
      </c>
      <c r="BF146" s="101">
        <v>0</v>
      </c>
      <c r="BG146" s="101">
        <v>0</v>
      </c>
      <c r="BH146" s="101">
        <v>0</v>
      </c>
      <c r="BI146" s="101">
        <v>0</v>
      </c>
      <c r="BJ146" s="101">
        <v>0</v>
      </c>
      <c r="BK146" s="101">
        <v>0</v>
      </c>
      <c r="BL146" s="101">
        <v>0</v>
      </c>
      <c r="BM146" s="101">
        <v>0</v>
      </c>
      <c r="BN146" s="400">
        <f t="shared" si="43"/>
        <v>0</v>
      </c>
      <c r="BO146" s="101">
        <v>0</v>
      </c>
      <c r="BP146" s="101">
        <v>0</v>
      </c>
      <c r="BQ146" s="101">
        <v>0</v>
      </c>
      <c r="BR146" s="101">
        <v>0</v>
      </c>
      <c r="BS146" s="101">
        <v>0</v>
      </c>
      <c r="BT146" s="101">
        <v>0</v>
      </c>
      <c r="BU146" s="101">
        <v>0</v>
      </c>
      <c r="BV146" s="101">
        <v>0</v>
      </c>
      <c r="BW146" s="101">
        <v>0</v>
      </c>
      <c r="BX146" s="101">
        <v>0</v>
      </c>
      <c r="BY146" s="101">
        <v>0</v>
      </c>
      <c r="BZ146" s="101">
        <v>0</v>
      </c>
      <c r="CA146" s="154">
        <v>0</v>
      </c>
      <c r="CB146" s="101">
        <v>0</v>
      </c>
      <c r="CC146" s="101">
        <v>0</v>
      </c>
      <c r="CD146" s="101">
        <v>0</v>
      </c>
      <c r="CE146" s="273">
        <v>0</v>
      </c>
      <c r="CF146" s="274">
        <v>0</v>
      </c>
      <c r="CG146" s="210">
        <f t="shared" si="36"/>
        <v>0</v>
      </c>
      <c r="CH146" s="493">
        <f t="shared" si="37"/>
        <v>0</v>
      </c>
      <c r="CI146" s="412">
        <f t="shared" si="38"/>
        <v>0</v>
      </c>
      <c r="CJ146" s="407"/>
      <c r="CM146" s="301"/>
    </row>
    <row r="147" spans="1:111" s="39" customFormat="1" ht="20.100000000000001" customHeight="1" thickBot="1" x14ac:dyDescent="0.35">
      <c r="A147" s="10"/>
      <c r="B147" s="374" t="s">
        <v>74</v>
      </c>
      <c r="C147" s="381"/>
      <c r="D147" s="209">
        <v>28</v>
      </c>
      <c r="E147" s="216">
        <v>18</v>
      </c>
      <c r="F147" s="216">
        <v>22</v>
      </c>
      <c r="G147" s="216">
        <v>14</v>
      </c>
      <c r="H147" s="216">
        <v>27</v>
      </c>
      <c r="I147" s="216">
        <v>13</v>
      </c>
      <c r="J147" s="216">
        <v>9</v>
      </c>
      <c r="K147" s="216">
        <v>7</v>
      </c>
      <c r="L147" s="216">
        <v>6</v>
      </c>
      <c r="M147" s="216">
        <v>1</v>
      </c>
      <c r="N147" s="216">
        <v>8</v>
      </c>
      <c r="O147" s="216">
        <v>16</v>
      </c>
      <c r="P147" s="201">
        <v>169</v>
      </c>
      <c r="Q147" s="185">
        <v>3</v>
      </c>
      <c r="R147" s="185">
        <v>6</v>
      </c>
      <c r="S147" s="185">
        <v>20</v>
      </c>
      <c r="T147" s="185">
        <v>30</v>
      </c>
      <c r="U147" s="185">
        <v>19</v>
      </c>
      <c r="V147" s="185">
        <v>4</v>
      </c>
      <c r="W147" s="185">
        <v>5</v>
      </c>
      <c r="X147" s="185">
        <v>0</v>
      </c>
      <c r="Y147" s="185">
        <v>3</v>
      </c>
      <c r="Z147" s="185">
        <v>3</v>
      </c>
      <c r="AA147" s="185">
        <v>6</v>
      </c>
      <c r="AB147" s="185">
        <v>4</v>
      </c>
      <c r="AC147" s="187">
        <v>103</v>
      </c>
      <c r="AD147" s="210">
        <v>5</v>
      </c>
      <c r="AE147" s="210">
        <v>7</v>
      </c>
      <c r="AF147" s="210">
        <v>3</v>
      </c>
      <c r="AG147" s="210">
        <v>5</v>
      </c>
      <c r="AH147" s="210">
        <v>11</v>
      </c>
      <c r="AI147" s="210">
        <v>1</v>
      </c>
      <c r="AJ147" s="210">
        <v>5</v>
      </c>
      <c r="AK147" s="210">
        <v>1</v>
      </c>
      <c r="AL147" s="210">
        <v>0</v>
      </c>
      <c r="AM147" s="210">
        <v>0</v>
      </c>
      <c r="AN147" s="210">
        <v>1</v>
      </c>
      <c r="AO147" s="210">
        <v>1</v>
      </c>
      <c r="AP147" s="211">
        <v>0</v>
      </c>
      <c r="AQ147" s="210">
        <v>0</v>
      </c>
      <c r="AR147" s="210">
        <v>0</v>
      </c>
      <c r="AS147" s="210">
        <v>0</v>
      </c>
      <c r="AT147" s="210">
        <v>0</v>
      </c>
      <c r="AU147" s="210">
        <v>1</v>
      </c>
      <c r="AV147" s="210">
        <v>1</v>
      </c>
      <c r="AW147" s="210">
        <v>0</v>
      </c>
      <c r="AX147" s="210">
        <v>1</v>
      </c>
      <c r="AY147" s="210">
        <v>1</v>
      </c>
      <c r="AZ147" s="210">
        <v>1</v>
      </c>
      <c r="BA147" s="210">
        <v>0</v>
      </c>
      <c r="BB147" s="211">
        <v>0</v>
      </c>
      <c r="BC147" s="210">
        <v>0</v>
      </c>
      <c r="BD147" s="210">
        <v>0</v>
      </c>
      <c r="BE147" s="210">
        <v>3</v>
      </c>
      <c r="BF147" s="210">
        <v>0</v>
      </c>
      <c r="BG147" s="210">
        <v>0</v>
      </c>
      <c r="BH147" s="210">
        <v>2</v>
      </c>
      <c r="BI147" s="210">
        <v>0</v>
      </c>
      <c r="BJ147" s="210">
        <v>0</v>
      </c>
      <c r="BK147" s="210">
        <v>0</v>
      </c>
      <c r="BL147" s="210">
        <v>0</v>
      </c>
      <c r="BM147" s="210">
        <v>2</v>
      </c>
      <c r="BN147" s="400">
        <f t="shared" si="43"/>
        <v>7</v>
      </c>
      <c r="BO147" s="210">
        <v>0</v>
      </c>
      <c r="BP147" s="210">
        <v>0</v>
      </c>
      <c r="BQ147" s="210">
        <v>0</v>
      </c>
      <c r="BR147" s="210">
        <v>0</v>
      </c>
      <c r="BS147" s="210">
        <v>1</v>
      </c>
      <c r="BT147" s="210">
        <v>0</v>
      </c>
      <c r="BU147" s="210">
        <v>0</v>
      </c>
      <c r="BV147" s="210">
        <v>0</v>
      </c>
      <c r="BW147" s="210">
        <v>0</v>
      </c>
      <c r="BX147" s="210">
        <v>0</v>
      </c>
      <c r="BY147" s="210">
        <v>0</v>
      </c>
      <c r="BZ147" s="210">
        <v>0</v>
      </c>
      <c r="CA147" s="211">
        <v>0</v>
      </c>
      <c r="CB147" s="210">
        <v>0</v>
      </c>
      <c r="CC147" s="210">
        <v>0</v>
      </c>
      <c r="CD147" s="210">
        <v>1</v>
      </c>
      <c r="CE147" s="210">
        <v>0</v>
      </c>
      <c r="CF147" s="406">
        <v>0</v>
      </c>
      <c r="CG147" s="210">
        <f t="shared" si="36"/>
        <v>3</v>
      </c>
      <c r="CH147" s="493">
        <f t="shared" si="37"/>
        <v>1</v>
      </c>
      <c r="CI147" s="412">
        <f t="shared" si="38"/>
        <v>1</v>
      </c>
      <c r="CJ147" s="519">
        <f t="shared" ref="CJ147:CJ148" si="44">((CI147/CH147)-1)*100</f>
        <v>0</v>
      </c>
      <c r="CK147" s="260"/>
      <c r="CL147" s="260"/>
      <c r="CM147" s="301"/>
      <c r="CN147" s="260"/>
      <c r="CO147" s="260"/>
      <c r="CP147" s="228"/>
      <c r="CQ147" s="242"/>
      <c r="CR147" s="242"/>
      <c r="CS147" s="228"/>
      <c r="CT147" s="228"/>
      <c r="CU147" s="228"/>
      <c r="CV147" s="228"/>
      <c r="CW147" s="228"/>
      <c r="CX147" s="228"/>
      <c r="CY147" s="228"/>
      <c r="CZ147" s="228"/>
      <c r="DA147" s="228"/>
      <c r="DB147" s="228"/>
      <c r="DC147" s="228"/>
      <c r="DD147" s="228"/>
      <c r="DE147" s="228"/>
      <c r="DF147" s="228"/>
      <c r="DG147" s="228"/>
    </row>
    <row r="148" spans="1:111" ht="20.100000000000001" customHeight="1" thickBot="1" x14ac:dyDescent="0.3">
      <c r="B148" s="189" t="s">
        <v>15</v>
      </c>
      <c r="C148" s="309" t="s">
        <v>16</v>
      </c>
      <c r="D148" s="213">
        <v>28</v>
      </c>
      <c r="E148" s="214">
        <v>18</v>
      </c>
      <c r="F148" s="214">
        <v>22</v>
      </c>
      <c r="G148" s="214">
        <v>14</v>
      </c>
      <c r="H148" s="214">
        <v>27</v>
      </c>
      <c r="I148" s="214">
        <v>13</v>
      </c>
      <c r="J148" s="214">
        <v>9</v>
      </c>
      <c r="K148" s="214">
        <v>7</v>
      </c>
      <c r="L148" s="214">
        <v>6</v>
      </c>
      <c r="M148" s="214">
        <v>1</v>
      </c>
      <c r="N148" s="214">
        <v>8</v>
      </c>
      <c r="O148" s="214">
        <v>16</v>
      </c>
      <c r="P148" s="201">
        <v>169</v>
      </c>
      <c r="Q148" s="215">
        <v>3</v>
      </c>
      <c r="R148" s="215">
        <v>6</v>
      </c>
      <c r="S148" s="215">
        <v>20</v>
      </c>
      <c r="T148" s="215">
        <v>30</v>
      </c>
      <c r="U148" s="215">
        <v>19</v>
      </c>
      <c r="V148" s="215">
        <v>4</v>
      </c>
      <c r="W148" s="215">
        <v>5</v>
      </c>
      <c r="X148" s="215">
        <v>0</v>
      </c>
      <c r="Y148" s="215">
        <v>3</v>
      </c>
      <c r="Z148" s="215">
        <v>3</v>
      </c>
      <c r="AA148" s="215">
        <v>6</v>
      </c>
      <c r="AB148" s="215">
        <v>4</v>
      </c>
      <c r="AC148" s="187">
        <v>103</v>
      </c>
      <c r="AD148" s="217">
        <v>5</v>
      </c>
      <c r="AE148" s="217">
        <v>7</v>
      </c>
      <c r="AF148" s="217">
        <v>3</v>
      </c>
      <c r="AG148" s="217">
        <v>5</v>
      </c>
      <c r="AH148" s="217">
        <v>11</v>
      </c>
      <c r="AI148" s="217">
        <v>1</v>
      </c>
      <c r="AJ148" s="217">
        <v>5</v>
      </c>
      <c r="AK148" s="217">
        <v>1</v>
      </c>
      <c r="AL148" s="217">
        <v>0</v>
      </c>
      <c r="AM148" s="217">
        <v>0</v>
      </c>
      <c r="AN148" s="217">
        <v>1</v>
      </c>
      <c r="AO148" s="217">
        <v>1</v>
      </c>
      <c r="AP148" s="272">
        <v>0</v>
      </c>
      <c r="AQ148" s="273">
        <v>0</v>
      </c>
      <c r="AR148" s="273">
        <v>0</v>
      </c>
      <c r="AS148" s="273">
        <v>0</v>
      </c>
      <c r="AT148" s="273">
        <v>0</v>
      </c>
      <c r="AU148" s="273">
        <v>1</v>
      </c>
      <c r="AV148" s="273">
        <v>1</v>
      </c>
      <c r="AW148" s="273">
        <v>0</v>
      </c>
      <c r="AX148" s="273">
        <v>1</v>
      </c>
      <c r="AY148" s="273">
        <v>1</v>
      </c>
      <c r="AZ148" s="273">
        <v>1</v>
      </c>
      <c r="BA148" s="273">
        <v>0</v>
      </c>
      <c r="BB148" s="125">
        <v>0</v>
      </c>
      <c r="BC148" s="273">
        <v>0</v>
      </c>
      <c r="BD148" s="273">
        <v>0</v>
      </c>
      <c r="BE148" s="273">
        <v>3</v>
      </c>
      <c r="BF148" s="273">
        <v>0</v>
      </c>
      <c r="BG148" s="273">
        <v>0</v>
      </c>
      <c r="BH148" s="273">
        <v>2</v>
      </c>
      <c r="BI148" s="273">
        <v>0</v>
      </c>
      <c r="BJ148" s="273">
        <v>0</v>
      </c>
      <c r="BK148" s="273">
        <v>0</v>
      </c>
      <c r="BL148" s="273">
        <v>0</v>
      </c>
      <c r="BM148" s="273">
        <v>2</v>
      </c>
      <c r="BN148" s="400">
        <f t="shared" si="43"/>
        <v>7</v>
      </c>
      <c r="BO148" s="273">
        <v>0</v>
      </c>
      <c r="BP148" s="273">
        <v>0</v>
      </c>
      <c r="BQ148" s="273">
        <v>0</v>
      </c>
      <c r="BR148" s="273">
        <v>0</v>
      </c>
      <c r="BS148" s="273">
        <v>1</v>
      </c>
      <c r="BT148" s="273">
        <v>0</v>
      </c>
      <c r="BU148" s="273">
        <v>0</v>
      </c>
      <c r="BV148" s="273">
        <v>0</v>
      </c>
      <c r="BW148" s="273">
        <v>0</v>
      </c>
      <c r="BX148" s="273">
        <v>0</v>
      </c>
      <c r="BY148" s="273">
        <v>0</v>
      </c>
      <c r="BZ148" s="273">
        <v>0</v>
      </c>
      <c r="CA148" s="272">
        <v>0</v>
      </c>
      <c r="CB148" s="273">
        <v>0</v>
      </c>
      <c r="CC148" s="273">
        <v>0</v>
      </c>
      <c r="CD148" s="273">
        <v>1</v>
      </c>
      <c r="CE148" s="273">
        <v>0</v>
      </c>
      <c r="CF148" s="127">
        <v>0</v>
      </c>
      <c r="CG148" s="210">
        <f t="shared" si="36"/>
        <v>3</v>
      </c>
      <c r="CH148" s="493">
        <f t="shared" si="37"/>
        <v>1</v>
      </c>
      <c r="CI148" s="412">
        <f t="shared" si="38"/>
        <v>1</v>
      </c>
      <c r="CJ148" s="519">
        <f t="shared" si="44"/>
        <v>0</v>
      </c>
      <c r="CM148" s="301"/>
    </row>
    <row r="149" spans="1:111" ht="20.100000000000001" customHeight="1" thickBot="1" x14ac:dyDescent="0.3">
      <c r="B149" s="169" t="s">
        <v>131</v>
      </c>
      <c r="C149" s="17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171"/>
      <c r="Q149" s="171"/>
      <c r="R149" s="171"/>
      <c r="S149" s="171"/>
      <c r="T149" s="171"/>
      <c r="U149" s="171"/>
      <c r="V149" s="171"/>
      <c r="W149" s="171"/>
      <c r="X149" s="171"/>
      <c r="Y149" s="171"/>
      <c r="Z149" s="171"/>
      <c r="AA149" s="171"/>
      <c r="AB149" s="171"/>
      <c r="AC149" s="171"/>
      <c r="AD149" s="164"/>
      <c r="AE149" s="164"/>
      <c r="AF149" s="164"/>
      <c r="AG149" s="164"/>
      <c r="AH149" s="164"/>
      <c r="AI149" s="164"/>
      <c r="AJ149" s="164"/>
      <c r="AK149" s="164"/>
      <c r="AL149" s="164"/>
      <c r="AM149" s="164"/>
      <c r="AN149" s="164"/>
      <c r="AO149" s="164"/>
      <c r="AP149" s="164"/>
      <c r="AQ149" s="164"/>
      <c r="AR149" s="164"/>
      <c r="AS149" s="171"/>
      <c r="AT149" s="171"/>
      <c r="AU149" s="171"/>
      <c r="AV149" s="171"/>
      <c r="AW149" s="171"/>
      <c r="AX149" s="171"/>
      <c r="AY149" s="171"/>
      <c r="AZ149" s="171"/>
      <c r="BA149" s="171"/>
      <c r="BB149" s="50"/>
      <c r="BC149" s="50"/>
      <c r="BD149" s="50"/>
      <c r="BE149" s="50"/>
      <c r="BF149" s="164"/>
      <c r="BG149" s="164"/>
      <c r="BH149" s="164"/>
      <c r="BI149" s="164"/>
      <c r="BJ149" s="164"/>
      <c r="BK149" s="164"/>
      <c r="BL149" s="164"/>
      <c r="BM149" s="164"/>
      <c r="BN149" s="171"/>
      <c r="BO149" s="50"/>
      <c r="BP149" s="164"/>
      <c r="BQ149" s="171"/>
      <c r="BR149" s="164"/>
      <c r="BS149" s="164"/>
      <c r="BT149" s="164"/>
      <c r="BU149" s="164"/>
      <c r="BV149" s="171"/>
      <c r="BW149" s="171"/>
      <c r="BX149" s="171"/>
      <c r="BY149" s="164"/>
      <c r="BZ149" s="164"/>
      <c r="CA149" s="164"/>
      <c r="CB149" s="171"/>
      <c r="CC149" s="164"/>
      <c r="CD149" s="164"/>
      <c r="CE149" s="164"/>
      <c r="CF149" s="164"/>
      <c r="CG149" s="84"/>
      <c r="CH149" s="84"/>
      <c r="CI149" s="84"/>
      <c r="CJ149" s="84"/>
      <c r="CM149" s="301"/>
    </row>
    <row r="150" spans="1:111" ht="10.5" customHeight="1" x14ac:dyDescent="0.25">
      <c r="B150" s="585"/>
      <c r="C150" s="586"/>
      <c r="D150" s="561"/>
      <c r="E150" s="562"/>
      <c r="F150" s="562"/>
      <c r="G150" s="562"/>
      <c r="H150" s="562"/>
      <c r="I150" s="562"/>
      <c r="J150" s="562"/>
      <c r="K150" s="562"/>
      <c r="L150" s="562"/>
      <c r="M150" s="562"/>
      <c r="N150" s="562"/>
      <c r="O150" s="563"/>
      <c r="P150" s="546" t="s">
        <v>76</v>
      </c>
      <c r="Q150" s="561"/>
      <c r="R150" s="562"/>
      <c r="S150" s="562"/>
      <c r="T150" s="562"/>
      <c r="U150" s="562"/>
      <c r="V150" s="562"/>
      <c r="W150" s="562"/>
      <c r="X150" s="562"/>
      <c r="Y150" s="562"/>
      <c r="Z150" s="562"/>
      <c r="AA150" s="562"/>
      <c r="AB150" s="563"/>
      <c r="AC150" s="546" t="s">
        <v>75</v>
      </c>
      <c r="AD150" s="312"/>
      <c r="AE150" s="313"/>
      <c r="AF150" s="313"/>
      <c r="AG150" s="313"/>
      <c r="AH150" s="313"/>
      <c r="AI150" s="313"/>
      <c r="AJ150" s="313"/>
      <c r="AK150" s="313"/>
      <c r="AL150" s="313"/>
      <c r="AM150" s="313"/>
      <c r="AN150" s="313"/>
      <c r="AO150" s="314"/>
      <c r="AP150" s="313"/>
      <c r="AQ150" s="313"/>
      <c r="AR150" s="313"/>
      <c r="AS150" s="313"/>
      <c r="AT150" s="313"/>
      <c r="AU150" s="313"/>
      <c r="AV150" s="313"/>
      <c r="AW150" s="313"/>
      <c r="AX150" s="313"/>
      <c r="AY150" s="313"/>
      <c r="AZ150" s="313"/>
      <c r="BA150" s="313"/>
      <c r="BB150" s="312"/>
      <c r="BC150" s="313"/>
      <c r="BD150" s="313"/>
      <c r="BE150" s="313"/>
      <c r="BF150" s="313"/>
      <c r="BG150" s="313"/>
      <c r="BH150" s="313"/>
      <c r="BI150" s="313"/>
      <c r="BJ150" s="313"/>
      <c r="BK150" s="313"/>
      <c r="BL150" s="313"/>
      <c r="BM150" s="313"/>
      <c r="BN150" s="587" t="s">
        <v>173</v>
      </c>
      <c r="BO150" s="313"/>
      <c r="BP150" s="313"/>
      <c r="BQ150" s="313"/>
      <c r="BR150" s="313"/>
      <c r="BS150" s="313"/>
      <c r="BT150" s="313"/>
      <c r="BU150" s="313"/>
      <c r="BV150" s="313"/>
      <c r="BW150" s="313"/>
      <c r="BX150" s="313"/>
      <c r="BY150" s="313"/>
      <c r="BZ150" s="314"/>
      <c r="CA150" s="313"/>
      <c r="CB150" s="313"/>
      <c r="CC150" s="313"/>
      <c r="CD150" s="313"/>
      <c r="CE150" s="313"/>
      <c r="CF150" s="314"/>
      <c r="CG150" s="133"/>
      <c r="CH150" s="133"/>
      <c r="CI150" s="133"/>
      <c r="CJ150" s="84"/>
      <c r="CM150" s="301"/>
    </row>
    <row r="151" spans="1:111" ht="20.100000000000001" customHeight="1" x14ac:dyDescent="0.25">
      <c r="B151" s="113"/>
      <c r="C151" s="417"/>
      <c r="D151" s="459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137"/>
      <c r="P151" s="547"/>
      <c r="Q151" s="151"/>
      <c r="R151" s="86"/>
      <c r="S151" s="86"/>
      <c r="T151" s="86"/>
      <c r="U151" s="86"/>
      <c r="V151" s="86"/>
      <c r="W151" s="86"/>
      <c r="X151" s="86"/>
      <c r="Y151" s="86"/>
      <c r="Z151" s="86"/>
      <c r="AA151" s="86"/>
      <c r="AB151" s="152"/>
      <c r="AC151" s="547"/>
      <c r="AD151" s="151"/>
      <c r="AE151" s="86"/>
      <c r="AF151" s="86"/>
      <c r="AG151" s="86"/>
      <c r="AH151" s="86"/>
      <c r="AI151" s="86"/>
      <c r="AJ151" s="86"/>
      <c r="AK151" s="86"/>
      <c r="AL151" s="86"/>
      <c r="AM151" s="86"/>
      <c r="AN151" s="86"/>
      <c r="AO151" s="152"/>
      <c r="AP151" s="86" t="s">
        <v>114</v>
      </c>
      <c r="AQ151" s="86" t="s">
        <v>79</v>
      </c>
      <c r="AR151" s="86" t="s">
        <v>82</v>
      </c>
      <c r="AS151" s="86" t="s">
        <v>83</v>
      </c>
      <c r="AT151" s="86" t="s">
        <v>84</v>
      </c>
      <c r="AU151" s="86" t="s">
        <v>113</v>
      </c>
      <c r="AV151" s="165" t="s">
        <v>85</v>
      </c>
      <c r="AW151" s="165" t="s">
        <v>88</v>
      </c>
      <c r="AX151" s="165" t="s">
        <v>89</v>
      </c>
      <c r="AY151" s="165" t="s">
        <v>90</v>
      </c>
      <c r="AZ151" s="165" t="s">
        <v>91</v>
      </c>
      <c r="BA151" s="165" t="s">
        <v>92</v>
      </c>
      <c r="BB151" s="151" t="s">
        <v>93</v>
      </c>
      <c r="BC151" s="86" t="s">
        <v>94</v>
      </c>
      <c r="BD151" s="86" t="s">
        <v>95</v>
      </c>
      <c r="BE151" s="86" t="s">
        <v>96</v>
      </c>
      <c r="BF151" s="86" t="s">
        <v>97</v>
      </c>
      <c r="BG151" s="86" t="s">
        <v>98</v>
      </c>
      <c r="BH151" s="86" t="s">
        <v>99</v>
      </c>
      <c r="BI151" s="86" t="s">
        <v>100</v>
      </c>
      <c r="BJ151" s="86" t="s">
        <v>101</v>
      </c>
      <c r="BK151" s="86" t="s">
        <v>102</v>
      </c>
      <c r="BL151" s="86" t="s">
        <v>105</v>
      </c>
      <c r="BM151" s="86" t="s">
        <v>106</v>
      </c>
      <c r="BN151" s="588"/>
      <c r="BO151" s="86" t="s">
        <v>112</v>
      </c>
      <c r="BP151" s="86" t="s">
        <v>116</v>
      </c>
      <c r="BQ151" s="86" t="s">
        <v>117</v>
      </c>
      <c r="BR151" s="86" t="s">
        <v>118</v>
      </c>
      <c r="BS151" s="86" t="s">
        <v>119</v>
      </c>
      <c r="BT151" s="86" t="s">
        <v>120</v>
      </c>
      <c r="BU151" s="86" t="s">
        <v>121</v>
      </c>
      <c r="BV151" s="86" t="s">
        <v>122</v>
      </c>
      <c r="BW151" s="165"/>
      <c r="BX151" s="165"/>
      <c r="BY151" s="165"/>
      <c r="BZ151" s="408"/>
      <c r="CA151" s="165"/>
      <c r="CB151" s="165"/>
      <c r="CC151" s="165"/>
      <c r="CD151" s="165"/>
      <c r="CE151" s="165"/>
      <c r="CF151" s="408"/>
      <c r="CG151" s="133"/>
      <c r="CH151" s="133"/>
      <c r="CI151" s="133"/>
      <c r="CJ151" s="84"/>
      <c r="CM151" s="301"/>
    </row>
    <row r="152" spans="1:111" s="43" customFormat="1" ht="20.100000000000001" customHeight="1" thickBot="1" x14ac:dyDescent="0.25">
      <c r="A152" s="10"/>
      <c r="B152" s="42" t="s">
        <v>47</v>
      </c>
      <c r="C152" s="140"/>
      <c r="D152" s="460" t="s">
        <v>2</v>
      </c>
      <c r="E152" s="138" t="s">
        <v>3</v>
      </c>
      <c r="F152" s="138" t="s">
        <v>4</v>
      </c>
      <c r="G152" s="138" t="s">
        <v>5</v>
      </c>
      <c r="H152" s="138" t="s">
        <v>6</v>
      </c>
      <c r="I152" s="138" t="s">
        <v>7</v>
      </c>
      <c r="J152" s="138" t="s">
        <v>43</v>
      </c>
      <c r="K152" s="138" t="s">
        <v>44</v>
      </c>
      <c r="L152" s="138" t="s">
        <v>45</v>
      </c>
      <c r="M152" s="138" t="s">
        <v>65</v>
      </c>
      <c r="N152" s="138" t="s">
        <v>66</v>
      </c>
      <c r="O152" s="139" t="s">
        <v>67</v>
      </c>
      <c r="P152" s="547"/>
      <c r="Q152" s="287" t="s">
        <v>2</v>
      </c>
      <c r="R152" s="286" t="s">
        <v>3</v>
      </c>
      <c r="S152" s="286" t="s">
        <v>4</v>
      </c>
      <c r="T152" s="286" t="s">
        <v>5</v>
      </c>
      <c r="U152" s="286" t="s">
        <v>6</v>
      </c>
      <c r="V152" s="286" t="s">
        <v>7</v>
      </c>
      <c r="W152" s="286" t="s">
        <v>43</v>
      </c>
      <c r="X152" s="286" t="s">
        <v>44</v>
      </c>
      <c r="Y152" s="286" t="s">
        <v>45</v>
      </c>
      <c r="Z152" s="286" t="s">
        <v>65</v>
      </c>
      <c r="AA152" s="286" t="s">
        <v>66</v>
      </c>
      <c r="AB152" s="288" t="s">
        <v>67</v>
      </c>
      <c r="AC152" s="547"/>
      <c r="AD152" s="287" t="s">
        <v>2</v>
      </c>
      <c r="AE152" s="286" t="s">
        <v>3</v>
      </c>
      <c r="AF152" s="286" t="s">
        <v>4</v>
      </c>
      <c r="AG152" s="286" t="s">
        <v>5</v>
      </c>
      <c r="AH152" s="286" t="s">
        <v>6</v>
      </c>
      <c r="AI152" s="286" t="s">
        <v>7</v>
      </c>
      <c r="AJ152" s="286" t="s">
        <v>43</v>
      </c>
      <c r="AK152" s="286" t="s">
        <v>44</v>
      </c>
      <c r="AL152" s="286" t="s">
        <v>45</v>
      </c>
      <c r="AM152" s="286" t="s">
        <v>65</v>
      </c>
      <c r="AN152" s="286" t="s">
        <v>66</v>
      </c>
      <c r="AO152" s="288" t="s">
        <v>67</v>
      </c>
      <c r="AP152" s="286" t="s">
        <v>2</v>
      </c>
      <c r="AQ152" s="286" t="s">
        <v>3</v>
      </c>
      <c r="AR152" s="286" t="s">
        <v>4</v>
      </c>
      <c r="AS152" s="286" t="s">
        <v>5</v>
      </c>
      <c r="AT152" s="286" t="s">
        <v>6</v>
      </c>
      <c r="AU152" s="286" t="s">
        <v>7</v>
      </c>
      <c r="AV152" s="316" t="s">
        <v>43</v>
      </c>
      <c r="AW152" s="316" t="s">
        <v>44</v>
      </c>
      <c r="AX152" s="316" t="s">
        <v>45</v>
      </c>
      <c r="AY152" s="316" t="s">
        <v>65</v>
      </c>
      <c r="AZ152" s="316" t="s">
        <v>66</v>
      </c>
      <c r="BA152" s="316" t="s">
        <v>67</v>
      </c>
      <c r="BB152" s="332" t="s">
        <v>2</v>
      </c>
      <c r="BC152" s="316" t="s">
        <v>3</v>
      </c>
      <c r="BD152" s="316" t="s">
        <v>4</v>
      </c>
      <c r="BE152" s="325" t="s">
        <v>5</v>
      </c>
      <c r="BF152" s="325" t="s">
        <v>6</v>
      </c>
      <c r="BG152" s="325" t="s">
        <v>7</v>
      </c>
      <c r="BH152" s="325" t="s">
        <v>43</v>
      </c>
      <c r="BI152" s="325" t="s">
        <v>44</v>
      </c>
      <c r="BJ152" s="325" t="s">
        <v>45</v>
      </c>
      <c r="BK152" s="325" t="s">
        <v>65</v>
      </c>
      <c r="BL152" s="325" t="s">
        <v>66</v>
      </c>
      <c r="BM152" s="325" t="s">
        <v>67</v>
      </c>
      <c r="BN152" s="589"/>
      <c r="BO152" s="325" t="s">
        <v>2</v>
      </c>
      <c r="BP152" s="325" t="s">
        <v>3</v>
      </c>
      <c r="BQ152" s="325" t="s">
        <v>4</v>
      </c>
      <c r="BR152" s="325" t="s">
        <v>5</v>
      </c>
      <c r="BS152" s="325" t="s">
        <v>6</v>
      </c>
      <c r="BT152" s="325" t="s">
        <v>7</v>
      </c>
      <c r="BU152" s="325" t="s">
        <v>43</v>
      </c>
      <c r="BV152" s="325" t="s">
        <v>44</v>
      </c>
      <c r="BW152" s="325" t="s">
        <v>45</v>
      </c>
      <c r="BX152" s="325" t="s">
        <v>65</v>
      </c>
      <c r="BY152" s="325" t="s">
        <v>66</v>
      </c>
      <c r="BZ152" s="383" t="s">
        <v>67</v>
      </c>
      <c r="CA152" s="325" t="s">
        <v>2</v>
      </c>
      <c r="CB152" s="325" t="s">
        <v>3</v>
      </c>
      <c r="CC152" s="325" t="s">
        <v>4</v>
      </c>
      <c r="CD152" s="325" t="s">
        <v>5</v>
      </c>
      <c r="CE152" s="325" t="s">
        <v>6</v>
      </c>
      <c r="CF152" s="383" t="s">
        <v>7</v>
      </c>
      <c r="CG152" s="133"/>
      <c r="CH152" s="133"/>
      <c r="CI152" s="133"/>
      <c r="CJ152" s="166"/>
      <c r="CK152" s="262"/>
      <c r="CL152" s="262"/>
      <c r="CM152" s="301"/>
      <c r="CN152" s="262"/>
      <c r="CO152" s="262"/>
      <c r="CP152" s="230"/>
      <c r="CQ152" s="244"/>
      <c r="CR152" s="244"/>
      <c r="CS152" s="230"/>
      <c r="CT152" s="230"/>
      <c r="CU152" s="230"/>
      <c r="CV152" s="230"/>
      <c r="CW152" s="230"/>
      <c r="CX152" s="230"/>
      <c r="CY152" s="230"/>
      <c r="CZ152" s="230"/>
      <c r="DA152" s="230"/>
      <c r="DB152" s="230"/>
      <c r="DC152" s="230"/>
      <c r="DD152" s="230"/>
      <c r="DE152" s="230"/>
      <c r="DF152" s="230"/>
      <c r="DG152" s="230"/>
    </row>
    <row r="153" spans="1:111" s="45" customFormat="1" ht="20.100000000000001" customHeight="1" x14ac:dyDescent="0.25">
      <c r="A153" s="10"/>
      <c r="B153" s="28" t="s">
        <v>77</v>
      </c>
      <c r="C153" s="29"/>
      <c r="D153" s="134">
        <v>6.97</v>
      </c>
      <c r="E153" s="135">
        <v>6.97</v>
      </c>
      <c r="F153" s="135">
        <v>6.97</v>
      </c>
      <c r="G153" s="135">
        <v>6.97</v>
      </c>
      <c r="H153" s="135">
        <v>6.97</v>
      </c>
      <c r="I153" s="135">
        <v>6.97</v>
      </c>
      <c r="J153" s="135">
        <v>6.97</v>
      </c>
      <c r="K153" s="135">
        <v>6.97</v>
      </c>
      <c r="L153" s="135">
        <v>6.97</v>
      </c>
      <c r="M153" s="135">
        <v>6.97</v>
      </c>
      <c r="N153" s="135">
        <v>6.97</v>
      </c>
      <c r="O153" s="136">
        <v>6.97</v>
      </c>
      <c r="P153" s="456"/>
      <c r="Q153" s="457">
        <v>6.97</v>
      </c>
      <c r="R153" s="87">
        <v>6.97</v>
      </c>
      <c r="S153" s="87">
        <v>6.97</v>
      </c>
      <c r="T153" s="87">
        <v>6.97</v>
      </c>
      <c r="U153" s="87">
        <v>6.97</v>
      </c>
      <c r="V153" s="87">
        <v>6.97</v>
      </c>
      <c r="W153" s="87">
        <v>6.97</v>
      </c>
      <c r="X153" s="87">
        <v>6.97</v>
      </c>
      <c r="Y153" s="87">
        <v>6.97</v>
      </c>
      <c r="Z153" s="87">
        <v>6.97</v>
      </c>
      <c r="AA153" s="87">
        <v>6.97</v>
      </c>
      <c r="AB153" s="480">
        <v>6.94</v>
      </c>
      <c r="AC153" s="458"/>
      <c r="AD153" s="254">
        <v>6.94</v>
      </c>
      <c r="AE153" s="253">
        <v>6.9261538461538397</v>
      </c>
      <c r="AF153" s="253">
        <v>6.9083870967741969</v>
      </c>
      <c r="AG153" s="253">
        <v>6.8933333333333282</v>
      </c>
      <c r="AH153" s="253">
        <v>6.89</v>
      </c>
      <c r="AI153" s="253">
        <v>6.8816666666666642</v>
      </c>
      <c r="AJ153" s="253">
        <v>6.8761290322580653</v>
      </c>
      <c r="AK153" s="266">
        <v>6.8700000000000028</v>
      </c>
      <c r="AL153" s="266">
        <v>6.8700000000000028</v>
      </c>
      <c r="AM153" s="266">
        <v>6.8700000000000028</v>
      </c>
      <c r="AN153" s="266">
        <v>6.8606666666666722</v>
      </c>
      <c r="AO153" s="256">
        <v>6.86</v>
      </c>
      <c r="AP153" s="266">
        <v>6.86</v>
      </c>
      <c r="AQ153" s="266">
        <v>6.86</v>
      </c>
      <c r="AR153" s="266">
        <v>6.86</v>
      </c>
      <c r="AS153" s="266">
        <v>6.86</v>
      </c>
      <c r="AT153" s="266">
        <v>6.86</v>
      </c>
      <c r="AU153" s="266">
        <v>6.86</v>
      </c>
      <c r="AV153" s="266">
        <v>6.86</v>
      </c>
      <c r="AW153" s="266">
        <v>6.86</v>
      </c>
      <c r="AX153" s="266">
        <v>6.86</v>
      </c>
      <c r="AY153" s="266">
        <v>6.86</v>
      </c>
      <c r="AZ153" s="266">
        <v>6.86</v>
      </c>
      <c r="BA153" s="266">
        <v>6.86</v>
      </c>
      <c r="BB153" s="333">
        <v>6.86</v>
      </c>
      <c r="BC153" s="322">
        <v>6.86</v>
      </c>
      <c r="BD153" s="322">
        <v>6.86</v>
      </c>
      <c r="BE153" s="324">
        <v>6.86</v>
      </c>
      <c r="BF153" s="322">
        <v>6.86</v>
      </c>
      <c r="BG153" s="322">
        <v>6.86</v>
      </c>
      <c r="BH153" s="324">
        <v>6.86</v>
      </c>
      <c r="BI153" s="324">
        <v>6.86</v>
      </c>
      <c r="BJ153" s="322">
        <v>6.86</v>
      </c>
      <c r="BK153" s="322">
        <v>6.86</v>
      </c>
      <c r="BL153" s="322">
        <v>6.86</v>
      </c>
      <c r="BM153" s="322">
        <v>6.86</v>
      </c>
      <c r="BN153" s="496"/>
      <c r="BO153" s="322">
        <v>6.86</v>
      </c>
      <c r="BP153" s="322">
        <v>6.86</v>
      </c>
      <c r="BQ153" s="322">
        <v>6.86</v>
      </c>
      <c r="BR153" s="322">
        <v>6.86</v>
      </c>
      <c r="BS153" s="322">
        <v>6.86</v>
      </c>
      <c r="BT153" s="322">
        <v>6.86</v>
      </c>
      <c r="BU153" s="322">
        <v>6.86</v>
      </c>
      <c r="BV153" s="322">
        <v>6.86</v>
      </c>
      <c r="BW153" s="266"/>
      <c r="BX153" s="266"/>
      <c r="BY153" s="266"/>
      <c r="BZ153" s="256"/>
      <c r="CA153" s="266"/>
      <c r="CB153" s="266"/>
      <c r="CC153" s="266"/>
      <c r="CD153" s="266"/>
      <c r="CE153" s="266"/>
      <c r="CF153" s="256"/>
      <c r="CG153" s="255"/>
      <c r="CH153" s="255"/>
      <c r="CI153" s="255"/>
      <c r="CJ153" s="249"/>
      <c r="CK153" s="298"/>
      <c r="CL153" s="263"/>
      <c r="CM153" s="301"/>
      <c r="CN153" s="263"/>
      <c r="CO153" s="263"/>
      <c r="CP153" s="231"/>
      <c r="CQ153" s="245"/>
      <c r="CR153" s="245"/>
      <c r="CS153" s="231"/>
      <c r="CT153" s="231"/>
      <c r="CU153" s="231"/>
      <c r="CV153" s="231"/>
      <c r="CW153" s="231"/>
      <c r="CX153" s="231"/>
      <c r="CY153" s="231"/>
      <c r="CZ153" s="231"/>
      <c r="DA153" s="231"/>
      <c r="DB153" s="231"/>
      <c r="DC153" s="231"/>
      <c r="DD153" s="231"/>
      <c r="DE153" s="231"/>
      <c r="DF153" s="231"/>
      <c r="DG153" s="231"/>
    </row>
    <row r="154" spans="1:111" s="39" customFormat="1" ht="20.100000000000001" customHeight="1" thickBot="1" x14ac:dyDescent="0.3">
      <c r="A154" s="10"/>
      <c r="B154" s="544" t="s">
        <v>49</v>
      </c>
      <c r="C154" s="545"/>
      <c r="D154" s="334">
        <f t="shared" ref="D154:AI154" si="45">(D15+D81)/(D84+D147)</f>
        <v>2.8771320756755019</v>
      </c>
      <c r="E154" s="317">
        <f t="shared" si="45"/>
        <v>3.2619779206503399</v>
      </c>
      <c r="F154" s="317">
        <f t="shared" si="45"/>
        <v>2.6055552329083356</v>
      </c>
      <c r="G154" s="317">
        <f t="shared" si="45"/>
        <v>3.0203134248344092</v>
      </c>
      <c r="H154" s="317">
        <f t="shared" si="45"/>
        <v>3.2361768988692332</v>
      </c>
      <c r="I154" s="317">
        <f t="shared" si="45"/>
        <v>2.7059623852082648</v>
      </c>
      <c r="J154" s="317">
        <f t="shared" si="45"/>
        <v>2.8429645273499062</v>
      </c>
      <c r="K154" s="317">
        <f t="shared" si="45"/>
        <v>2.5970903396263667</v>
      </c>
      <c r="L154" s="317">
        <f t="shared" si="45"/>
        <v>2.8474711089583362</v>
      </c>
      <c r="M154" s="317">
        <f t="shared" si="45"/>
        <v>3.1349361113672076</v>
      </c>
      <c r="N154" s="317">
        <f t="shared" si="45"/>
        <v>3.2449068939679084</v>
      </c>
      <c r="O154" s="409">
        <f t="shared" si="45"/>
        <v>3.410590328381224</v>
      </c>
      <c r="P154" s="317">
        <f t="shared" si="45"/>
        <v>2.9845631039184206</v>
      </c>
      <c r="Q154" s="334">
        <f t="shared" si="45"/>
        <v>3.3242941711240857</v>
      </c>
      <c r="R154" s="317">
        <f t="shared" si="45"/>
        <v>3.3040696986178966</v>
      </c>
      <c r="S154" s="317">
        <f t="shared" si="45"/>
        <v>3.0140106010878305</v>
      </c>
      <c r="T154" s="317">
        <f t="shared" si="45"/>
        <v>3.9160067045651852</v>
      </c>
      <c r="U154" s="317">
        <f t="shared" si="45"/>
        <v>3.0185109033090889</v>
      </c>
      <c r="V154" s="317">
        <f t="shared" si="45"/>
        <v>3.3570654377438736</v>
      </c>
      <c r="W154" s="317">
        <f t="shared" si="45"/>
        <v>3.4587657177957354</v>
      </c>
      <c r="X154" s="317">
        <f t="shared" si="45"/>
        <v>3.3339669988731311</v>
      </c>
      <c r="Y154" s="317">
        <f t="shared" si="45"/>
        <v>3.1308483978774944</v>
      </c>
      <c r="Z154" s="317">
        <f t="shared" si="45"/>
        <v>3.3197161035351215</v>
      </c>
      <c r="AA154" s="317">
        <f t="shared" si="45"/>
        <v>3.2477344912646782</v>
      </c>
      <c r="AB154" s="409">
        <f t="shared" si="45"/>
        <v>3.437807394572129</v>
      </c>
      <c r="AC154" s="317">
        <f t="shared" si="45"/>
        <v>3.3206363259677221</v>
      </c>
      <c r="AD154" s="334">
        <f t="shared" si="45"/>
        <v>3.3716527635788132</v>
      </c>
      <c r="AE154" s="317">
        <f t="shared" si="45"/>
        <v>3.5887324231285347</v>
      </c>
      <c r="AF154" s="317">
        <f t="shared" si="45"/>
        <v>3.5458999243165619</v>
      </c>
      <c r="AG154" s="317">
        <f t="shared" si="45"/>
        <v>5.183712625234608</v>
      </c>
      <c r="AH154" s="317">
        <f t="shared" si="45"/>
        <v>5.2278311196563001</v>
      </c>
      <c r="AI154" s="317">
        <f t="shared" si="45"/>
        <v>4.2610806974248705</v>
      </c>
      <c r="AJ154" s="317">
        <f t="shared" ref="AJ154:BO154" si="46">(AJ15+AJ81)/(AJ84+AJ147)</f>
        <v>6.3939281289793328</v>
      </c>
      <c r="AK154" s="317">
        <f t="shared" si="46"/>
        <v>4.8842788985942445</v>
      </c>
      <c r="AL154" s="317">
        <f t="shared" si="46"/>
        <v>5.6022080719451663</v>
      </c>
      <c r="AM154" s="317">
        <f t="shared" si="46"/>
        <v>5.2862851096965136</v>
      </c>
      <c r="AN154" s="317">
        <f t="shared" si="46"/>
        <v>5.7597443806116475</v>
      </c>
      <c r="AO154" s="409">
        <f t="shared" si="46"/>
        <v>6.0996066291126647</v>
      </c>
      <c r="AP154" s="317">
        <f t="shared" si="46"/>
        <v>6.1016703646310191</v>
      </c>
      <c r="AQ154" s="317">
        <f t="shared" si="46"/>
        <v>5.5662457792463771</v>
      </c>
      <c r="AR154" s="317">
        <f t="shared" si="46"/>
        <v>5.8985326654670729</v>
      </c>
      <c r="AS154" s="317">
        <f t="shared" si="46"/>
        <v>6.1087318158903248</v>
      </c>
      <c r="AT154" s="317">
        <f t="shared" si="46"/>
        <v>6.2709889800380045</v>
      </c>
      <c r="AU154" s="317">
        <f t="shared" si="46"/>
        <v>5.9211608189356824</v>
      </c>
      <c r="AV154" s="317">
        <f t="shared" si="46"/>
        <v>6.6636516549999998</v>
      </c>
      <c r="AW154" s="317">
        <f t="shared" si="46"/>
        <v>5.8894146436707882</v>
      </c>
      <c r="AX154" s="317">
        <f t="shared" si="46"/>
        <v>5.7517959673599846</v>
      </c>
      <c r="AY154" s="317">
        <f t="shared" si="46"/>
        <v>6.4019578020398962</v>
      </c>
      <c r="AZ154" s="317">
        <f t="shared" si="46"/>
        <v>5.7066982578305439</v>
      </c>
      <c r="BA154" s="317">
        <f t="shared" si="46"/>
        <v>5.9175895330748745</v>
      </c>
      <c r="BB154" s="334">
        <f t="shared" si="46"/>
        <v>6.5527787376268822</v>
      </c>
      <c r="BC154" s="317">
        <f t="shared" si="46"/>
        <v>5.3295972973355772</v>
      </c>
      <c r="BD154" s="317">
        <f t="shared" si="46"/>
        <v>5.4711684350543175</v>
      </c>
      <c r="BE154" s="317">
        <f t="shared" si="46"/>
        <v>6.5508573728085233</v>
      </c>
      <c r="BF154" s="317">
        <f t="shared" si="46"/>
        <v>6.0812392814858036</v>
      </c>
      <c r="BG154" s="317">
        <f t="shared" si="46"/>
        <v>5.8697022998744757</v>
      </c>
      <c r="BH154" s="317">
        <f t="shared" si="46"/>
        <v>6.1265531744913897</v>
      </c>
      <c r="BI154" s="317">
        <f t="shared" si="46"/>
        <v>5.6825977969680848</v>
      </c>
      <c r="BJ154" s="317">
        <f t="shared" si="46"/>
        <v>5.124374843273273</v>
      </c>
      <c r="BK154" s="317">
        <f t="shared" si="46"/>
        <v>5.4132280646174626</v>
      </c>
      <c r="BL154" s="317">
        <f t="shared" si="46"/>
        <v>5.6325600533304669</v>
      </c>
      <c r="BM154" s="317">
        <f t="shared" si="46"/>
        <v>6.03423246304245</v>
      </c>
      <c r="BN154" s="497">
        <f t="shared" si="46"/>
        <v>5.8256525335468705</v>
      </c>
      <c r="BO154" s="317">
        <f t="shared" si="46"/>
        <v>6.5598100891647171</v>
      </c>
      <c r="BP154" s="317">
        <f t="shared" ref="BP154:CF154" si="47">(BP15+BP81)/(BP84+BP147)</f>
        <v>5.238418320000001</v>
      </c>
      <c r="BQ154" s="317">
        <f t="shared" si="47"/>
        <v>5.7592924000109669</v>
      </c>
      <c r="BR154" s="317">
        <f t="shared" si="47"/>
        <v>6.357940745292165</v>
      </c>
      <c r="BS154" s="317">
        <f t="shared" si="47"/>
        <v>5.8974869851722742</v>
      </c>
      <c r="BT154" s="317">
        <f t="shared" si="47"/>
        <v>5.6787929430375144</v>
      </c>
      <c r="BU154" s="317">
        <f t="shared" si="47"/>
        <v>7.0235410535324432</v>
      </c>
      <c r="BV154" s="317">
        <f t="shared" si="47"/>
        <v>5.5262752069285703</v>
      </c>
      <c r="BW154" s="317">
        <f t="shared" si="47"/>
        <v>5.5426914227016368</v>
      </c>
      <c r="BX154" s="317">
        <f t="shared" si="47"/>
        <v>5.9076141242679867</v>
      </c>
      <c r="BY154" s="317">
        <f t="shared" si="47"/>
        <v>5.7180883593193501</v>
      </c>
      <c r="BZ154" s="409">
        <f t="shared" si="47"/>
        <v>6.1290600208753698</v>
      </c>
      <c r="CA154" s="317">
        <f t="shared" si="47"/>
        <v>5.8750630608195511</v>
      </c>
      <c r="CB154" s="317">
        <f t="shared" si="47"/>
        <v>5.711236947601912</v>
      </c>
      <c r="CC154" s="317">
        <f t="shared" si="47"/>
        <v>5.3392793938553815</v>
      </c>
      <c r="CD154" s="317">
        <f t="shared" si="47"/>
        <v>6.5159991450437698</v>
      </c>
      <c r="CE154" s="317">
        <f t="shared" si="47"/>
        <v>5.8634625123164419</v>
      </c>
      <c r="CF154" s="409">
        <f t="shared" si="47"/>
        <v>5.619055409529679</v>
      </c>
      <c r="CG154" s="2"/>
      <c r="CH154" s="2"/>
      <c r="CI154" s="2"/>
      <c r="CJ154" s="250"/>
      <c r="CK154" s="260"/>
      <c r="CL154" s="260"/>
      <c r="CM154" s="301"/>
      <c r="CN154" s="260"/>
      <c r="CO154" s="260"/>
      <c r="CP154" s="228"/>
      <c r="CQ154" s="242"/>
      <c r="CR154" s="242"/>
      <c r="CS154" s="228"/>
      <c r="CT154" s="228"/>
      <c r="CU154" s="228"/>
      <c r="CV154" s="228"/>
      <c r="CW154" s="228"/>
      <c r="CX154" s="228"/>
      <c r="CY154" s="228"/>
      <c r="CZ154" s="228"/>
      <c r="DA154" s="228"/>
      <c r="DB154" s="228"/>
      <c r="DC154" s="228"/>
      <c r="DD154" s="228"/>
      <c r="DE154" s="228"/>
      <c r="DF154" s="228"/>
      <c r="DG154" s="228"/>
    </row>
    <row r="155" spans="1:111" s="39" customFormat="1" ht="20.100000000000001" customHeight="1" x14ac:dyDescent="0.25">
      <c r="B155" s="28" t="s">
        <v>78</v>
      </c>
      <c r="C155" s="29"/>
      <c r="D155" s="93">
        <v>1.4823500000000001</v>
      </c>
      <c r="E155" s="94">
        <v>1.4956400000000001</v>
      </c>
      <c r="F155" s="94">
        <v>1.5070300000000001</v>
      </c>
      <c r="G155" s="94">
        <v>1.51573</v>
      </c>
      <c r="H155" s="94">
        <v>1.5223199999999999</v>
      </c>
      <c r="I155" s="94">
        <v>1.5275399999999999</v>
      </c>
      <c r="J155" s="94">
        <v>1.5307299999999999</v>
      </c>
      <c r="K155" s="94">
        <v>1.5328900000000001</v>
      </c>
      <c r="L155" s="94">
        <v>1.5346900000000001</v>
      </c>
      <c r="M155" s="94">
        <v>1.53589</v>
      </c>
      <c r="N155" s="94">
        <v>1.5368200000000001</v>
      </c>
      <c r="O155" s="461">
        <v>1.5375399999999999</v>
      </c>
      <c r="P155" s="455"/>
      <c r="Q155" s="95">
        <v>1.53793</v>
      </c>
      <c r="R155" s="96">
        <v>1.5380499999999999</v>
      </c>
      <c r="S155" s="96">
        <v>1.53826</v>
      </c>
      <c r="T155" s="96">
        <v>1.5389600000000001</v>
      </c>
      <c r="U155" s="96">
        <v>1.5403100000000001</v>
      </c>
      <c r="V155" s="96">
        <v>1.5420100000000001</v>
      </c>
      <c r="W155" s="96">
        <v>1.5436099999999999</v>
      </c>
      <c r="X155" s="96">
        <v>1.5460499999999999</v>
      </c>
      <c r="Y155" s="96">
        <v>1.5492600000000001</v>
      </c>
      <c r="Z155" s="96">
        <v>1.5527200000000001</v>
      </c>
      <c r="AA155" s="96">
        <v>1.5579799999999999</v>
      </c>
      <c r="AB155" s="180">
        <v>1.5645100000000001</v>
      </c>
      <c r="AC155" s="455"/>
      <c r="AD155" s="218">
        <v>1.5729</v>
      </c>
      <c r="AE155" s="219">
        <v>1.5829800000000001</v>
      </c>
      <c r="AF155" s="219">
        <v>1.5949899999999999</v>
      </c>
      <c r="AG155" s="219">
        <v>1.60812</v>
      </c>
      <c r="AH155" s="219">
        <v>1.6227499999999999</v>
      </c>
      <c r="AI155" s="219">
        <v>1.6371</v>
      </c>
      <c r="AJ155" s="219">
        <v>1.65073</v>
      </c>
      <c r="AK155" s="219">
        <v>1.66629</v>
      </c>
      <c r="AL155" s="219">
        <v>1.6803900000000001</v>
      </c>
      <c r="AM155" s="219">
        <v>1.6939200000000001</v>
      </c>
      <c r="AN155" s="219">
        <v>1.70662</v>
      </c>
      <c r="AO155" s="220">
        <v>1.7180200000000001</v>
      </c>
      <c r="AP155" s="219">
        <v>1.7285999999999999</v>
      </c>
      <c r="AQ155" s="219">
        <v>1.73722</v>
      </c>
      <c r="AR155" s="219">
        <v>1.7441199999999999</v>
      </c>
      <c r="AS155" s="219">
        <v>1.7503299999999999</v>
      </c>
      <c r="AT155" s="219">
        <v>1.7562199999999999</v>
      </c>
      <c r="AU155" s="219">
        <v>1.7622100000000001</v>
      </c>
      <c r="AV155" s="360">
        <v>1.7689299999999999</v>
      </c>
      <c r="AW155" s="360">
        <v>1.7752600000000001</v>
      </c>
      <c r="AX155" s="360">
        <v>1.7811399999999999</v>
      </c>
      <c r="AY155" s="360">
        <v>1.7879700000000001</v>
      </c>
      <c r="AZ155" s="360">
        <v>1.79437</v>
      </c>
      <c r="BA155" s="360">
        <v>1.80078</v>
      </c>
      <c r="BB155" s="335">
        <v>1.8075000000000001</v>
      </c>
      <c r="BC155" s="323">
        <v>1.8145800000000001</v>
      </c>
      <c r="BD155" s="323">
        <v>1.8211999999999999</v>
      </c>
      <c r="BE155" s="323">
        <v>1.82942</v>
      </c>
      <c r="BF155" s="323">
        <v>1.8368599999999999</v>
      </c>
      <c r="BG155" s="323">
        <v>1.84368</v>
      </c>
      <c r="BH155" s="331">
        <v>1.8512900000000001</v>
      </c>
      <c r="BI155" s="331">
        <v>1.85859</v>
      </c>
      <c r="BJ155" s="331">
        <v>1.86754</v>
      </c>
      <c r="BK155" s="331">
        <v>1.8778900000000001</v>
      </c>
      <c r="BL155" s="331">
        <v>1.8887100000000001</v>
      </c>
      <c r="BM155" s="331">
        <v>1.8999299999999999</v>
      </c>
      <c r="BN155" s="498"/>
      <c r="BO155" s="323">
        <v>1.91005</v>
      </c>
      <c r="BP155" s="323">
        <v>1.91974</v>
      </c>
      <c r="BQ155" s="323">
        <v>1.9292499999999999</v>
      </c>
      <c r="BR155" s="323">
        <v>1.93885</v>
      </c>
      <c r="BS155" s="323">
        <v>1.94835</v>
      </c>
      <c r="BT155" s="323">
        <v>1.9587699999999999</v>
      </c>
      <c r="BU155" s="323">
        <v>1.96984</v>
      </c>
      <c r="BV155" s="323">
        <v>1.98082</v>
      </c>
      <c r="BW155" s="424"/>
      <c r="BX155" s="424"/>
      <c r="BY155" s="424"/>
      <c r="BZ155" s="410"/>
      <c r="CA155" s="424"/>
      <c r="CB155" s="424"/>
      <c r="CC155" s="424"/>
      <c r="CD155" s="424"/>
      <c r="CE155" s="424"/>
      <c r="CF155" s="410"/>
      <c r="CG155" s="2"/>
      <c r="CH155" s="2"/>
      <c r="CI155" s="2"/>
      <c r="CJ155" s="250"/>
      <c r="CK155" s="260"/>
      <c r="CL155" s="260"/>
      <c r="CM155" s="301"/>
      <c r="CN155" s="260"/>
      <c r="CO155" s="260"/>
      <c r="CP155" s="228"/>
      <c r="CQ155" s="242"/>
      <c r="CR155" s="242"/>
      <c r="CS155" s="228"/>
      <c r="CT155" s="228"/>
      <c r="CU155" s="228"/>
      <c r="CV155" s="228"/>
      <c r="CW155" s="228"/>
      <c r="CX155" s="228"/>
      <c r="CY155" s="228"/>
      <c r="CZ155" s="228"/>
      <c r="DA155" s="228"/>
      <c r="DB155" s="228"/>
      <c r="DC155" s="228"/>
      <c r="DD155" s="228"/>
      <c r="DE155" s="228"/>
      <c r="DF155" s="228"/>
      <c r="DG155" s="228"/>
    </row>
    <row r="156" spans="1:111" ht="20.100000000000001" customHeight="1" thickBot="1" x14ac:dyDescent="0.25">
      <c r="B156" s="556" t="s">
        <v>49</v>
      </c>
      <c r="C156" s="557"/>
      <c r="D156" s="334">
        <f t="shared" ref="D156:AI156" si="48">(D48+D78)/(D116+D145)</f>
        <v>3.6697690379930368</v>
      </c>
      <c r="E156" s="317">
        <f t="shared" si="48"/>
        <v>3.6166605939080245</v>
      </c>
      <c r="F156" s="317">
        <f t="shared" si="48"/>
        <v>3.6798722818261926</v>
      </c>
      <c r="G156" s="317">
        <f t="shared" si="48"/>
        <v>3.3294272321257092</v>
      </c>
      <c r="H156" s="317">
        <f t="shared" si="48"/>
        <v>3.1770080690580373</v>
      </c>
      <c r="I156" s="317">
        <f t="shared" si="48"/>
        <v>3.231216699529293</v>
      </c>
      <c r="J156" s="317">
        <f t="shared" si="48"/>
        <v>2.9651370742269574</v>
      </c>
      <c r="K156" s="317">
        <f t="shared" si="48"/>
        <v>3.7107307857442136</v>
      </c>
      <c r="L156" s="317">
        <f t="shared" si="48"/>
        <v>3.5442532762002279</v>
      </c>
      <c r="M156" s="317">
        <f t="shared" si="48"/>
        <v>3.9552659474908731</v>
      </c>
      <c r="N156" s="317">
        <f t="shared" si="48"/>
        <v>4.0678412247373599</v>
      </c>
      <c r="O156" s="409">
        <f t="shared" si="48"/>
        <v>3.5827437671103999</v>
      </c>
      <c r="P156" s="317">
        <f t="shared" si="48"/>
        <v>3.5341210523884969</v>
      </c>
      <c r="Q156" s="334">
        <f t="shared" si="48"/>
        <v>3.5356118696181658</v>
      </c>
      <c r="R156" s="317">
        <f t="shared" si="48"/>
        <v>3.5095221846057454</v>
      </c>
      <c r="S156" s="317">
        <f t="shared" si="48"/>
        <v>3.1972777289160494</v>
      </c>
      <c r="T156" s="317">
        <f t="shared" si="48"/>
        <v>3.9644141490813185</v>
      </c>
      <c r="U156" s="317">
        <f t="shared" si="48"/>
        <v>4.0877411449207042</v>
      </c>
      <c r="V156" s="317">
        <f t="shared" si="48"/>
        <v>3.6738303281989437</v>
      </c>
      <c r="W156" s="317">
        <f t="shared" si="48"/>
        <v>3.7988204003715031</v>
      </c>
      <c r="X156" s="317">
        <f t="shared" si="48"/>
        <v>3.4953556921879469</v>
      </c>
      <c r="Y156" s="317">
        <f t="shared" si="48"/>
        <v>3.4456966463731065</v>
      </c>
      <c r="Z156" s="317">
        <f t="shared" si="48"/>
        <v>4.0479747276689473</v>
      </c>
      <c r="AA156" s="317">
        <f t="shared" si="48"/>
        <v>3.9312371871574854</v>
      </c>
      <c r="AB156" s="409">
        <f t="shared" si="48"/>
        <v>5.4989634606227744</v>
      </c>
      <c r="AC156" s="317">
        <f t="shared" si="48"/>
        <v>3.8807435337471179</v>
      </c>
      <c r="AD156" s="334">
        <f t="shared" si="48"/>
        <v>3.3191708278487928</v>
      </c>
      <c r="AE156" s="317">
        <f t="shared" si="48"/>
        <v>3.2370734461172974</v>
      </c>
      <c r="AF156" s="317">
        <f t="shared" si="48"/>
        <v>3.5596741390483015</v>
      </c>
      <c r="AG156" s="317">
        <f t="shared" si="48"/>
        <v>4.2136218446432858</v>
      </c>
      <c r="AH156" s="317">
        <f t="shared" si="48"/>
        <v>5.0225431922672685</v>
      </c>
      <c r="AI156" s="317">
        <f t="shared" si="48"/>
        <v>4.1533614133866452</v>
      </c>
      <c r="AJ156" s="317">
        <f t="shared" ref="AJ156:BO156" si="49">(AJ48+AJ78)/(AJ116+AJ145)</f>
        <v>4.8306668975699765</v>
      </c>
      <c r="AK156" s="317">
        <f t="shared" si="49"/>
        <v>3.6476297960663162</v>
      </c>
      <c r="AL156" s="317">
        <f t="shared" si="49"/>
        <v>3.9951472333533156</v>
      </c>
      <c r="AM156" s="317">
        <f t="shared" si="49"/>
        <v>3.9475269145697256</v>
      </c>
      <c r="AN156" s="317">
        <f t="shared" si="49"/>
        <v>3.451084224800498</v>
      </c>
      <c r="AO156" s="409">
        <f t="shared" si="49"/>
        <v>4.4167225397038781</v>
      </c>
      <c r="AP156" s="317">
        <f t="shared" si="49"/>
        <v>3.5470601486118278</v>
      </c>
      <c r="AQ156" s="317">
        <f t="shared" si="49"/>
        <v>3.726669526349518</v>
      </c>
      <c r="AR156" s="317">
        <f t="shared" si="49"/>
        <v>3.4921633993756722</v>
      </c>
      <c r="AS156" s="317">
        <f t="shared" si="49"/>
        <v>3.4335865378416832</v>
      </c>
      <c r="AT156" s="317">
        <f t="shared" si="49"/>
        <v>4.8215086135526493</v>
      </c>
      <c r="AU156" s="317">
        <f t="shared" si="49"/>
        <v>4.3250801641187824</v>
      </c>
      <c r="AV156" s="317">
        <f t="shared" si="49"/>
        <v>3.5626922832503092</v>
      </c>
      <c r="AW156" s="317">
        <f t="shared" si="49"/>
        <v>3.818416779907178</v>
      </c>
      <c r="AX156" s="317">
        <f t="shared" si="49"/>
        <v>2.7154368168424772</v>
      </c>
      <c r="AY156" s="317">
        <f t="shared" si="49"/>
        <v>4.7902340584734402</v>
      </c>
      <c r="AZ156" s="317">
        <f t="shared" si="49"/>
        <v>3.9868494616410923</v>
      </c>
      <c r="BA156" s="317">
        <f t="shared" si="49"/>
        <v>4.1430125889548783</v>
      </c>
      <c r="BB156" s="334">
        <f t="shared" si="49"/>
        <v>4.5407169019762108</v>
      </c>
      <c r="BC156" s="317">
        <f t="shared" si="49"/>
        <v>4.8866605412763615</v>
      </c>
      <c r="BD156" s="317">
        <f t="shared" si="49"/>
        <v>4.9408474003494121</v>
      </c>
      <c r="BE156" s="317">
        <f t="shared" si="49"/>
        <v>4.6347431043745351</v>
      </c>
      <c r="BF156" s="317">
        <f t="shared" si="49"/>
        <v>5.0581990917209376</v>
      </c>
      <c r="BG156" s="317">
        <f t="shared" si="49"/>
        <v>6.969022825840959</v>
      </c>
      <c r="BH156" s="317">
        <f t="shared" si="49"/>
        <v>4.9607264204602188</v>
      </c>
      <c r="BI156" s="317">
        <f t="shared" si="49"/>
        <v>6.1502419779562461</v>
      </c>
      <c r="BJ156" s="317">
        <f t="shared" si="49"/>
        <v>5.5605890027673253</v>
      </c>
      <c r="BK156" s="317">
        <f t="shared" si="49"/>
        <v>4.9386989227760756</v>
      </c>
      <c r="BL156" s="317">
        <f t="shared" si="49"/>
        <v>4.807737406424323</v>
      </c>
      <c r="BM156" s="317">
        <f t="shared" si="49"/>
        <v>5.3181244352579835</v>
      </c>
      <c r="BN156" s="497">
        <f t="shared" si="49"/>
        <v>5.2268717542744181</v>
      </c>
      <c r="BO156" s="317">
        <f t="shared" si="49"/>
        <v>5.2639951508916027</v>
      </c>
      <c r="BP156" s="317">
        <f t="shared" ref="BP156:CF156" si="50">(BP48+BP78)/(BP116+BP145)</f>
        <v>5.3811340618490506</v>
      </c>
      <c r="BQ156" s="317">
        <f t="shared" si="50"/>
        <v>5.7017889587932071</v>
      </c>
      <c r="BR156" s="317">
        <f t="shared" si="50"/>
        <v>5.8621928826847594</v>
      </c>
      <c r="BS156" s="317">
        <f t="shared" si="50"/>
        <v>6.5881847198645289</v>
      </c>
      <c r="BT156" s="317">
        <f t="shared" si="50"/>
        <v>5.709072022241747</v>
      </c>
      <c r="BU156" s="317">
        <f t="shared" si="50"/>
        <v>4.8722894306944546</v>
      </c>
      <c r="BV156" s="317">
        <f t="shared" si="50"/>
        <v>5.1745249477901893</v>
      </c>
      <c r="BW156" s="317">
        <f t="shared" si="50"/>
        <v>4.1340081031840956</v>
      </c>
      <c r="BX156" s="317">
        <f t="shared" si="50"/>
        <v>4.1379122021713455</v>
      </c>
      <c r="BY156" s="317">
        <f t="shared" si="50"/>
        <v>3.4520112615465339</v>
      </c>
      <c r="BZ156" s="409">
        <f t="shared" si="50"/>
        <v>3.2948596383764048</v>
      </c>
      <c r="CA156" s="317">
        <f t="shared" si="50"/>
        <v>3.2002491027023559</v>
      </c>
      <c r="CB156" s="317">
        <f t="shared" si="50"/>
        <v>2.9330751274078595</v>
      </c>
      <c r="CC156" s="317">
        <f t="shared" si="50"/>
        <v>2.6066823142648312</v>
      </c>
      <c r="CD156" s="317">
        <f t="shared" si="50"/>
        <v>3.1378679061940522</v>
      </c>
      <c r="CE156" s="317">
        <f t="shared" si="50"/>
        <v>2.6684271903330568</v>
      </c>
      <c r="CF156" s="409">
        <f t="shared" si="50"/>
        <v>2.7114395617074041</v>
      </c>
      <c r="CG156" s="168"/>
      <c r="CH156" s="168"/>
      <c r="CI156" s="168"/>
      <c r="CJ156" s="251"/>
      <c r="CM156" s="301"/>
    </row>
    <row r="157" spans="1:111" ht="20.100000000000001" customHeight="1" x14ac:dyDescent="0.25">
      <c r="B157" s="388" t="s">
        <v>187</v>
      </c>
      <c r="C157" s="388"/>
      <c r="D157" s="389"/>
      <c r="E157" s="389"/>
      <c r="F157" s="389"/>
      <c r="G157" s="389"/>
      <c r="H157" s="389"/>
      <c r="I157" s="389"/>
      <c r="J157" s="389"/>
      <c r="K157" s="389"/>
      <c r="L157" s="389"/>
      <c r="M157" s="389"/>
      <c r="N157" s="389"/>
      <c r="O157" s="389"/>
      <c r="P157" s="390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390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  <c r="AV157" s="68"/>
      <c r="AW157" s="68"/>
      <c r="AX157" s="68"/>
      <c r="AY157" s="68"/>
      <c r="AZ157" s="68"/>
      <c r="BA157" s="68"/>
      <c r="BB157" s="68"/>
      <c r="BC157" s="68"/>
      <c r="BD157" s="68"/>
      <c r="BE157" s="68"/>
      <c r="BF157" s="68"/>
      <c r="BG157" s="68"/>
      <c r="BH157" s="68"/>
      <c r="BI157" s="68"/>
      <c r="BJ157" s="68"/>
      <c r="BK157" s="68"/>
      <c r="BL157" s="68"/>
      <c r="BM157" s="68"/>
      <c r="BN157" s="68"/>
      <c r="BO157" s="68"/>
      <c r="BP157" s="68"/>
      <c r="BQ157" s="392"/>
      <c r="BR157" s="68"/>
      <c r="BS157" s="68"/>
      <c r="BT157" s="68"/>
      <c r="BU157" s="68"/>
      <c r="BV157" s="392"/>
      <c r="BW157" s="425"/>
      <c r="BX157" s="425"/>
      <c r="BY157" s="167"/>
      <c r="BZ157" s="167"/>
      <c r="CA157" s="167"/>
      <c r="CB157" s="425"/>
      <c r="CC157" s="167"/>
      <c r="CD157" s="167"/>
      <c r="CE157" s="167"/>
      <c r="CF157" s="167"/>
      <c r="CG157" s="168"/>
      <c r="CH157" s="168"/>
      <c r="CI157" s="168"/>
      <c r="CJ157" s="251"/>
      <c r="CM157" s="301"/>
    </row>
    <row r="158" spans="1:111" ht="20.100000000000001" customHeight="1" x14ac:dyDescent="0.25">
      <c r="B158" s="388"/>
      <c r="C158" s="388"/>
      <c r="D158" s="389"/>
      <c r="E158" s="389"/>
      <c r="F158" s="389"/>
      <c r="G158" s="389"/>
      <c r="H158" s="389"/>
      <c r="I158" s="389"/>
      <c r="J158" s="389"/>
      <c r="K158" s="389"/>
      <c r="L158" s="389"/>
      <c r="M158" s="389"/>
      <c r="N158" s="389"/>
      <c r="O158" s="389"/>
      <c r="P158" s="390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390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68"/>
      <c r="AU158" s="68"/>
      <c r="AV158" s="68"/>
      <c r="AW158" s="68"/>
      <c r="AX158" s="68"/>
      <c r="AY158" s="68"/>
      <c r="AZ158" s="68"/>
      <c r="BA158" s="68"/>
      <c r="BB158" s="68"/>
      <c r="BC158" s="68"/>
      <c r="BD158" s="68"/>
      <c r="BE158" s="68"/>
      <c r="BF158" s="68"/>
      <c r="BG158" s="68"/>
      <c r="BH158" s="68"/>
      <c r="BI158" s="68"/>
      <c r="BJ158" s="68"/>
      <c r="BK158" s="68"/>
      <c r="BL158" s="68"/>
      <c r="BM158" s="68"/>
      <c r="BN158" s="68"/>
      <c r="BO158" s="68"/>
      <c r="BP158" s="68"/>
      <c r="BQ158" s="68"/>
      <c r="BR158" s="68"/>
      <c r="BS158" s="68"/>
      <c r="BT158" s="68"/>
      <c r="BU158" s="68"/>
      <c r="BV158" s="68"/>
      <c r="BW158" s="167"/>
      <c r="BX158" s="167"/>
      <c r="BY158" s="167"/>
      <c r="BZ158" s="167"/>
      <c r="CA158" s="167"/>
      <c r="CB158" s="167"/>
      <c r="CC158" s="167"/>
      <c r="CD158" s="167"/>
      <c r="CE158" s="167"/>
      <c r="CF158" s="167"/>
      <c r="CG158" s="168"/>
      <c r="CH158" s="168"/>
      <c r="CI158" s="168"/>
      <c r="CJ158" s="251"/>
      <c r="CM158" s="301"/>
    </row>
    <row r="159" spans="1:111" ht="20.100000000000001" customHeight="1" thickBot="1" x14ac:dyDescent="0.3">
      <c r="B159" s="337" t="s">
        <v>109</v>
      </c>
      <c r="C159" s="337"/>
      <c r="D159" s="337"/>
      <c r="E159" s="337"/>
      <c r="F159" s="337"/>
      <c r="G159" s="73"/>
      <c r="H159" s="73"/>
      <c r="I159" s="73"/>
      <c r="J159" s="73"/>
      <c r="K159" s="73"/>
      <c r="L159" s="164"/>
      <c r="M159" s="164"/>
      <c r="N159" s="164"/>
      <c r="O159" s="164"/>
      <c r="P159" s="83"/>
      <c r="Q159" s="164"/>
      <c r="R159" s="164"/>
      <c r="S159" s="164"/>
      <c r="T159" s="164"/>
      <c r="U159" s="164"/>
      <c r="V159" s="164"/>
      <c r="W159" s="164"/>
      <c r="X159" s="164"/>
      <c r="Y159" s="164"/>
      <c r="Z159" s="164"/>
      <c r="AA159" s="164"/>
      <c r="AB159" s="164"/>
      <c r="AC159" s="164"/>
      <c r="AD159" s="164"/>
      <c r="AE159" s="164"/>
      <c r="AF159" s="164"/>
      <c r="AG159" s="164"/>
      <c r="AH159" s="164"/>
      <c r="AI159" s="164"/>
      <c r="AJ159" s="164"/>
      <c r="AK159" s="164"/>
      <c r="AL159" s="164"/>
      <c r="AM159" s="164"/>
      <c r="AN159" s="164"/>
      <c r="AO159" s="164"/>
      <c r="AP159" s="164"/>
      <c r="AQ159" s="164"/>
      <c r="AR159" s="164"/>
      <c r="AS159" s="164"/>
      <c r="AT159" s="164"/>
      <c r="AU159" s="164"/>
      <c r="AV159" s="164"/>
      <c r="AW159" s="164"/>
      <c r="AX159" s="164"/>
      <c r="AY159" s="164"/>
      <c r="AZ159" s="164"/>
      <c r="BA159" s="164"/>
      <c r="BB159" s="164"/>
      <c r="BC159" s="164"/>
      <c r="BD159" s="164"/>
      <c r="BE159" s="164"/>
      <c r="BF159" s="164"/>
      <c r="BG159" s="164"/>
      <c r="BH159" s="164"/>
      <c r="BI159" s="164"/>
      <c r="BJ159" s="164"/>
      <c r="BK159" s="164"/>
      <c r="BL159" s="164"/>
      <c r="BM159" s="164"/>
      <c r="BN159" s="164"/>
      <c r="BO159" s="164"/>
      <c r="BP159" s="164"/>
      <c r="BQ159" s="391"/>
      <c r="BR159" s="164"/>
      <c r="BS159" s="164"/>
      <c r="BT159" s="164"/>
      <c r="BU159" s="164"/>
      <c r="BV159" s="391"/>
      <c r="BW159" s="391"/>
      <c r="BX159" s="391"/>
      <c r="BY159" s="164"/>
      <c r="BZ159" s="164"/>
      <c r="CA159" s="164"/>
      <c r="CB159" s="391"/>
      <c r="CC159" s="164"/>
      <c r="CD159" s="164"/>
      <c r="CE159" s="164"/>
      <c r="CF159" s="164"/>
      <c r="CG159" s="84"/>
      <c r="CH159" s="84"/>
      <c r="CI159" s="84"/>
      <c r="CJ159" s="84"/>
      <c r="CL159" s="296"/>
      <c r="CM159" s="301"/>
      <c r="CN159" s="296"/>
    </row>
    <row r="160" spans="1:111" ht="20.100000000000001" customHeight="1" thickBot="1" x14ac:dyDescent="0.35">
      <c r="B160" s="361"/>
      <c r="C160" s="355" t="s">
        <v>111</v>
      </c>
      <c r="D160" s="356">
        <f t="shared" ref="D160:BP160" si="51">+D162+D164+D166+D168</f>
        <v>2588.7615783046463</v>
      </c>
      <c r="E160" s="357">
        <f t="shared" si="51"/>
        <v>1542.0943257036242</v>
      </c>
      <c r="F160" s="357">
        <f t="shared" si="51"/>
        <v>2376.6545797444564</v>
      </c>
      <c r="G160" s="357">
        <f t="shared" si="51"/>
        <v>1740.5745345458877</v>
      </c>
      <c r="H160" s="357">
        <f t="shared" si="51"/>
        <v>1557.488181108625</v>
      </c>
      <c r="I160" s="357">
        <f t="shared" si="51"/>
        <v>1251.8941188329802</v>
      </c>
      <c r="J160" s="357">
        <f t="shared" si="51"/>
        <v>1017.5470640863957</v>
      </c>
      <c r="K160" s="357">
        <f t="shared" si="51"/>
        <v>495.8973642426094</v>
      </c>
      <c r="L160" s="357">
        <f t="shared" si="51"/>
        <v>614.63520010395132</v>
      </c>
      <c r="M160" s="357">
        <f t="shared" si="51"/>
        <v>1295.8248839478986</v>
      </c>
      <c r="N160" s="357">
        <f t="shared" si="51"/>
        <v>1764.8474226532758</v>
      </c>
      <c r="O160" s="358">
        <f t="shared" si="51"/>
        <v>1547.095450483142</v>
      </c>
      <c r="P160" s="357">
        <f t="shared" si="51"/>
        <v>17793.314703757493</v>
      </c>
      <c r="Q160" s="356">
        <f t="shared" si="51"/>
        <v>2501.6358281167791</v>
      </c>
      <c r="R160" s="357">
        <f t="shared" si="51"/>
        <v>1753.1068143374739</v>
      </c>
      <c r="S160" s="357">
        <f t="shared" si="51"/>
        <v>1239.441870288269</v>
      </c>
      <c r="T160" s="357">
        <f t="shared" si="51"/>
        <v>2104.5252439749715</v>
      </c>
      <c r="U160" s="357">
        <f t="shared" si="51"/>
        <v>1186.2977953471484</v>
      </c>
      <c r="V160" s="357">
        <f t="shared" si="51"/>
        <v>1726.3310406698897</v>
      </c>
      <c r="W160" s="357">
        <f t="shared" si="51"/>
        <v>1078.896356800426</v>
      </c>
      <c r="X160" s="357">
        <f t="shared" si="51"/>
        <v>1553.7538609115866</v>
      </c>
      <c r="Y160" s="357">
        <f t="shared" si="51"/>
        <v>2090.356246469707</v>
      </c>
      <c r="Z160" s="357">
        <f t="shared" si="51"/>
        <v>2103.8966210157751</v>
      </c>
      <c r="AA160" s="357">
        <f t="shared" si="51"/>
        <v>1803.2185844182488</v>
      </c>
      <c r="AB160" s="358">
        <f t="shared" si="51"/>
        <v>2098.9093207559531</v>
      </c>
      <c r="AC160" s="357">
        <f t="shared" si="51"/>
        <v>21240.369583106229</v>
      </c>
      <c r="AD160" s="356">
        <f t="shared" si="51"/>
        <v>1874.4898725065577</v>
      </c>
      <c r="AE160" s="357">
        <f t="shared" si="51"/>
        <v>2407.1874719002321</v>
      </c>
      <c r="AF160" s="357">
        <f t="shared" si="51"/>
        <v>2913.6236790697412</v>
      </c>
      <c r="AG160" s="357">
        <f t="shared" si="51"/>
        <v>3813.8879679389224</v>
      </c>
      <c r="AH160" s="357">
        <f t="shared" si="51"/>
        <v>4316.9198411973466</v>
      </c>
      <c r="AI160" s="357">
        <f t="shared" si="51"/>
        <v>4239.9866009321713</v>
      </c>
      <c r="AJ160" s="357">
        <f t="shared" si="51"/>
        <v>5392.6510195517858</v>
      </c>
      <c r="AK160" s="357">
        <f t="shared" si="51"/>
        <v>4680.4648220305853</v>
      </c>
      <c r="AL160" s="357">
        <f t="shared" si="51"/>
        <v>5077.989718513465</v>
      </c>
      <c r="AM160" s="357">
        <f t="shared" si="51"/>
        <v>3652.5158793933533</v>
      </c>
      <c r="AN160" s="357">
        <f t="shared" si="51"/>
        <v>4217.6088403521526</v>
      </c>
      <c r="AO160" s="358">
        <f t="shared" si="51"/>
        <v>4643.305696450293</v>
      </c>
      <c r="AP160" s="357">
        <f t="shared" si="51"/>
        <v>4228.3937826469582</v>
      </c>
      <c r="AQ160" s="357">
        <f t="shared" si="51"/>
        <v>5522.7781438397687</v>
      </c>
      <c r="AR160" s="357">
        <f t="shared" si="51"/>
        <v>6228.2780369439524</v>
      </c>
      <c r="AS160" s="357">
        <f t="shared" si="51"/>
        <v>4505.7761239360952</v>
      </c>
      <c r="AT160" s="357">
        <f t="shared" si="51"/>
        <v>7440.8712272816801</v>
      </c>
      <c r="AU160" s="357">
        <f t="shared" si="51"/>
        <v>4019.6503883150162</v>
      </c>
      <c r="AV160" s="357">
        <f t="shared" si="51"/>
        <v>4112.2445788598261</v>
      </c>
      <c r="AW160" s="357">
        <f t="shared" si="51"/>
        <v>4463.917951798343</v>
      </c>
      <c r="AX160" s="357">
        <f t="shared" si="51"/>
        <v>4815.5992404342524</v>
      </c>
      <c r="AY160" s="357">
        <f t="shared" si="51"/>
        <v>6577.1634778596599</v>
      </c>
      <c r="AZ160" s="357">
        <f t="shared" si="51"/>
        <v>4540.3975930608931</v>
      </c>
      <c r="BA160" s="358">
        <f t="shared" si="51"/>
        <v>3630.9605585927761</v>
      </c>
      <c r="BB160" s="356">
        <f t="shared" si="51"/>
        <v>3425.9025072096742</v>
      </c>
      <c r="BC160" s="357">
        <f t="shared" si="51"/>
        <v>4287.5734801646649</v>
      </c>
      <c r="BD160" s="357">
        <f t="shared" si="51"/>
        <v>4679.6385540733445</v>
      </c>
      <c r="BE160" s="357">
        <f t="shared" si="51"/>
        <v>3598.9874000204222</v>
      </c>
      <c r="BF160" s="357">
        <f t="shared" si="51"/>
        <v>5026.8078198865769</v>
      </c>
      <c r="BG160" s="357">
        <f t="shared" si="51"/>
        <v>7426.0926745981151</v>
      </c>
      <c r="BH160" s="357">
        <f t="shared" si="51"/>
        <v>6271.0202478864567</v>
      </c>
      <c r="BI160" s="357">
        <f t="shared" si="51"/>
        <v>6969.0359478952669</v>
      </c>
      <c r="BJ160" s="357">
        <f t="shared" si="51"/>
        <v>8187.7780361784089</v>
      </c>
      <c r="BK160" s="357">
        <f t="shared" si="51"/>
        <v>8419.4686110001876</v>
      </c>
      <c r="BL160" s="357">
        <f t="shared" si="51"/>
        <v>11868.693490545065</v>
      </c>
      <c r="BM160" s="357">
        <f t="shared" si="51"/>
        <v>12612.196358947454</v>
      </c>
      <c r="BN160" s="494">
        <f>SUM(BB160:BM160)</f>
        <v>82773.195128405641</v>
      </c>
      <c r="BO160" s="357">
        <f t="shared" si="51"/>
        <v>13270.253212600261</v>
      </c>
      <c r="BP160" s="357">
        <f t="shared" si="51"/>
        <v>10953.852432337209</v>
      </c>
      <c r="BQ160" s="357">
        <f t="shared" ref="BQ160:BY160" si="52">+BQ162+BQ164+BQ166+BQ168</f>
        <v>9165.5728305337325</v>
      </c>
      <c r="BR160" s="357">
        <f t="shared" si="52"/>
        <v>8342.3833353049195</v>
      </c>
      <c r="BS160" s="357">
        <f t="shared" si="52"/>
        <v>7581.7696055242832</v>
      </c>
      <c r="BT160" s="357">
        <f t="shared" si="52"/>
        <v>5216.012056069605</v>
      </c>
      <c r="BU160" s="357">
        <f t="shared" si="52"/>
        <v>5287.4606120067565</v>
      </c>
      <c r="BV160" s="357">
        <f t="shared" si="52"/>
        <v>5017.838580243998</v>
      </c>
      <c r="BW160" s="357">
        <f t="shared" si="52"/>
        <v>6496.181113353744</v>
      </c>
      <c r="BX160" s="357">
        <f t="shared" si="52"/>
        <v>8400.3318595136934</v>
      </c>
      <c r="BY160" s="357">
        <f t="shared" si="52"/>
        <v>7832.6776490245938</v>
      </c>
      <c r="BZ160" s="357">
        <f t="shared" ref="BZ160:CF160" si="53">+BZ162+BZ164+BZ166+BZ168</f>
        <v>10159.251663221377</v>
      </c>
      <c r="CA160" s="356">
        <f t="shared" si="53"/>
        <v>8085.6259527091033</v>
      </c>
      <c r="CB160" s="357">
        <f t="shared" si="53"/>
        <v>7975.9732310705876</v>
      </c>
      <c r="CC160" s="357">
        <f t="shared" si="53"/>
        <v>8148.7180801875547</v>
      </c>
      <c r="CD160" s="357">
        <f t="shared" si="53"/>
        <v>8620.1659421977256</v>
      </c>
      <c r="CE160" s="357">
        <f t="shared" si="53"/>
        <v>10663.766595385827</v>
      </c>
      <c r="CF160" s="358">
        <f t="shared" si="53"/>
        <v>11457.005466661165</v>
      </c>
      <c r="CG160" s="357">
        <f>SUM($BB160:$BG160)</f>
        <v>28445.0024359528</v>
      </c>
      <c r="CH160" s="357">
        <f>SUM($BO160:$BT160)</f>
        <v>54529.843472370005</v>
      </c>
      <c r="CI160" s="358">
        <f>SUM($CA160:$CF160)</f>
        <v>54951.255268211971</v>
      </c>
      <c r="CJ160" s="446"/>
      <c r="CL160" s="296"/>
      <c r="CM160" s="301"/>
      <c r="CN160" s="296"/>
    </row>
    <row r="161" spans="2:111" ht="20.100000000000001" customHeight="1" x14ac:dyDescent="0.25">
      <c r="B161" s="49" t="s">
        <v>54</v>
      </c>
      <c r="C161" s="71"/>
      <c r="D161" s="338"/>
      <c r="E161" s="164"/>
      <c r="F161" s="164"/>
      <c r="G161" s="164"/>
      <c r="H161" s="164"/>
      <c r="I161" s="164"/>
      <c r="J161" s="164"/>
      <c r="K161" s="164"/>
      <c r="L161" s="164"/>
      <c r="M161" s="164"/>
      <c r="N161" s="164"/>
      <c r="O161" s="340"/>
      <c r="P161" s="83"/>
      <c r="Q161" s="339"/>
      <c r="R161" s="164"/>
      <c r="S161" s="164"/>
      <c r="T161" s="164"/>
      <c r="U161" s="164"/>
      <c r="V161" s="164"/>
      <c r="W161" s="164"/>
      <c r="X161" s="164"/>
      <c r="Y161" s="164"/>
      <c r="Z161" s="164"/>
      <c r="AA161" s="164"/>
      <c r="AB161" s="340"/>
      <c r="AC161" s="164"/>
      <c r="AD161" s="339"/>
      <c r="AE161" s="315"/>
      <c r="AF161" s="315"/>
      <c r="AG161" s="315"/>
      <c r="AH161" s="315"/>
      <c r="AI161" s="315"/>
      <c r="AJ161" s="315"/>
      <c r="AK161" s="315"/>
      <c r="AL161" s="315"/>
      <c r="AM161" s="315"/>
      <c r="AN161" s="315"/>
      <c r="AO161" s="382"/>
      <c r="AP161" s="313"/>
      <c r="AQ161" s="313"/>
      <c r="AR161" s="313"/>
      <c r="AS161" s="313"/>
      <c r="AT161" s="313"/>
      <c r="AU161" s="313"/>
      <c r="AV161" s="313"/>
      <c r="AW161" s="313"/>
      <c r="AX161" s="313"/>
      <c r="AY161" s="313"/>
      <c r="AZ161" s="313"/>
      <c r="BA161" s="314"/>
      <c r="BB161" s="341"/>
      <c r="BC161" s="315"/>
      <c r="BD161" s="315"/>
      <c r="BE161" s="315"/>
      <c r="BF161" s="315"/>
      <c r="BG161" s="315"/>
      <c r="BH161" s="315"/>
      <c r="BI161" s="315"/>
      <c r="BJ161" s="315"/>
      <c r="BK161" s="315"/>
      <c r="BL161" s="315"/>
      <c r="BM161" s="315"/>
      <c r="BN161" s="394"/>
      <c r="BO161" s="313"/>
      <c r="BP161" s="315"/>
      <c r="BQ161" s="315"/>
      <c r="BR161" s="315"/>
      <c r="BS161" s="315"/>
      <c r="BT161" s="315"/>
      <c r="BU161" s="315"/>
      <c r="BV161" s="315"/>
      <c r="BW161" s="315"/>
      <c r="BX161" s="315"/>
      <c r="BY161" s="315"/>
      <c r="BZ161" s="315"/>
      <c r="CA161" s="341"/>
      <c r="CB161" s="315"/>
      <c r="CC161" s="315"/>
      <c r="CD161" s="315"/>
      <c r="CE161" s="315"/>
      <c r="CF161" s="382"/>
      <c r="CG161" s="315"/>
      <c r="CH161" s="315"/>
      <c r="CI161" s="382"/>
      <c r="CJ161" s="394"/>
      <c r="CL161" s="260"/>
      <c r="CM161" s="301"/>
    </row>
    <row r="162" spans="2:111" ht="20.100000000000001" customHeight="1" thickBot="1" x14ac:dyDescent="0.3">
      <c r="B162" s="554" t="s">
        <v>49</v>
      </c>
      <c r="C162" s="555"/>
      <c r="D162" s="47">
        <v>1031.4479298099991</v>
      </c>
      <c r="E162" s="33">
        <v>649.52711323000028</v>
      </c>
      <c r="F162" s="33">
        <v>1294.0200998700004</v>
      </c>
      <c r="G162" s="33">
        <v>929.24968251999962</v>
      </c>
      <c r="H162" s="33">
        <v>934.02458932000002</v>
      </c>
      <c r="I162" s="33">
        <v>808.07699770999989</v>
      </c>
      <c r="J162" s="33">
        <v>318.65586352999992</v>
      </c>
      <c r="K162" s="33">
        <v>154.96374019000001</v>
      </c>
      <c r="L162" s="33">
        <v>178.12478805999993</v>
      </c>
      <c r="M162" s="33">
        <v>1088.3052618299996</v>
      </c>
      <c r="N162" s="33">
        <v>798.77597397999887</v>
      </c>
      <c r="O162" s="48">
        <v>723</v>
      </c>
      <c r="P162" s="83">
        <v>8908.172040049998</v>
      </c>
      <c r="Q162" s="47">
        <v>595.60502907000068</v>
      </c>
      <c r="R162" s="33">
        <v>1344.7362922499995</v>
      </c>
      <c r="S162" s="33">
        <v>509.22780596999991</v>
      </c>
      <c r="T162" s="33">
        <v>1629.0105814799997</v>
      </c>
      <c r="U162" s="33">
        <v>734.24528783000005</v>
      </c>
      <c r="V162" s="33">
        <v>984.81543128999965</v>
      </c>
      <c r="W162" s="33">
        <v>539.04908481999996</v>
      </c>
      <c r="X162" s="33">
        <v>1061.1941977000001</v>
      </c>
      <c r="Y162" s="33">
        <v>1467.5737357900005</v>
      </c>
      <c r="Z162" s="33">
        <v>1052.0946818600009</v>
      </c>
      <c r="AA162" s="33">
        <v>1069.6166688500009</v>
      </c>
      <c r="AB162" s="65">
        <v>1261.5911522999997</v>
      </c>
      <c r="AC162" s="83">
        <v>12248.75994921</v>
      </c>
      <c r="AD162" s="47">
        <v>939.51753005999967</v>
      </c>
      <c r="AE162" s="33">
        <v>1364.7693305300002</v>
      </c>
      <c r="AF162" s="33">
        <v>1928.7757511500013</v>
      </c>
      <c r="AG162" s="33">
        <v>2541.06652897</v>
      </c>
      <c r="AH162" s="33">
        <v>2902.2232155599991</v>
      </c>
      <c r="AI162" s="33">
        <v>2544.956087700004</v>
      </c>
      <c r="AJ162" s="33">
        <v>3244.7380453500027</v>
      </c>
      <c r="AK162" s="33">
        <v>2957.1326698999937</v>
      </c>
      <c r="AL162" s="33">
        <v>3392.4347094699992</v>
      </c>
      <c r="AM162" s="33">
        <v>2129.8483181899992</v>
      </c>
      <c r="AN162" s="33">
        <v>2709.4423110200009</v>
      </c>
      <c r="AO162" s="48">
        <v>2837.1127814300016</v>
      </c>
      <c r="AP162" s="33">
        <v>2493.0626147500029</v>
      </c>
      <c r="AQ162" s="33">
        <v>3128.2061367100018</v>
      </c>
      <c r="AR162" s="33">
        <v>4856.935689949989</v>
      </c>
      <c r="AS162" s="33">
        <v>2762.9875580099983</v>
      </c>
      <c r="AT162" s="33">
        <v>5754.8928743699935</v>
      </c>
      <c r="AU162" s="33">
        <v>3067.8732577099968</v>
      </c>
      <c r="AV162" s="33">
        <v>3376.9726954999996</v>
      </c>
      <c r="AW162" s="33">
        <v>3503.9719616600032</v>
      </c>
      <c r="AX162" s="33">
        <v>4309.8975880799917</v>
      </c>
      <c r="AY162" s="33">
        <v>5591.1296409800043</v>
      </c>
      <c r="AZ162" s="33">
        <v>4052.2001801000069</v>
      </c>
      <c r="BA162" s="48">
        <v>3094.9323011100032</v>
      </c>
      <c r="BB162" s="47">
        <v>2996.6498351000027</v>
      </c>
      <c r="BC162" s="33">
        <v>3236.7777076599987</v>
      </c>
      <c r="BD162" s="33">
        <v>3721.7504594800039</v>
      </c>
      <c r="BE162" s="33">
        <v>2790.5011838199989</v>
      </c>
      <c r="BF162" s="33">
        <v>3912.2759203500073</v>
      </c>
      <c r="BG162" s="33">
        <v>4991.9322098700022</v>
      </c>
      <c r="BH162" s="33">
        <v>5176.7475518299989</v>
      </c>
      <c r="BI162" s="33">
        <v>5149.1883556699968</v>
      </c>
      <c r="BJ162" s="33">
        <v>6032.0595529900029</v>
      </c>
      <c r="BK162" s="33">
        <v>6923.7306057900096</v>
      </c>
      <c r="BL162" s="33">
        <v>9558.7028011100174</v>
      </c>
      <c r="BM162" s="33">
        <v>9770.888814290005</v>
      </c>
      <c r="BN162" s="499">
        <f>SUM(BB162:BM162)</f>
        <v>64261.204997960049</v>
      </c>
      <c r="BO162" s="33">
        <v>11571.26173863998</v>
      </c>
      <c r="BP162" s="33">
        <v>9964.1398661999719</v>
      </c>
      <c r="BQ162" s="33">
        <v>8021.4579470299823</v>
      </c>
      <c r="BR162" s="33">
        <v>7183.6177719500156</v>
      </c>
      <c r="BS162" s="33">
        <v>6279.9927802900038</v>
      </c>
      <c r="BT162" s="33">
        <v>4302.8061879699981</v>
      </c>
      <c r="BU162" s="33">
        <v>4498.5957524899995</v>
      </c>
      <c r="BV162" s="33">
        <v>4402.626859189997</v>
      </c>
      <c r="BW162" s="273">
        <v>5720.2641310800072</v>
      </c>
      <c r="BX162" s="273">
        <v>7649.3569233399821</v>
      </c>
      <c r="BY162" s="273">
        <v>7055.9879852199947</v>
      </c>
      <c r="BZ162" s="273">
        <v>9428.6093798200091</v>
      </c>
      <c r="CA162" s="272">
        <v>7726.6698343500402</v>
      </c>
      <c r="CB162" s="273">
        <v>7506.7080589700126</v>
      </c>
      <c r="CC162" s="273">
        <v>7733.4886475799904</v>
      </c>
      <c r="CD162" s="273">
        <v>7418.1075569500063</v>
      </c>
      <c r="CE162" s="273">
        <v>10299.770974770026</v>
      </c>
      <c r="CF162" s="274">
        <v>10689.701682210019</v>
      </c>
      <c r="CG162" s="24">
        <f>SUM($BB162:$BG162)</f>
        <v>21649.887316280016</v>
      </c>
      <c r="CH162" s="24">
        <f>SUM($BO162:$BT162)</f>
        <v>47323.276292079951</v>
      </c>
      <c r="CI162" s="105">
        <f>SUM($CA162:$CF162)</f>
        <v>51374.446754830096</v>
      </c>
      <c r="CJ162" s="397">
        <f t="shared" ref="CJ162:CJ172" si="54">((CI162/CH162)-1)*100</f>
        <v>8.5606297369317019</v>
      </c>
      <c r="CK162" s="299"/>
      <c r="CL162" s="299"/>
      <c r="CM162" s="301"/>
      <c r="CN162" s="299"/>
    </row>
    <row r="163" spans="2:111" ht="20.100000000000001" customHeight="1" x14ac:dyDescent="0.25">
      <c r="B163" s="28" t="s">
        <v>55</v>
      </c>
      <c r="C163" s="29"/>
      <c r="D163" s="88">
        <v>74.921981250000002</v>
      </c>
      <c r="E163" s="89">
        <v>39.493403629999989</v>
      </c>
      <c r="F163" s="89">
        <v>84.690350079999988</v>
      </c>
      <c r="G163" s="89">
        <v>77.883325080000049</v>
      </c>
      <c r="H163" s="89">
        <v>69.039232120000037</v>
      </c>
      <c r="I163" s="89">
        <v>30.093731320000014</v>
      </c>
      <c r="J163" s="89">
        <v>36.483143919999996</v>
      </c>
      <c r="K163" s="89">
        <v>31.71163649</v>
      </c>
      <c r="L163" s="89">
        <v>24.810495969999959</v>
      </c>
      <c r="M163" s="90">
        <v>19.807245940000005</v>
      </c>
      <c r="N163" s="90">
        <v>93.92294644000016</v>
      </c>
      <c r="O163" s="91">
        <v>49.053148180000001</v>
      </c>
      <c r="P163" s="414">
        <v>631.91064042000028</v>
      </c>
      <c r="Q163" s="88">
        <v>18.582814799999991</v>
      </c>
      <c r="R163" s="89">
        <v>28.257001670000015</v>
      </c>
      <c r="S163" s="89">
        <v>59.667453310000077</v>
      </c>
      <c r="T163" s="89">
        <v>26.696036359999983</v>
      </c>
      <c r="U163" s="89">
        <v>39.074082709999999</v>
      </c>
      <c r="V163" s="89">
        <v>43.463571550000097</v>
      </c>
      <c r="W163" s="89">
        <v>31.337439459999999</v>
      </c>
      <c r="X163" s="89">
        <v>31.452429589999998</v>
      </c>
      <c r="Y163" s="89">
        <v>43.08681360000007</v>
      </c>
      <c r="Z163" s="89">
        <v>92.58448791000005</v>
      </c>
      <c r="AA163" s="89">
        <v>51.207195470000002</v>
      </c>
      <c r="AB163" s="92">
        <v>56.379494839999964</v>
      </c>
      <c r="AC163" s="414">
        <v>521.78882127000031</v>
      </c>
      <c r="AD163" s="279">
        <v>51.263080810000005</v>
      </c>
      <c r="AE163" s="280">
        <v>61.890715800000102</v>
      </c>
      <c r="AF163" s="280">
        <v>49.67676968</v>
      </c>
      <c r="AG163" s="280">
        <v>52.731325030000079</v>
      </c>
      <c r="AH163" s="280">
        <v>69.807437419999999</v>
      </c>
      <c r="AI163" s="280">
        <v>105.03755701000009</v>
      </c>
      <c r="AJ163" s="280">
        <v>138.61081298999994</v>
      </c>
      <c r="AK163" s="280">
        <v>78.233894729999875</v>
      </c>
      <c r="AL163" s="280">
        <v>114.19914666000003</v>
      </c>
      <c r="AM163" s="280">
        <v>70.55052053999998</v>
      </c>
      <c r="AN163" s="280">
        <v>86.297923009999934</v>
      </c>
      <c r="AO163" s="281">
        <v>101.40199860000023</v>
      </c>
      <c r="AP163" s="280"/>
      <c r="AQ163" s="280"/>
      <c r="AR163" s="280"/>
      <c r="AS163" s="280"/>
      <c r="AT163" s="280"/>
      <c r="AU163" s="280"/>
      <c r="AV163" s="280"/>
      <c r="AW163" s="280"/>
      <c r="AX163" s="280"/>
      <c r="AY163" s="280"/>
      <c r="AZ163" s="280"/>
      <c r="BA163" s="281"/>
      <c r="BB163" s="320"/>
      <c r="BC163" s="280"/>
      <c r="BD163" s="280"/>
      <c r="BE163" s="280"/>
      <c r="BF163" s="280"/>
      <c r="BG163" s="280"/>
      <c r="BH163" s="280"/>
      <c r="BI163" s="280"/>
      <c r="BJ163" s="280"/>
      <c r="BK163" s="280"/>
      <c r="BL163" s="280"/>
      <c r="BM163" s="280"/>
      <c r="BN163" s="500"/>
      <c r="BO163" s="280"/>
      <c r="BP163" s="280"/>
      <c r="BQ163" s="280"/>
      <c r="BR163" s="280"/>
      <c r="BS163" s="280"/>
      <c r="BT163" s="280"/>
      <c r="BU163" s="280"/>
      <c r="BV163" s="280"/>
      <c r="BW163" s="280"/>
      <c r="BX163" s="280"/>
      <c r="BY163" s="280"/>
      <c r="BZ163" s="280"/>
      <c r="CA163" s="320"/>
      <c r="CB163" s="280"/>
      <c r="CC163" s="280"/>
      <c r="CD163" s="280"/>
      <c r="CE163" s="520"/>
      <c r="CF163" s="515"/>
      <c r="CG163" s="161"/>
      <c r="CH163" s="161"/>
      <c r="CI163" s="443"/>
      <c r="CJ163" s="385"/>
      <c r="CL163" s="296"/>
      <c r="CM163" s="301"/>
    </row>
    <row r="164" spans="2:111" ht="20.100000000000001" customHeight="1" thickBot="1" x14ac:dyDescent="0.3">
      <c r="B164" s="554" t="s">
        <v>49</v>
      </c>
      <c r="C164" s="555"/>
      <c r="D164" s="47">
        <v>522.20620931250005</v>
      </c>
      <c r="E164" s="33">
        <v>275.26902330109993</v>
      </c>
      <c r="F164" s="33">
        <v>590.2917400575999</v>
      </c>
      <c r="G164" s="33">
        <v>542.84677580760035</v>
      </c>
      <c r="H164" s="33">
        <v>481.20344787640022</v>
      </c>
      <c r="I164" s="33">
        <v>209.75330730040008</v>
      </c>
      <c r="J164" s="33">
        <v>254.28751312239996</v>
      </c>
      <c r="K164" s="33">
        <v>221.03010633529999</v>
      </c>
      <c r="L164" s="33">
        <v>172.92915691089971</v>
      </c>
      <c r="M164" s="51">
        <v>138.05650420180004</v>
      </c>
      <c r="N164" s="51">
        <v>654.64293668680114</v>
      </c>
      <c r="O164" s="52">
        <v>341.90044281460001</v>
      </c>
      <c r="P164" s="83">
        <v>4404.4171637274012</v>
      </c>
      <c r="Q164" s="47">
        <v>129.52221915599992</v>
      </c>
      <c r="R164" s="33">
        <v>196.95130163990009</v>
      </c>
      <c r="S164" s="33">
        <v>415.88214957070051</v>
      </c>
      <c r="T164" s="33">
        <v>186.07137342919987</v>
      </c>
      <c r="U164" s="33">
        <v>272.3463564887</v>
      </c>
      <c r="V164" s="33">
        <v>302.94109370350066</v>
      </c>
      <c r="W164" s="33">
        <v>218.42195303619999</v>
      </c>
      <c r="X164" s="33">
        <v>219.22343424229999</v>
      </c>
      <c r="Y164" s="33">
        <v>300.31509079200049</v>
      </c>
      <c r="Z164" s="33">
        <v>645.31388073270034</v>
      </c>
      <c r="AA164" s="33">
        <v>356.9141524259</v>
      </c>
      <c r="AB164" s="65">
        <v>391.27369418959978</v>
      </c>
      <c r="AC164" s="24">
        <v>3635.1766994067016</v>
      </c>
      <c r="AD164" s="282">
        <v>355.76578082140003</v>
      </c>
      <c r="AE164" s="248">
        <v>428.66461927938491</v>
      </c>
      <c r="AF164" s="141">
        <v>343.18635466673567</v>
      </c>
      <c r="AG164" s="141">
        <v>363.4946005401336</v>
      </c>
      <c r="AH164" s="141">
        <v>480.97324382379998</v>
      </c>
      <c r="AI164" s="141">
        <v>722.83345482381696</v>
      </c>
      <c r="AJ164" s="141">
        <v>953.10583538543199</v>
      </c>
      <c r="AK164" s="141">
        <v>537.46685679509937</v>
      </c>
      <c r="AL164" s="141">
        <v>784.54813755420048</v>
      </c>
      <c r="AM164" s="141">
        <v>484.68207610980005</v>
      </c>
      <c r="AN164" s="141">
        <v>592.0612837972734</v>
      </c>
      <c r="AO164" s="283">
        <v>695.6177103960016</v>
      </c>
      <c r="AP164" s="141">
        <v>369.66138787339997</v>
      </c>
      <c r="AQ164" s="141">
        <v>675.58467205320096</v>
      </c>
      <c r="AR164" s="141">
        <v>598.00628216980022</v>
      </c>
      <c r="AS164" s="141">
        <v>432.47349769120041</v>
      </c>
      <c r="AT164" s="141">
        <v>839.01203520400088</v>
      </c>
      <c r="AU164" s="141">
        <v>312.49721134100002</v>
      </c>
      <c r="AV164" s="141">
        <v>553.4435072459994</v>
      </c>
      <c r="AW164" s="141">
        <v>622.72798130759986</v>
      </c>
      <c r="AX164" s="141">
        <v>308.11137612220006</v>
      </c>
      <c r="AY164" s="141">
        <v>402.48708222380014</v>
      </c>
      <c r="AZ164" s="141">
        <v>384.19330276179971</v>
      </c>
      <c r="BA164" s="283">
        <v>450.53088182760001</v>
      </c>
      <c r="BB164" s="282">
        <v>402.38189695199952</v>
      </c>
      <c r="BC164" s="141">
        <v>986.89661684739872</v>
      </c>
      <c r="BD164" s="141">
        <v>912.93637453760061</v>
      </c>
      <c r="BE164" s="141">
        <v>763.15005038580045</v>
      </c>
      <c r="BF164" s="141">
        <v>1069.0992551441998</v>
      </c>
      <c r="BG164" s="141">
        <v>1496.606062620202</v>
      </c>
      <c r="BH164" s="141">
        <v>866.780342593201</v>
      </c>
      <c r="BI164" s="141">
        <v>1206.711034670403</v>
      </c>
      <c r="BJ164" s="141">
        <v>1307.7050440384005</v>
      </c>
      <c r="BK164" s="141">
        <v>941.01675368539929</v>
      </c>
      <c r="BL164" s="141">
        <v>921.62388423140021</v>
      </c>
      <c r="BM164" s="141">
        <v>802.67408574919853</v>
      </c>
      <c r="BN164" s="501">
        <f>SUM(BB164:BM164)</f>
        <v>11677.581401455202</v>
      </c>
      <c r="BO164" s="141">
        <v>1380.9222577961993</v>
      </c>
      <c r="BP164" s="141">
        <v>587.50554612539975</v>
      </c>
      <c r="BQ164" s="141">
        <v>635.34982242340095</v>
      </c>
      <c r="BR164" s="141">
        <v>722.16484263700011</v>
      </c>
      <c r="BS164" s="141">
        <v>859.42931504360001</v>
      </c>
      <c r="BT164" s="141">
        <v>625.77750499039939</v>
      </c>
      <c r="BU164" s="141">
        <v>680.06636767720079</v>
      </c>
      <c r="BV164" s="141">
        <v>615.21172105400126</v>
      </c>
      <c r="BW164" s="421">
        <v>646.00415160400019</v>
      </c>
      <c r="BX164" s="421">
        <v>726.8802986605989</v>
      </c>
      <c r="BY164" s="421">
        <v>776.68966380459949</v>
      </c>
      <c r="BZ164" s="421">
        <v>701.87766502979946</v>
      </c>
      <c r="CA164" s="486">
        <v>323.71663388440015</v>
      </c>
      <c r="CB164" s="421">
        <v>467.25738994899945</v>
      </c>
      <c r="CC164" s="421">
        <v>375.43390150280061</v>
      </c>
      <c r="CD164" s="421">
        <v>770.82995539060096</v>
      </c>
      <c r="CE164" s="421">
        <v>251.70838059360008</v>
      </c>
      <c r="CF164" s="490">
        <v>743.12180176359982</v>
      </c>
      <c r="CG164" s="24">
        <f>SUM($BB164:$BG164)</f>
        <v>5631.0702564872008</v>
      </c>
      <c r="CH164" s="24">
        <f>SUM($BO164:$BT164)</f>
        <v>4811.1492890159998</v>
      </c>
      <c r="CI164" s="105">
        <f>SUM($CA164:$CF164)</f>
        <v>2932.0680630840006</v>
      </c>
      <c r="CJ164" s="397">
        <f t="shared" si="54"/>
        <v>-39.056805620686077</v>
      </c>
      <c r="CL164" s="296"/>
      <c r="CM164" s="301"/>
    </row>
    <row r="165" spans="2:111" ht="20.100000000000001" customHeight="1" x14ac:dyDescent="0.25">
      <c r="B165" s="28" t="s">
        <v>56</v>
      </c>
      <c r="C165" s="29"/>
      <c r="D165" s="88">
        <v>698.28815001999999</v>
      </c>
      <c r="E165" s="89">
        <v>412.73179988000038</v>
      </c>
      <c r="F165" s="89">
        <v>326.69737153</v>
      </c>
      <c r="G165" s="89">
        <v>168.55983011999999</v>
      </c>
      <c r="H165" s="89">
        <v>87.50684514000001</v>
      </c>
      <c r="I165" s="89">
        <v>142.14173013000004</v>
      </c>
      <c r="J165" s="89">
        <v>274.74349383000003</v>
      </c>
      <c r="K165" s="89">
        <v>63.504692460000001</v>
      </c>
      <c r="L165" s="89">
        <v>157.05024821999996</v>
      </c>
      <c r="M165" s="90">
        <v>36.921199099999995</v>
      </c>
      <c r="N165" s="90">
        <v>196.16085679999998</v>
      </c>
      <c r="O165" s="91">
        <v>302.79640230000001</v>
      </c>
      <c r="P165" s="414">
        <v>2867.102619530001</v>
      </c>
      <c r="Q165" s="97">
        <v>1144.0100146000004</v>
      </c>
      <c r="R165" s="98">
        <v>132.50687908999998</v>
      </c>
      <c r="S165" s="98">
        <v>185.97057634000004</v>
      </c>
      <c r="T165" s="98">
        <v>184.90163819999995</v>
      </c>
      <c r="U165" s="98">
        <v>102.70247692999999</v>
      </c>
      <c r="V165" s="98">
        <v>208.71156492000003</v>
      </c>
      <c r="W165" s="98">
        <v>201.90660901000007</v>
      </c>
      <c r="X165" s="98">
        <v>173.27607813</v>
      </c>
      <c r="Y165" s="98">
        <v>200.27993837</v>
      </c>
      <c r="Z165" s="98">
        <v>258.68305238000005</v>
      </c>
      <c r="AA165" s="98">
        <v>235.87274161000005</v>
      </c>
      <c r="AB165" s="99">
        <v>276.36466437999968</v>
      </c>
      <c r="AC165" s="481"/>
      <c r="AD165" s="88">
        <v>361.30260102</v>
      </c>
      <c r="AE165" s="89">
        <v>385.05067476000056</v>
      </c>
      <c r="AF165" s="89">
        <v>388.68277985999981</v>
      </c>
      <c r="AG165" s="89">
        <v>564.7765259099998</v>
      </c>
      <c r="AH165" s="89">
        <v>569.86734728999988</v>
      </c>
      <c r="AI165" s="89">
        <v>589.07698627000025</v>
      </c>
      <c r="AJ165" s="89">
        <v>705.17519440000012</v>
      </c>
      <c r="AK165" s="89">
        <v>699.43647604000012</v>
      </c>
      <c r="AL165" s="89">
        <v>532.38828426999976</v>
      </c>
      <c r="AM165" s="89">
        <v>609.00832833000015</v>
      </c>
      <c r="AN165" s="89">
        <v>533.02855387999989</v>
      </c>
      <c r="AO165" s="106">
        <v>637.73865752999973</v>
      </c>
      <c r="AP165" s="89"/>
      <c r="AQ165" s="89"/>
      <c r="AR165" s="89"/>
      <c r="AS165" s="89"/>
      <c r="AT165" s="89"/>
      <c r="AU165" s="89"/>
      <c r="AV165" s="89"/>
      <c r="AW165" s="89"/>
      <c r="AX165" s="89"/>
      <c r="AY165" s="89"/>
      <c r="AZ165" s="89"/>
      <c r="BA165" s="106"/>
      <c r="BB165" s="88"/>
      <c r="BC165" s="89"/>
      <c r="BD165" s="89"/>
      <c r="BE165" s="89"/>
      <c r="BF165" s="89"/>
      <c r="BG165" s="89"/>
      <c r="BH165" s="89"/>
      <c r="BI165" s="89"/>
      <c r="BJ165" s="89"/>
      <c r="BK165" s="89"/>
      <c r="BL165" s="89"/>
      <c r="BM165" s="89"/>
      <c r="BN165" s="502"/>
      <c r="BO165" s="89"/>
      <c r="BP165" s="89"/>
      <c r="BQ165" s="89"/>
      <c r="BR165" s="89"/>
      <c r="BS165" s="89"/>
      <c r="BT165" s="89"/>
      <c r="BU165" s="89"/>
      <c r="BV165" s="89"/>
      <c r="BW165" s="422"/>
      <c r="BX165" s="422"/>
      <c r="BY165" s="422"/>
      <c r="BZ165" s="422"/>
      <c r="CA165" s="485"/>
      <c r="CB165" s="422"/>
      <c r="CC165" s="422"/>
      <c r="CD165" s="422"/>
      <c r="CE165" s="521"/>
      <c r="CF165" s="517"/>
      <c r="CG165" s="161"/>
      <c r="CH165" s="161"/>
      <c r="CI165" s="443"/>
      <c r="CJ165" s="385"/>
      <c r="CL165" s="300"/>
      <c r="CM165" s="301"/>
    </row>
    <row r="166" spans="2:111" ht="25.5" customHeight="1" thickBot="1" x14ac:dyDescent="0.3">
      <c r="B166" s="542" t="s">
        <v>49</v>
      </c>
      <c r="C166" s="543"/>
      <c r="D166" s="53">
        <v>1035.1074391821471</v>
      </c>
      <c r="E166" s="26">
        <v>617.29818917252385</v>
      </c>
      <c r="F166" s="26">
        <v>492.34273981685595</v>
      </c>
      <c r="G166" s="26">
        <v>255.49119130778757</v>
      </c>
      <c r="H166" s="26">
        <v>133.21342049352481</v>
      </c>
      <c r="I166" s="26">
        <v>217.12717844278026</v>
      </c>
      <c r="J166" s="26">
        <v>420.55810831039594</v>
      </c>
      <c r="K166" s="26">
        <v>97.345708025009401</v>
      </c>
      <c r="L166" s="26">
        <v>241.02344544075174</v>
      </c>
      <c r="M166" s="54">
        <v>56.706900485698995</v>
      </c>
      <c r="N166" s="54">
        <v>301.46392794737596</v>
      </c>
      <c r="O166" s="55">
        <v>465.56158039234197</v>
      </c>
      <c r="P166" s="24">
        <v>4333.2398290171941</v>
      </c>
      <c r="Q166" s="47">
        <v>1759.4073217537787</v>
      </c>
      <c r="R166" s="33">
        <v>203.80220538437447</v>
      </c>
      <c r="S166" s="33">
        <v>286.07109876076845</v>
      </c>
      <c r="T166" s="33">
        <v>284.55622512427192</v>
      </c>
      <c r="U166" s="33">
        <v>158.19365224004829</v>
      </c>
      <c r="V166" s="33">
        <v>321.83532022228928</v>
      </c>
      <c r="W166" s="33">
        <v>311.66506073392617</v>
      </c>
      <c r="X166" s="33">
        <v>267.89348059288648</v>
      </c>
      <c r="Y166" s="33">
        <v>310.28569731910619</v>
      </c>
      <c r="Z166" s="33">
        <v>401.66234909147369</v>
      </c>
      <c r="AA166" s="33">
        <v>367.48501397354784</v>
      </c>
      <c r="AB166" s="65">
        <v>432.37528106915335</v>
      </c>
      <c r="AC166" s="83">
        <v>5105.232706265625</v>
      </c>
      <c r="AD166" s="282">
        <v>568.29286114435797</v>
      </c>
      <c r="AE166" s="141">
        <v>609.52751713158568</v>
      </c>
      <c r="AF166" s="141">
        <v>619.94514704890105</v>
      </c>
      <c r="AG166" s="141">
        <v>908.22842684638886</v>
      </c>
      <c r="AH166" s="141">
        <v>924.75223781484726</v>
      </c>
      <c r="AI166" s="141">
        <v>964.37793422261745</v>
      </c>
      <c r="AJ166" s="141">
        <v>1164.0538486519122</v>
      </c>
      <c r="AK166" s="141">
        <v>1165.4640056606918</v>
      </c>
      <c r="AL166" s="141">
        <v>894.61994900446496</v>
      </c>
      <c r="AM166" s="141">
        <v>1031.6113875247538</v>
      </c>
      <c r="AN166" s="141">
        <v>909.67719062268543</v>
      </c>
      <c r="AO166" s="283">
        <v>1095.6477684096901</v>
      </c>
      <c r="AP166" s="141">
        <v>1345.4480126535555</v>
      </c>
      <c r="AQ166" s="141">
        <v>1373.3099458137665</v>
      </c>
      <c r="AR166" s="141">
        <v>736.2122191575636</v>
      </c>
      <c r="AS166" s="141">
        <v>944.17979561569643</v>
      </c>
      <c r="AT166" s="141">
        <v>563.2187159700851</v>
      </c>
      <c r="AU166" s="141">
        <v>434.81434272221924</v>
      </c>
      <c r="AV166" s="141">
        <v>114.69610933462759</v>
      </c>
      <c r="AW166" s="141">
        <v>61.633185508540002</v>
      </c>
      <c r="AX166" s="141">
        <v>161.17402406185997</v>
      </c>
      <c r="AY166" s="141">
        <v>188.40761373625494</v>
      </c>
      <c r="AZ166" s="141">
        <v>96.325937755885988</v>
      </c>
      <c r="BA166" s="283">
        <v>85.497375655173016</v>
      </c>
      <c r="BB166" s="282">
        <v>26.870775157672004</v>
      </c>
      <c r="BC166" s="141">
        <v>60.332563590467593</v>
      </c>
      <c r="BD166" s="141">
        <v>44.402965743339998</v>
      </c>
      <c r="BE166" s="141">
        <v>34.096964490222788</v>
      </c>
      <c r="BF166" s="141">
        <v>45.432644392370008</v>
      </c>
      <c r="BG166" s="141">
        <v>937.55440210791039</v>
      </c>
      <c r="BH166" s="141">
        <v>222.83818454245699</v>
      </c>
      <c r="BI166" s="141">
        <v>610.94661341246683</v>
      </c>
      <c r="BJ166" s="141">
        <v>845.81833079960631</v>
      </c>
      <c r="BK166" s="141">
        <v>551.43045745737959</v>
      </c>
      <c r="BL166" s="141">
        <v>1323.8267258698488</v>
      </c>
      <c r="BM166" s="141">
        <v>2038.6334589082508</v>
      </c>
      <c r="BN166" s="501">
        <f>SUM(BB166:BM166)</f>
        <v>6742.1840864719916</v>
      </c>
      <c r="BO166" s="141">
        <v>318.06921616408096</v>
      </c>
      <c r="BP166" s="141">
        <v>402.20702001183759</v>
      </c>
      <c r="BQ166" s="141">
        <v>508.76506108034823</v>
      </c>
      <c r="BR166" s="141">
        <v>436.60072071790393</v>
      </c>
      <c r="BS166" s="141">
        <v>442.34751019067966</v>
      </c>
      <c r="BT166" s="141">
        <v>287.42836310920791</v>
      </c>
      <c r="BU166" s="141">
        <v>108.79849183955629</v>
      </c>
      <c r="BV166" s="141">
        <v>0</v>
      </c>
      <c r="BW166" s="421">
        <v>129.91283066973679</v>
      </c>
      <c r="BX166" s="421">
        <v>24.094637513112097</v>
      </c>
      <c r="BY166" s="421">
        <v>0</v>
      </c>
      <c r="BZ166" s="421">
        <v>28.764618371568798</v>
      </c>
      <c r="CA166" s="486">
        <v>35.239484474662902</v>
      </c>
      <c r="CB166" s="421">
        <v>2.0077821515752001</v>
      </c>
      <c r="CC166" s="421">
        <v>39.7955311047631</v>
      </c>
      <c r="CD166" s="421">
        <v>431.22842985711924</v>
      </c>
      <c r="CE166" s="421">
        <v>112.2872400222</v>
      </c>
      <c r="CF166" s="490">
        <v>24.181982687545197</v>
      </c>
      <c r="CG166" s="24">
        <f>SUM($BB166:$BG166)</f>
        <v>1148.6903154819827</v>
      </c>
      <c r="CH166" s="24">
        <f>SUM($BO166:$BT166)</f>
        <v>2395.4178912740581</v>
      </c>
      <c r="CI166" s="105">
        <f>SUM($CA166:$CF166)</f>
        <v>644.74045029786566</v>
      </c>
      <c r="CJ166" s="397">
        <f t="shared" si="54"/>
        <v>-73.084427036864724</v>
      </c>
      <c r="CM166" s="301"/>
    </row>
    <row r="167" spans="2:111" ht="20.100000000000001" customHeight="1" x14ac:dyDescent="0.25">
      <c r="B167" s="28" t="s">
        <v>57</v>
      </c>
      <c r="C167" s="29"/>
      <c r="D167" s="88"/>
      <c r="E167" s="89"/>
      <c r="F167" s="89"/>
      <c r="G167" s="89">
        <v>1.8632546500000002</v>
      </c>
      <c r="H167" s="89">
        <v>1.29795171</v>
      </c>
      <c r="I167" s="89">
        <v>2.4299333399999998</v>
      </c>
      <c r="J167" s="89">
        <v>3.4498678799999998</v>
      </c>
      <c r="K167" s="89">
        <v>3.2364145899999999</v>
      </c>
      <c r="L167" s="89">
        <v>3.2364145900000003</v>
      </c>
      <c r="M167" s="89">
        <v>1.8301603200000001</v>
      </c>
      <c r="N167" s="89">
        <v>1.4296390299999997</v>
      </c>
      <c r="O167" s="91">
        <v>2.3864314599999998</v>
      </c>
      <c r="P167" s="414">
        <v>21.160067570000002</v>
      </c>
      <c r="Q167" s="97">
        <v>2.4535521</v>
      </c>
      <c r="R167" s="98">
        <v>1.0928285600000001</v>
      </c>
      <c r="S167" s="98">
        <v>4.0546364400000003</v>
      </c>
      <c r="T167" s="98">
        <v>0.70115695</v>
      </c>
      <c r="U167" s="98">
        <v>3.0864417199999998</v>
      </c>
      <c r="V167" s="98">
        <v>16.748808530000002</v>
      </c>
      <c r="W167" s="98">
        <v>1.40032399</v>
      </c>
      <c r="X167" s="98">
        <v>0.78088212000000001</v>
      </c>
      <c r="Y167" s="98">
        <v>1.7477363800000001</v>
      </c>
      <c r="Z167" s="98">
        <v>0.69235427999999999</v>
      </c>
      <c r="AA167" s="98">
        <v>1.3203370400000001</v>
      </c>
      <c r="AB167" s="99">
        <v>1.9696243800000002</v>
      </c>
      <c r="AC167" s="414"/>
      <c r="AD167" s="88">
        <v>1.57257932</v>
      </c>
      <c r="AE167" s="284">
        <v>0.61015176000000004</v>
      </c>
      <c r="AF167" s="284">
        <v>3.1434871699999998</v>
      </c>
      <c r="AG167" s="284">
        <v>0.15934404000000002</v>
      </c>
      <c r="AH167" s="284">
        <v>1.30205283</v>
      </c>
      <c r="AI167" s="284">
        <v>1.1362253600000001</v>
      </c>
      <c r="AJ167" s="284">
        <v>4.4724713599999992</v>
      </c>
      <c r="AK167" s="284">
        <v>2.9696200400000001</v>
      </c>
      <c r="AL167" s="284">
        <v>0.92968304000000002</v>
      </c>
      <c r="AM167" s="284">
        <v>0.92781623999999996</v>
      </c>
      <c r="AN167" s="284">
        <v>0.93694319000000015</v>
      </c>
      <c r="AO167" s="285">
        <v>2.1760111099999997</v>
      </c>
      <c r="AP167" s="284"/>
      <c r="AQ167" s="284"/>
      <c r="AR167" s="284"/>
      <c r="AS167" s="284"/>
      <c r="AT167" s="284"/>
      <c r="AU167" s="284"/>
      <c r="AV167" s="284"/>
      <c r="AW167" s="284"/>
      <c r="AX167" s="284"/>
      <c r="AY167" s="284"/>
      <c r="AZ167" s="284"/>
      <c r="BA167" s="285"/>
      <c r="BB167" s="321"/>
      <c r="BC167" s="284"/>
      <c r="BD167" s="284"/>
      <c r="BE167" s="284"/>
      <c r="BF167" s="284"/>
      <c r="BG167" s="284"/>
      <c r="BH167" s="284"/>
      <c r="BI167" s="284"/>
      <c r="BJ167" s="284"/>
      <c r="BK167" s="284"/>
      <c r="BL167" s="284"/>
      <c r="BM167" s="284"/>
      <c r="BN167" s="503"/>
      <c r="BO167" s="284"/>
      <c r="BP167" s="284"/>
      <c r="BQ167" s="284"/>
      <c r="BR167" s="284"/>
      <c r="BS167" s="284"/>
      <c r="BT167" s="284"/>
      <c r="BU167" s="284"/>
      <c r="BV167" s="284"/>
      <c r="BW167" s="423"/>
      <c r="BX167" s="423"/>
      <c r="BY167" s="423"/>
      <c r="BZ167" s="423"/>
      <c r="CA167" s="487"/>
      <c r="CB167" s="423"/>
      <c r="CC167" s="423"/>
      <c r="CD167" s="423"/>
      <c r="CE167" s="522"/>
      <c r="CF167" s="518"/>
      <c r="CG167" s="161"/>
      <c r="CH167" s="161"/>
      <c r="CI167" s="443"/>
      <c r="CJ167" s="385"/>
      <c r="CM167" s="301"/>
    </row>
    <row r="168" spans="2:111" ht="19.5" customHeight="1" thickBot="1" x14ac:dyDescent="0.3">
      <c r="B168" s="542" t="s">
        <v>49</v>
      </c>
      <c r="C168" s="543"/>
      <c r="D168" s="47">
        <v>0</v>
      </c>
      <c r="E168" s="33">
        <v>0</v>
      </c>
      <c r="F168" s="33">
        <v>0</v>
      </c>
      <c r="G168" s="33">
        <v>12.986884910500001</v>
      </c>
      <c r="H168" s="33">
        <v>9.0467234186999992</v>
      </c>
      <c r="I168" s="33">
        <v>16.936635379799998</v>
      </c>
      <c r="J168" s="33">
        <v>24.045579123599996</v>
      </c>
      <c r="K168" s="33">
        <v>22.557809692299998</v>
      </c>
      <c r="L168" s="33">
        <v>22.557809692300001</v>
      </c>
      <c r="M168" s="51">
        <v>12.7562174304</v>
      </c>
      <c r="N168" s="51">
        <v>9.9645840390999982</v>
      </c>
      <c r="O168" s="52">
        <v>16.633427276199999</v>
      </c>
      <c r="P168" s="24">
        <v>147.48567096289997</v>
      </c>
      <c r="Q168" s="53">
        <v>17.101258136999999</v>
      </c>
      <c r="R168" s="26">
        <v>7.6170150632000002</v>
      </c>
      <c r="S168" s="26">
        <v>28.260815986800001</v>
      </c>
      <c r="T168" s="26">
        <v>4.8870639415000001</v>
      </c>
      <c r="U168" s="26">
        <v>21.512498788399999</v>
      </c>
      <c r="V168" s="26">
        <v>116.73919545410001</v>
      </c>
      <c r="W168" s="26">
        <v>9.7602582103</v>
      </c>
      <c r="X168" s="26">
        <v>5.4427483764</v>
      </c>
      <c r="Y168" s="26">
        <v>12.1817225686</v>
      </c>
      <c r="Z168" s="26">
        <v>4.8257093315999997</v>
      </c>
      <c r="AA168" s="26">
        <v>9.2027491688000005</v>
      </c>
      <c r="AB168" s="65">
        <v>13.669193197200002</v>
      </c>
      <c r="AC168" s="24">
        <v>251.20022822390004</v>
      </c>
      <c r="AD168" s="282">
        <v>10.913700480800001</v>
      </c>
      <c r="AE168" s="141">
        <v>4.2260049592615347</v>
      </c>
      <c r="AF168" s="141">
        <v>21.716426204103236</v>
      </c>
      <c r="AG168" s="141">
        <v>1.0984115823999994</v>
      </c>
      <c r="AH168" s="141">
        <v>8.9711439987000006</v>
      </c>
      <c r="AI168" s="141">
        <v>7.8191241857333313</v>
      </c>
      <c r="AJ168" s="141">
        <v>30.753290164438706</v>
      </c>
      <c r="AK168" s="141">
        <v>20.401289674800008</v>
      </c>
      <c r="AL168" s="141">
        <v>6.386922484800003</v>
      </c>
      <c r="AM168" s="141">
        <v>6.3740975688000026</v>
      </c>
      <c r="AN168" s="141">
        <v>6.4280549121933399</v>
      </c>
      <c r="AO168" s="283">
        <v>14.927436214599998</v>
      </c>
      <c r="AP168" s="141">
        <v>20.221767369999998</v>
      </c>
      <c r="AQ168" s="141">
        <v>345.67738926279998</v>
      </c>
      <c r="AR168" s="141">
        <v>37.123845666600005</v>
      </c>
      <c r="AS168" s="141">
        <v>366.13527261920001</v>
      </c>
      <c r="AT168" s="141">
        <v>283.74760173760012</v>
      </c>
      <c r="AU168" s="141">
        <v>204.4655765418</v>
      </c>
      <c r="AV168" s="141">
        <v>67.132266779200009</v>
      </c>
      <c r="AW168" s="141">
        <v>275.58482332220001</v>
      </c>
      <c r="AX168" s="141">
        <v>36.416252170200003</v>
      </c>
      <c r="AY168" s="141">
        <v>395.13914091959987</v>
      </c>
      <c r="AZ168" s="141">
        <v>7.6781724432000003</v>
      </c>
      <c r="BA168" s="283">
        <v>0</v>
      </c>
      <c r="BB168" s="282">
        <v>0</v>
      </c>
      <c r="BC168" s="141">
        <v>3.5665920668000002</v>
      </c>
      <c r="BD168" s="141">
        <v>0.54875431240000005</v>
      </c>
      <c r="BE168" s="141">
        <v>11.2392013244</v>
      </c>
      <c r="BF168" s="141">
        <v>0</v>
      </c>
      <c r="BG168" s="141">
        <v>0</v>
      </c>
      <c r="BH168" s="141">
        <v>4.6541689208000001</v>
      </c>
      <c r="BI168" s="141">
        <v>2.1899441424000003</v>
      </c>
      <c r="BJ168" s="141">
        <v>2.1951083504000004</v>
      </c>
      <c r="BK168" s="141">
        <v>3.2907940674000002</v>
      </c>
      <c r="BL168" s="141">
        <v>64.540079333800008</v>
      </c>
      <c r="BM168" s="141">
        <v>0</v>
      </c>
      <c r="BN168" s="501">
        <f>SUM(BB168:BM168)</f>
        <v>92.224642518400017</v>
      </c>
      <c r="BO168" s="141">
        <v>0</v>
      </c>
      <c r="BP168" s="141">
        <v>0</v>
      </c>
      <c r="BQ168" s="141">
        <v>0</v>
      </c>
      <c r="BR168" s="141">
        <v>0</v>
      </c>
      <c r="BS168" s="141">
        <v>0</v>
      </c>
      <c r="BT168" s="141">
        <v>0</v>
      </c>
      <c r="BU168" s="141">
        <v>0</v>
      </c>
      <c r="BV168" s="141">
        <v>0</v>
      </c>
      <c r="BW168" s="421">
        <v>0</v>
      </c>
      <c r="BX168" s="421">
        <v>0</v>
      </c>
      <c r="BY168" s="421">
        <v>0</v>
      </c>
      <c r="BZ168" s="421">
        <v>0</v>
      </c>
      <c r="CA168" s="486">
        <v>0</v>
      </c>
      <c r="CB168" s="421">
        <v>0</v>
      </c>
      <c r="CC168" s="421">
        <v>0</v>
      </c>
      <c r="CD168" s="421">
        <v>0</v>
      </c>
      <c r="CE168" s="523">
        <v>0</v>
      </c>
      <c r="CF168" s="516">
        <v>0</v>
      </c>
      <c r="CG168" s="24">
        <f t="shared" ref="CG168:CG173" si="55">SUM($BB168:$BG168)</f>
        <v>15.3545477036</v>
      </c>
      <c r="CH168" s="24">
        <f t="shared" ref="CH168:CH173" si="56">SUM($BO168:$BT168)</f>
        <v>0</v>
      </c>
      <c r="CI168" s="105">
        <f t="shared" ref="CI168:CI173" si="57">SUM($CA168:$CF168)</f>
        <v>0</v>
      </c>
      <c r="CJ168" s="397"/>
      <c r="CM168" s="301"/>
    </row>
    <row r="169" spans="2:111" ht="20.100000000000001" customHeight="1" thickBot="1" x14ac:dyDescent="0.3">
      <c r="B169" s="362"/>
      <c r="C169" s="359" t="s">
        <v>115</v>
      </c>
      <c r="D169" s="365">
        <f t="shared" ref="D169" si="58">+D170+D171+D172+D173</f>
        <v>1005</v>
      </c>
      <c r="E169" s="364">
        <f t="shared" ref="E169" si="59">+E170+E171+E172+E173</f>
        <v>849</v>
      </c>
      <c r="F169" s="364">
        <f t="shared" ref="F169" si="60">+F170+F171+F172+F173</f>
        <v>998</v>
      </c>
      <c r="G169" s="364">
        <f t="shared" ref="G169" si="61">+G170+G171+G172+G173</f>
        <v>954</v>
      </c>
      <c r="H169" s="364">
        <f t="shared" ref="H169" si="62">+H170+H171+H172+H173</f>
        <v>795</v>
      </c>
      <c r="I169" s="364">
        <f t="shared" ref="I169" si="63">+I170+I171+I172+I173</f>
        <v>665</v>
      </c>
      <c r="J169" s="364">
        <f t="shared" ref="J169" si="64">+J170+J171+J172+J173</f>
        <v>655</v>
      </c>
      <c r="K169" s="364">
        <f t="shared" ref="K169" si="65">+K170+K171+K172+K173</f>
        <v>438</v>
      </c>
      <c r="L169" s="364">
        <f t="shared" ref="L169" si="66">+L170+L171+L172+L173</f>
        <v>439</v>
      </c>
      <c r="M169" s="364">
        <f t="shared" ref="M169" si="67">+M170+M171+M172+M173</f>
        <v>949</v>
      </c>
      <c r="N169" s="364">
        <f t="shared" ref="N169" si="68">+N170+N171+N172+N173</f>
        <v>796</v>
      </c>
      <c r="O169" s="366">
        <f t="shared" ref="O169" si="69">+O170+O171+O172+O173</f>
        <v>740</v>
      </c>
      <c r="P169" s="364">
        <f t="shared" ref="P169" si="70">+P170+P171+P172+P173</f>
        <v>9283</v>
      </c>
      <c r="Q169" s="365">
        <f t="shared" ref="Q169" si="71">+Q170+Q171+Q172+Q173</f>
        <v>490</v>
      </c>
      <c r="R169" s="364">
        <f t="shared" ref="R169" si="72">+R170+R171+R172+R173</f>
        <v>437</v>
      </c>
      <c r="S169" s="364">
        <f t="shared" ref="S169" si="73">+S170+S171+S172+S173</f>
        <v>508</v>
      </c>
      <c r="T169" s="364">
        <f t="shared" ref="T169" si="74">+T170+T171+T172+T173</f>
        <v>760</v>
      </c>
      <c r="U169" s="364">
        <f t="shared" ref="U169" si="75">+U170+U171+U172+U173</f>
        <v>432</v>
      </c>
      <c r="V169" s="364">
        <f t="shared" ref="V169" si="76">+V170+V171+V172+V173</f>
        <v>780</v>
      </c>
      <c r="W169" s="364">
        <f t="shared" ref="W169" si="77">+W170+W171+W172+W173</f>
        <v>552</v>
      </c>
      <c r="X169" s="364">
        <f t="shared" ref="X169" si="78">+X170+X171+X172+X173</f>
        <v>642</v>
      </c>
      <c r="Y169" s="364">
        <f t="shared" ref="Y169" si="79">+Y170+Y171+Y172+Y173</f>
        <v>843</v>
      </c>
      <c r="Z169" s="364">
        <f t="shared" ref="Z169" si="80">+Z170+Z171+Z172+Z173</f>
        <v>949</v>
      </c>
      <c r="AA169" s="364">
        <f t="shared" ref="AA169" si="81">+AA170+AA171+AA172+AA173</f>
        <v>913</v>
      </c>
      <c r="AB169" s="366">
        <f t="shared" ref="AB169" si="82">+AB170+AB171+AB172+AB173</f>
        <v>1160</v>
      </c>
      <c r="AC169" s="364">
        <f t="shared" ref="AC169" si="83">+AC170+AC171+AC172+AC173</f>
        <v>8466</v>
      </c>
      <c r="AD169" s="365">
        <f t="shared" ref="AD169" si="84">+AD170+AD171+AD172+AD173</f>
        <v>964</v>
      </c>
      <c r="AE169" s="364">
        <f t="shared" ref="AE169" si="85">+AE170+AE171+AE172+AE173</f>
        <v>1266</v>
      </c>
      <c r="AF169" s="364">
        <f t="shared" ref="AF169" si="86">+AF170+AF171+AF172+AF173</f>
        <v>1713</v>
      </c>
      <c r="AG169" s="364">
        <f t="shared" ref="AG169" si="87">+AG170+AG171+AG172+AG173</f>
        <v>1683</v>
      </c>
      <c r="AH169" s="364">
        <f t="shared" ref="AH169" si="88">+AH170+AH171+AH172+AH173</f>
        <v>1659</v>
      </c>
      <c r="AI169" s="364">
        <f t="shared" ref="AI169" si="89">+AI170+AI171+AI172+AI173</f>
        <v>1651</v>
      </c>
      <c r="AJ169" s="364">
        <f t="shared" ref="AJ169" si="90">+AJ170+AJ171+AJ172+AJ173</f>
        <v>1826</v>
      </c>
      <c r="AK169" s="364">
        <f t="shared" ref="AK169" si="91">+AK170+AK171+AK172+AK173</f>
        <v>1873</v>
      </c>
      <c r="AL169" s="364">
        <f t="shared" ref="AL169" si="92">+AL170+AL171+AL172+AL173</f>
        <v>1834</v>
      </c>
      <c r="AM169" s="364">
        <f t="shared" ref="AM169" si="93">+AM170+AM171+AM172+AM173</f>
        <v>1491</v>
      </c>
      <c r="AN169" s="364">
        <f t="shared" ref="AN169" si="94">+AN170+AN171+AN172+AN173</f>
        <v>1167</v>
      </c>
      <c r="AO169" s="366">
        <f t="shared" ref="AO169" si="95">+AO170+AO171+AO172+AO173</f>
        <v>1723</v>
      </c>
      <c r="AP169" s="364">
        <f t="shared" ref="AP169" si="96">+AP170+AP171+AP172+AP173</f>
        <v>1371</v>
      </c>
      <c r="AQ169" s="364">
        <f t="shared" ref="AQ169" si="97">+AQ170+AQ171+AQ172+AQ173</f>
        <v>1395</v>
      </c>
      <c r="AR169" s="364">
        <f t="shared" ref="AR169" si="98">+AR170+AR171+AR172+AR173</f>
        <v>1724</v>
      </c>
      <c r="AS169" s="364">
        <f t="shared" ref="AS169" si="99">+AS170+AS171+AS172+AS173</f>
        <v>1278</v>
      </c>
      <c r="AT169" s="364">
        <f t="shared" ref="AT169" si="100">+AT170+AT171+AT172+AT173</f>
        <v>1867</v>
      </c>
      <c r="AU169" s="364">
        <f t="shared" ref="AU169" si="101">+AU170+AU171+AU172+AU173</f>
        <v>1375</v>
      </c>
      <c r="AV169" s="364">
        <f t="shared" ref="AV169" si="102">+AV170+AV171+AV172+AV173</f>
        <v>1572</v>
      </c>
      <c r="AW169" s="364">
        <f t="shared" ref="AW169" si="103">+AW170+AW171+AW172+AW173</f>
        <v>1603</v>
      </c>
      <c r="AX169" s="364">
        <f t="shared" ref="AX169" si="104">+AX170+AX171+AX172+AX173</f>
        <v>1774</v>
      </c>
      <c r="AY169" s="364">
        <f t="shared" ref="AY169" si="105">+AY170+AY171+AY172+AY173</f>
        <v>2014</v>
      </c>
      <c r="AZ169" s="364">
        <f t="shared" ref="AZ169" si="106">+AZ170+AZ171+AZ172+AZ173</f>
        <v>1986</v>
      </c>
      <c r="BA169" s="364">
        <f t="shared" ref="BA169" si="107">+BA170+BA171+BA172+BA173</f>
        <v>1603</v>
      </c>
      <c r="BB169" s="365">
        <f t="shared" ref="BB169" si="108">+BB170+BB171+BB172+BB173</f>
        <v>1507</v>
      </c>
      <c r="BC169" s="364">
        <f t="shared" ref="BC169" si="109">+BC170+BC171+BC172+BC173</f>
        <v>1834</v>
      </c>
      <c r="BD169" s="364">
        <f t="shared" ref="BD169" si="110">+BD170+BD171+BD172+BD173</f>
        <v>1619</v>
      </c>
      <c r="BE169" s="364">
        <f t="shared" ref="BE169" si="111">+BE170+BE171+BE172+BE173</f>
        <v>1795</v>
      </c>
      <c r="BF169" s="364">
        <f t="shared" ref="BF169" si="112">+BF170+BF171+BF172+BF173</f>
        <v>2216</v>
      </c>
      <c r="BG169" s="364">
        <f t="shared" ref="BG169" si="113">+BG170+BG171+BG172+BG173</f>
        <v>2537</v>
      </c>
      <c r="BH169" s="364">
        <f t="shared" ref="BH169" si="114">+BH170+BH171+BH172+BH173</f>
        <v>2553</v>
      </c>
      <c r="BI169" s="364">
        <f t="shared" ref="BI169" si="115">+BI170+BI171+BI172+BI173</f>
        <v>2731</v>
      </c>
      <c r="BJ169" s="364">
        <f t="shared" ref="BJ169" si="116">+BJ170+BJ171+BJ172+BJ173</f>
        <v>3366</v>
      </c>
      <c r="BK169" s="364">
        <f t="shared" ref="BK169" si="117">+BK170+BK171+BK172+BK173</f>
        <v>3911</v>
      </c>
      <c r="BL169" s="364">
        <f t="shared" ref="BL169" si="118">+BL170+BL171+BL172+BL173</f>
        <v>5053</v>
      </c>
      <c r="BM169" s="364">
        <f t="shared" ref="BM169" si="119">+BM170+BM171+BM172+BM173</f>
        <v>5449</v>
      </c>
      <c r="BN169" s="504">
        <f>SUM(BB169:BM169)</f>
        <v>34571</v>
      </c>
      <c r="BO169" s="364">
        <f t="shared" ref="BO169" si="120">+BO170+BO171+BO172+BO173</f>
        <v>6183</v>
      </c>
      <c r="BP169" s="364">
        <f t="shared" ref="BP169" si="121">+BP170+BP171+BP172+BP173</f>
        <v>6074</v>
      </c>
      <c r="BQ169" s="364">
        <f t="shared" ref="BQ169" si="122">+BQ170+BQ171+BQ172+BQ173</f>
        <v>4677</v>
      </c>
      <c r="BR169" s="364">
        <f t="shared" ref="BR169" si="123">+BR170+BR171+BR172+BR173</f>
        <v>4799</v>
      </c>
      <c r="BS169" s="364">
        <f t="shared" ref="BS169" si="124">+BS170+BS171+BS172+BS173</f>
        <v>3311</v>
      </c>
      <c r="BT169" s="364">
        <f t="shared" ref="BT169" si="125">+BT170+BT171+BT172+BT173</f>
        <v>2141</v>
      </c>
      <c r="BU169" s="364">
        <f t="shared" ref="BU169" si="126">+BU170+BU171+BU172+BU173</f>
        <v>3086</v>
      </c>
      <c r="BV169" s="364">
        <f t="shared" ref="BV169" si="127">+BV170+BV171+BV172+BV173</f>
        <v>2587</v>
      </c>
      <c r="BW169" s="364">
        <f t="shared" ref="BW169" si="128">+BW170+BW171+BW172+BW173</f>
        <v>3070</v>
      </c>
      <c r="BX169" s="364">
        <f t="shared" ref="BX169" si="129">+BX170+BX171+BX172+BX173</f>
        <v>3895</v>
      </c>
      <c r="BY169" s="364">
        <f t="shared" ref="BY169" si="130">+BY170+BY171+BY172+BY173</f>
        <v>4224</v>
      </c>
      <c r="BZ169" s="364">
        <f t="shared" ref="BZ169:CF169" si="131">+BZ170+BZ171+BZ172+BZ173</f>
        <v>6616</v>
      </c>
      <c r="CA169" s="365">
        <f t="shared" si="131"/>
        <v>3395</v>
      </c>
      <c r="CB169" s="364">
        <f t="shared" si="131"/>
        <v>5176</v>
      </c>
      <c r="CC169" s="364">
        <f t="shared" si="131"/>
        <v>4338</v>
      </c>
      <c r="CD169" s="364">
        <f t="shared" si="131"/>
        <v>3292</v>
      </c>
      <c r="CE169" s="364">
        <f t="shared" si="131"/>
        <v>3787</v>
      </c>
      <c r="CF169" s="366">
        <f t="shared" si="131"/>
        <v>3845</v>
      </c>
      <c r="CG169" s="364">
        <f t="shared" si="55"/>
        <v>11508</v>
      </c>
      <c r="CH169" s="364">
        <f t="shared" si="56"/>
        <v>27185</v>
      </c>
      <c r="CI169" s="366">
        <f t="shared" si="57"/>
        <v>23833</v>
      </c>
      <c r="CJ169" s="447"/>
      <c r="CL169" s="260"/>
      <c r="CM169" s="301"/>
    </row>
    <row r="170" spans="2:111" ht="20.100000000000001" customHeight="1" x14ac:dyDescent="0.25">
      <c r="B170" s="579" t="s">
        <v>33</v>
      </c>
      <c r="C170" s="580"/>
      <c r="D170" s="40">
        <v>226</v>
      </c>
      <c r="E170" s="12">
        <v>217</v>
      </c>
      <c r="F170" s="12">
        <v>277</v>
      </c>
      <c r="G170" s="12">
        <v>302</v>
      </c>
      <c r="H170" s="12">
        <v>256</v>
      </c>
      <c r="I170" s="12">
        <v>207</v>
      </c>
      <c r="J170" s="12">
        <v>176</v>
      </c>
      <c r="K170" s="12">
        <v>80</v>
      </c>
      <c r="L170" s="12">
        <v>113</v>
      </c>
      <c r="M170" s="58">
        <v>423</v>
      </c>
      <c r="N170" s="58">
        <v>275</v>
      </c>
      <c r="O170" s="59">
        <v>196</v>
      </c>
      <c r="P170" s="83">
        <v>2748</v>
      </c>
      <c r="Q170" s="53">
        <v>243</v>
      </c>
      <c r="R170" s="26">
        <v>221</v>
      </c>
      <c r="S170" s="26">
        <v>126</v>
      </c>
      <c r="T170" s="26">
        <v>484</v>
      </c>
      <c r="U170" s="26">
        <v>158</v>
      </c>
      <c r="V170" s="26">
        <v>352</v>
      </c>
      <c r="W170" s="26">
        <v>233</v>
      </c>
      <c r="X170" s="26">
        <v>356</v>
      </c>
      <c r="Y170" s="26">
        <v>442</v>
      </c>
      <c r="Z170" s="26">
        <v>423</v>
      </c>
      <c r="AA170" s="26">
        <v>490</v>
      </c>
      <c r="AB170" s="177">
        <v>598</v>
      </c>
      <c r="AC170" s="83">
        <v>4126</v>
      </c>
      <c r="AD170" s="53">
        <v>518</v>
      </c>
      <c r="AE170" s="26">
        <v>567</v>
      </c>
      <c r="AF170" s="26">
        <v>572</v>
      </c>
      <c r="AG170" s="26">
        <v>1121</v>
      </c>
      <c r="AH170" s="26">
        <v>934</v>
      </c>
      <c r="AI170" s="26">
        <v>950</v>
      </c>
      <c r="AJ170" s="26">
        <v>982</v>
      </c>
      <c r="AK170" s="26">
        <v>895</v>
      </c>
      <c r="AL170" s="26">
        <v>1056</v>
      </c>
      <c r="AM170" s="26">
        <v>855</v>
      </c>
      <c r="AN170" s="26">
        <v>642</v>
      </c>
      <c r="AO170" s="77">
        <v>949</v>
      </c>
      <c r="AP170" s="32">
        <v>793</v>
      </c>
      <c r="AQ170" s="32">
        <v>910</v>
      </c>
      <c r="AR170" s="32">
        <v>1181</v>
      </c>
      <c r="AS170" s="32">
        <v>794</v>
      </c>
      <c r="AT170" s="32">
        <v>1135</v>
      </c>
      <c r="AU170" s="32">
        <v>924</v>
      </c>
      <c r="AV170" s="32">
        <v>1099</v>
      </c>
      <c r="AW170" s="32">
        <v>1062</v>
      </c>
      <c r="AX170" s="32">
        <v>1378</v>
      </c>
      <c r="AY170" s="32">
        <v>1520</v>
      </c>
      <c r="AZ170" s="32">
        <v>1548</v>
      </c>
      <c r="BA170" s="150">
        <v>1253</v>
      </c>
      <c r="BB170" s="53">
        <v>1113</v>
      </c>
      <c r="BC170" s="26">
        <v>1120</v>
      </c>
      <c r="BD170" s="26">
        <v>1134</v>
      </c>
      <c r="BE170" s="26">
        <v>1242</v>
      </c>
      <c r="BF170" s="26">
        <v>1483</v>
      </c>
      <c r="BG170" s="26">
        <v>1863</v>
      </c>
      <c r="BH170" s="26">
        <v>2011</v>
      </c>
      <c r="BI170" s="26">
        <v>1970</v>
      </c>
      <c r="BJ170" s="26">
        <v>2479</v>
      </c>
      <c r="BK170" s="26">
        <v>3277</v>
      </c>
      <c r="BL170" s="26">
        <v>4285</v>
      </c>
      <c r="BM170" s="26">
        <v>4713</v>
      </c>
      <c r="BN170" s="505">
        <f>SUM(BB170:BM170)</f>
        <v>26690</v>
      </c>
      <c r="BO170" s="26">
        <v>5534</v>
      </c>
      <c r="BP170" s="26">
        <v>5496</v>
      </c>
      <c r="BQ170" s="26">
        <v>4195</v>
      </c>
      <c r="BR170" s="26">
        <v>4259</v>
      </c>
      <c r="BS170" s="26">
        <v>2564</v>
      </c>
      <c r="BT170" s="26">
        <v>1592</v>
      </c>
      <c r="BU170" s="26">
        <v>2363</v>
      </c>
      <c r="BV170" s="26">
        <v>1937</v>
      </c>
      <c r="BW170" s="101">
        <v>2347</v>
      </c>
      <c r="BX170" s="101">
        <v>3050</v>
      </c>
      <c r="BY170" s="101">
        <v>3326</v>
      </c>
      <c r="BZ170" s="101">
        <v>6029</v>
      </c>
      <c r="CA170" s="154">
        <v>2854</v>
      </c>
      <c r="CB170" s="101">
        <v>4546</v>
      </c>
      <c r="CC170" s="101">
        <v>3803</v>
      </c>
      <c r="CD170" s="101">
        <v>2743</v>
      </c>
      <c r="CE170" s="101">
        <v>3396</v>
      </c>
      <c r="CF170" s="270">
        <v>3329</v>
      </c>
      <c r="CG170" s="116">
        <f t="shared" si="55"/>
        <v>7955</v>
      </c>
      <c r="CH170" s="116">
        <f t="shared" si="56"/>
        <v>23640</v>
      </c>
      <c r="CI170" s="275">
        <f t="shared" si="57"/>
        <v>20671</v>
      </c>
      <c r="CJ170" s="395">
        <f t="shared" si="54"/>
        <v>-12.559221658206432</v>
      </c>
      <c r="CK170" s="299"/>
      <c r="CL170" s="296"/>
      <c r="CM170" s="301"/>
    </row>
    <row r="171" spans="2:111" ht="20.100000000000001" customHeight="1" x14ac:dyDescent="0.25">
      <c r="B171" s="60" t="s">
        <v>34</v>
      </c>
      <c r="C171" s="178"/>
      <c r="D171" s="40">
        <v>441</v>
      </c>
      <c r="E171" s="12">
        <v>354</v>
      </c>
      <c r="F171" s="12">
        <v>416</v>
      </c>
      <c r="G171" s="12">
        <v>467</v>
      </c>
      <c r="H171" s="12">
        <v>380</v>
      </c>
      <c r="I171" s="12">
        <v>308</v>
      </c>
      <c r="J171" s="12">
        <v>299</v>
      </c>
      <c r="K171" s="12">
        <v>280</v>
      </c>
      <c r="L171" s="12">
        <v>235</v>
      </c>
      <c r="M171" s="58">
        <v>427</v>
      </c>
      <c r="N171" s="58">
        <v>441</v>
      </c>
      <c r="O171" s="59">
        <v>442</v>
      </c>
      <c r="P171" s="83">
        <v>4490</v>
      </c>
      <c r="Q171" s="53">
        <v>183</v>
      </c>
      <c r="R171" s="26">
        <v>172</v>
      </c>
      <c r="S171" s="26">
        <v>271</v>
      </c>
      <c r="T171" s="26">
        <v>191</v>
      </c>
      <c r="U171" s="26">
        <v>198</v>
      </c>
      <c r="V171" s="26">
        <v>282</v>
      </c>
      <c r="W171" s="26">
        <v>213</v>
      </c>
      <c r="X171" s="26">
        <v>195</v>
      </c>
      <c r="Y171" s="26">
        <v>315</v>
      </c>
      <c r="Z171" s="26">
        <v>427</v>
      </c>
      <c r="AA171" s="26">
        <v>289</v>
      </c>
      <c r="AB171" s="177">
        <v>423</v>
      </c>
      <c r="AC171" s="83">
        <v>3159</v>
      </c>
      <c r="AD171" s="53">
        <v>348</v>
      </c>
      <c r="AE171" s="26">
        <v>454</v>
      </c>
      <c r="AF171" s="26">
        <v>352</v>
      </c>
      <c r="AG171" s="26">
        <v>378</v>
      </c>
      <c r="AH171" s="26">
        <v>497</v>
      </c>
      <c r="AI171" s="26">
        <v>467</v>
      </c>
      <c r="AJ171" s="26">
        <v>565</v>
      </c>
      <c r="AK171" s="26">
        <v>639</v>
      </c>
      <c r="AL171" s="26">
        <v>578</v>
      </c>
      <c r="AM171" s="26">
        <v>430</v>
      </c>
      <c r="AN171" s="26">
        <v>351</v>
      </c>
      <c r="AO171" s="77">
        <v>537</v>
      </c>
      <c r="AP171" s="26">
        <v>381</v>
      </c>
      <c r="AQ171" s="26">
        <v>331</v>
      </c>
      <c r="AR171" s="26">
        <v>421</v>
      </c>
      <c r="AS171" s="26">
        <v>358</v>
      </c>
      <c r="AT171" s="26">
        <v>576</v>
      </c>
      <c r="AU171" s="26">
        <v>321</v>
      </c>
      <c r="AV171" s="26">
        <v>422</v>
      </c>
      <c r="AW171" s="26">
        <v>499</v>
      </c>
      <c r="AX171" s="26">
        <v>362</v>
      </c>
      <c r="AY171" s="26">
        <v>435</v>
      </c>
      <c r="AZ171" s="26">
        <v>406</v>
      </c>
      <c r="BA171" s="77">
        <v>328</v>
      </c>
      <c r="BB171" s="53">
        <v>384</v>
      </c>
      <c r="BC171" s="26">
        <v>693</v>
      </c>
      <c r="BD171" s="26">
        <v>467</v>
      </c>
      <c r="BE171" s="26">
        <v>535</v>
      </c>
      <c r="BF171" s="26">
        <v>717</v>
      </c>
      <c r="BG171" s="26">
        <v>601</v>
      </c>
      <c r="BH171" s="26">
        <v>503</v>
      </c>
      <c r="BI171" s="26">
        <v>664</v>
      </c>
      <c r="BJ171" s="26">
        <v>818</v>
      </c>
      <c r="BK171" s="26">
        <v>579</v>
      </c>
      <c r="BL171" s="26">
        <v>585</v>
      </c>
      <c r="BM171" s="26">
        <v>519</v>
      </c>
      <c r="BN171" s="505">
        <f>SUM(BB171:BM171)</f>
        <v>7065</v>
      </c>
      <c r="BO171" s="26">
        <v>631</v>
      </c>
      <c r="BP171" s="26">
        <v>509</v>
      </c>
      <c r="BQ171" s="26">
        <v>450</v>
      </c>
      <c r="BR171" s="26">
        <v>493</v>
      </c>
      <c r="BS171" s="26">
        <v>675</v>
      </c>
      <c r="BT171" s="26">
        <v>533</v>
      </c>
      <c r="BU171" s="26">
        <v>706</v>
      </c>
      <c r="BV171" s="26">
        <v>650</v>
      </c>
      <c r="BW171" s="101">
        <v>717</v>
      </c>
      <c r="BX171" s="101">
        <v>843</v>
      </c>
      <c r="BY171" s="101">
        <v>898</v>
      </c>
      <c r="BZ171" s="101">
        <v>584</v>
      </c>
      <c r="CA171" s="154">
        <v>533</v>
      </c>
      <c r="CB171" s="101">
        <v>628</v>
      </c>
      <c r="CC171" s="101">
        <v>517</v>
      </c>
      <c r="CD171" s="101">
        <v>539</v>
      </c>
      <c r="CE171" s="101">
        <v>364</v>
      </c>
      <c r="CF171" s="270">
        <v>514</v>
      </c>
      <c r="CG171" s="83">
        <f t="shared" si="55"/>
        <v>3397</v>
      </c>
      <c r="CH171" s="83">
        <f t="shared" si="56"/>
        <v>3291</v>
      </c>
      <c r="CI171" s="27">
        <f t="shared" si="57"/>
        <v>3095</v>
      </c>
      <c r="CJ171" s="395">
        <f t="shared" si="54"/>
        <v>-5.9556365846247346</v>
      </c>
      <c r="CL171" s="296"/>
      <c r="CM171" s="301"/>
      <c r="CN171" s="296"/>
    </row>
    <row r="172" spans="2:111" ht="20.100000000000001" customHeight="1" x14ac:dyDescent="0.25">
      <c r="B172" s="60" t="s">
        <v>35</v>
      </c>
      <c r="C172" s="178"/>
      <c r="D172" s="40">
        <v>338</v>
      </c>
      <c r="E172" s="12">
        <v>278</v>
      </c>
      <c r="F172" s="12">
        <v>305</v>
      </c>
      <c r="G172" s="12">
        <v>179</v>
      </c>
      <c r="H172" s="12">
        <v>156</v>
      </c>
      <c r="I172" s="12">
        <v>141</v>
      </c>
      <c r="J172" s="12">
        <v>169</v>
      </c>
      <c r="K172" s="12">
        <v>70</v>
      </c>
      <c r="L172" s="12">
        <v>79</v>
      </c>
      <c r="M172" s="58">
        <v>96</v>
      </c>
      <c r="N172" s="58">
        <v>66</v>
      </c>
      <c r="O172" s="59">
        <v>90</v>
      </c>
      <c r="P172" s="83">
        <v>1967</v>
      </c>
      <c r="Q172" s="53">
        <v>55</v>
      </c>
      <c r="R172" s="26">
        <v>38</v>
      </c>
      <c r="S172" s="26">
        <v>93</v>
      </c>
      <c r="T172" s="26">
        <v>81</v>
      </c>
      <c r="U172" s="26">
        <v>66</v>
      </c>
      <c r="V172" s="26">
        <v>70</v>
      </c>
      <c r="W172" s="26">
        <v>91</v>
      </c>
      <c r="X172" s="26">
        <v>79</v>
      </c>
      <c r="Y172" s="26">
        <v>74</v>
      </c>
      <c r="Z172" s="26">
        <v>96</v>
      </c>
      <c r="AA172" s="26">
        <v>115</v>
      </c>
      <c r="AB172" s="177">
        <v>126</v>
      </c>
      <c r="AC172" s="83">
        <v>984</v>
      </c>
      <c r="AD172" s="53">
        <v>88</v>
      </c>
      <c r="AE172" s="26">
        <v>240</v>
      </c>
      <c r="AF172" s="26">
        <v>780</v>
      </c>
      <c r="AG172" s="26">
        <v>183</v>
      </c>
      <c r="AH172" s="26">
        <v>222</v>
      </c>
      <c r="AI172" s="26">
        <v>229</v>
      </c>
      <c r="AJ172" s="26">
        <v>263</v>
      </c>
      <c r="AK172" s="26">
        <v>329</v>
      </c>
      <c r="AL172" s="26">
        <v>195</v>
      </c>
      <c r="AM172" s="26">
        <v>202</v>
      </c>
      <c r="AN172" s="26">
        <v>170</v>
      </c>
      <c r="AO172" s="77">
        <v>229</v>
      </c>
      <c r="AP172" s="26">
        <v>186</v>
      </c>
      <c r="AQ172" s="26">
        <v>145</v>
      </c>
      <c r="AR172" s="26">
        <v>86</v>
      </c>
      <c r="AS172" s="26">
        <v>96</v>
      </c>
      <c r="AT172" s="26">
        <v>102</v>
      </c>
      <c r="AU172" s="26">
        <v>105</v>
      </c>
      <c r="AV172" s="26">
        <v>42</v>
      </c>
      <c r="AW172" s="26">
        <v>10</v>
      </c>
      <c r="AX172" s="26">
        <v>27</v>
      </c>
      <c r="AY172" s="26">
        <v>37</v>
      </c>
      <c r="AZ172" s="26">
        <v>28</v>
      </c>
      <c r="BA172" s="77">
        <v>22</v>
      </c>
      <c r="BB172" s="53">
        <v>10</v>
      </c>
      <c r="BC172" s="26">
        <v>19</v>
      </c>
      <c r="BD172" s="26">
        <v>17</v>
      </c>
      <c r="BE172" s="26">
        <v>13</v>
      </c>
      <c r="BF172" s="26">
        <v>16</v>
      </c>
      <c r="BG172" s="26">
        <v>73</v>
      </c>
      <c r="BH172" s="26">
        <v>36</v>
      </c>
      <c r="BI172" s="26">
        <v>96</v>
      </c>
      <c r="BJ172" s="26">
        <v>68</v>
      </c>
      <c r="BK172" s="26">
        <v>52</v>
      </c>
      <c r="BL172" s="26">
        <v>153</v>
      </c>
      <c r="BM172" s="26">
        <v>217</v>
      </c>
      <c r="BN172" s="505">
        <f t="shared" ref="BN172:BN173" si="132">SUM(BB172:BM172)</f>
        <v>770</v>
      </c>
      <c r="BO172" s="26">
        <v>18</v>
      </c>
      <c r="BP172" s="26">
        <v>69</v>
      </c>
      <c r="BQ172" s="26">
        <v>32</v>
      </c>
      <c r="BR172" s="26">
        <v>47</v>
      </c>
      <c r="BS172" s="26">
        <v>72</v>
      </c>
      <c r="BT172" s="26">
        <v>16</v>
      </c>
      <c r="BU172" s="26">
        <v>17</v>
      </c>
      <c r="BV172" s="26">
        <v>0</v>
      </c>
      <c r="BW172" s="101">
        <v>6</v>
      </c>
      <c r="BX172" s="101">
        <v>2</v>
      </c>
      <c r="BY172" s="101">
        <v>0</v>
      </c>
      <c r="BZ172" s="101">
        <v>3</v>
      </c>
      <c r="CA172" s="154">
        <v>8</v>
      </c>
      <c r="CB172" s="101">
        <v>2</v>
      </c>
      <c r="CC172" s="101">
        <v>18</v>
      </c>
      <c r="CD172" s="101">
        <v>10</v>
      </c>
      <c r="CE172" s="101">
        <v>27</v>
      </c>
      <c r="CF172" s="270">
        <v>2</v>
      </c>
      <c r="CG172" s="83">
        <f t="shared" si="55"/>
        <v>148</v>
      </c>
      <c r="CH172" s="83">
        <f t="shared" si="56"/>
        <v>254</v>
      </c>
      <c r="CI172" s="27">
        <f t="shared" si="57"/>
        <v>67</v>
      </c>
      <c r="CJ172" s="395">
        <f t="shared" si="54"/>
        <v>-73.622047244094489</v>
      </c>
      <c r="CL172" s="296"/>
      <c r="CM172" s="301"/>
    </row>
    <row r="173" spans="2:111" ht="20.100000000000001" customHeight="1" thickBot="1" x14ac:dyDescent="0.3">
      <c r="B173" s="69" t="s">
        <v>40</v>
      </c>
      <c r="C173" s="179"/>
      <c r="D173" s="61">
        <v>0</v>
      </c>
      <c r="E173" s="62">
        <v>0</v>
      </c>
      <c r="F173" s="62">
        <v>0</v>
      </c>
      <c r="G173" s="62">
        <v>6</v>
      </c>
      <c r="H173" s="62">
        <v>3</v>
      </c>
      <c r="I173" s="62">
        <v>9</v>
      </c>
      <c r="J173" s="62">
        <v>11</v>
      </c>
      <c r="K173" s="62">
        <v>8</v>
      </c>
      <c r="L173" s="62">
        <v>12</v>
      </c>
      <c r="M173" s="63">
        <v>3</v>
      </c>
      <c r="N173" s="63">
        <v>14</v>
      </c>
      <c r="O173" s="64">
        <v>12</v>
      </c>
      <c r="P173" s="83">
        <v>78</v>
      </c>
      <c r="Q173" s="47">
        <v>9</v>
      </c>
      <c r="R173" s="33">
        <v>6</v>
      </c>
      <c r="S173" s="33">
        <v>18</v>
      </c>
      <c r="T173" s="33">
        <v>4</v>
      </c>
      <c r="U173" s="33">
        <v>10</v>
      </c>
      <c r="V173" s="33">
        <v>76</v>
      </c>
      <c r="W173" s="33">
        <v>15</v>
      </c>
      <c r="X173" s="33">
        <v>12</v>
      </c>
      <c r="Y173" s="33">
        <v>12</v>
      </c>
      <c r="Z173" s="33">
        <v>3</v>
      </c>
      <c r="AA173" s="33">
        <v>19</v>
      </c>
      <c r="AB173" s="65">
        <v>13</v>
      </c>
      <c r="AC173" s="24">
        <v>197</v>
      </c>
      <c r="AD173" s="47">
        <v>10</v>
      </c>
      <c r="AE173" s="33">
        <v>5</v>
      </c>
      <c r="AF173" s="33">
        <v>9</v>
      </c>
      <c r="AG173" s="33">
        <v>1</v>
      </c>
      <c r="AH173" s="33">
        <v>6</v>
      </c>
      <c r="AI173" s="33">
        <v>5</v>
      </c>
      <c r="AJ173" s="33">
        <v>16</v>
      </c>
      <c r="AK173" s="33">
        <v>10</v>
      </c>
      <c r="AL173" s="33">
        <v>5</v>
      </c>
      <c r="AM173" s="33">
        <v>4</v>
      </c>
      <c r="AN173" s="33">
        <v>4</v>
      </c>
      <c r="AO173" s="48">
        <v>8</v>
      </c>
      <c r="AP173" s="33">
        <v>11</v>
      </c>
      <c r="AQ173" s="33">
        <v>9</v>
      </c>
      <c r="AR173" s="33">
        <v>36</v>
      </c>
      <c r="AS173" s="33">
        <v>30</v>
      </c>
      <c r="AT173" s="33">
        <v>54</v>
      </c>
      <c r="AU173" s="33">
        <v>25</v>
      </c>
      <c r="AV173" s="33">
        <v>9</v>
      </c>
      <c r="AW173" s="33">
        <v>32</v>
      </c>
      <c r="AX173" s="33">
        <v>7</v>
      </c>
      <c r="AY173" s="33">
        <v>22</v>
      </c>
      <c r="AZ173" s="33">
        <v>4</v>
      </c>
      <c r="BA173" s="48">
        <v>0</v>
      </c>
      <c r="BB173" s="47">
        <v>0</v>
      </c>
      <c r="BC173" s="33">
        <v>2</v>
      </c>
      <c r="BD173" s="33">
        <v>1</v>
      </c>
      <c r="BE173" s="33">
        <v>5</v>
      </c>
      <c r="BF173" s="33">
        <v>0</v>
      </c>
      <c r="BG173" s="33">
        <v>0</v>
      </c>
      <c r="BH173" s="33">
        <v>3</v>
      </c>
      <c r="BI173" s="33">
        <v>1</v>
      </c>
      <c r="BJ173" s="33">
        <v>1</v>
      </c>
      <c r="BK173" s="33">
        <v>3</v>
      </c>
      <c r="BL173" s="33">
        <v>30</v>
      </c>
      <c r="BM173" s="33">
        <v>0</v>
      </c>
      <c r="BN173" s="499">
        <f t="shared" si="132"/>
        <v>46</v>
      </c>
      <c r="BO173" s="33">
        <v>0</v>
      </c>
      <c r="BP173" s="33">
        <v>0</v>
      </c>
      <c r="BQ173" s="33">
        <v>0</v>
      </c>
      <c r="BR173" s="33">
        <v>0</v>
      </c>
      <c r="BS173" s="33">
        <v>0</v>
      </c>
      <c r="BT173" s="33">
        <v>0</v>
      </c>
      <c r="BU173" s="33">
        <v>0</v>
      </c>
      <c r="BV173" s="33">
        <v>0</v>
      </c>
      <c r="BW173" s="273">
        <v>0</v>
      </c>
      <c r="BX173" s="273">
        <v>0</v>
      </c>
      <c r="BY173" s="273">
        <v>0</v>
      </c>
      <c r="BZ173" s="273">
        <v>0</v>
      </c>
      <c r="CA173" s="272">
        <v>0</v>
      </c>
      <c r="CB173" s="273">
        <v>0</v>
      </c>
      <c r="CC173" s="273">
        <v>0</v>
      </c>
      <c r="CD173" s="273">
        <v>0</v>
      </c>
      <c r="CE173" s="273">
        <v>0</v>
      </c>
      <c r="CF173" s="274">
        <v>0</v>
      </c>
      <c r="CG173" s="24">
        <f t="shared" si="55"/>
        <v>8</v>
      </c>
      <c r="CH173" s="24">
        <f t="shared" si="56"/>
        <v>0</v>
      </c>
      <c r="CI173" s="105">
        <f t="shared" si="57"/>
        <v>0</v>
      </c>
      <c r="CJ173" s="397"/>
      <c r="CL173" s="301"/>
      <c r="CM173" s="301"/>
    </row>
    <row r="174" spans="2:111" s="66" customFormat="1" ht="20.100000000000001" customHeight="1" thickBot="1" x14ac:dyDescent="0.3">
      <c r="B174" s="172" t="s">
        <v>46</v>
      </c>
      <c r="C174" s="336"/>
      <c r="D174" s="337"/>
      <c r="E174" s="337"/>
      <c r="F174" s="337"/>
      <c r="G174" s="74"/>
      <c r="H174" s="74"/>
      <c r="I174" s="74"/>
      <c r="J174" s="74"/>
      <c r="K174" s="74"/>
      <c r="L174" s="74"/>
      <c r="M174" s="74"/>
      <c r="N174" s="74"/>
      <c r="O174" s="74"/>
      <c r="P174" s="107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318">
        <v>0.80438438922485167</v>
      </c>
      <c r="AE174" s="318">
        <v>0.82016746543761188</v>
      </c>
      <c r="AF174" s="318">
        <v>0.87475981078402532</v>
      </c>
      <c r="AG174" s="318">
        <v>0.90440384846449373</v>
      </c>
      <c r="AH174" s="318">
        <v>0.88650602609136964</v>
      </c>
      <c r="AI174" s="318">
        <v>0.82767573396366068</v>
      </c>
      <c r="AJ174" s="318">
        <v>0.81755557294867476</v>
      </c>
      <c r="AK174" s="318">
        <v>0.88080924273929861</v>
      </c>
      <c r="AL174" s="318">
        <v>0.84424248494332521</v>
      </c>
      <c r="AM174" s="318"/>
      <c r="AN174" s="318"/>
      <c r="AO174" s="318"/>
      <c r="AP174" s="318"/>
      <c r="AQ174" s="318"/>
      <c r="AR174" s="318"/>
      <c r="AS174" s="344"/>
      <c r="AT174" s="344"/>
      <c r="AU174" s="344"/>
      <c r="AV174" s="344"/>
      <c r="AW174" s="344"/>
      <c r="AX174" s="344"/>
      <c r="AY174" s="344"/>
      <c r="AZ174" s="344"/>
      <c r="BA174" s="344"/>
      <c r="BB174" s="344"/>
      <c r="BC174" s="344"/>
      <c r="BD174" s="344"/>
      <c r="BE174" s="344"/>
      <c r="BF174" s="318"/>
      <c r="BG174" s="318"/>
      <c r="BH174" s="318"/>
      <c r="BI174" s="318"/>
      <c r="BJ174" s="318"/>
      <c r="BK174" s="318"/>
      <c r="BL174" s="318"/>
      <c r="BM174" s="318"/>
      <c r="BN174" s="318"/>
      <c r="BO174" s="344"/>
      <c r="BP174" s="318"/>
      <c r="BQ174" s="384"/>
      <c r="BR174" s="318"/>
      <c r="BS174" s="318"/>
      <c r="BT174" s="318"/>
      <c r="BU174" s="318"/>
      <c r="BV174" s="384"/>
      <c r="BW174" s="384"/>
      <c r="BX174" s="318"/>
      <c r="BY174" s="318"/>
      <c r="BZ174" s="318"/>
      <c r="CA174" s="384"/>
      <c r="CB174" s="384"/>
      <c r="CC174" s="318"/>
      <c r="CD174" s="318"/>
      <c r="CE174" s="318"/>
      <c r="CF174" s="318"/>
      <c r="CG174" s="74"/>
      <c r="CH174" s="74"/>
      <c r="CI174" s="74"/>
      <c r="CJ174" s="107"/>
      <c r="CK174" s="302"/>
      <c r="CL174" s="302"/>
      <c r="CM174" s="301"/>
      <c r="CN174" s="257"/>
      <c r="CO174" s="257"/>
      <c r="CP174" s="225"/>
      <c r="CQ174" s="239"/>
      <c r="CR174" s="239"/>
      <c r="CS174" s="225"/>
      <c r="CT174" s="232"/>
      <c r="CU174" s="232"/>
      <c r="CV174" s="232"/>
      <c r="CW174" s="232"/>
      <c r="CX174" s="232"/>
      <c r="CY174" s="232"/>
      <c r="CZ174" s="232"/>
      <c r="DA174" s="232"/>
      <c r="DB174" s="232"/>
      <c r="DC174" s="232"/>
      <c r="DD174" s="232"/>
      <c r="DE174" s="232"/>
      <c r="DF174" s="232"/>
      <c r="DG174" s="232"/>
    </row>
    <row r="175" spans="2:111" s="66" customFormat="1" ht="20.100000000000001" customHeight="1" thickBot="1" x14ac:dyDescent="0.35">
      <c r="B175" s="361"/>
      <c r="C175" s="355" t="s">
        <v>111</v>
      </c>
      <c r="D175" s="367">
        <f t="shared" ref="D175:BP175" si="133">+D177+D182</f>
        <v>5346.6279847622</v>
      </c>
      <c r="E175" s="368">
        <f t="shared" si="133"/>
        <v>4865.6271330841</v>
      </c>
      <c r="F175" s="368">
        <f t="shared" si="133"/>
        <v>5582.5454357357994</v>
      </c>
      <c r="G175" s="368">
        <f t="shared" si="133"/>
        <v>5690.8196619967002</v>
      </c>
      <c r="H175" s="368">
        <f t="shared" si="133"/>
        <v>5530.6164756172002</v>
      </c>
      <c r="I175" s="368">
        <f t="shared" si="133"/>
        <v>5842.8661677214004</v>
      </c>
      <c r="J175" s="368">
        <f t="shared" si="133"/>
        <v>6232.6279533445004</v>
      </c>
      <c r="K175" s="368">
        <f t="shared" si="133"/>
        <v>5691.7005660244004</v>
      </c>
      <c r="L175" s="368">
        <f t="shared" si="133"/>
        <v>6270.0936372356</v>
      </c>
      <c r="M175" s="368">
        <f t="shared" si="133"/>
        <v>6671.1919460294994</v>
      </c>
      <c r="N175" s="368">
        <f t="shared" si="133"/>
        <v>6317.4489549281006</v>
      </c>
      <c r="O175" s="369">
        <f t="shared" si="133"/>
        <v>7368.5558973838997</v>
      </c>
      <c r="P175" s="368">
        <f t="shared" si="133"/>
        <v>71410.721813863405</v>
      </c>
      <c r="Q175" s="367">
        <f t="shared" si="133"/>
        <v>5577.2651304556002</v>
      </c>
      <c r="R175" s="368">
        <f t="shared" si="133"/>
        <v>5133.4075020283999</v>
      </c>
      <c r="S175" s="368">
        <f t="shared" si="133"/>
        <v>6543.1861252623003</v>
      </c>
      <c r="T175" s="368">
        <f t="shared" si="133"/>
        <v>6362.8269593332998</v>
      </c>
      <c r="U175" s="368">
        <f t="shared" si="133"/>
        <v>6168.499285723</v>
      </c>
      <c r="V175" s="368">
        <f t="shared" si="133"/>
        <v>6019.7340569047992</v>
      </c>
      <c r="W175" s="368">
        <f t="shared" si="133"/>
        <v>5909.1083809593001</v>
      </c>
      <c r="X175" s="368">
        <f t="shared" si="133"/>
        <v>6207.9754072627002</v>
      </c>
      <c r="Y175" s="368">
        <f t="shared" si="133"/>
        <v>6325.4857058688003</v>
      </c>
      <c r="Z175" s="368">
        <f t="shared" si="133"/>
        <v>6190.0213669481</v>
      </c>
      <c r="AA175" s="368">
        <f t="shared" si="133"/>
        <v>6494.3145805243003</v>
      </c>
      <c r="AB175" s="369">
        <f t="shared" si="133"/>
        <v>8451.2172208110005</v>
      </c>
      <c r="AC175" s="368">
        <f t="shared" si="133"/>
        <v>75383.041722081602</v>
      </c>
      <c r="AD175" s="367">
        <f t="shared" si="133"/>
        <v>6064.1745955865999</v>
      </c>
      <c r="AE175" s="368">
        <f t="shared" si="133"/>
        <v>6302.8665782199987</v>
      </c>
      <c r="AF175" s="368">
        <f t="shared" si="133"/>
        <v>7037.8087822738853</v>
      </c>
      <c r="AG175" s="368">
        <f t="shared" si="133"/>
        <v>7225.9210169191983</v>
      </c>
      <c r="AH175" s="368">
        <f t="shared" si="133"/>
        <v>8057.0161080302996</v>
      </c>
      <c r="AI175" s="368">
        <f t="shared" si="133"/>
        <v>7143.2579350795668</v>
      </c>
      <c r="AJ175" s="368">
        <f t="shared" si="133"/>
        <v>8279.9914906954073</v>
      </c>
      <c r="AK175" s="368">
        <f t="shared" si="133"/>
        <v>7699.4441704957007</v>
      </c>
      <c r="AL175" s="368">
        <f t="shared" si="133"/>
        <v>7499.5717075845005</v>
      </c>
      <c r="AM175" s="368">
        <f t="shared" si="133"/>
        <v>7303.9955867654007</v>
      </c>
      <c r="AN175" s="368">
        <f t="shared" si="133"/>
        <v>6865.9876089039881</v>
      </c>
      <c r="AO175" s="369">
        <f t="shared" si="133"/>
        <v>8913.0363225155997</v>
      </c>
      <c r="AP175" s="368">
        <f t="shared" si="133"/>
        <v>7123.4716170479996</v>
      </c>
      <c r="AQ175" s="368">
        <f t="shared" si="133"/>
        <v>6176.8804031033997</v>
      </c>
      <c r="AR175" s="368">
        <f t="shared" si="133"/>
        <v>7420.9765971381994</v>
      </c>
      <c r="AS175" s="368">
        <f t="shared" si="133"/>
        <v>7836.4528887225997</v>
      </c>
      <c r="AT175" s="368">
        <f t="shared" si="133"/>
        <v>8486.8141764764005</v>
      </c>
      <c r="AU175" s="368">
        <f t="shared" si="133"/>
        <v>6850.090335737601</v>
      </c>
      <c r="AV175" s="368">
        <f t="shared" si="133"/>
        <v>8214.4316276698009</v>
      </c>
      <c r="AW175" s="368">
        <f t="shared" si="133"/>
        <v>8021.3245841564003</v>
      </c>
      <c r="AX175" s="368">
        <f t="shared" si="133"/>
        <v>6847.1623160063991</v>
      </c>
      <c r="AY175" s="368">
        <f t="shared" si="133"/>
        <v>8542.4184556895998</v>
      </c>
      <c r="AZ175" s="368">
        <f t="shared" si="133"/>
        <v>7539.7432710285993</v>
      </c>
      <c r="BA175" s="368">
        <f t="shared" si="133"/>
        <v>9526.1417693092008</v>
      </c>
      <c r="BB175" s="367">
        <f t="shared" si="133"/>
        <v>8175.2354746230003</v>
      </c>
      <c r="BC175" s="368">
        <f t="shared" si="133"/>
        <v>6231.4473130702008</v>
      </c>
      <c r="BD175" s="368">
        <f t="shared" si="133"/>
        <v>7085.1302310217998</v>
      </c>
      <c r="BE175" s="368">
        <f t="shared" si="133"/>
        <v>8695.9810290276</v>
      </c>
      <c r="BF175" s="368">
        <f t="shared" si="133"/>
        <v>8183.3291461079998</v>
      </c>
      <c r="BG175" s="368">
        <f t="shared" si="133"/>
        <v>7424.9912561948004</v>
      </c>
      <c r="BH175" s="368">
        <f t="shared" si="133"/>
        <v>8218.2743729188005</v>
      </c>
      <c r="BI175" s="368">
        <f t="shared" si="133"/>
        <v>7473.3983149067999</v>
      </c>
      <c r="BJ175" s="368">
        <f t="shared" si="133"/>
        <v>7530.1666437563999</v>
      </c>
      <c r="BK175" s="368">
        <f t="shared" si="133"/>
        <v>8571.5698208350004</v>
      </c>
      <c r="BL175" s="368">
        <f t="shared" si="133"/>
        <v>7726.2195423379999</v>
      </c>
      <c r="BM175" s="369">
        <f t="shared" si="133"/>
        <v>10234.226095205398</v>
      </c>
      <c r="BN175" s="506">
        <f>SUM(BB175:BM175)</f>
        <v>95549.969240005797</v>
      </c>
      <c r="BO175" s="368">
        <f t="shared" si="133"/>
        <v>8245.3302193408017</v>
      </c>
      <c r="BP175" s="368">
        <f t="shared" si="133"/>
        <v>6699.482637819</v>
      </c>
      <c r="BQ175" s="368">
        <f t="shared" ref="BQ175:BY175" si="134">+BQ177+BQ182</f>
        <v>7038.9244314107991</v>
      </c>
      <c r="BR175" s="368">
        <f t="shared" si="134"/>
        <v>8740.0340666953998</v>
      </c>
      <c r="BS175" s="368">
        <f t="shared" si="134"/>
        <v>8257.412920109</v>
      </c>
      <c r="BT175" s="368">
        <f t="shared" si="134"/>
        <v>7425.8004967792003</v>
      </c>
      <c r="BU175" s="368">
        <f t="shared" si="134"/>
        <v>9983.7892344998018</v>
      </c>
      <c r="BV175" s="368">
        <f t="shared" si="134"/>
        <v>8004.1807872922</v>
      </c>
      <c r="BW175" s="368">
        <f t="shared" si="134"/>
        <v>8071.0699507253994</v>
      </c>
      <c r="BX175" s="368">
        <f t="shared" si="134"/>
        <v>9045.065383593399</v>
      </c>
      <c r="BY175" s="368">
        <f t="shared" si="134"/>
        <v>7716.1416292451995</v>
      </c>
      <c r="BZ175" s="368">
        <f t="shared" ref="BZ175:CF175" si="135">+BZ177+BZ182</f>
        <v>10639.884614233999</v>
      </c>
      <c r="CA175" s="367">
        <f t="shared" si="135"/>
        <v>7716.369539061001</v>
      </c>
      <c r="CB175" s="368">
        <f t="shared" si="135"/>
        <v>6138.5304445011998</v>
      </c>
      <c r="CC175" s="368">
        <f t="shared" si="135"/>
        <v>7697.5132325352006</v>
      </c>
      <c r="CD175" s="368">
        <f t="shared" si="135"/>
        <v>8833.8120219911998</v>
      </c>
      <c r="CE175" s="368">
        <f t="shared" si="135"/>
        <v>7755.9302820874</v>
      </c>
      <c r="CF175" s="369">
        <f t="shared" si="135"/>
        <v>8070.6604925987995</v>
      </c>
      <c r="CG175" s="368">
        <f>SUM($BB175:$BG175)</f>
        <v>45796.114450045403</v>
      </c>
      <c r="CH175" s="368">
        <f>SUM($BO175:$BT175)</f>
        <v>46406.984772154203</v>
      </c>
      <c r="CI175" s="369">
        <f>SUM($CA175:$CF175)</f>
        <v>46212.816012774805</v>
      </c>
      <c r="CJ175" s="448"/>
      <c r="CK175" s="302"/>
      <c r="CL175" s="302"/>
      <c r="CM175" s="301"/>
      <c r="CN175" s="257"/>
      <c r="CO175" s="257"/>
      <c r="CP175" s="225"/>
      <c r="CQ175" s="239"/>
      <c r="CR175" s="239"/>
      <c r="CS175" s="225"/>
      <c r="CT175" s="232"/>
      <c r="CU175" s="232"/>
      <c r="CV175" s="232"/>
      <c r="CW175" s="232"/>
      <c r="CX175" s="232"/>
      <c r="CY175" s="232"/>
      <c r="CZ175" s="232"/>
      <c r="DA175" s="232"/>
      <c r="DB175" s="232"/>
      <c r="DC175" s="232"/>
      <c r="DD175" s="232"/>
      <c r="DE175" s="232"/>
      <c r="DF175" s="232"/>
      <c r="DG175" s="232"/>
    </row>
    <row r="176" spans="2:111" ht="20.100000000000001" customHeight="1" x14ac:dyDescent="0.2">
      <c r="B176" s="28" t="s">
        <v>60</v>
      </c>
      <c r="C176" s="466"/>
      <c r="D176" s="34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45"/>
      <c r="P176" s="479"/>
      <c r="Q176" s="346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347"/>
      <c r="AC176" s="9"/>
      <c r="AD176" s="348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  <c r="AO176" s="347"/>
      <c r="AP176" s="349">
        <v>40909</v>
      </c>
      <c r="AQ176" s="350">
        <v>40940</v>
      </c>
      <c r="AR176" s="349">
        <v>40969</v>
      </c>
      <c r="AS176" s="350">
        <v>41000</v>
      </c>
      <c r="AT176" s="349">
        <v>41030</v>
      </c>
      <c r="AU176" s="350">
        <v>41061</v>
      </c>
      <c r="AV176" s="349">
        <v>41091</v>
      </c>
      <c r="AW176" s="350">
        <v>41122</v>
      </c>
      <c r="AX176" s="350">
        <v>41153</v>
      </c>
      <c r="AY176" s="350">
        <v>41183</v>
      </c>
      <c r="AZ176" s="350">
        <v>41214</v>
      </c>
      <c r="BA176" s="350">
        <v>41244</v>
      </c>
      <c r="BB176" s="351">
        <v>41275</v>
      </c>
      <c r="BC176" s="350">
        <v>41306</v>
      </c>
      <c r="BD176" s="350">
        <v>41334</v>
      </c>
      <c r="BE176" s="350">
        <v>41365</v>
      </c>
      <c r="BF176" s="350">
        <v>41395</v>
      </c>
      <c r="BG176" s="350">
        <v>41426</v>
      </c>
      <c r="BH176" s="350">
        <v>41456</v>
      </c>
      <c r="BI176" s="350">
        <v>41487</v>
      </c>
      <c r="BJ176" s="350">
        <v>41518</v>
      </c>
      <c r="BK176" s="350">
        <v>41548</v>
      </c>
      <c r="BL176" s="350">
        <v>41579</v>
      </c>
      <c r="BM176" s="482">
        <v>41609</v>
      </c>
      <c r="BN176" s="507"/>
      <c r="BO176" s="350">
        <v>41640</v>
      </c>
      <c r="BP176" s="350">
        <v>41671</v>
      </c>
      <c r="BQ176" s="350">
        <v>41699</v>
      </c>
      <c r="BR176" s="350">
        <v>41730</v>
      </c>
      <c r="BS176" s="350">
        <v>41760</v>
      </c>
      <c r="BT176" s="350">
        <v>41791</v>
      </c>
      <c r="BU176" s="350">
        <v>41821</v>
      </c>
      <c r="BV176" s="350">
        <v>41852</v>
      </c>
      <c r="BW176" s="349"/>
      <c r="BX176" s="349"/>
      <c r="BY176" s="349"/>
      <c r="BZ176" s="349"/>
      <c r="CA176" s="484"/>
      <c r="CB176" s="349"/>
      <c r="CC176" s="349"/>
      <c r="CD176" s="349"/>
      <c r="CE176" s="349"/>
      <c r="CF176" s="492"/>
      <c r="CG176" s="133"/>
      <c r="CH176" s="133"/>
      <c r="CI176" s="444"/>
      <c r="CJ176" s="396"/>
      <c r="CM176" s="301"/>
    </row>
    <row r="177" spans="2:111" s="39" customFormat="1" ht="20.100000000000001" customHeight="1" thickBot="1" x14ac:dyDescent="0.3">
      <c r="B177" s="554" t="s">
        <v>49</v>
      </c>
      <c r="C177" s="571"/>
      <c r="D177" s="104">
        <f t="shared" ref="D177:BP177" si="136">SUM(D178:D180)</f>
        <v>3844.3602825300004</v>
      </c>
      <c r="E177" s="24">
        <f t="shared" si="136"/>
        <v>3486.19452697</v>
      </c>
      <c r="F177" s="24">
        <f t="shared" si="136"/>
        <v>3910.2526416600003</v>
      </c>
      <c r="G177" s="24">
        <f t="shared" si="136"/>
        <v>3983.71065172</v>
      </c>
      <c r="H177" s="24">
        <f t="shared" si="136"/>
        <v>3640.9952158400001</v>
      </c>
      <c r="I177" s="24">
        <f t="shared" si="136"/>
        <v>3858.9726897</v>
      </c>
      <c r="J177" s="24">
        <f t="shared" si="136"/>
        <v>4108.8802667</v>
      </c>
      <c r="K177" s="24">
        <f t="shared" si="136"/>
        <v>3888.5557145700004</v>
      </c>
      <c r="L177" s="24">
        <f t="shared" si="136"/>
        <v>4425.3230260199998</v>
      </c>
      <c r="M177" s="24">
        <f t="shared" si="136"/>
        <v>4668.7771934399998</v>
      </c>
      <c r="N177" s="24">
        <f t="shared" si="136"/>
        <v>4392.0750246000007</v>
      </c>
      <c r="O177" s="105">
        <f t="shared" si="136"/>
        <v>5305.3788000499999</v>
      </c>
      <c r="P177" s="24">
        <f t="shared" si="136"/>
        <v>49513.476033799998</v>
      </c>
      <c r="Q177" s="104">
        <f t="shared" si="136"/>
        <v>3942.6046813400003</v>
      </c>
      <c r="R177" s="24">
        <f t="shared" si="136"/>
        <v>3724.3562629400003</v>
      </c>
      <c r="S177" s="24">
        <f t="shared" si="136"/>
        <v>4764.4867709700002</v>
      </c>
      <c r="T177" s="24">
        <f t="shared" si="136"/>
        <v>4338.1262761899998</v>
      </c>
      <c r="U177" s="24">
        <f t="shared" si="136"/>
        <v>4189.3359614000001</v>
      </c>
      <c r="V177" s="24">
        <f t="shared" si="136"/>
        <v>4137.31866137</v>
      </c>
      <c r="W177" s="24">
        <f t="shared" si="136"/>
        <v>4122.8429933899997</v>
      </c>
      <c r="X177" s="24">
        <f t="shared" si="136"/>
        <v>4481.8160501399998</v>
      </c>
      <c r="Y177" s="24">
        <f t="shared" si="136"/>
        <v>4692.7963618800004</v>
      </c>
      <c r="Z177" s="24">
        <f t="shared" si="136"/>
        <v>4588.5951585700004</v>
      </c>
      <c r="AA177" s="24">
        <f t="shared" si="136"/>
        <v>4727.3836349100002</v>
      </c>
      <c r="AB177" s="105">
        <f t="shared" si="136"/>
        <v>6270.3457984200004</v>
      </c>
      <c r="AC177" s="24">
        <f t="shared" si="136"/>
        <v>53980.008611520003</v>
      </c>
      <c r="AD177" s="104">
        <f t="shared" si="136"/>
        <v>4626.3805682700004</v>
      </c>
      <c r="AE177" s="24">
        <f t="shared" si="136"/>
        <v>4983.7037740999995</v>
      </c>
      <c r="AF177" s="24">
        <f t="shared" si="136"/>
        <v>5522.7572527600005</v>
      </c>
      <c r="AG177" s="24">
        <f t="shared" si="136"/>
        <v>5230.7055551499998</v>
      </c>
      <c r="AH177" s="24">
        <f t="shared" si="136"/>
        <v>5711.8677845499997</v>
      </c>
      <c r="AI177" s="24">
        <f t="shared" si="136"/>
        <v>5356.4636704500008</v>
      </c>
      <c r="AJ177" s="24">
        <f t="shared" si="136"/>
        <v>6452.479788900001</v>
      </c>
      <c r="AK177" s="24">
        <f t="shared" si="136"/>
        <v>5708.3379421600002</v>
      </c>
      <c r="AL177" s="24">
        <f t="shared" si="136"/>
        <v>5699.0585548199997</v>
      </c>
      <c r="AM177" s="24">
        <f t="shared" si="136"/>
        <v>5399.1159766400006</v>
      </c>
      <c r="AN177" s="24">
        <f t="shared" si="136"/>
        <v>5152.4091880799997</v>
      </c>
      <c r="AO177" s="105">
        <f t="shared" si="136"/>
        <v>6852.2382316900002</v>
      </c>
      <c r="AP177" s="24">
        <f t="shared" si="136"/>
        <v>5671.8979370999996</v>
      </c>
      <c r="AQ177" s="24">
        <f t="shared" si="136"/>
        <v>4643.1292438399996</v>
      </c>
      <c r="AR177" s="24">
        <f t="shared" si="136"/>
        <v>5619.9325921499994</v>
      </c>
      <c r="AS177" s="24">
        <f t="shared" si="136"/>
        <v>5698.6080665199997</v>
      </c>
      <c r="AT177" s="24">
        <f t="shared" si="136"/>
        <v>6036.9372201999995</v>
      </c>
      <c r="AU177" s="24">
        <f t="shared" si="136"/>
        <v>5057.6399056400005</v>
      </c>
      <c r="AV177" s="24">
        <f t="shared" si="136"/>
        <v>6532.6236455400003</v>
      </c>
      <c r="AW177" s="24">
        <f t="shared" si="136"/>
        <v>6413.2653283100008</v>
      </c>
      <c r="AX177" s="24">
        <f t="shared" si="136"/>
        <v>5477.2064674499998</v>
      </c>
      <c r="AY177" s="24">
        <f t="shared" si="136"/>
        <v>6714.30961045</v>
      </c>
      <c r="AZ177" s="24">
        <f t="shared" si="136"/>
        <v>6032.0932708099999</v>
      </c>
      <c r="BA177" s="24">
        <f t="shared" si="136"/>
        <v>7750.4135320500009</v>
      </c>
      <c r="BB177" s="104">
        <f t="shared" si="136"/>
        <v>6659.8447804699999</v>
      </c>
      <c r="BC177" s="24">
        <f t="shared" si="136"/>
        <v>4944.0422155000006</v>
      </c>
      <c r="BD177" s="24">
        <f t="shared" si="136"/>
        <v>5727.7919160499996</v>
      </c>
      <c r="BE177" s="24">
        <f t="shared" si="136"/>
        <v>6855.2450791999991</v>
      </c>
      <c r="BF177" s="24">
        <f t="shared" si="136"/>
        <v>6058.1990774099995</v>
      </c>
      <c r="BG177" s="24">
        <f t="shared" si="136"/>
        <v>5563.5050787600003</v>
      </c>
      <c r="BH177" s="24">
        <f t="shared" si="136"/>
        <v>6457.55279479</v>
      </c>
      <c r="BI177" s="24">
        <f t="shared" si="136"/>
        <v>5983.9548035999997</v>
      </c>
      <c r="BJ177" s="24">
        <f t="shared" si="136"/>
        <v>5979.5972749100001</v>
      </c>
      <c r="BK177" s="24">
        <f t="shared" si="136"/>
        <v>6787.6908709400004</v>
      </c>
      <c r="BL177" s="24">
        <f t="shared" si="136"/>
        <v>6177.7909012499995</v>
      </c>
      <c r="BM177" s="105">
        <f t="shared" si="136"/>
        <v>8408.4662955499989</v>
      </c>
      <c r="BN177" s="23">
        <f>SUM(BB177:BM177)</f>
        <v>75603.681088429992</v>
      </c>
      <c r="BO177" s="24">
        <f t="shared" si="136"/>
        <v>6766.6438369900006</v>
      </c>
      <c r="BP177" s="24">
        <f t="shared" si="136"/>
        <v>5615.2124845799999</v>
      </c>
      <c r="BQ177" s="24">
        <f t="shared" ref="BQ177:BY177" si="137">SUM(BQ178:BQ180)</f>
        <v>5812.0283637099992</v>
      </c>
      <c r="BR177" s="24">
        <f t="shared" si="137"/>
        <v>7069.44850976</v>
      </c>
      <c r="BS177" s="24">
        <f t="shared" si="137"/>
        <v>6467.8529922400003</v>
      </c>
      <c r="BT177" s="24">
        <f t="shared" si="137"/>
        <v>5808.4242154499998</v>
      </c>
      <c r="BU177" s="24">
        <f t="shared" si="137"/>
        <v>8298.9133952000011</v>
      </c>
      <c r="BV177" s="24">
        <f t="shared" si="137"/>
        <v>6650.3570894599998</v>
      </c>
      <c r="BW177" s="24">
        <f t="shared" si="137"/>
        <v>6761.8761395399997</v>
      </c>
      <c r="BX177" s="24">
        <f t="shared" si="137"/>
        <v>7529.3402428999998</v>
      </c>
      <c r="BY177" s="24">
        <f t="shared" si="137"/>
        <v>6313.1166184899994</v>
      </c>
      <c r="BZ177" s="24">
        <f t="shared" ref="BZ177:CF177" si="138">SUM(BZ178:BZ180)</f>
        <v>8853.4783261199991</v>
      </c>
      <c r="CA177" s="104">
        <f t="shared" si="138"/>
        <v>6596.3446734300005</v>
      </c>
      <c r="CB177" s="24">
        <f t="shared" si="138"/>
        <v>5228.4228063299997</v>
      </c>
      <c r="CC177" s="24">
        <f t="shared" si="138"/>
        <v>6614.9200531500001</v>
      </c>
      <c r="CD177" s="24">
        <f t="shared" si="138"/>
        <v>7492.6957562599991</v>
      </c>
      <c r="CE177" s="24">
        <f t="shared" si="138"/>
        <v>6402.8919354399995</v>
      </c>
      <c r="CF177" s="105">
        <f t="shared" si="138"/>
        <v>6645.3449047599997</v>
      </c>
      <c r="CG177" s="24">
        <f>SUM($BB177:$BG177)</f>
        <v>35808.628147389994</v>
      </c>
      <c r="CH177" s="24">
        <f>SUM($BO177:$BT177)</f>
        <v>37539.610402730003</v>
      </c>
      <c r="CI177" s="105">
        <f>SUM($CA177:$CF177)</f>
        <v>38980.62012937</v>
      </c>
      <c r="CJ177" s="397">
        <f t="shared" ref="CJ177:CJ180" si="139">((CI177/CH177)-1)*100</f>
        <v>3.838637937849243</v>
      </c>
      <c r="CK177" s="257"/>
      <c r="CL177" s="296"/>
      <c r="CM177" s="301"/>
      <c r="CN177" s="257"/>
      <c r="CO177" s="257"/>
      <c r="CP177" s="225"/>
      <c r="CQ177" s="239"/>
      <c r="CR177" s="239"/>
      <c r="CS177" s="225"/>
      <c r="CT177" s="228"/>
      <c r="CU177" s="228"/>
      <c r="CV177" s="228"/>
      <c r="CW177" s="228"/>
      <c r="CX177" s="228"/>
      <c r="CY177" s="228"/>
      <c r="CZ177" s="228"/>
      <c r="DA177" s="228"/>
      <c r="DB177" s="228"/>
      <c r="DC177" s="228"/>
      <c r="DD177" s="228"/>
      <c r="DE177" s="228"/>
      <c r="DF177" s="228"/>
      <c r="DG177" s="228"/>
    </row>
    <row r="178" spans="2:111" ht="20.100000000000001" customHeight="1" x14ac:dyDescent="0.25">
      <c r="B178" s="319" t="s">
        <v>36</v>
      </c>
      <c r="C178" s="468"/>
      <c r="D178" s="53">
        <v>2704.2727363600002</v>
      </c>
      <c r="E178" s="26">
        <v>2450.09060206</v>
      </c>
      <c r="F178" s="26">
        <v>2846.1494643400001</v>
      </c>
      <c r="G178" s="26">
        <v>2753.3242117899999</v>
      </c>
      <c r="H178" s="26">
        <v>2619.8976497899998</v>
      </c>
      <c r="I178" s="26">
        <v>2651.7422641100002</v>
      </c>
      <c r="J178" s="26">
        <v>2933.6485753100001</v>
      </c>
      <c r="K178" s="26">
        <v>2758.3608585900001</v>
      </c>
      <c r="L178" s="26">
        <v>3222.1161796599999</v>
      </c>
      <c r="M178" s="26">
        <v>3306.57579992</v>
      </c>
      <c r="N178" s="26">
        <v>3051.1638513400003</v>
      </c>
      <c r="O178" s="77">
        <v>3583.81115778</v>
      </c>
      <c r="P178" s="116">
        <v>34881.153351050001</v>
      </c>
      <c r="Q178" s="46">
        <v>2871.6216772100001</v>
      </c>
      <c r="R178" s="32">
        <v>2799.1190035900004</v>
      </c>
      <c r="S178" s="32">
        <v>3608.7582450500004</v>
      </c>
      <c r="T178" s="32">
        <v>3237.2076050999999</v>
      </c>
      <c r="U178" s="32">
        <v>3004.8384983600004</v>
      </c>
      <c r="V178" s="32">
        <v>3299.9479305899999</v>
      </c>
      <c r="W178" s="32">
        <v>3287.0122201999998</v>
      </c>
      <c r="X178" s="32">
        <v>3466.5254378300001</v>
      </c>
      <c r="Y178" s="32">
        <v>3658.5373609499998</v>
      </c>
      <c r="Z178" s="32">
        <v>3627.4430324800001</v>
      </c>
      <c r="AA178" s="32">
        <v>3643.7891665900001</v>
      </c>
      <c r="AB178" s="176">
        <v>4304.9127265200004</v>
      </c>
      <c r="AC178" s="116">
        <v>40809.712904470005</v>
      </c>
      <c r="AD178" s="53">
        <v>3596.9744800900003</v>
      </c>
      <c r="AE178" s="26">
        <v>3831.4284025399998</v>
      </c>
      <c r="AF178" s="26">
        <v>4252.4174538300003</v>
      </c>
      <c r="AG178" s="26">
        <v>4151.8009689099999</v>
      </c>
      <c r="AH178" s="26">
        <v>4456.8379858199996</v>
      </c>
      <c r="AI178" s="26">
        <v>4178.0590182800006</v>
      </c>
      <c r="AJ178" s="26">
        <v>4615.6950155100003</v>
      </c>
      <c r="AK178" s="26">
        <v>4281.90336639</v>
      </c>
      <c r="AL178" s="26">
        <v>4330.5834237999998</v>
      </c>
      <c r="AM178" s="26">
        <v>3975.33848089</v>
      </c>
      <c r="AN178" s="26">
        <v>3934.4837325999997</v>
      </c>
      <c r="AO178" s="77">
        <v>4748.2051259</v>
      </c>
      <c r="AP178" s="32">
        <v>4216.08052391</v>
      </c>
      <c r="AQ178" s="32">
        <v>3605.1508649899997</v>
      </c>
      <c r="AR178" s="32">
        <v>4265.6164113300001</v>
      </c>
      <c r="AS178" s="32">
        <v>4266.8703065099999</v>
      </c>
      <c r="AT178" s="32">
        <v>4617.2962608500002</v>
      </c>
      <c r="AU178" s="32">
        <v>3741.2234930300001</v>
      </c>
      <c r="AV178" s="32">
        <v>4644.4769675100006</v>
      </c>
      <c r="AW178" s="32">
        <v>4941.1675200500003</v>
      </c>
      <c r="AX178" s="32">
        <v>4085.8709032600004</v>
      </c>
      <c r="AY178" s="32">
        <v>4979.68749923</v>
      </c>
      <c r="AZ178" s="32">
        <v>4536.2860582200001</v>
      </c>
      <c r="BA178" s="32">
        <v>4977.7942688800003</v>
      </c>
      <c r="BB178" s="53">
        <v>4864.0070425699996</v>
      </c>
      <c r="BC178" s="26">
        <v>3801.5984368899999</v>
      </c>
      <c r="BD178" s="26">
        <v>4085.3701500000002</v>
      </c>
      <c r="BE178" s="26">
        <v>4984.2992660800001</v>
      </c>
      <c r="BF178" s="26">
        <v>4550.8012742600004</v>
      </c>
      <c r="BG178" s="26">
        <v>4136.8157342600007</v>
      </c>
      <c r="BH178" s="26">
        <v>4684.14370762</v>
      </c>
      <c r="BI178" s="26">
        <v>4374.2258053800006</v>
      </c>
      <c r="BJ178" s="26">
        <v>4350.3311496300003</v>
      </c>
      <c r="BK178" s="26">
        <v>4912.9388802700005</v>
      </c>
      <c r="BL178" s="26">
        <v>4348.9133432899998</v>
      </c>
      <c r="BM178" s="77">
        <v>5314.0579453999999</v>
      </c>
      <c r="BN178" s="505">
        <f>SUM(BB178:BM178)</f>
        <v>54407.502735650007</v>
      </c>
      <c r="BO178" s="26">
        <v>4754.6722100200004</v>
      </c>
      <c r="BP178" s="26">
        <v>4165.0945804399998</v>
      </c>
      <c r="BQ178" s="26">
        <v>4520.1385625299999</v>
      </c>
      <c r="BR178" s="26">
        <v>5320.7420679099996</v>
      </c>
      <c r="BS178" s="26">
        <v>4983.9661588999998</v>
      </c>
      <c r="BT178" s="26">
        <v>4375.31129134</v>
      </c>
      <c r="BU178" s="26">
        <v>6620.7194856800006</v>
      </c>
      <c r="BV178" s="26">
        <v>4352.5931923400003</v>
      </c>
      <c r="BW178" s="101">
        <v>4974.5366557799998</v>
      </c>
      <c r="BX178" s="101">
        <v>5403.5522455800001</v>
      </c>
      <c r="BY178" s="101">
        <v>4486.7816060499999</v>
      </c>
      <c r="BZ178" s="101">
        <v>5757.2243553199996</v>
      </c>
      <c r="CA178" s="154">
        <v>4777.3009260500003</v>
      </c>
      <c r="CB178" s="101">
        <v>4013.3280486599997</v>
      </c>
      <c r="CC178" s="101">
        <v>4833.6678401199997</v>
      </c>
      <c r="CD178" s="101">
        <v>5460.6109716899991</v>
      </c>
      <c r="CE178" s="101">
        <v>4749.2318952899996</v>
      </c>
      <c r="CF178" s="270">
        <v>4984.0589481699999</v>
      </c>
      <c r="CG178" s="116">
        <f>SUM($BB178:$BG178)</f>
        <v>26422.891904060001</v>
      </c>
      <c r="CH178" s="116">
        <f>SUM($BO178:$BT178)</f>
        <v>28119.92487114</v>
      </c>
      <c r="CI178" s="275">
        <f>SUM($CA178:$CF178)</f>
        <v>28818.198629979997</v>
      </c>
      <c r="CJ178" s="398">
        <f t="shared" si="139"/>
        <v>2.4831992334255704</v>
      </c>
      <c r="CL178" s="260"/>
      <c r="CM178" s="301"/>
    </row>
    <row r="179" spans="2:111" ht="20.100000000000001" customHeight="1" x14ac:dyDescent="0.25">
      <c r="B179" s="60" t="s">
        <v>37</v>
      </c>
      <c r="C179" s="13"/>
      <c r="D179" s="53">
        <v>743.34899952000001</v>
      </c>
      <c r="E179" s="26">
        <v>551.86034308000001</v>
      </c>
      <c r="F179" s="26">
        <v>620.49535205999996</v>
      </c>
      <c r="G179" s="26">
        <v>641.17728482000007</v>
      </c>
      <c r="H179" s="26">
        <v>590.86667695000006</v>
      </c>
      <c r="I179" s="26">
        <v>629.56897638999999</v>
      </c>
      <c r="J179" s="26">
        <v>682.99584594000009</v>
      </c>
      <c r="K179" s="26">
        <v>600.95522884000002</v>
      </c>
      <c r="L179" s="26">
        <v>657.70655549000003</v>
      </c>
      <c r="M179" s="26">
        <v>823.34001250999995</v>
      </c>
      <c r="N179" s="26">
        <v>869.47097371000007</v>
      </c>
      <c r="O179" s="77">
        <v>1182.80208305</v>
      </c>
      <c r="P179" s="83">
        <v>8594.5883323599992</v>
      </c>
      <c r="Q179" s="53">
        <v>722.36401263000005</v>
      </c>
      <c r="R179" s="26">
        <v>497.35122699999999</v>
      </c>
      <c r="S179" s="26">
        <v>739.22564266999996</v>
      </c>
      <c r="T179" s="26">
        <v>670.0609188200001</v>
      </c>
      <c r="U179" s="26">
        <v>724.47100389000002</v>
      </c>
      <c r="V179" s="26">
        <v>436.76943949999998</v>
      </c>
      <c r="W179" s="26">
        <v>510.45960599</v>
      </c>
      <c r="X179" s="26">
        <v>661.41017644999999</v>
      </c>
      <c r="Y179" s="26">
        <v>591.73238212000001</v>
      </c>
      <c r="Z179" s="26">
        <v>636.64765629999999</v>
      </c>
      <c r="AA179" s="26">
        <v>742.34120826999992</v>
      </c>
      <c r="AB179" s="177">
        <v>1372.4986506600001</v>
      </c>
      <c r="AC179" s="83">
        <v>8305.3319242999987</v>
      </c>
      <c r="AD179" s="53">
        <v>723.07389824999996</v>
      </c>
      <c r="AE179" s="26">
        <v>657.8731679199999</v>
      </c>
      <c r="AF179" s="26">
        <v>696.42069871000001</v>
      </c>
      <c r="AG179" s="26">
        <v>644.66106754999998</v>
      </c>
      <c r="AH179" s="26">
        <v>699.69991877999996</v>
      </c>
      <c r="AI179" s="26">
        <v>689.26763538</v>
      </c>
      <c r="AJ179" s="26">
        <v>894.86092960000008</v>
      </c>
      <c r="AK179" s="26">
        <v>894.30809276000002</v>
      </c>
      <c r="AL179" s="26">
        <v>905.54445955999995</v>
      </c>
      <c r="AM179" s="26">
        <v>903.95431660999998</v>
      </c>
      <c r="AN179" s="26">
        <v>815.76523927999995</v>
      </c>
      <c r="AO179" s="77">
        <v>1598.8593762</v>
      </c>
      <c r="AP179" s="26">
        <v>912.59292260000007</v>
      </c>
      <c r="AQ179" s="26">
        <v>649.56583044000001</v>
      </c>
      <c r="AR179" s="26">
        <v>808.40303540000002</v>
      </c>
      <c r="AS179" s="26">
        <v>660.72257542</v>
      </c>
      <c r="AT179" s="26">
        <v>938.12368749999996</v>
      </c>
      <c r="AU179" s="26">
        <v>810.71077676000004</v>
      </c>
      <c r="AV179" s="26">
        <v>948.68603117999999</v>
      </c>
      <c r="AW179" s="26">
        <v>983.65331665999997</v>
      </c>
      <c r="AX179" s="26">
        <v>869.86681675</v>
      </c>
      <c r="AY179" s="26">
        <v>1084.5676165899999</v>
      </c>
      <c r="AZ179" s="26">
        <v>1047.4959149700001</v>
      </c>
      <c r="BA179" s="26">
        <v>2097.2363532700001</v>
      </c>
      <c r="BB179" s="53">
        <v>1245.0658316400002</v>
      </c>
      <c r="BC179" s="26">
        <v>729.56234826000002</v>
      </c>
      <c r="BD179" s="26">
        <v>942.08171433000007</v>
      </c>
      <c r="BE179" s="26">
        <v>1225.1938000599998</v>
      </c>
      <c r="BF179" s="26">
        <v>994.66714953999997</v>
      </c>
      <c r="BG179" s="26">
        <v>924.41446121000001</v>
      </c>
      <c r="BH179" s="26">
        <v>1127.25603815</v>
      </c>
      <c r="BI179" s="26">
        <v>1052.71837043</v>
      </c>
      <c r="BJ179" s="26">
        <v>1048.8910974099999</v>
      </c>
      <c r="BK179" s="26">
        <v>1219.5989604000001</v>
      </c>
      <c r="BL179" s="26">
        <v>1175.2773338</v>
      </c>
      <c r="BM179" s="77">
        <v>2436.21250663</v>
      </c>
      <c r="BN179" s="505">
        <f>SUM(BB179:BM179)</f>
        <v>14120.93961186</v>
      </c>
      <c r="BO179" s="26">
        <v>1549.1230235399998</v>
      </c>
      <c r="BP179" s="26">
        <v>995.90339767</v>
      </c>
      <c r="BQ179" s="26">
        <v>832.69680930999994</v>
      </c>
      <c r="BR179" s="26">
        <v>1103.16771943</v>
      </c>
      <c r="BS179" s="26">
        <v>983.54292969000005</v>
      </c>
      <c r="BT179" s="26">
        <v>920.62933267999995</v>
      </c>
      <c r="BU179" s="26">
        <v>1256.24933106</v>
      </c>
      <c r="BV179" s="26">
        <v>1148.88194856</v>
      </c>
      <c r="BW179" s="101">
        <v>1207.00140784</v>
      </c>
      <c r="BX179" s="101">
        <v>1488.12670368</v>
      </c>
      <c r="BY179" s="101">
        <v>1318.18928729</v>
      </c>
      <c r="BZ179" s="101">
        <v>2468.8930167399999</v>
      </c>
      <c r="CA179" s="154">
        <v>1184.9927853900001</v>
      </c>
      <c r="CB179" s="101">
        <v>796.86278252</v>
      </c>
      <c r="CC179" s="101">
        <v>1273.2687363099999</v>
      </c>
      <c r="CD179" s="101">
        <v>1362.7696635299999</v>
      </c>
      <c r="CE179" s="101">
        <v>1063.31140615</v>
      </c>
      <c r="CF179" s="270">
        <v>961.89268373000004</v>
      </c>
      <c r="CG179" s="83">
        <f>SUM($BB179:$BG179)</f>
        <v>6060.9853050399997</v>
      </c>
      <c r="CH179" s="83">
        <f>SUM($BO179:$BT179)</f>
        <v>6385.0632123200003</v>
      </c>
      <c r="CI179" s="27">
        <f>SUM($CA179:$CF179)</f>
        <v>6643.0980576300008</v>
      </c>
      <c r="CJ179" s="395">
        <f t="shared" si="139"/>
        <v>4.0412261669096949</v>
      </c>
      <c r="CK179" s="299"/>
      <c r="CL179" s="296"/>
      <c r="CM179" s="301"/>
    </row>
    <row r="180" spans="2:111" ht="20.100000000000001" customHeight="1" thickBot="1" x14ac:dyDescent="0.3">
      <c r="B180" s="60" t="s">
        <v>38</v>
      </c>
      <c r="C180" s="13"/>
      <c r="D180" s="53">
        <v>396.73854664999999</v>
      </c>
      <c r="E180" s="26">
        <v>484.24358182999998</v>
      </c>
      <c r="F180" s="26">
        <v>443.60782525999997</v>
      </c>
      <c r="G180" s="26">
        <v>589.20915510999998</v>
      </c>
      <c r="H180" s="26">
        <v>430.23088910000001</v>
      </c>
      <c r="I180" s="26">
        <v>577.66144919999999</v>
      </c>
      <c r="J180" s="26">
        <v>492.23584545</v>
      </c>
      <c r="K180" s="26">
        <v>529.23962714000004</v>
      </c>
      <c r="L180" s="26">
        <v>545.50029086999996</v>
      </c>
      <c r="M180" s="26">
        <v>538.86138100999995</v>
      </c>
      <c r="N180" s="26">
        <v>471.44019954999999</v>
      </c>
      <c r="O180" s="77">
        <v>538.76555922</v>
      </c>
      <c r="P180" s="83">
        <v>6037.7343503899992</v>
      </c>
      <c r="Q180" s="47">
        <v>348.61899149999999</v>
      </c>
      <c r="R180" s="33">
        <v>427.88603235000005</v>
      </c>
      <c r="S180" s="33">
        <v>416.50288325000002</v>
      </c>
      <c r="T180" s="33">
        <v>430.85775226999999</v>
      </c>
      <c r="U180" s="33">
        <v>460.02645914999999</v>
      </c>
      <c r="V180" s="33">
        <v>400.60129128</v>
      </c>
      <c r="W180" s="33">
        <v>325.3711672</v>
      </c>
      <c r="X180" s="33">
        <v>353.88043586000003</v>
      </c>
      <c r="Y180" s="33">
        <v>442.52661881</v>
      </c>
      <c r="Z180" s="33">
        <v>324.50446979000003</v>
      </c>
      <c r="AA180" s="33">
        <v>341.25326004999999</v>
      </c>
      <c r="AB180" s="65">
        <v>592.93442124000001</v>
      </c>
      <c r="AC180" s="24">
        <v>4864.9637827500001</v>
      </c>
      <c r="AD180" s="53">
        <v>306.33218993000003</v>
      </c>
      <c r="AE180" s="26">
        <v>494.40220363999998</v>
      </c>
      <c r="AF180" s="26">
        <v>573.91910022000002</v>
      </c>
      <c r="AG180" s="26">
        <v>434.24351868999997</v>
      </c>
      <c r="AH180" s="26">
        <v>555.32987995000008</v>
      </c>
      <c r="AI180" s="26">
        <v>489.13701679000002</v>
      </c>
      <c r="AJ180" s="26">
        <v>941.92384378999998</v>
      </c>
      <c r="AK180" s="26">
        <v>532.12648301000002</v>
      </c>
      <c r="AL180" s="26">
        <v>462.93067145999999</v>
      </c>
      <c r="AM180" s="26">
        <v>519.82317913999998</v>
      </c>
      <c r="AN180" s="26">
        <v>402.16021619999998</v>
      </c>
      <c r="AO180" s="77">
        <v>505.17372958999999</v>
      </c>
      <c r="AP180" s="33">
        <v>543.22449059000007</v>
      </c>
      <c r="AQ180" s="33">
        <v>388.41254841</v>
      </c>
      <c r="AR180" s="33">
        <v>545.91314541999998</v>
      </c>
      <c r="AS180" s="33">
        <v>771.01518458999999</v>
      </c>
      <c r="AT180" s="33">
        <v>481.51727185000004</v>
      </c>
      <c r="AU180" s="33">
        <v>505.70563585000002</v>
      </c>
      <c r="AV180" s="33">
        <v>939.46064684999999</v>
      </c>
      <c r="AW180" s="33">
        <v>488.44449160000005</v>
      </c>
      <c r="AX180" s="33">
        <v>521.46874744000002</v>
      </c>
      <c r="AY180" s="33">
        <v>650.05449463000002</v>
      </c>
      <c r="AZ180" s="33">
        <v>448.31129762</v>
      </c>
      <c r="BA180" s="33">
        <v>675.38290989999996</v>
      </c>
      <c r="BB180" s="47">
        <v>550.77190626000004</v>
      </c>
      <c r="BC180" s="26">
        <v>412.88143035000002</v>
      </c>
      <c r="BD180" s="26">
        <v>700.34005172000002</v>
      </c>
      <c r="BE180" s="26">
        <v>645.75201305999997</v>
      </c>
      <c r="BF180" s="26">
        <v>512.73065360999999</v>
      </c>
      <c r="BG180" s="26">
        <v>502.27488329000005</v>
      </c>
      <c r="BH180" s="26">
        <v>646.15304902000003</v>
      </c>
      <c r="BI180" s="26">
        <v>557.01062778999994</v>
      </c>
      <c r="BJ180" s="26">
        <v>580.37502787000005</v>
      </c>
      <c r="BK180" s="26">
        <v>655.15303026999993</v>
      </c>
      <c r="BL180" s="26">
        <v>653.60022415999993</v>
      </c>
      <c r="BM180" s="77">
        <v>658.19584351999993</v>
      </c>
      <c r="BN180" s="505">
        <f>SUM(BB180:BM180)</f>
        <v>7075.2387409200001</v>
      </c>
      <c r="BO180" s="33">
        <v>462.84860343000003</v>
      </c>
      <c r="BP180" s="33">
        <v>454.21450647</v>
      </c>
      <c r="BQ180" s="33">
        <v>459.19299187000001</v>
      </c>
      <c r="BR180" s="33">
        <v>645.53872242</v>
      </c>
      <c r="BS180" s="33">
        <v>500.34390364999996</v>
      </c>
      <c r="BT180" s="33">
        <v>512.48359143000005</v>
      </c>
      <c r="BU180" s="33">
        <v>421.94457846</v>
      </c>
      <c r="BV180" s="33">
        <v>1148.88194856</v>
      </c>
      <c r="BW180" s="273">
        <v>580.33807591999994</v>
      </c>
      <c r="BX180" s="273">
        <v>637.66129363999994</v>
      </c>
      <c r="BY180" s="273">
        <v>508.14572514999998</v>
      </c>
      <c r="BZ180" s="273">
        <v>627.36095405999993</v>
      </c>
      <c r="CA180" s="272">
        <v>634.05096199000002</v>
      </c>
      <c r="CB180" s="273">
        <v>418.23197514999998</v>
      </c>
      <c r="CC180" s="273">
        <v>507.98347672000006</v>
      </c>
      <c r="CD180" s="273">
        <v>669.31512104000001</v>
      </c>
      <c r="CE180" s="273">
        <v>590.34863399999995</v>
      </c>
      <c r="CF180" s="274">
        <v>699.39327286000002</v>
      </c>
      <c r="CG180" s="24">
        <f>SUM($BB180:$BG180)</f>
        <v>3324.7509382900002</v>
      </c>
      <c r="CH180" s="24">
        <f>SUM($BO180:$BT180)</f>
        <v>3034.6223192699999</v>
      </c>
      <c r="CI180" s="105">
        <f>SUM($CA180:$CF180)</f>
        <v>3519.3234417599997</v>
      </c>
      <c r="CJ180" s="397">
        <f t="shared" si="139"/>
        <v>15.97237057844476</v>
      </c>
      <c r="CL180" s="296"/>
      <c r="CM180" s="301"/>
    </row>
    <row r="181" spans="2:111" ht="20.100000000000001" customHeight="1" x14ac:dyDescent="0.25">
      <c r="B181" s="28" t="s">
        <v>61</v>
      </c>
      <c r="C181" s="19"/>
      <c r="D181" s="46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150"/>
      <c r="P181" s="116"/>
      <c r="Q181" s="46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176"/>
      <c r="AC181" s="116"/>
      <c r="AD181" s="46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150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  <c r="BA181" s="32"/>
      <c r="BB181" s="46"/>
      <c r="BC181" s="32"/>
      <c r="BD181" s="32"/>
      <c r="BE181" s="32"/>
      <c r="BF181" s="32"/>
      <c r="BG181" s="32"/>
      <c r="BH181" s="32"/>
      <c r="BI181" s="32"/>
      <c r="BJ181" s="32"/>
      <c r="BK181" s="32"/>
      <c r="BL181" s="32"/>
      <c r="BM181" s="150"/>
      <c r="BN181" s="508"/>
      <c r="BO181" s="32"/>
      <c r="BP181" s="32"/>
      <c r="BQ181" s="32"/>
      <c r="BR181" s="32"/>
      <c r="BS181" s="32"/>
      <c r="BT181" s="32"/>
      <c r="BU181" s="32"/>
      <c r="BV181" s="32"/>
      <c r="BW181" s="35"/>
      <c r="BX181" s="35"/>
      <c r="BY181" s="35"/>
      <c r="BZ181" s="35"/>
      <c r="CA181" s="121"/>
      <c r="CB181" s="35"/>
      <c r="CC181" s="35"/>
      <c r="CD181" s="35"/>
      <c r="CE181" s="35"/>
      <c r="CF181" s="36"/>
      <c r="CG181" s="116"/>
      <c r="CH181" s="116"/>
      <c r="CI181" s="275"/>
      <c r="CJ181" s="385"/>
      <c r="CL181" s="301"/>
      <c r="CM181" s="301"/>
    </row>
    <row r="182" spans="2:111" ht="20.100000000000001" customHeight="1" thickBot="1" x14ac:dyDescent="0.3">
      <c r="B182" s="554" t="s">
        <v>49</v>
      </c>
      <c r="C182" s="571"/>
      <c r="D182" s="104">
        <f t="shared" ref="D182:BP182" si="140">SUM(D183:D185)</f>
        <v>1502.2677022321996</v>
      </c>
      <c r="E182" s="24">
        <f t="shared" si="140"/>
        <v>1379.4326061141001</v>
      </c>
      <c r="F182" s="24">
        <f t="shared" si="140"/>
        <v>1672.2927940757995</v>
      </c>
      <c r="G182" s="24">
        <f t="shared" si="140"/>
        <v>1707.1090102767</v>
      </c>
      <c r="H182" s="24">
        <f t="shared" si="140"/>
        <v>1889.6212597772001</v>
      </c>
      <c r="I182" s="24">
        <f t="shared" si="140"/>
        <v>1983.8934780213999</v>
      </c>
      <c r="J182" s="24">
        <f t="shared" si="140"/>
        <v>2123.7476866445004</v>
      </c>
      <c r="K182" s="24">
        <f t="shared" si="140"/>
        <v>1803.1448514543999</v>
      </c>
      <c r="L182" s="24">
        <f t="shared" si="140"/>
        <v>1844.7706112156002</v>
      </c>
      <c r="M182" s="24">
        <f t="shared" si="140"/>
        <v>2002.4147525895</v>
      </c>
      <c r="N182" s="24">
        <f t="shared" si="140"/>
        <v>1925.3739303280997</v>
      </c>
      <c r="O182" s="105">
        <f t="shared" si="140"/>
        <v>2063.1770973338998</v>
      </c>
      <c r="P182" s="24">
        <f t="shared" si="140"/>
        <v>21897.2457800634</v>
      </c>
      <c r="Q182" s="104">
        <f t="shared" si="140"/>
        <v>1634.6604491155999</v>
      </c>
      <c r="R182" s="24">
        <f t="shared" si="140"/>
        <v>1409.0512390884001</v>
      </c>
      <c r="S182" s="24">
        <f t="shared" si="140"/>
        <v>1778.6993542923001</v>
      </c>
      <c r="T182" s="24">
        <f t="shared" si="140"/>
        <v>2024.7006831433</v>
      </c>
      <c r="U182" s="24">
        <f t="shared" si="140"/>
        <v>1979.1633243229999</v>
      </c>
      <c r="V182" s="24">
        <f t="shared" si="140"/>
        <v>1882.4153955347997</v>
      </c>
      <c r="W182" s="24">
        <f t="shared" si="140"/>
        <v>1786.2653875692999</v>
      </c>
      <c r="X182" s="24">
        <f t="shared" si="140"/>
        <v>1726.1593571226999</v>
      </c>
      <c r="Y182" s="24">
        <f t="shared" si="140"/>
        <v>1632.6893439887999</v>
      </c>
      <c r="Z182" s="24">
        <f t="shared" si="140"/>
        <v>1601.4262083780998</v>
      </c>
      <c r="AA182" s="24">
        <f t="shared" si="140"/>
        <v>1766.9309456143001</v>
      </c>
      <c r="AB182" s="105">
        <f t="shared" si="140"/>
        <v>2180.8714223910001</v>
      </c>
      <c r="AC182" s="24">
        <f t="shared" si="140"/>
        <v>21403.033110561606</v>
      </c>
      <c r="AD182" s="104">
        <f t="shared" si="140"/>
        <v>1437.7940273165998</v>
      </c>
      <c r="AE182" s="24">
        <f t="shared" si="140"/>
        <v>1319.1628041199988</v>
      </c>
      <c r="AF182" s="24">
        <f t="shared" si="140"/>
        <v>1515.0515295138846</v>
      </c>
      <c r="AG182" s="24">
        <f t="shared" si="140"/>
        <v>1995.2154617691986</v>
      </c>
      <c r="AH182" s="24">
        <f t="shared" si="140"/>
        <v>2345.1483234803</v>
      </c>
      <c r="AI182" s="24">
        <f t="shared" si="140"/>
        <v>1786.794264629566</v>
      </c>
      <c r="AJ182" s="24">
        <f t="shared" si="140"/>
        <v>1827.5117017954069</v>
      </c>
      <c r="AK182" s="24">
        <f t="shared" si="140"/>
        <v>1991.106228335701</v>
      </c>
      <c r="AL182" s="24">
        <f t="shared" si="140"/>
        <v>1800.5131527645008</v>
      </c>
      <c r="AM182" s="24">
        <f t="shared" si="140"/>
        <v>1904.8796101254006</v>
      </c>
      <c r="AN182" s="24">
        <f t="shared" si="140"/>
        <v>1713.5784208239882</v>
      </c>
      <c r="AO182" s="105">
        <f t="shared" si="140"/>
        <v>2060.7980908256</v>
      </c>
      <c r="AP182" s="24">
        <f t="shared" si="140"/>
        <v>1451.5736799480001</v>
      </c>
      <c r="AQ182" s="24">
        <f t="shared" si="140"/>
        <v>1533.7511592633998</v>
      </c>
      <c r="AR182" s="24">
        <f t="shared" si="140"/>
        <v>1801.0440049882</v>
      </c>
      <c r="AS182" s="24">
        <f t="shared" si="140"/>
        <v>2137.8448222026</v>
      </c>
      <c r="AT182" s="24">
        <f t="shared" si="140"/>
        <v>2449.8769562764001</v>
      </c>
      <c r="AU182" s="24">
        <f t="shared" si="140"/>
        <v>1792.4504300976</v>
      </c>
      <c r="AV182" s="24">
        <f t="shared" si="140"/>
        <v>1681.8079821298002</v>
      </c>
      <c r="AW182" s="24">
        <f t="shared" si="140"/>
        <v>1608.0592558464</v>
      </c>
      <c r="AX182" s="24">
        <f t="shared" si="140"/>
        <v>1369.9558485563998</v>
      </c>
      <c r="AY182" s="24">
        <f t="shared" si="140"/>
        <v>1828.1088452396</v>
      </c>
      <c r="AZ182" s="24">
        <f t="shared" si="140"/>
        <v>1507.6500002185999</v>
      </c>
      <c r="BA182" s="24">
        <f t="shared" si="140"/>
        <v>1775.7282372592003</v>
      </c>
      <c r="BB182" s="104">
        <f t="shared" si="140"/>
        <v>1515.3906941530001</v>
      </c>
      <c r="BC182" s="24">
        <f t="shared" si="140"/>
        <v>1287.4050975702</v>
      </c>
      <c r="BD182" s="24">
        <f t="shared" si="140"/>
        <v>1357.3383149718002</v>
      </c>
      <c r="BE182" s="24">
        <f t="shared" si="140"/>
        <v>1840.7359498276003</v>
      </c>
      <c r="BF182" s="24">
        <f t="shared" si="140"/>
        <v>2125.1300686980003</v>
      </c>
      <c r="BG182" s="24">
        <f t="shared" si="140"/>
        <v>1861.4861774348001</v>
      </c>
      <c r="BH182" s="24">
        <f t="shared" si="140"/>
        <v>1760.7215781288</v>
      </c>
      <c r="BI182" s="24">
        <f t="shared" si="140"/>
        <v>1489.4435113068</v>
      </c>
      <c r="BJ182" s="24">
        <f t="shared" si="140"/>
        <v>1550.5693688464</v>
      </c>
      <c r="BK182" s="24">
        <f t="shared" si="140"/>
        <v>1783.878949895</v>
      </c>
      <c r="BL182" s="24">
        <f t="shared" si="140"/>
        <v>1548.4286410880002</v>
      </c>
      <c r="BM182" s="105">
        <f t="shared" si="140"/>
        <v>1825.7597996554002</v>
      </c>
      <c r="BN182" s="23">
        <f t="shared" ref="BN182:BN188" si="141">SUM(BB182:BM182)</f>
        <v>19946.288151575802</v>
      </c>
      <c r="BO182" s="24">
        <f t="shared" si="140"/>
        <v>1478.6863823508002</v>
      </c>
      <c r="BP182" s="24">
        <f t="shared" si="140"/>
        <v>1084.2701532389999</v>
      </c>
      <c r="BQ182" s="24">
        <f t="shared" ref="BQ182:BY182" si="142">SUM(BQ183:BQ185)</f>
        <v>1226.8960677008001</v>
      </c>
      <c r="BR182" s="24">
        <f t="shared" si="142"/>
        <v>1670.5855569354003</v>
      </c>
      <c r="BS182" s="24">
        <f t="shared" si="142"/>
        <v>1789.5599278690001</v>
      </c>
      <c r="BT182" s="24">
        <f t="shared" si="142"/>
        <v>1617.3762813292001</v>
      </c>
      <c r="BU182" s="24">
        <f t="shared" si="142"/>
        <v>1684.8758392998</v>
      </c>
      <c r="BV182" s="24">
        <f t="shared" si="142"/>
        <v>1353.8236978322002</v>
      </c>
      <c r="BW182" s="24">
        <f t="shared" si="142"/>
        <v>1309.1938111853997</v>
      </c>
      <c r="BX182" s="24">
        <f t="shared" si="142"/>
        <v>1515.7251406934001</v>
      </c>
      <c r="BY182" s="24">
        <f t="shared" si="142"/>
        <v>1403.0250107552001</v>
      </c>
      <c r="BZ182" s="24">
        <f t="shared" ref="BZ182:CF182" si="143">SUM(BZ183:BZ185)</f>
        <v>1786.4062881140003</v>
      </c>
      <c r="CA182" s="104">
        <f t="shared" si="143"/>
        <v>1120.024865631</v>
      </c>
      <c r="CB182" s="24">
        <f t="shared" si="143"/>
        <v>910.10763817120005</v>
      </c>
      <c r="CC182" s="24">
        <f t="shared" si="143"/>
        <v>1082.5931793852001</v>
      </c>
      <c r="CD182" s="24">
        <f t="shared" si="143"/>
        <v>1341.1162657312</v>
      </c>
      <c r="CE182" s="24">
        <f t="shared" si="143"/>
        <v>1353.0383466474002</v>
      </c>
      <c r="CF182" s="105">
        <f t="shared" si="143"/>
        <v>1425.3155878388</v>
      </c>
      <c r="CG182" s="24">
        <f t="shared" ref="CG182:CG194" si="144">SUM($BB182:$BG182)</f>
        <v>9987.4863026554012</v>
      </c>
      <c r="CH182" s="24">
        <f t="shared" ref="CH182:CH194" si="145">SUM($BO182:$BT182)</f>
        <v>8867.3743694242003</v>
      </c>
      <c r="CI182" s="105">
        <f t="shared" ref="CI182:CI194" si="146">SUM($CA182:$CF182)</f>
        <v>7232.1958834048</v>
      </c>
      <c r="CJ182" s="397">
        <f t="shared" ref="CJ182:CJ185" si="147">((CI182/CH182)-1)*100</f>
        <v>-18.440390784195348</v>
      </c>
      <c r="CM182" s="301"/>
    </row>
    <row r="183" spans="2:111" ht="20.100000000000001" customHeight="1" x14ac:dyDescent="0.25">
      <c r="B183" s="60" t="s">
        <v>36</v>
      </c>
      <c r="C183" s="469"/>
      <c r="D183" s="53">
        <v>1088.0359861405998</v>
      </c>
      <c r="E183" s="26">
        <v>1018.8319537762001</v>
      </c>
      <c r="F183" s="26">
        <v>1305.7601651582997</v>
      </c>
      <c r="G183" s="26">
        <v>1347.0441396084</v>
      </c>
      <c r="H183" s="26">
        <v>1549.0743837835</v>
      </c>
      <c r="I183" s="26">
        <v>1606.0362878651999</v>
      </c>
      <c r="J183" s="26">
        <v>1576.1185868976002</v>
      </c>
      <c r="K183" s="26">
        <v>1375.5840237310999</v>
      </c>
      <c r="L183" s="26">
        <v>1457.526634756</v>
      </c>
      <c r="M183" s="26">
        <v>1530.6695303102999</v>
      </c>
      <c r="N183" s="26">
        <v>1533.3999999999999</v>
      </c>
      <c r="O183" s="77">
        <v>1609.2097886678</v>
      </c>
      <c r="P183" s="83">
        <v>16997.291480694999</v>
      </c>
      <c r="Q183" s="53">
        <v>1231.5889096006999</v>
      </c>
      <c r="R183" s="26">
        <v>1076.1496203191</v>
      </c>
      <c r="S183" s="26">
        <v>1334.5814281810001</v>
      </c>
      <c r="T183" s="26">
        <v>1570.8411321409001</v>
      </c>
      <c r="U183" s="26">
        <v>1548.0470430032999</v>
      </c>
      <c r="V183" s="26">
        <v>1400.6173990610998</v>
      </c>
      <c r="W183" s="26">
        <v>1390.9518927035999</v>
      </c>
      <c r="X183" s="26">
        <v>1374.2363598728998</v>
      </c>
      <c r="Y183" s="26">
        <v>1250.9783295217001</v>
      </c>
      <c r="Z183" s="26">
        <v>1301.4808979021998</v>
      </c>
      <c r="AA183" s="26">
        <v>1439.5131210635002</v>
      </c>
      <c r="AB183" s="77">
        <v>1843.1891593176001</v>
      </c>
      <c r="AC183" s="83">
        <v>16762.175292687603</v>
      </c>
      <c r="AD183" s="53">
        <v>1110.5513491161998</v>
      </c>
      <c r="AE183" s="26">
        <v>1089.9296180029221</v>
      </c>
      <c r="AF183" s="26">
        <v>1246.9153900486974</v>
      </c>
      <c r="AG183" s="26">
        <v>1713.2450975126653</v>
      </c>
      <c r="AH183" s="26">
        <v>1946.0909078962</v>
      </c>
      <c r="AI183" s="26">
        <v>1521.5647201322161</v>
      </c>
      <c r="AJ183" s="26">
        <v>1543.5618108661552</v>
      </c>
      <c r="AK183" s="26">
        <v>1704.6613173444007</v>
      </c>
      <c r="AL183" s="26">
        <v>1560.7415646462007</v>
      </c>
      <c r="AM183" s="26">
        <v>1585.6084531803006</v>
      </c>
      <c r="AN183" s="26">
        <v>1499.3043447710879</v>
      </c>
      <c r="AO183" s="77">
        <v>1752.4505742268</v>
      </c>
      <c r="AP183" s="26">
        <v>1251.8367895572001</v>
      </c>
      <c r="AQ183" s="26">
        <v>1332.7641014435999</v>
      </c>
      <c r="AR183" s="26">
        <v>1580.8948404312</v>
      </c>
      <c r="AS183" s="26">
        <v>1777.4551091751998</v>
      </c>
      <c r="AT183" s="26">
        <v>2205.4193970858</v>
      </c>
      <c r="AU183" s="26">
        <v>1573.9652285811999</v>
      </c>
      <c r="AV183" s="26">
        <v>1486.7358790480002</v>
      </c>
      <c r="AW183" s="26">
        <v>1372.2863545790001</v>
      </c>
      <c r="AX183" s="26">
        <v>1185.9387544269998</v>
      </c>
      <c r="AY183" s="26">
        <v>1562.874042527</v>
      </c>
      <c r="AZ183" s="26">
        <v>1295.9005724028</v>
      </c>
      <c r="BA183" s="26">
        <v>1582.4123359548003</v>
      </c>
      <c r="BB183" s="53">
        <v>1389.2516402982001</v>
      </c>
      <c r="BC183" s="26">
        <v>1180.8111817082001</v>
      </c>
      <c r="BD183" s="26">
        <v>1187.7064309950001</v>
      </c>
      <c r="BE183" s="26">
        <v>1660.1766403446002</v>
      </c>
      <c r="BF183" s="26">
        <v>2006.0092441046004</v>
      </c>
      <c r="BG183" s="26">
        <v>1679.7536683508001</v>
      </c>
      <c r="BH183" s="26">
        <v>1593.276735554</v>
      </c>
      <c r="BI183" s="26">
        <v>1345.6444663928</v>
      </c>
      <c r="BJ183" s="26">
        <v>1379.8668959824001</v>
      </c>
      <c r="BK183" s="26">
        <v>1590.4410676378</v>
      </c>
      <c r="BL183" s="26">
        <v>1352.2878273870001</v>
      </c>
      <c r="BM183" s="77">
        <v>1621.8675554340002</v>
      </c>
      <c r="BN183" s="505">
        <f t="shared" si="141"/>
        <v>17987.093354189401</v>
      </c>
      <c r="BO183" s="26">
        <v>1330.3090499258001</v>
      </c>
      <c r="BP183" s="26">
        <v>1000.7737105044</v>
      </c>
      <c r="BQ183" s="26">
        <v>1106.5547081344</v>
      </c>
      <c r="BR183" s="26">
        <v>1572.2847796572003</v>
      </c>
      <c r="BS183" s="26">
        <v>1685.6495112660002</v>
      </c>
      <c r="BT183" s="26">
        <v>1517.4318636232001</v>
      </c>
      <c r="BU183" s="26">
        <v>1568.8315835276001</v>
      </c>
      <c r="BV183" s="26">
        <v>1250.8630487780001</v>
      </c>
      <c r="BW183" s="101">
        <v>1168.3477400503998</v>
      </c>
      <c r="BX183" s="101">
        <v>1361.7052215984002</v>
      </c>
      <c r="BY183" s="101">
        <v>1276.2302862638001</v>
      </c>
      <c r="BZ183" s="101">
        <v>1657.7586379032002</v>
      </c>
      <c r="CA183" s="154">
        <v>1030.1203341086</v>
      </c>
      <c r="CB183" s="101">
        <v>831.0143061248001</v>
      </c>
      <c r="CC183" s="101">
        <v>995.44216474080008</v>
      </c>
      <c r="CD183" s="101">
        <v>1238.5508087917999</v>
      </c>
      <c r="CE183" s="101">
        <v>1289.4736509942002</v>
      </c>
      <c r="CF183" s="270">
        <v>1228.8313052568001</v>
      </c>
      <c r="CG183" s="116">
        <f t="shared" si="144"/>
        <v>9103.7088058014015</v>
      </c>
      <c r="CH183" s="116">
        <f t="shared" si="145"/>
        <v>8213.0036231110025</v>
      </c>
      <c r="CI183" s="275">
        <f t="shared" si="146"/>
        <v>6613.4325700170002</v>
      </c>
      <c r="CJ183" s="398">
        <f t="shared" si="147"/>
        <v>-19.476078746548765</v>
      </c>
      <c r="CL183" s="303"/>
      <c r="CM183" s="301"/>
    </row>
    <row r="184" spans="2:111" ht="20.100000000000001" customHeight="1" x14ac:dyDescent="0.25">
      <c r="B184" s="60" t="s">
        <v>37</v>
      </c>
      <c r="C184" s="469"/>
      <c r="D184" s="67">
        <v>3.0134349616999998</v>
      </c>
      <c r="E184" s="68">
        <v>2.2900869676999998</v>
      </c>
      <c r="F184" s="68">
        <v>1.4624139652999999</v>
      </c>
      <c r="G184" s="68">
        <v>1.5828659506</v>
      </c>
      <c r="H184" s="68">
        <v>3.2103187123999994</v>
      </c>
      <c r="I184" s="26">
        <v>3.8849472428</v>
      </c>
      <c r="J184" s="68">
        <v>2.9320372803999999</v>
      </c>
      <c r="K184" s="68">
        <v>1.7257090608999999</v>
      </c>
      <c r="L184" s="26">
        <v>8.0060738416999992</v>
      </c>
      <c r="M184" s="68">
        <v>2.1686324873</v>
      </c>
      <c r="N184" s="68">
        <v>1.6539303281</v>
      </c>
      <c r="O184" s="268">
        <v>1.6373454918999999</v>
      </c>
      <c r="P184" s="83">
        <v>33.567796290800004</v>
      </c>
      <c r="Q184" s="53">
        <v>4.6394710013000005</v>
      </c>
      <c r="R184" s="68">
        <v>1.0081049741999999</v>
      </c>
      <c r="S184" s="26">
        <v>4.6328161149999998</v>
      </c>
      <c r="T184" s="68">
        <v>1.8933723412000001</v>
      </c>
      <c r="U184" s="68">
        <v>1.0729407505999999</v>
      </c>
      <c r="V184" s="68">
        <v>2.1707802928</v>
      </c>
      <c r="W184" s="26">
        <v>5.5961158382000002</v>
      </c>
      <c r="X184" s="68">
        <v>1.6470873911999999</v>
      </c>
      <c r="Y184" s="68">
        <v>1.8448844209999997</v>
      </c>
      <c r="Z184" s="68">
        <v>1.1209373555</v>
      </c>
      <c r="AA184" s="68">
        <v>2.7629000541999997</v>
      </c>
      <c r="AB184" s="77">
        <v>5.1606691537999998</v>
      </c>
      <c r="AC184" s="83">
        <v>33.550079689</v>
      </c>
      <c r="AD184" s="53">
        <v>9.917449253800001</v>
      </c>
      <c r="AE184" s="26">
        <v>8.2195162492923011</v>
      </c>
      <c r="AF184" s="26">
        <v>6.6736694638709713</v>
      </c>
      <c r="AG184" s="26">
        <v>1.0635083609333325</v>
      </c>
      <c r="AH184" s="26">
        <v>2.2196715137999998</v>
      </c>
      <c r="AI184" s="26">
        <v>4.8563640894666653</v>
      </c>
      <c r="AJ184" s="26">
        <v>0.84995597179354854</v>
      </c>
      <c r="AK184" s="26">
        <v>7.9850802798000045</v>
      </c>
      <c r="AL184" s="26">
        <v>0.64354615080000022</v>
      </c>
      <c r="AM184" s="26">
        <v>3.0791980284000013</v>
      </c>
      <c r="AN184" s="26">
        <v>1.6155617928333346</v>
      </c>
      <c r="AO184" s="77">
        <v>2.0401124127999997</v>
      </c>
      <c r="AP184" s="26">
        <v>0.64011469479999994</v>
      </c>
      <c r="AQ184" s="26">
        <v>3.8294852400000003E-2</v>
      </c>
      <c r="AR184" s="26">
        <v>3.4579627319999999</v>
      </c>
      <c r="AS184" s="26">
        <v>0.77938024080000001</v>
      </c>
      <c r="AT184" s="26">
        <v>0.1593802322</v>
      </c>
      <c r="AU184" s="26">
        <v>2.1971800018000001</v>
      </c>
      <c r="AV184" s="26">
        <v>1.0517044734000001</v>
      </c>
      <c r="AW184" s="26">
        <v>1.2147294236000001</v>
      </c>
      <c r="AX184" s="26">
        <v>0.62921058760000015</v>
      </c>
      <c r="AY184" s="26">
        <v>0.86548305060000008</v>
      </c>
      <c r="AZ184" s="26">
        <v>3.5402471972000007</v>
      </c>
      <c r="BA184" s="26">
        <v>2.4970349922000006</v>
      </c>
      <c r="BB184" s="53">
        <v>2.7700462537999999</v>
      </c>
      <c r="BC184" s="26">
        <v>12.8333133754</v>
      </c>
      <c r="BD184" s="26">
        <v>2.8292116958000002</v>
      </c>
      <c r="BE184" s="26">
        <v>4.5473432858000002</v>
      </c>
      <c r="BF184" s="26">
        <v>6.1654096336000004</v>
      </c>
      <c r="BG184" s="26">
        <v>2.4229201696000002</v>
      </c>
      <c r="BH184" s="26">
        <v>6.7097589342000008</v>
      </c>
      <c r="BI184" s="26">
        <v>6.3032099522000005</v>
      </c>
      <c r="BJ184" s="26">
        <v>7.5934968564000007</v>
      </c>
      <c r="BK184" s="26">
        <v>3.5757967461999995</v>
      </c>
      <c r="BL184" s="26">
        <v>5.8872102912000006</v>
      </c>
      <c r="BM184" s="77">
        <v>4.0101292084000004</v>
      </c>
      <c r="BN184" s="505">
        <f t="shared" si="141"/>
        <v>65.647846402599995</v>
      </c>
      <c r="BO184" s="26">
        <v>4.4336196464000004</v>
      </c>
      <c r="BP184" s="26">
        <v>3.0194043725999999</v>
      </c>
      <c r="BQ184" s="26">
        <v>4.2772132241999996</v>
      </c>
      <c r="BR184" s="26">
        <v>11.550044937200001</v>
      </c>
      <c r="BS184" s="26">
        <v>17.384449966799998</v>
      </c>
      <c r="BT184" s="26">
        <v>3.5236652052000004</v>
      </c>
      <c r="BU184" s="26">
        <v>3.7258685072000004</v>
      </c>
      <c r="BV184" s="26">
        <v>1.9651368659999999</v>
      </c>
      <c r="BW184" s="101">
        <v>13.273991886399999</v>
      </c>
      <c r="BX184" s="101">
        <v>4.0039877934000003</v>
      </c>
      <c r="BY184" s="101">
        <v>7.5920717600000005</v>
      </c>
      <c r="BZ184" s="101">
        <v>9.5701284755999989</v>
      </c>
      <c r="CA184" s="154">
        <v>1.6565512908000002</v>
      </c>
      <c r="CB184" s="101">
        <v>15.517212298</v>
      </c>
      <c r="CC184" s="101">
        <v>8.4054678596000016</v>
      </c>
      <c r="CD184" s="101">
        <v>10.244704517600001</v>
      </c>
      <c r="CE184" s="101">
        <v>3.9930704464000004</v>
      </c>
      <c r="CF184" s="270">
        <v>5.5539926512000006</v>
      </c>
      <c r="CG184" s="83">
        <f t="shared" si="144"/>
        <v>31.568244414000002</v>
      </c>
      <c r="CH184" s="83">
        <f t="shared" si="145"/>
        <v>44.188397352400003</v>
      </c>
      <c r="CI184" s="27">
        <f t="shared" si="146"/>
        <v>45.370999063599996</v>
      </c>
      <c r="CJ184" s="395">
        <f t="shared" si="147"/>
        <v>2.6762720126933148</v>
      </c>
      <c r="CK184" s="304"/>
      <c r="CM184" s="301"/>
    </row>
    <row r="185" spans="2:111" ht="20.100000000000001" customHeight="1" thickBot="1" x14ac:dyDescent="0.3">
      <c r="B185" s="60" t="s">
        <v>38</v>
      </c>
      <c r="C185" s="469"/>
      <c r="D185" s="53">
        <v>411.21828112989999</v>
      </c>
      <c r="E185" s="26">
        <v>358.31056537019998</v>
      </c>
      <c r="F185" s="26">
        <v>365.07021495219999</v>
      </c>
      <c r="G185" s="26">
        <v>358.48200471769997</v>
      </c>
      <c r="H185" s="26">
        <v>337.33655728129997</v>
      </c>
      <c r="I185" s="26">
        <v>373.97224291340001</v>
      </c>
      <c r="J185" s="26">
        <v>544.69706246650003</v>
      </c>
      <c r="K185" s="26">
        <v>425.83511866240002</v>
      </c>
      <c r="L185" s="26">
        <v>379.23790261789998</v>
      </c>
      <c r="M185" s="26">
        <v>469.57658979189995</v>
      </c>
      <c r="N185" s="26">
        <v>390.32</v>
      </c>
      <c r="O185" s="77">
        <v>452.32996317419997</v>
      </c>
      <c r="P185" s="83">
        <v>4866.3865030775996</v>
      </c>
      <c r="Q185" s="47">
        <v>398.43206851360003</v>
      </c>
      <c r="R185" s="33">
        <v>331.89351379509998</v>
      </c>
      <c r="S185" s="33">
        <v>439.48510999629997</v>
      </c>
      <c r="T185" s="33">
        <v>451.96617866119999</v>
      </c>
      <c r="U185" s="33">
        <v>430.0433405691</v>
      </c>
      <c r="V185" s="33">
        <v>479.62721618090001</v>
      </c>
      <c r="W185" s="33">
        <v>389.71737902749999</v>
      </c>
      <c r="X185" s="33">
        <v>350.27590985860002</v>
      </c>
      <c r="Y185" s="33">
        <v>379.86613004610001</v>
      </c>
      <c r="Z185" s="33">
        <v>298.82437312039997</v>
      </c>
      <c r="AA185" s="33">
        <v>324.65492449660002</v>
      </c>
      <c r="AB185" s="48">
        <v>332.52159391960004</v>
      </c>
      <c r="AC185" s="83">
        <v>4607.3077381849998</v>
      </c>
      <c r="AD185" s="53">
        <v>317.32522894660002</v>
      </c>
      <c r="AE185" s="26">
        <v>221.01366986778442</v>
      </c>
      <c r="AF185" s="26">
        <v>261.46247000131626</v>
      </c>
      <c r="AG185" s="26">
        <v>280.90685589559979</v>
      </c>
      <c r="AH185" s="26">
        <v>396.8377440703</v>
      </c>
      <c r="AI185" s="26">
        <v>260.37318040788324</v>
      </c>
      <c r="AJ185" s="26">
        <v>283.09993495745806</v>
      </c>
      <c r="AK185" s="26">
        <v>278.45983071150016</v>
      </c>
      <c r="AL185" s="26">
        <v>239.12804196750008</v>
      </c>
      <c r="AM185" s="26">
        <v>316.19195891670012</v>
      </c>
      <c r="AN185" s="26">
        <v>212.65851426006685</v>
      </c>
      <c r="AO185" s="77">
        <v>306.30740418600004</v>
      </c>
      <c r="AP185" s="33">
        <v>199.09677569600001</v>
      </c>
      <c r="AQ185" s="33">
        <v>200.9487629674</v>
      </c>
      <c r="AR185" s="33">
        <v>216.69120182500001</v>
      </c>
      <c r="AS185" s="33">
        <v>359.6103327866</v>
      </c>
      <c r="AT185" s="33">
        <v>244.2981789584</v>
      </c>
      <c r="AU185" s="33">
        <v>216.28802151460002</v>
      </c>
      <c r="AV185" s="33">
        <v>194.02039860840003</v>
      </c>
      <c r="AW185" s="33">
        <v>234.55817184379998</v>
      </c>
      <c r="AX185" s="33">
        <v>183.38788354179999</v>
      </c>
      <c r="AY185" s="33">
        <v>264.36931966200001</v>
      </c>
      <c r="AZ185" s="33">
        <v>208.20918061860002</v>
      </c>
      <c r="BA185" s="33">
        <v>190.81886631219999</v>
      </c>
      <c r="BB185" s="53">
        <v>123.36900760100002</v>
      </c>
      <c r="BC185" s="26">
        <v>93.760602486600007</v>
      </c>
      <c r="BD185" s="26">
        <v>166.80267228100001</v>
      </c>
      <c r="BE185" s="26">
        <v>176.01196619720002</v>
      </c>
      <c r="BF185" s="26">
        <v>112.95541495980001</v>
      </c>
      <c r="BG185" s="26">
        <v>179.30958891440002</v>
      </c>
      <c r="BH185" s="26">
        <v>160.73508364060001</v>
      </c>
      <c r="BI185" s="26">
        <v>137.4958349618</v>
      </c>
      <c r="BJ185" s="26">
        <v>163.10897600760001</v>
      </c>
      <c r="BK185" s="26">
        <v>189.86208551100003</v>
      </c>
      <c r="BL185" s="26">
        <v>190.25360340980001</v>
      </c>
      <c r="BM185" s="77">
        <v>199.88211501300003</v>
      </c>
      <c r="BN185" s="505">
        <f t="shared" si="141"/>
        <v>1893.5469509838001</v>
      </c>
      <c r="BO185" s="33">
        <v>143.94371277860003</v>
      </c>
      <c r="BP185" s="33">
        <v>80.477038362000002</v>
      </c>
      <c r="BQ185" s="33">
        <v>116.0641463422</v>
      </c>
      <c r="BR185" s="33">
        <v>86.750732341000003</v>
      </c>
      <c r="BS185" s="33">
        <v>86.525966636199996</v>
      </c>
      <c r="BT185" s="33">
        <v>96.420752500800006</v>
      </c>
      <c r="BU185" s="33">
        <v>112.318387265</v>
      </c>
      <c r="BV185" s="33">
        <v>100.9955121882</v>
      </c>
      <c r="BW185" s="273">
        <v>127.57207924860002</v>
      </c>
      <c r="BX185" s="273">
        <v>150.01593130160001</v>
      </c>
      <c r="BY185" s="273">
        <v>119.20265273140001</v>
      </c>
      <c r="BZ185" s="273">
        <v>119.07752173519999</v>
      </c>
      <c r="CA185" s="272">
        <v>88.24798023160001</v>
      </c>
      <c r="CB185" s="273">
        <v>63.576119748399996</v>
      </c>
      <c r="CC185" s="273">
        <v>78.745546784799998</v>
      </c>
      <c r="CD185" s="273">
        <v>92.320752421800009</v>
      </c>
      <c r="CE185" s="101">
        <v>59.571625206800007</v>
      </c>
      <c r="CF185" s="270">
        <v>190.9302899308</v>
      </c>
      <c r="CG185" s="24">
        <f t="shared" si="144"/>
        <v>852.20925244000011</v>
      </c>
      <c r="CH185" s="24">
        <f t="shared" si="145"/>
        <v>610.18234896080003</v>
      </c>
      <c r="CI185" s="105">
        <f t="shared" si="146"/>
        <v>573.39231432420002</v>
      </c>
      <c r="CJ185" s="397">
        <f t="shared" si="147"/>
        <v>-6.0293508488498571</v>
      </c>
      <c r="CM185" s="301"/>
    </row>
    <row r="186" spans="2:111" ht="20.100000000000001" customHeight="1" thickBot="1" x14ac:dyDescent="0.3">
      <c r="B186" s="362"/>
      <c r="C186" s="355" t="s">
        <v>115</v>
      </c>
      <c r="D186" s="356">
        <f t="shared" ref="D186:BP186" si="148">+D187+D191</f>
        <v>132696</v>
      </c>
      <c r="E186" s="357">
        <f t="shared" si="148"/>
        <v>122503</v>
      </c>
      <c r="F186" s="357">
        <f t="shared" si="148"/>
        <v>155205</v>
      </c>
      <c r="G186" s="357">
        <f t="shared" si="148"/>
        <v>145615</v>
      </c>
      <c r="H186" s="357">
        <f t="shared" si="148"/>
        <v>141467</v>
      </c>
      <c r="I186" s="357">
        <f t="shared" si="148"/>
        <v>153551</v>
      </c>
      <c r="J186" s="357">
        <f t="shared" si="148"/>
        <v>158375</v>
      </c>
      <c r="K186" s="357">
        <f t="shared" si="148"/>
        <v>148322</v>
      </c>
      <c r="L186" s="357">
        <f t="shared" si="148"/>
        <v>156509</v>
      </c>
      <c r="M186" s="357">
        <f t="shared" si="148"/>
        <v>163449</v>
      </c>
      <c r="N186" s="357">
        <f t="shared" si="148"/>
        <v>154371</v>
      </c>
      <c r="O186" s="358">
        <f t="shared" si="148"/>
        <v>174154</v>
      </c>
      <c r="P186" s="357">
        <f t="shared" si="148"/>
        <v>1806217</v>
      </c>
      <c r="Q186" s="356">
        <f t="shared" si="148"/>
        <v>128639</v>
      </c>
      <c r="R186" s="357">
        <f t="shared" si="148"/>
        <v>125318</v>
      </c>
      <c r="S186" s="357">
        <f t="shared" si="148"/>
        <v>169518</v>
      </c>
      <c r="T186" s="357">
        <f t="shared" si="148"/>
        <v>152599</v>
      </c>
      <c r="U186" s="357">
        <f t="shared" si="148"/>
        <v>152686</v>
      </c>
      <c r="V186" s="357">
        <f t="shared" si="148"/>
        <v>150019</v>
      </c>
      <c r="W186" s="357">
        <f t="shared" si="148"/>
        <v>153071</v>
      </c>
      <c r="X186" s="357">
        <f t="shared" si="148"/>
        <v>156962</v>
      </c>
      <c r="Y186" s="357">
        <f t="shared" si="148"/>
        <v>158652</v>
      </c>
      <c r="Z186" s="357">
        <f t="shared" si="148"/>
        <v>159006</v>
      </c>
      <c r="AA186" s="357">
        <f t="shared" si="148"/>
        <v>163952</v>
      </c>
      <c r="AB186" s="358">
        <f t="shared" si="148"/>
        <v>185404</v>
      </c>
      <c r="AC186" s="357">
        <f t="shared" si="148"/>
        <v>1855826</v>
      </c>
      <c r="AD186" s="356">
        <f t="shared" si="148"/>
        <v>142108</v>
      </c>
      <c r="AE186" s="357">
        <f t="shared" si="148"/>
        <v>140285</v>
      </c>
      <c r="AF186" s="357">
        <f t="shared" si="148"/>
        <v>160568</v>
      </c>
      <c r="AG186" s="357">
        <f t="shared" si="148"/>
        <v>144759</v>
      </c>
      <c r="AH186" s="357">
        <f t="shared" si="148"/>
        <v>169549</v>
      </c>
      <c r="AI186" s="357">
        <f t="shared" si="148"/>
        <v>161327</v>
      </c>
      <c r="AJ186" s="357">
        <f t="shared" si="148"/>
        <v>154975</v>
      </c>
      <c r="AK186" s="357">
        <f t="shared" si="148"/>
        <v>173374</v>
      </c>
      <c r="AL186" s="357">
        <f t="shared" si="148"/>
        <v>162818</v>
      </c>
      <c r="AM186" s="357">
        <f t="shared" si="148"/>
        <v>163295</v>
      </c>
      <c r="AN186" s="357">
        <f t="shared" si="148"/>
        <v>166484</v>
      </c>
      <c r="AO186" s="358">
        <f t="shared" si="148"/>
        <v>184433</v>
      </c>
      <c r="AP186" s="357">
        <f t="shared" si="148"/>
        <v>145730</v>
      </c>
      <c r="AQ186" s="357">
        <f t="shared" si="148"/>
        <v>142341</v>
      </c>
      <c r="AR186" s="357">
        <f t="shared" si="148"/>
        <v>166294</v>
      </c>
      <c r="AS186" s="357">
        <f t="shared" si="148"/>
        <v>142793</v>
      </c>
      <c r="AT186" s="357">
        <f t="shared" si="148"/>
        <v>177985</v>
      </c>
      <c r="AU186" s="357">
        <f t="shared" si="148"/>
        <v>151648</v>
      </c>
      <c r="AV186" s="357">
        <f t="shared" si="148"/>
        <v>173125</v>
      </c>
      <c r="AW186" s="357">
        <f t="shared" si="148"/>
        <v>175827</v>
      </c>
      <c r="AX186" s="357">
        <f t="shared" si="148"/>
        <v>153542</v>
      </c>
      <c r="AY186" s="357">
        <f t="shared" si="148"/>
        <v>188654</v>
      </c>
      <c r="AZ186" s="357">
        <f t="shared" si="148"/>
        <v>167720</v>
      </c>
      <c r="BA186" s="357">
        <f t="shared" si="148"/>
        <v>183354</v>
      </c>
      <c r="BB186" s="356">
        <f t="shared" si="148"/>
        <v>160349</v>
      </c>
      <c r="BC186" s="357">
        <f t="shared" si="148"/>
        <v>141025</v>
      </c>
      <c r="BD186" s="357">
        <f t="shared" si="148"/>
        <v>157417</v>
      </c>
      <c r="BE186" s="357">
        <f t="shared" si="148"/>
        <v>176952</v>
      </c>
      <c r="BF186" s="357">
        <f t="shared" si="148"/>
        <v>166176</v>
      </c>
      <c r="BG186" s="357">
        <f t="shared" si="148"/>
        <v>158273</v>
      </c>
      <c r="BH186" s="357">
        <f t="shared" si="148"/>
        <v>185320</v>
      </c>
      <c r="BI186" s="357">
        <f t="shared" si="148"/>
        <v>170461</v>
      </c>
      <c r="BJ186" s="357">
        <f t="shared" si="148"/>
        <v>171688</v>
      </c>
      <c r="BK186" s="357">
        <f t="shared" si="148"/>
        <v>193672</v>
      </c>
      <c r="BL186" s="357">
        <f t="shared" si="148"/>
        <v>175029</v>
      </c>
      <c r="BM186" s="358">
        <f t="shared" si="148"/>
        <v>192787</v>
      </c>
      <c r="BN186" s="494">
        <f t="shared" si="141"/>
        <v>2049149</v>
      </c>
      <c r="BO186" s="357">
        <f t="shared" si="148"/>
        <v>164558</v>
      </c>
      <c r="BP186" s="357">
        <f t="shared" si="148"/>
        <v>154770</v>
      </c>
      <c r="BQ186" s="357">
        <f t="shared" ref="BQ186:BY186" si="149">+BQ187+BQ191</f>
        <v>161460</v>
      </c>
      <c r="BR186" s="357">
        <f t="shared" si="149"/>
        <v>168780</v>
      </c>
      <c r="BS186" s="357">
        <f t="shared" si="149"/>
        <v>171089</v>
      </c>
      <c r="BT186" s="357">
        <f t="shared" si="149"/>
        <v>165206</v>
      </c>
      <c r="BU186" s="357">
        <f t="shared" si="149"/>
        <v>203381</v>
      </c>
      <c r="BV186" s="357">
        <f t="shared" si="149"/>
        <v>176800</v>
      </c>
      <c r="BW186" s="357">
        <f t="shared" si="149"/>
        <v>181615</v>
      </c>
      <c r="BX186" s="357">
        <f t="shared" si="149"/>
        <v>194323</v>
      </c>
      <c r="BY186" s="357">
        <f t="shared" si="149"/>
        <v>166412</v>
      </c>
      <c r="BZ186" s="357">
        <f t="shared" ref="BZ186:CF186" si="150">+BZ187+BZ191</f>
        <v>208098</v>
      </c>
      <c r="CA186" s="356">
        <f t="shared" si="150"/>
        <v>151271</v>
      </c>
      <c r="CB186" s="357">
        <f t="shared" si="150"/>
        <v>144557</v>
      </c>
      <c r="CC186" s="357">
        <f t="shared" si="150"/>
        <v>179014</v>
      </c>
      <c r="CD186" s="357">
        <f t="shared" si="150"/>
        <v>166654</v>
      </c>
      <c r="CE186" s="357">
        <f t="shared" si="150"/>
        <v>160733</v>
      </c>
      <c r="CF186" s="358">
        <f t="shared" si="150"/>
        <v>174771</v>
      </c>
      <c r="CG186" s="357">
        <f t="shared" si="144"/>
        <v>960192</v>
      </c>
      <c r="CH186" s="357">
        <f t="shared" si="145"/>
        <v>985863</v>
      </c>
      <c r="CI186" s="358">
        <f t="shared" si="146"/>
        <v>977000</v>
      </c>
      <c r="CJ186" s="155"/>
      <c r="CM186" s="301"/>
    </row>
    <row r="187" spans="2:111" s="39" customFormat="1" ht="20.100000000000001" customHeight="1" thickBot="1" x14ac:dyDescent="0.3">
      <c r="B187" s="373" t="s">
        <v>41</v>
      </c>
      <c r="C187" s="470"/>
      <c r="D187" s="104">
        <f t="shared" ref="D187:BP187" si="151">SUM(D188:D190)</f>
        <v>106884</v>
      </c>
      <c r="E187" s="24">
        <f t="shared" si="151"/>
        <v>97442</v>
      </c>
      <c r="F187" s="24">
        <f t="shared" si="151"/>
        <v>123920</v>
      </c>
      <c r="G187" s="24">
        <f t="shared" si="151"/>
        <v>115946</v>
      </c>
      <c r="H187" s="24">
        <f t="shared" si="151"/>
        <v>112405</v>
      </c>
      <c r="I187" s="24">
        <f t="shared" si="151"/>
        <v>121893</v>
      </c>
      <c r="J187" s="24">
        <f t="shared" si="151"/>
        <v>126039</v>
      </c>
      <c r="K187" s="24">
        <f t="shared" si="151"/>
        <v>118331</v>
      </c>
      <c r="L187" s="24">
        <f t="shared" si="151"/>
        <v>125542</v>
      </c>
      <c r="M187" s="24">
        <f t="shared" si="151"/>
        <v>130587</v>
      </c>
      <c r="N187" s="24">
        <f t="shared" si="151"/>
        <v>123174</v>
      </c>
      <c r="O187" s="105">
        <f t="shared" si="151"/>
        <v>141286</v>
      </c>
      <c r="P187" s="24">
        <f t="shared" si="151"/>
        <v>1443449</v>
      </c>
      <c r="Q187" s="104">
        <f t="shared" si="151"/>
        <v>103511</v>
      </c>
      <c r="R187" s="24">
        <f t="shared" si="151"/>
        <v>100396</v>
      </c>
      <c r="S187" s="24">
        <f t="shared" si="151"/>
        <v>136452</v>
      </c>
      <c r="T187" s="24">
        <f t="shared" si="151"/>
        <v>122604</v>
      </c>
      <c r="U187" s="24">
        <f t="shared" si="151"/>
        <v>121924</v>
      </c>
      <c r="V187" s="24">
        <f t="shared" si="151"/>
        <v>119941</v>
      </c>
      <c r="W187" s="24">
        <f t="shared" si="151"/>
        <v>123088</v>
      </c>
      <c r="X187" s="24">
        <f t="shared" si="151"/>
        <v>126454</v>
      </c>
      <c r="Y187" s="24">
        <f t="shared" si="151"/>
        <v>128858</v>
      </c>
      <c r="Z187" s="24">
        <f t="shared" si="151"/>
        <v>128859</v>
      </c>
      <c r="AA187" s="24">
        <f t="shared" si="151"/>
        <v>133573</v>
      </c>
      <c r="AB187" s="105">
        <f t="shared" si="151"/>
        <v>151527</v>
      </c>
      <c r="AC187" s="24">
        <f t="shared" si="151"/>
        <v>1497187</v>
      </c>
      <c r="AD187" s="104">
        <f t="shared" si="151"/>
        <v>116583</v>
      </c>
      <c r="AE187" s="24">
        <f t="shared" si="151"/>
        <v>114583</v>
      </c>
      <c r="AF187" s="24">
        <f t="shared" si="151"/>
        <v>132073</v>
      </c>
      <c r="AG187" s="24">
        <f t="shared" si="151"/>
        <v>118688</v>
      </c>
      <c r="AH187" s="24">
        <f t="shared" si="151"/>
        <v>139607</v>
      </c>
      <c r="AI187" s="24">
        <f t="shared" si="151"/>
        <v>133088</v>
      </c>
      <c r="AJ187" s="24">
        <f t="shared" si="151"/>
        <v>126275</v>
      </c>
      <c r="AK187" s="24">
        <f t="shared" si="151"/>
        <v>142434</v>
      </c>
      <c r="AL187" s="24">
        <f t="shared" si="151"/>
        <v>134056</v>
      </c>
      <c r="AM187" s="24">
        <f t="shared" si="151"/>
        <v>134194</v>
      </c>
      <c r="AN187" s="24">
        <f t="shared" si="151"/>
        <v>137267</v>
      </c>
      <c r="AO187" s="105">
        <f t="shared" si="151"/>
        <v>153678</v>
      </c>
      <c r="AP187" s="24">
        <f t="shared" si="151"/>
        <v>120689</v>
      </c>
      <c r="AQ187" s="24">
        <f t="shared" si="151"/>
        <v>117258</v>
      </c>
      <c r="AR187" s="24">
        <f t="shared" si="151"/>
        <v>137477</v>
      </c>
      <c r="AS187" s="24">
        <f t="shared" si="151"/>
        <v>117515</v>
      </c>
      <c r="AT187" s="24">
        <f t="shared" si="151"/>
        <v>147394</v>
      </c>
      <c r="AU187" s="24">
        <f t="shared" si="151"/>
        <v>125905</v>
      </c>
      <c r="AV187" s="24">
        <f t="shared" si="151"/>
        <v>144976</v>
      </c>
      <c r="AW187" s="24">
        <f t="shared" si="151"/>
        <v>148470</v>
      </c>
      <c r="AX187" s="24">
        <f t="shared" si="151"/>
        <v>130351</v>
      </c>
      <c r="AY187" s="24">
        <f t="shared" si="151"/>
        <v>159682</v>
      </c>
      <c r="AZ187" s="24">
        <f t="shared" si="151"/>
        <v>142305</v>
      </c>
      <c r="BA187" s="24">
        <f t="shared" si="151"/>
        <v>157312</v>
      </c>
      <c r="BB187" s="104">
        <f t="shared" si="151"/>
        <v>136584</v>
      </c>
      <c r="BC187" s="24">
        <f t="shared" si="151"/>
        <v>118964</v>
      </c>
      <c r="BD187" s="24">
        <f t="shared" si="151"/>
        <v>133517</v>
      </c>
      <c r="BE187" s="24">
        <f t="shared" si="151"/>
        <v>149776</v>
      </c>
      <c r="BF187" s="24">
        <f t="shared" si="151"/>
        <v>140021</v>
      </c>
      <c r="BG187" s="24">
        <f t="shared" si="151"/>
        <v>134197</v>
      </c>
      <c r="BH187" s="24">
        <f t="shared" si="151"/>
        <v>158305</v>
      </c>
      <c r="BI187" s="24">
        <f t="shared" si="151"/>
        <v>145669</v>
      </c>
      <c r="BJ187" s="24">
        <f t="shared" si="151"/>
        <v>147494</v>
      </c>
      <c r="BK187" s="24">
        <f t="shared" si="151"/>
        <v>166514</v>
      </c>
      <c r="BL187" s="24">
        <f t="shared" si="151"/>
        <v>150938</v>
      </c>
      <c r="BM187" s="105">
        <f t="shared" si="151"/>
        <v>167298</v>
      </c>
      <c r="BN187" s="23">
        <f t="shared" si="141"/>
        <v>1749277</v>
      </c>
      <c r="BO187" s="24">
        <f t="shared" si="151"/>
        <v>142201</v>
      </c>
      <c r="BP187" s="24">
        <f t="shared" si="151"/>
        <v>133560</v>
      </c>
      <c r="BQ187" s="24">
        <f t="shared" ref="BQ187:BY187" si="152">SUM(BQ188:BQ190)</f>
        <v>139924</v>
      </c>
      <c r="BR187" s="24">
        <f t="shared" si="152"/>
        <v>145700</v>
      </c>
      <c r="BS187" s="24">
        <f t="shared" si="152"/>
        <v>147355</v>
      </c>
      <c r="BT187" s="24">
        <f t="shared" si="152"/>
        <v>142160</v>
      </c>
      <c r="BU187" s="24">
        <f t="shared" si="152"/>
        <v>178323</v>
      </c>
      <c r="BV187" s="24">
        <f t="shared" si="152"/>
        <v>154711</v>
      </c>
      <c r="BW187" s="24">
        <f t="shared" si="152"/>
        <v>157848</v>
      </c>
      <c r="BX187" s="24">
        <f t="shared" si="152"/>
        <v>169043</v>
      </c>
      <c r="BY187" s="24">
        <f t="shared" si="152"/>
        <v>144803</v>
      </c>
      <c r="BZ187" s="24">
        <f t="shared" ref="BZ187:CF187" si="153">SUM(BZ188:BZ190)</f>
        <v>182956</v>
      </c>
      <c r="CA187" s="104">
        <f t="shared" si="153"/>
        <v>132608</v>
      </c>
      <c r="CB187" s="24">
        <f t="shared" si="153"/>
        <v>126610</v>
      </c>
      <c r="CC187" s="24">
        <f t="shared" si="153"/>
        <v>157286</v>
      </c>
      <c r="CD187" s="24">
        <f t="shared" si="153"/>
        <v>146642</v>
      </c>
      <c r="CE187" s="24">
        <f t="shared" si="153"/>
        <v>141581</v>
      </c>
      <c r="CF187" s="105">
        <f t="shared" si="153"/>
        <v>154489</v>
      </c>
      <c r="CG187" s="411">
        <f t="shared" si="144"/>
        <v>813059</v>
      </c>
      <c r="CH187" s="411">
        <f t="shared" si="145"/>
        <v>850900</v>
      </c>
      <c r="CI187" s="412">
        <f t="shared" si="146"/>
        <v>859216</v>
      </c>
      <c r="CJ187" s="407">
        <f t="shared" ref="CJ187:CJ194" si="154">((CI187/CH187)-1)*100</f>
        <v>0.9773181337407344</v>
      </c>
      <c r="CK187" s="257"/>
      <c r="CL187" s="296"/>
      <c r="CM187" s="301"/>
      <c r="CN187" s="260"/>
      <c r="CO187" s="260"/>
      <c r="CP187" s="228"/>
      <c r="CQ187" s="242"/>
      <c r="CR187" s="242"/>
      <c r="CS187" s="228"/>
      <c r="CT187" s="228"/>
      <c r="CU187" s="228"/>
      <c r="CV187" s="228"/>
      <c r="CW187" s="228"/>
      <c r="CX187" s="228"/>
      <c r="CY187" s="228"/>
      <c r="CZ187" s="228"/>
      <c r="DA187" s="228"/>
      <c r="DB187" s="228"/>
      <c r="DC187" s="228"/>
      <c r="DD187" s="228"/>
      <c r="DE187" s="228"/>
      <c r="DF187" s="228"/>
      <c r="DG187" s="228"/>
    </row>
    <row r="188" spans="2:111" ht="20.100000000000001" customHeight="1" x14ac:dyDescent="0.25">
      <c r="B188" s="581" t="s">
        <v>36</v>
      </c>
      <c r="C188" s="582"/>
      <c r="D188" s="53">
        <v>88171</v>
      </c>
      <c r="E188" s="26">
        <v>80826</v>
      </c>
      <c r="F188" s="26">
        <v>102719</v>
      </c>
      <c r="G188" s="26">
        <v>94713</v>
      </c>
      <c r="H188" s="26">
        <v>91557</v>
      </c>
      <c r="I188" s="26">
        <v>99336</v>
      </c>
      <c r="J188" s="26">
        <v>103069</v>
      </c>
      <c r="K188" s="26">
        <v>97140</v>
      </c>
      <c r="L188" s="26">
        <v>103346</v>
      </c>
      <c r="M188" s="26">
        <v>107101</v>
      </c>
      <c r="N188" s="26">
        <v>101442</v>
      </c>
      <c r="O188" s="77">
        <v>111440</v>
      </c>
      <c r="P188" s="116">
        <v>1180860</v>
      </c>
      <c r="Q188" s="46">
        <v>85764</v>
      </c>
      <c r="R188" s="32">
        <v>86295</v>
      </c>
      <c r="S188" s="32">
        <v>114113</v>
      </c>
      <c r="T188" s="32">
        <v>102328</v>
      </c>
      <c r="U188" s="32">
        <v>101617</v>
      </c>
      <c r="V188" s="32">
        <v>103860</v>
      </c>
      <c r="W188" s="32">
        <v>105952</v>
      </c>
      <c r="X188" s="32">
        <v>107669</v>
      </c>
      <c r="Y188" s="32">
        <v>109558</v>
      </c>
      <c r="Z188" s="32">
        <v>109052</v>
      </c>
      <c r="AA188" s="32">
        <v>112015</v>
      </c>
      <c r="AB188" s="176">
        <v>121327</v>
      </c>
      <c r="AC188" s="477">
        <v>1259550</v>
      </c>
      <c r="AD188" s="46">
        <v>99047</v>
      </c>
      <c r="AE188" s="32">
        <v>99587</v>
      </c>
      <c r="AF188" s="32">
        <v>113039</v>
      </c>
      <c r="AG188" s="32">
        <v>102942</v>
      </c>
      <c r="AH188" s="32">
        <v>118340</v>
      </c>
      <c r="AI188" s="32">
        <v>111859</v>
      </c>
      <c r="AJ188" s="32">
        <v>108746</v>
      </c>
      <c r="AK188" s="32">
        <v>120455</v>
      </c>
      <c r="AL188" s="32">
        <v>112707</v>
      </c>
      <c r="AM188" s="32">
        <v>112833</v>
      </c>
      <c r="AN188" s="32">
        <v>116177</v>
      </c>
      <c r="AO188" s="150">
        <v>124106</v>
      </c>
      <c r="AP188" s="32">
        <v>102357</v>
      </c>
      <c r="AQ188" s="32">
        <v>103115</v>
      </c>
      <c r="AR188" s="32">
        <v>118766</v>
      </c>
      <c r="AS188" s="32">
        <v>101983</v>
      </c>
      <c r="AT188" s="32">
        <v>125863</v>
      </c>
      <c r="AU188" s="32">
        <v>107371</v>
      </c>
      <c r="AV188" s="32">
        <v>124163</v>
      </c>
      <c r="AW188" s="32">
        <v>126649</v>
      </c>
      <c r="AX188" s="32">
        <v>110414</v>
      </c>
      <c r="AY188" s="32">
        <v>136470</v>
      </c>
      <c r="AZ188" s="32">
        <v>120948</v>
      </c>
      <c r="BA188" s="32">
        <v>128882</v>
      </c>
      <c r="BB188" s="53">
        <v>115761</v>
      </c>
      <c r="BC188" s="26">
        <v>106303</v>
      </c>
      <c r="BD188" s="26">
        <v>116876</v>
      </c>
      <c r="BE188" s="26">
        <v>129897</v>
      </c>
      <c r="BF188" s="26">
        <v>122104</v>
      </c>
      <c r="BG188" s="26">
        <v>115511</v>
      </c>
      <c r="BH188" s="26">
        <v>135844</v>
      </c>
      <c r="BI188" s="26">
        <v>125259</v>
      </c>
      <c r="BJ188" s="26">
        <v>126269</v>
      </c>
      <c r="BK188" s="26">
        <v>142410</v>
      </c>
      <c r="BL188" s="26">
        <v>128591</v>
      </c>
      <c r="BM188" s="77">
        <v>138334</v>
      </c>
      <c r="BN188" s="505">
        <f t="shared" si="141"/>
        <v>1503159</v>
      </c>
      <c r="BO188" s="26">
        <v>120808</v>
      </c>
      <c r="BP188" s="26">
        <v>117788</v>
      </c>
      <c r="BQ188" s="26">
        <v>122930</v>
      </c>
      <c r="BR188" s="26">
        <v>126593</v>
      </c>
      <c r="BS188" s="26">
        <v>128101</v>
      </c>
      <c r="BT188" s="26">
        <v>123457</v>
      </c>
      <c r="BU188" s="26">
        <v>158196</v>
      </c>
      <c r="BV188" s="26">
        <v>125659</v>
      </c>
      <c r="BW188" s="101">
        <v>136954</v>
      </c>
      <c r="BX188" s="101">
        <v>146078</v>
      </c>
      <c r="BY188" s="101">
        <v>125378</v>
      </c>
      <c r="BZ188" s="101">
        <v>151485</v>
      </c>
      <c r="CA188" s="154">
        <v>115208</v>
      </c>
      <c r="CB188" s="101">
        <v>113660</v>
      </c>
      <c r="CC188" s="101">
        <v>138690</v>
      </c>
      <c r="CD188" s="101">
        <v>128353</v>
      </c>
      <c r="CE188" s="101">
        <v>122461</v>
      </c>
      <c r="CF188" s="270">
        <v>136349</v>
      </c>
      <c r="CG188" s="83">
        <f t="shared" si="144"/>
        <v>706452</v>
      </c>
      <c r="CH188" s="83">
        <f t="shared" si="145"/>
        <v>739677</v>
      </c>
      <c r="CI188" s="27">
        <f t="shared" si="146"/>
        <v>754721</v>
      </c>
      <c r="CJ188" s="395">
        <f t="shared" si="154"/>
        <v>2.0338607256951358</v>
      </c>
      <c r="CL188" s="260"/>
      <c r="CM188" s="301"/>
    </row>
    <row r="189" spans="2:111" ht="20.100000000000001" customHeight="1" x14ac:dyDescent="0.25">
      <c r="B189" s="60" t="s">
        <v>37</v>
      </c>
      <c r="C189" s="469"/>
      <c r="D189" s="53">
        <v>13410</v>
      </c>
      <c r="E189" s="26">
        <v>11749</v>
      </c>
      <c r="F189" s="26">
        <v>14875</v>
      </c>
      <c r="G189" s="26">
        <v>15383</v>
      </c>
      <c r="H189" s="26">
        <v>15031</v>
      </c>
      <c r="I189" s="26">
        <v>16540</v>
      </c>
      <c r="J189" s="26">
        <v>16530</v>
      </c>
      <c r="K189" s="26">
        <v>15444</v>
      </c>
      <c r="L189" s="26">
        <v>16440</v>
      </c>
      <c r="M189" s="26">
        <v>17504</v>
      </c>
      <c r="N189" s="26">
        <v>16065</v>
      </c>
      <c r="O189" s="77">
        <v>22818</v>
      </c>
      <c r="P189" s="83">
        <v>191789</v>
      </c>
      <c r="Q189" s="53">
        <v>12680</v>
      </c>
      <c r="R189" s="26">
        <v>9414</v>
      </c>
      <c r="S189" s="26">
        <v>16675</v>
      </c>
      <c r="T189" s="26">
        <v>15222</v>
      </c>
      <c r="U189" s="26">
        <v>15551</v>
      </c>
      <c r="V189" s="26">
        <v>11233</v>
      </c>
      <c r="W189" s="26">
        <v>12716</v>
      </c>
      <c r="X189" s="26">
        <v>14356</v>
      </c>
      <c r="Y189" s="26">
        <v>15106</v>
      </c>
      <c r="Z189" s="26">
        <v>15549</v>
      </c>
      <c r="AA189" s="26">
        <v>17449</v>
      </c>
      <c r="AB189" s="177">
        <v>25219</v>
      </c>
      <c r="AC189" s="478">
        <v>181170</v>
      </c>
      <c r="AD189" s="53">
        <v>13855</v>
      </c>
      <c r="AE189" s="26">
        <v>11154</v>
      </c>
      <c r="AF189" s="26">
        <v>14655</v>
      </c>
      <c r="AG189" s="26">
        <v>12214</v>
      </c>
      <c r="AH189" s="26">
        <v>16968</v>
      </c>
      <c r="AI189" s="26">
        <v>17438</v>
      </c>
      <c r="AJ189" s="26">
        <v>13595</v>
      </c>
      <c r="AK189" s="26">
        <v>17760</v>
      </c>
      <c r="AL189" s="26">
        <v>17433</v>
      </c>
      <c r="AM189" s="26">
        <v>17457</v>
      </c>
      <c r="AN189" s="26">
        <v>17388</v>
      </c>
      <c r="AO189" s="77">
        <v>25045</v>
      </c>
      <c r="AP189" s="26">
        <v>14905</v>
      </c>
      <c r="AQ189" s="26">
        <v>10518</v>
      </c>
      <c r="AR189" s="26">
        <v>14239</v>
      </c>
      <c r="AS189" s="26">
        <v>11435</v>
      </c>
      <c r="AT189" s="26">
        <v>17006</v>
      </c>
      <c r="AU189" s="26">
        <v>14865</v>
      </c>
      <c r="AV189" s="26">
        <v>16410</v>
      </c>
      <c r="AW189" s="26">
        <v>17363</v>
      </c>
      <c r="AX189" s="26">
        <v>15691</v>
      </c>
      <c r="AY189" s="26">
        <v>18613</v>
      </c>
      <c r="AZ189" s="26">
        <v>17095</v>
      </c>
      <c r="BA189" s="26">
        <v>23828</v>
      </c>
      <c r="BB189" s="53">
        <v>16858</v>
      </c>
      <c r="BC189" s="26">
        <v>9346</v>
      </c>
      <c r="BD189" s="26">
        <v>12907</v>
      </c>
      <c r="BE189" s="26">
        <v>15559</v>
      </c>
      <c r="BF189" s="26">
        <v>13864</v>
      </c>
      <c r="BG189" s="26">
        <v>14510</v>
      </c>
      <c r="BH189" s="26">
        <v>17163</v>
      </c>
      <c r="BI189" s="26">
        <v>15653</v>
      </c>
      <c r="BJ189" s="26">
        <v>16449</v>
      </c>
      <c r="BK189" s="26">
        <v>18861</v>
      </c>
      <c r="BL189" s="26">
        <v>17578</v>
      </c>
      <c r="BM189" s="77">
        <v>23807</v>
      </c>
      <c r="BN189" s="505">
        <f t="shared" ref="BN189:BN190" si="155">SUM(BB189:BM189)</f>
        <v>192555</v>
      </c>
      <c r="BO189" s="26">
        <v>17260</v>
      </c>
      <c r="BP189" s="26">
        <v>11634</v>
      </c>
      <c r="BQ189" s="26">
        <v>13016</v>
      </c>
      <c r="BR189" s="26">
        <v>14698</v>
      </c>
      <c r="BS189" s="26">
        <v>14875</v>
      </c>
      <c r="BT189" s="26">
        <v>14369</v>
      </c>
      <c r="BU189" s="26">
        <v>15586</v>
      </c>
      <c r="BV189" s="26">
        <v>14526</v>
      </c>
      <c r="BW189" s="101">
        <v>16191</v>
      </c>
      <c r="BX189" s="101">
        <v>17858</v>
      </c>
      <c r="BY189" s="101">
        <v>15126</v>
      </c>
      <c r="BZ189" s="101">
        <v>25601</v>
      </c>
      <c r="CA189" s="154">
        <v>13521</v>
      </c>
      <c r="CB189" s="101">
        <v>8915</v>
      </c>
      <c r="CC189" s="101">
        <v>13778</v>
      </c>
      <c r="CD189" s="101">
        <v>13528</v>
      </c>
      <c r="CE189" s="101">
        <v>14331</v>
      </c>
      <c r="CF189" s="270">
        <v>12486</v>
      </c>
      <c r="CG189" s="83">
        <f t="shared" si="144"/>
        <v>83044</v>
      </c>
      <c r="CH189" s="83">
        <f t="shared" si="145"/>
        <v>85852</v>
      </c>
      <c r="CI189" s="27">
        <f t="shared" si="146"/>
        <v>76559</v>
      </c>
      <c r="CJ189" s="395">
        <f t="shared" si="154"/>
        <v>-10.824442063085304</v>
      </c>
      <c r="CK189" s="299"/>
      <c r="CL189" s="296"/>
      <c r="CM189" s="301"/>
    </row>
    <row r="190" spans="2:111" ht="20.100000000000001" customHeight="1" thickBot="1" x14ac:dyDescent="0.3">
      <c r="B190" s="69" t="s">
        <v>38</v>
      </c>
      <c r="C190" s="471"/>
      <c r="D190" s="53">
        <v>5303</v>
      </c>
      <c r="E190" s="26">
        <v>4867</v>
      </c>
      <c r="F190" s="26">
        <v>6326</v>
      </c>
      <c r="G190" s="26">
        <v>5850</v>
      </c>
      <c r="H190" s="26">
        <v>5817</v>
      </c>
      <c r="I190" s="26">
        <v>6017</v>
      </c>
      <c r="J190" s="26">
        <v>6440</v>
      </c>
      <c r="K190" s="26">
        <v>5747</v>
      </c>
      <c r="L190" s="26">
        <v>5756</v>
      </c>
      <c r="M190" s="26">
        <v>5982</v>
      </c>
      <c r="N190" s="26">
        <v>5667</v>
      </c>
      <c r="O190" s="77">
        <v>7028</v>
      </c>
      <c r="P190" s="24">
        <v>70800</v>
      </c>
      <c r="Q190" s="47">
        <v>5067</v>
      </c>
      <c r="R190" s="33">
        <v>4687</v>
      </c>
      <c r="S190" s="33">
        <v>5664</v>
      </c>
      <c r="T190" s="33">
        <v>5054</v>
      </c>
      <c r="U190" s="33">
        <v>4756</v>
      </c>
      <c r="V190" s="33">
        <v>4848</v>
      </c>
      <c r="W190" s="33">
        <v>4420</v>
      </c>
      <c r="X190" s="33">
        <v>4429</v>
      </c>
      <c r="Y190" s="33">
        <v>4194</v>
      </c>
      <c r="Z190" s="33">
        <v>4258</v>
      </c>
      <c r="AA190" s="33">
        <v>4109</v>
      </c>
      <c r="AB190" s="65">
        <v>4981</v>
      </c>
      <c r="AC190" s="352">
        <v>56467</v>
      </c>
      <c r="AD190" s="53">
        <v>3681</v>
      </c>
      <c r="AE190" s="26">
        <v>3842</v>
      </c>
      <c r="AF190" s="26">
        <v>4379</v>
      </c>
      <c r="AG190" s="26">
        <v>3532</v>
      </c>
      <c r="AH190" s="26">
        <v>4299</v>
      </c>
      <c r="AI190" s="26">
        <v>3791</v>
      </c>
      <c r="AJ190" s="26">
        <v>3934</v>
      </c>
      <c r="AK190" s="26">
        <v>4219</v>
      </c>
      <c r="AL190" s="26">
        <v>3916</v>
      </c>
      <c r="AM190" s="26">
        <v>3904</v>
      </c>
      <c r="AN190" s="26">
        <v>3702</v>
      </c>
      <c r="AO190" s="77">
        <v>4527</v>
      </c>
      <c r="AP190" s="33">
        <v>3427</v>
      </c>
      <c r="AQ190" s="33">
        <v>3625</v>
      </c>
      <c r="AR190" s="33">
        <v>4472</v>
      </c>
      <c r="AS190" s="33">
        <v>4097</v>
      </c>
      <c r="AT190" s="33">
        <v>4525</v>
      </c>
      <c r="AU190" s="33">
        <v>3669</v>
      </c>
      <c r="AV190" s="33">
        <v>4403</v>
      </c>
      <c r="AW190" s="33">
        <v>4458</v>
      </c>
      <c r="AX190" s="33">
        <v>4246</v>
      </c>
      <c r="AY190" s="33">
        <v>4599</v>
      </c>
      <c r="AZ190" s="33">
        <v>4262</v>
      </c>
      <c r="BA190" s="33">
        <v>4602</v>
      </c>
      <c r="BB190" s="53">
        <v>3965</v>
      </c>
      <c r="BC190" s="26">
        <v>3315</v>
      </c>
      <c r="BD190" s="26">
        <v>3734</v>
      </c>
      <c r="BE190" s="26">
        <v>4320</v>
      </c>
      <c r="BF190" s="26">
        <v>4053</v>
      </c>
      <c r="BG190" s="26">
        <v>4176</v>
      </c>
      <c r="BH190" s="26">
        <v>5298</v>
      </c>
      <c r="BI190" s="26">
        <v>4757</v>
      </c>
      <c r="BJ190" s="26">
        <v>4776</v>
      </c>
      <c r="BK190" s="26">
        <v>5243</v>
      </c>
      <c r="BL190" s="26">
        <v>4769</v>
      </c>
      <c r="BM190" s="77">
        <v>5157</v>
      </c>
      <c r="BN190" s="505">
        <f t="shared" si="155"/>
        <v>53563</v>
      </c>
      <c r="BO190" s="26">
        <v>4133</v>
      </c>
      <c r="BP190" s="26">
        <v>4138</v>
      </c>
      <c r="BQ190" s="26">
        <v>3978</v>
      </c>
      <c r="BR190" s="26">
        <v>4409</v>
      </c>
      <c r="BS190" s="26">
        <v>4379</v>
      </c>
      <c r="BT190" s="26">
        <v>4334</v>
      </c>
      <c r="BU190" s="26">
        <v>4541</v>
      </c>
      <c r="BV190" s="26">
        <v>14526</v>
      </c>
      <c r="BW190" s="101">
        <v>4703</v>
      </c>
      <c r="BX190" s="101">
        <v>5107</v>
      </c>
      <c r="BY190" s="101">
        <v>4299</v>
      </c>
      <c r="BZ190" s="101">
        <v>5870</v>
      </c>
      <c r="CA190" s="154">
        <v>3879</v>
      </c>
      <c r="CB190" s="101">
        <v>4035</v>
      </c>
      <c r="CC190" s="101">
        <v>4818</v>
      </c>
      <c r="CD190" s="101">
        <v>4761</v>
      </c>
      <c r="CE190" s="101">
        <v>4789</v>
      </c>
      <c r="CF190" s="270">
        <v>5654</v>
      </c>
      <c r="CG190" s="24">
        <f t="shared" si="144"/>
        <v>23563</v>
      </c>
      <c r="CH190" s="24">
        <f t="shared" si="145"/>
        <v>25371</v>
      </c>
      <c r="CI190" s="105">
        <f t="shared" si="146"/>
        <v>27936</v>
      </c>
      <c r="CJ190" s="397">
        <f t="shared" si="154"/>
        <v>10.109968073785037</v>
      </c>
      <c r="CL190" s="296"/>
      <c r="CM190" s="301"/>
    </row>
    <row r="191" spans="2:111" s="39" customFormat="1" ht="20.100000000000001" customHeight="1" thickBot="1" x14ac:dyDescent="0.3">
      <c r="B191" s="373" t="s">
        <v>39</v>
      </c>
      <c r="C191" s="472"/>
      <c r="D191" s="155">
        <f t="shared" ref="D191:BP191" si="156">SUM(D192:D194)</f>
        <v>25812</v>
      </c>
      <c r="E191" s="411">
        <f t="shared" si="156"/>
        <v>25061</v>
      </c>
      <c r="F191" s="411">
        <f t="shared" si="156"/>
        <v>31285</v>
      </c>
      <c r="G191" s="411">
        <f t="shared" si="156"/>
        <v>29669</v>
      </c>
      <c r="H191" s="411">
        <f t="shared" si="156"/>
        <v>29062</v>
      </c>
      <c r="I191" s="411">
        <f t="shared" si="156"/>
        <v>31658</v>
      </c>
      <c r="J191" s="411">
        <f t="shared" si="156"/>
        <v>32336</v>
      </c>
      <c r="K191" s="411">
        <f t="shared" si="156"/>
        <v>29991</v>
      </c>
      <c r="L191" s="411">
        <f t="shared" si="156"/>
        <v>30967</v>
      </c>
      <c r="M191" s="411">
        <f t="shared" si="156"/>
        <v>32862</v>
      </c>
      <c r="N191" s="411">
        <f t="shared" si="156"/>
        <v>31197</v>
      </c>
      <c r="O191" s="412">
        <f t="shared" si="156"/>
        <v>32868</v>
      </c>
      <c r="P191" s="411">
        <f t="shared" si="156"/>
        <v>362768</v>
      </c>
      <c r="Q191" s="155">
        <f t="shared" si="156"/>
        <v>25128</v>
      </c>
      <c r="R191" s="411">
        <f t="shared" si="156"/>
        <v>24922</v>
      </c>
      <c r="S191" s="411">
        <f t="shared" si="156"/>
        <v>33066</v>
      </c>
      <c r="T191" s="411">
        <f t="shared" si="156"/>
        <v>29995</v>
      </c>
      <c r="U191" s="411">
        <f t="shared" si="156"/>
        <v>30762</v>
      </c>
      <c r="V191" s="411">
        <f t="shared" si="156"/>
        <v>30078</v>
      </c>
      <c r="W191" s="411">
        <f t="shared" si="156"/>
        <v>29983</v>
      </c>
      <c r="X191" s="411">
        <f t="shared" si="156"/>
        <v>30508</v>
      </c>
      <c r="Y191" s="411">
        <f t="shared" si="156"/>
        <v>29794</v>
      </c>
      <c r="Z191" s="411">
        <f t="shared" si="156"/>
        <v>30147</v>
      </c>
      <c r="AA191" s="411">
        <f t="shared" si="156"/>
        <v>30379</v>
      </c>
      <c r="AB191" s="412">
        <f t="shared" si="156"/>
        <v>33877</v>
      </c>
      <c r="AC191" s="411">
        <f t="shared" si="156"/>
        <v>358639</v>
      </c>
      <c r="AD191" s="155">
        <f t="shared" si="156"/>
        <v>25525</v>
      </c>
      <c r="AE191" s="411">
        <f t="shared" si="156"/>
        <v>25702</v>
      </c>
      <c r="AF191" s="411">
        <f t="shared" si="156"/>
        <v>28495</v>
      </c>
      <c r="AG191" s="411">
        <f t="shared" si="156"/>
        <v>26071</v>
      </c>
      <c r="AH191" s="411">
        <f t="shared" si="156"/>
        <v>29942</v>
      </c>
      <c r="AI191" s="411">
        <f t="shared" si="156"/>
        <v>28239</v>
      </c>
      <c r="AJ191" s="411">
        <f t="shared" si="156"/>
        <v>28700</v>
      </c>
      <c r="AK191" s="411">
        <f t="shared" si="156"/>
        <v>30940</v>
      </c>
      <c r="AL191" s="411">
        <f t="shared" si="156"/>
        <v>28762</v>
      </c>
      <c r="AM191" s="411">
        <f t="shared" si="156"/>
        <v>29101</v>
      </c>
      <c r="AN191" s="411">
        <f t="shared" si="156"/>
        <v>29217</v>
      </c>
      <c r="AO191" s="412">
        <f t="shared" si="156"/>
        <v>30755</v>
      </c>
      <c r="AP191" s="411">
        <f t="shared" si="156"/>
        <v>25041</v>
      </c>
      <c r="AQ191" s="411">
        <f t="shared" si="156"/>
        <v>25083</v>
      </c>
      <c r="AR191" s="411">
        <f t="shared" si="156"/>
        <v>28817</v>
      </c>
      <c r="AS191" s="411">
        <f t="shared" si="156"/>
        <v>25278</v>
      </c>
      <c r="AT191" s="411">
        <f t="shared" si="156"/>
        <v>30591</v>
      </c>
      <c r="AU191" s="411">
        <f t="shared" si="156"/>
        <v>25743</v>
      </c>
      <c r="AV191" s="411">
        <f t="shared" si="156"/>
        <v>28149</v>
      </c>
      <c r="AW191" s="411">
        <f t="shared" si="156"/>
        <v>27357</v>
      </c>
      <c r="AX191" s="411">
        <f t="shared" si="156"/>
        <v>23191</v>
      </c>
      <c r="AY191" s="411">
        <f t="shared" si="156"/>
        <v>28972</v>
      </c>
      <c r="AZ191" s="411">
        <f t="shared" si="156"/>
        <v>25415</v>
      </c>
      <c r="BA191" s="411">
        <f t="shared" si="156"/>
        <v>26042</v>
      </c>
      <c r="BB191" s="155">
        <f t="shared" si="156"/>
        <v>23765</v>
      </c>
      <c r="BC191" s="411">
        <f t="shared" si="156"/>
        <v>22061</v>
      </c>
      <c r="BD191" s="411">
        <f t="shared" si="156"/>
        <v>23900</v>
      </c>
      <c r="BE191" s="411">
        <f t="shared" si="156"/>
        <v>27176</v>
      </c>
      <c r="BF191" s="411">
        <f t="shared" si="156"/>
        <v>26155</v>
      </c>
      <c r="BG191" s="411">
        <f t="shared" si="156"/>
        <v>24076</v>
      </c>
      <c r="BH191" s="411">
        <f t="shared" si="156"/>
        <v>27015</v>
      </c>
      <c r="BI191" s="411">
        <f t="shared" si="156"/>
        <v>24792</v>
      </c>
      <c r="BJ191" s="411">
        <f t="shared" si="156"/>
        <v>24194</v>
      </c>
      <c r="BK191" s="411">
        <f t="shared" si="156"/>
        <v>27158</v>
      </c>
      <c r="BL191" s="411">
        <f t="shared" si="156"/>
        <v>24091</v>
      </c>
      <c r="BM191" s="412">
        <f t="shared" si="156"/>
        <v>25489</v>
      </c>
      <c r="BN191" s="308">
        <f>SUM(BB191:BM191)</f>
        <v>299872</v>
      </c>
      <c r="BO191" s="411">
        <f t="shared" si="156"/>
        <v>22357</v>
      </c>
      <c r="BP191" s="411">
        <f t="shared" si="156"/>
        <v>21210</v>
      </c>
      <c r="BQ191" s="411">
        <f t="shared" ref="BQ191:BY191" si="157">SUM(BQ192:BQ194)</f>
        <v>21536</v>
      </c>
      <c r="BR191" s="411">
        <f t="shared" si="157"/>
        <v>23080</v>
      </c>
      <c r="BS191" s="411">
        <f t="shared" si="157"/>
        <v>23734</v>
      </c>
      <c r="BT191" s="411">
        <f t="shared" si="157"/>
        <v>23046</v>
      </c>
      <c r="BU191" s="411">
        <f t="shared" si="157"/>
        <v>25058</v>
      </c>
      <c r="BV191" s="411">
        <f t="shared" si="157"/>
        <v>22089</v>
      </c>
      <c r="BW191" s="411">
        <f t="shared" si="157"/>
        <v>23767</v>
      </c>
      <c r="BX191" s="411">
        <f t="shared" si="157"/>
        <v>25280</v>
      </c>
      <c r="BY191" s="411">
        <f t="shared" si="157"/>
        <v>21609</v>
      </c>
      <c r="BZ191" s="411">
        <f t="shared" ref="BZ191:CF191" si="158">SUM(BZ192:BZ194)</f>
        <v>25142</v>
      </c>
      <c r="CA191" s="155">
        <f t="shared" si="158"/>
        <v>18663</v>
      </c>
      <c r="CB191" s="411">
        <f t="shared" si="158"/>
        <v>17947</v>
      </c>
      <c r="CC191" s="411">
        <f t="shared" si="158"/>
        <v>21728</v>
      </c>
      <c r="CD191" s="411">
        <f t="shared" si="158"/>
        <v>20012</v>
      </c>
      <c r="CE191" s="411">
        <f t="shared" si="158"/>
        <v>19152</v>
      </c>
      <c r="CF191" s="412">
        <f t="shared" si="158"/>
        <v>20282</v>
      </c>
      <c r="CG191" s="24">
        <f t="shared" si="144"/>
        <v>147133</v>
      </c>
      <c r="CH191" s="411">
        <f t="shared" si="145"/>
        <v>134963</v>
      </c>
      <c r="CI191" s="412">
        <f t="shared" si="146"/>
        <v>117784</v>
      </c>
      <c r="CJ191" s="407">
        <f t="shared" si="154"/>
        <v>-12.72867378466691</v>
      </c>
      <c r="CK191" s="257"/>
      <c r="CL191" s="301"/>
      <c r="CM191" s="301"/>
      <c r="CN191" s="260"/>
      <c r="CO191" s="260"/>
      <c r="CP191" s="228"/>
      <c r="CQ191" s="242"/>
      <c r="CR191" s="242"/>
      <c r="CS191" s="228"/>
      <c r="CT191" s="228"/>
      <c r="CU191" s="228"/>
      <c r="CV191" s="228"/>
      <c r="CW191" s="228"/>
      <c r="CX191" s="228"/>
      <c r="CY191" s="228"/>
      <c r="CZ191" s="228"/>
      <c r="DA191" s="228"/>
      <c r="DB191" s="228"/>
      <c r="DC191" s="228"/>
      <c r="DD191" s="228"/>
      <c r="DE191" s="228"/>
      <c r="DF191" s="228"/>
      <c r="DG191" s="228"/>
    </row>
    <row r="192" spans="2:111" ht="20.100000000000001" customHeight="1" x14ac:dyDescent="0.25">
      <c r="B192" s="581" t="s">
        <v>36</v>
      </c>
      <c r="C192" s="582"/>
      <c r="D192" s="46">
        <v>23602</v>
      </c>
      <c r="E192" s="32">
        <v>22892</v>
      </c>
      <c r="F192" s="32">
        <v>28816</v>
      </c>
      <c r="G192" s="32">
        <v>27152</v>
      </c>
      <c r="H192" s="32">
        <v>26738</v>
      </c>
      <c r="I192" s="32">
        <v>29334</v>
      </c>
      <c r="J192" s="32">
        <v>29844</v>
      </c>
      <c r="K192" s="32">
        <v>27742</v>
      </c>
      <c r="L192" s="32">
        <v>28353</v>
      </c>
      <c r="M192" s="32">
        <v>30352</v>
      </c>
      <c r="N192" s="32">
        <v>28854</v>
      </c>
      <c r="O192" s="150">
        <v>30245</v>
      </c>
      <c r="P192" s="116">
        <v>333924</v>
      </c>
      <c r="Q192" s="46">
        <v>23107</v>
      </c>
      <c r="R192" s="32">
        <v>22936</v>
      </c>
      <c r="S192" s="32">
        <v>30645</v>
      </c>
      <c r="T192" s="32">
        <v>27668</v>
      </c>
      <c r="U192" s="32">
        <v>28497</v>
      </c>
      <c r="V192" s="32">
        <v>27704</v>
      </c>
      <c r="W192" s="32">
        <v>27936</v>
      </c>
      <c r="X192" s="32">
        <v>28595</v>
      </c>
      <c r="Y192" s="32">
        <v>27992</v>
      </c>
      <c r="Z192" s="32">
        <v>28277</v>
      </c>
      <c r="AA192" s="32">
        <v>28549</v>
      </c>
      <c r="AB192" s="150">
        <v>31824</v>
      </c>
      <c r="AC192" s="477">
        <v>333730</v>
      </c>
      <c r="AD192" s="53">
        <v>23969</v>
      </c>
      <c r="AE192" s="26">
        <v>24301</v>
      </c>
      <c r="AF192" s="26">
        <v>26754</v>
      </c>
      <c r="AG192" s="26">
        <v>24692</v>
      </c>
      <c r="AH192" s="26">
        <v>28466</v>
      </c>
      <c r="AI192" s="26">
        <v>26825</v>
      </c>
      <c r="AJ192" s="26">
        <v>27356</v>
      </c>
      <c r="AK192" s="26">
        <v>29431</v>
      </c>
      <c r="AL192" s="26">
        <v>27469</v>
      </c>
      <c r="AM192" s="26">
        <v>27642</v>
      </c>
      <c r="AN192" s="26">
        <v>27949</v>
      </c>
      <c r="AO192" s="77">
        <v>29370</v>
      </c>
      <c r="AP192" s="32">
        <v>23846</v>
      </c>
      <c r="AQ192" s="32">
        <v>24008</v>
      </c>
      <c r="AR192" s="32">
        <v>27585</v>
      </c>
      <c r="AS192" s="32">
        <v>23947</v>
      </c>
      <c r="AT192" s="32">
        <v>29187</v>
      </c>
      <c r="AU192" s="32">
        <v>24693</v>
      </c>
      <c r="AV192" s="32">
        <v>27098</v>
      </c>
      <c r="AW192" s="32">
        <v>26127</v>
      </c>
      <c r="AX192" s="32">
        <v>22157</v>
      </c>
      <c r="AY192" s="32">
        <v>27689</v>
      </c>
      <c r="AZ192" s="32">
        <v>24218</v>
      </c>
      <c r="BA192" s="32">
        <v>24954</v>
      </c>
      <c r="BB192" s="53">
        <v>22888</v>
      </c>
      <c r="BC192" s="26">
        <v>21298</v>
      </c>
      <c r="BD192" s="26">
        <v>22891</v>
      </c>
      <c r="BE192" s="26">
        <v>26254</v>
      </c>
      <c r="BF192" s="26">
        <v>25268</v>
      </c>
      <c r="BG192" s="26">
        <v>23303</v>
      </c>
      <c r="BH192" s="26">
        <v>26114</v>
      </c>
      <c r="BI192" s="26">
        <v>23999</v>
      </c>
      <c r="BJ192" s="26">
        <v>23258</v>
      </c>
      <c r="BK192" s="26">
        <v>25857</v>
      </c>
      <c r="BL192" s="26">
        <v>22988</v>
      </c>
      <c r="BM192" s="77">
        <v>24268</v>
      </c>
      <c r="BN192" s="505">
        <f>SUM(BB192:BM192)</f>
        <v>288386</v>
      </c>
      <c r="BO192" s="26">
        <v>21386</v>
      </c>
      <c r="BP192" s="26">
        <v>20430</v>
      </c>
      <c r="BQ192" s="26">
        <v>20739</v>
      </c>
      <c r="BR192" s="26">
        <v>22302</v>
      </c>
      <c r="BS192" s="26">
        <v>22921</v>
      </c>
      <c r="BT192" s="26">
        <v>22326</v>
      </c>
      <c r="BU192" s="26">
        <v>24340</v>
      </c>
      <c r="BV192" s="26">
        <v>21372</v>
      </c>
      <c r="BW192" s="101">
        <v>22768</v>
      </c>
      <c r="BX192" s="101">
        <v>24279</v>
      </c>
      <c r="BY192" s="101">
        <v>20929</v>
      </c>
      <c r="BZ192" s="101">
        <v>24343</v>
      </c>
      <c r="CA192" s="154">
        <v>18113</v>
      </c>
      <c r="CB192" s="101">
        <v>17371</v>
      </c>
      <c r="CC192" s="101">
        <v>21109</v>
      </c>
      <c r="CD192" s="101">
        <v>19259</v>
      </c>
      <c r="CE192" s="101">
        <v>18476</v>
      </c>
      <c r="CF192" s="270">
        <v>19718</v>
      </c>
      <c r="CG192" s="116">
        <f t="shared" si="144"/>
        <v>141902</v>
      </c>
      <c r="CH192" s="116">
        <f t="shared" si="145"/>
        <v>130104</v>
      </c>
      <c r="CI192" s="275">
        <f t="shared" si="146"/>
        <v>114046</v>
      </c>
      <c r="CJ192" s="395">
        <f t="shared" si="154"/>
        <v>-12.342433745311443</v>
      </c>
      <c r="CM192" s="301"/>
    </row>
    <row r="193" spans="2:111" ht="20.100000000000001" customHeight="1" x14ac:dyDescent="0.25">
      <c r="B193" s="579" t="s">
        <v>37</v>
      </c>
      <c r="C193" s="593"/>
      <c r="D193" s="53">
        <v>21</v>
      </c>
      <c r="E193" s="26">
        <v>16</v>
      </c>
      <c r="F193" s="26">
        <v>11</v>
      </c>
      <c r="G193" s="26">
        <v>18</v>
      </c>
      <c r="H193" s="26">
        <v>25</v>
      </c>
      <c r="I193" s="26">
        <v>25</v>
      </c>
      <c r="J193" s="26">
        <v>27</v>
      </c>
      <c r="K193" s="26">
        <v>24</v>
      </c>
      <c r="L193" s="26">
        <v>284</v>
      </c>
      <c r="M193" s="26">
        <v>19</v>
      </c>
      <c r="N193" s="26">
        <v>23</v>
      </c>
      <c r="O193" s="77">
        <v>26</v>
      </c>
      <c r="P193" s="83">
        <v>519</v>
      </c>
      <c r="Q193" s="53">
        <v>14</v>
      </c>
      <c r="R193" s="26">
        <v>13</v>
      </c>
      <c r="S193" s="26">
        <v>24</v>
      </c>
      <c r="T193" s="26">
        <v>15</v>
      </c>
      <c r="U193" s="26">
        <v>12</v>
      </c>
      <c r="V193" s="26">
        <v>13</v>
      </c>
      <c r="W193" s="26">
        <v>12</v>
      </c>
      <c r="X193" s="26">
        <v>21</v>
      </c>
      <c r="Y193" s="26">
        <v>20</v>
      </c>
      <c r="Z193" s="26">
        <v>12</v>
      </c>
      <c r="AA193" s="26">
        <v>14</v>
      </c>
      <c r="AB193" s="77">
        <v>35</v>
      </c>
      <c r="AC193" s="478">
        <v>205</v>
      </c>
      <c r="AD193" s="53">
        <v>8</v>
      </c>
      <c r="AE193" s="26">
        <v>24</v>
      </c>
      <c r="AF193" s="26">
        <v>19</v>
      </c>
      <c r="AG193" s="26">
        <v>21</v>
      </c>
      <c r="AH193" s="26">
        <v>36</v>
      </c>
      <c r="AI193" s="26">
        <v>19</v>
      </c>
      <c r="AJ193" s="26">
        <v>17</v>
      </c>
      <c r="AK193" s="26">
        <v>36</v>
      </c>
      <c r="AL193" s="26">
        <v>22</v>
      </c>
      <c r="AM193" s="26">
        <v>24</v>
      </c>
      <c r="AN193" s="26">
        <v>22</v>
      </c>
      <c r="AO193" s="77">
        <v>45</v>
      </c>
      <c r="AP193" s="26">
        <v>17</v>
      </c>
      <c r="AQ193" s="26">
        <v>8</v>
      </c>
      <c r="AR193" s="26">
        <v>37</v>
      </c>
      <c r="AS193" s="26">
        <v>18</v>
      </c>
      <c r="AT193" s="26">
        <v>11</v>
      </c>
      <c r="AU193" s="26">
        <v>26</v>
      </c>
      <c r="AV193" s="26">
        <v>18</v>
      </c>
      <c r="AW193" s="26">
        <v>15</v>
      </c>
      <c r="AX193" s="26">
        <v>17</v>
      </c>
      <c r="AY193" s="26">
        <v>23</v>
      </c>
      <c r="AZ193" s="26">
        <v>23</v>
      </c>
      <c r="BA193" s="26">
        <v>28</v>
      </c>
      <c r="BB193" s="53">
        <v>30</v>
      </c>
      <c r="BC193" s="26">
        <v>25</v>
      </c>
      <c r="BD193" s="26">
        <v>39</v>
      </c>
      <c r="BE193" s="26">
        <v>34</v>
      </c>
      <c r="BF193" s="26">
        <v>63</v>
      </c>
      <c r="BG193" s="26">
        <v>35</v>
      </c>
      <c r="BH193" s="26">
        <v>33</v>
      </c>
      <c r="BI193" s="26">
        <v>25</v>
      </c>
      <c r="BJ193" s="26">
        <v>41</v>
      </c>
      <c r="BK193" s="26">
        <v>40</v>
      </c>
      <c r="BL193" s="26">
        <v>53</v>
      </c>
      <c r="BM193" s="77">
        <v>49</v>
      </c>
      <c r="BN193" s="505">
        <f t="shared" ref="BN193:BN194" si="159">SUM(BB193:BM193)</f>
        <v>467</v>
      </c>
      <c r="BO193" s="26">
        <v>53</v>
      </c>
      <c r="BP193" s="26">
        <v>50</v>
      </c>
      <c r="BQ193" s="26">
        <v>65</v>
      </c>
      <c r="BR193" s="26">
        <v>68</v>
      </c>
      <c r="BS193" s="26">
        <v>99</v>
      </c>
      <c r="BT193" s="26">
        <v>61</v>
      </c>
      <c r="BU193" s="26">
        <v>29</v>
      </c>
      <c r="BV193" s="26">
        <v>26</v>
      </c>
      <c r="BW193" s="101">
        <v>32</v>
      </c>
      <c r="BX193" s="101">
        <v>43</v>
      </c>
      <c r="BY193" s="101">
        <v>33</v>
      </c>
      <c r="BZ193" s="101">
        <v>51</v>
      </c>
      <c r="CA193" s="154">
        <v>20</v>
      </c>
      <c r="CB193" s="101">
        <v>34</v>
      </c>
      <c r="CC193" s="101">
        <v>34</v>
      </c>
      <c r="CD193" s="101">
        <v>36</v>
      </c>
      <c r="CE193" s="101">
        <v>37</v>
      </c>
      <c r="CF193" s="270">
        <v>34</v>
      </c>
      <c r="CG193" s="83">
        <f t="shared" si="144"/>
        <v>226</v>
      </c>
      <c r="CH193" s="83">
        <f t="shared" si="145"/>
        <v>396</v>
      </c>
      <c r="CI193" s="27">
        <f t="shared" si="146"/>
        <v>195</v>
      </c>
      <c r="CJ193" s="395">
        <f t="shared" si="154"/>
        <v>-50.757575757575758</v>
      </c>
      <c r="CM193" s="301"/>
    </row>
    <row r="194" spans="2:111" ht="20.100000000000001" customHeight="1" thickBot="1" x14ac:dyDescent="0.3">
      <c r="B194" s="544" t="s">
        <v>38</v>
      </c>
      <c r="C194" s="594"/>
      <c r="D194" s="47">
        <v>2189</v>
      </c>
      <c r="E194" s="33">
        <v>2153</v>
      </c>
      <c r="F194" s="33">
        <v>2458</v>
      </c>
      <c r="G194" s="33">
        <v>2499</v>
      </c>
      <c r="H194" s="33">
        <v>2299</v>
      </c>
      <c r="I194" s="33">
        <v>2299</v>
      </c>
      <c r="J194" s="33">
        <v>2465</v>
      </c>
      <c r="K194" s="33">
        <v>2225</v>
      </c>
      <c r="L194" s="33">
        <v>2330</v>
      </c>
      <c r="M194" s="33">
        <v>2491</v>
      </c>
      <c r="N194" s="33">
        <v>2320</v>
      </c>
      <c r="O194" s="48">
        <v>2597</v>
      </c>
      <c r="P194" s="24">
        <v>28325</v>
      </c>
      <c r="Q194" s="47">
        <v>2007</v>
      </c>
      <c r="R194" s="33">
        <v>1973</v>
      </c>
      <c r="S194" s="33">
        <v>2397</v>
      </c>
      <c r="T194" s="33">
        <v>2312</v>
      </c>
      <c r="U194" s="33">
        <v>2253</v>
      </c>
      <c r="V194" s="33">
        <v>2361</v>
      </c>
      <c r="W194" s="33">
        <v>2035</v>
      </c>
      <c r="X194" s="33">
        <v>1892</v>
      </c>
      <c r="Y194" s="33">
        <v>1782</v>
      </c>
      <c r="Z194" s="33">
        <v>1858</v>
      </c>
      <c r="AA194" s="33">
        <v>1816</v>
      </c>
      <c r="AB194" s="48">
        <v>2018</v>
      </c>
      <c r="AC194" s="352">
        <v>24704</v>
      </c>
      <c r="AD194" s="47">
        <v>1548</v>
      </c>
      <c r="AE194" s="33">
        <v>1377</v>
      </c>
      <c r="AF194" s="33">
        <v>1722</v>
      </c>
      <c r="AG194" s="33">
        <v>1358</v>
      </c>
      <c r="AH194" s="33">
        <v>1440</v>
      </c>
      <c r="AI194" s="33">
        <v>1395</v>
      </c>
      <c r="AJ194" s="33">
        <v>1327</v>
      </c>
      <c r="AK194" s="33">
        <v>1473</v>
      </c>
      <c r="AL194" s="33">
        <v>1271</v>
      </c>
      <c r="AM194" s="33">
        <v>1435</v>
      </c>
      <c r="AN194" s="33">
        <v>1246</v>
      </c>
      <c r="AO194" s="48">
        <v>1340</v>
      </c>
      <c r="AP194" s="33">
        <v>1178</v>
      </c>
      <c r="AQ194" s="33">
        <v>1067</v>
      </c>
      <c r="AR194" s="33">
        <v>1195</v>
      </c>
      <c r="AS194" s="33">
        <v>1313</v>
      </c>
      <c r="AT194" s="33">
        <v>1393</v>
      </c>
      <c r="AU194" s="33">
        <v>1024</v>
      </c>
      <c r="AV194" s="33">
        <v>1033</v>
      </c>
      <c r="AW194" s="33">
        <v>1215</v>
      </c>
      <c r="AX194" s="33">
        <v>1017</v>
      </c>
      <c r="AY194" s="33">
        <v>1260</v>
      </c>
      <c r="AZ194" s="33">
        <v>1174</v>
      </c>
      <c r="BA194" s="33">
        <v>1060</v>
      </c>
      <c r="BB194" s="47">
        <v>847</v>
      </c>
      <c r="BC194" s="33">
        <v>738</v>
      </c>
      <c r="BD194" s="33">
        <v>970</v>
      </c>
      <c r="BE194" s="33">
        <v>888</v>
      </c>
      <c r="BF194" s="33">
        <v>824</v>
      </c>
      <c r="BG194" s="33">
        <v>738</v>
      </c>
      <c r="BH194" s="33">
        <v>868</v>
      </c>
      <c r="BI194" s="33">
        <v>768</v>
      </c>
      <c r="BJ194" s="33">
        <v>895</v>
      </c>
      <c r="BK194" s="33">
        <v>1261</v>
      </c>
      <c r="BL194" s="33">
        <v>1050</v>
      </c>
      <c r="BM194" s="48">
        <v>1172</v>
      </c>
      <c r="BN194" s="499">
        <f t="shared" si="159"/>
        <v>11019</v>
      </c>
      <c r="BO194" s="33">
        <v>918</v>
      </c>
      <c r="BP194" s="33">
        <v>730</v>
      </c>
      <c r="BQ194" s="33">
        <v>732</v>
      </c>
      <c r="BR194" s="33">
        <v>710</v>
      </c>
      <c r="BS194" s="33">
        <v>714</v>
      </c>
      <c r="BT194" s="33">
        <v>659</v>
      </c>
      <c r="BU194" s="33">
        <v>689</v>
      </c>
      <c r="BV194" s="33">
        <v>691</v>
      </c>
      <c r="BW194" s="273">
        <v>967</v>
      </c>
      <c r="BX194" s="273">
        <v>958</v>
      </c>
      <c r="BY194" s="273">
        <v>647</v>
      </c>
      <c r="BZ194" s="273">
        <v>748</v>
      </c>
      <c r="CA194" s="272">
        <v>530</v>
      </c>
      <c r="CB194" s="273">
        <v>542</v>
      </c>
      <c r="CC194" s="273">
        <v>585</v>
      </c>
      <c r="CD194" s="273">
        <v>717</v>
      </c>
      <c r="CE194" s="273">
        <v>639</v>
      </c>
      <c r="CF194" s="274">
        <v>530</v>
      </c>
      <c r="CG194" s="24">
        <f t="shared" si="144"/>
        <v>5005</v>
      </c>
      <c r="CH194" s="24">
        <f t="shared" si="145"/>
        <v>4463</v>
      </c>
      <c r="CI194" s="105">
        <f t="shared" si="146"/>
        <v>3543</v>
      </c>
      <c r="CJ194" s="397">
        <f t="shared" si="154"/>
        <v>-20.613936813802379</v>
      </c>
      <c r="CL194" s="296"/>
      <c r="CM194" s="301"/>
    </row>
    <row r="195" spans="2:111" s="18" customFormat="1" ht="20.100000000000001" customHeight="1" thickBot="1" x14ac:dyDescent="0.3">
      <c r="B195" s="336" t="s">
        <v>110</v>
      </c>
      <c r="C195" s="336"/>
      <c r="D195" s="336"/>
      <c r="E195" s="336"/>
      <c r="F195" s="336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107"/>
      <c r="R195" s="107"/>
      <c r="S195" s="107"/>
      <c r="T195" s="107"/>
      <c r="U195" s="107"/>
      <c r="V195" s="107"/>
      <c r="W195" s="107"/>
      <c r="X195" s="107"/>
      <c r="Y195" s="107"/>
      <c r="Z195" s="107"/>
      <c r="AA195" s="107"/>
      <c r="AB195" s="74"/>
      <c r="AC195" s="107"/>
      <c r="AD195" s="74"/>
      <c r="AE195" s="74"/>
      <c r="AF195" s="74"/>
      <c r="AG195" s="74"/>
      <c r="AH195" s="74"/>
      <c r="AI195" s="74"/>
      <c r="AJ195" s="74"/>
      <c r="AK195" s="74"/>
      <c r="AL195" s="74"/>
      <c r="AM195" s="74"/>
      <c r="AN195" s="74"/>
      <c r="AO195" s="74"/>
      <c r="AP195" s="74"/>
      <c r="AQ195" s="74"/>
      <c r="AR195" s="74"/>
      <c r="AS195" s="74"/>
      <c r="AT195" s="74"/>
      <c r="AU195" s="74"/>
      <c r="AV195" s="74"/>
      <c r="AW195" s="74"/>
      <c r="AX195" s="74"/>
      <c r="AY195" s="74"/>
      <c r="AZ195" s="74"/>
      <c r="BA195" s="74"/>
      <c r="BB195" s="107"/>
      <c r="BC195" s="107"/>
      <c r="BD195" s="107"/>
      <c r="BE195" s="107"/>
      <c r="BF195" s="74"/>
      <c r="BG195" s="74"/>
      <c r="BH195" s="74"/>
      <c r="BI195" s="74"/>
      <c r="BJ195" s="74"/>
      <c r="BK195" s="74"/>
      <c r="BL195" s="74"/>
      <c r="BM195" s="74"/>
      <c r="BN195" s="74"/>
      <c r="BO195" s="130"/>
      <c r="BP195" s="74"/>
      <c r="BQ195" s="130"/>
      <c r="BR195" s="74"/>
      <c r="BS195" s="74"/>
      <c r="BT195" s="74"/>
      <c r="BU195" s="74"/>
      <c r="BV195" s="74"/>
      <c r="BW195" s="74"/>
      <c r="BX195" s="74"/>
      <c r="BY195" s="74"/>
      <c r="BZ195" s="74"/>
      <c r="CA195" s="130"/>
      <c r="CB195" s="130"/>
      <c r="CC195" s="74"/>
      <c r="CD195" s="74"/>
      <c r="CE195" s="74"/>
      <c r="CF195" s="74"/>
      <c r="CG195" s="74"/>
      <c r="CH195" s="74"/>
      <c r="CI195" s="74"/>
      <c r="CJ195" s="107"/>
      <c r="CK195" s="257"/>
      <c r="CL195" s="260"/>
      <c r="CM195" s="301"/>
      <c r="CN195" s="259"/>
      <c r="CO195" s="259"/>
      <c r="CP195" s="227"/>
      <c r="CQ195" s="241"/>
      <c r="CR195" s="241"/>
      <c r="CS195" s="227"/>
      <c r="CT195" s="227"/>
      <c r="CU195" s="227"/>
      <c r="CV195" s="227"/>
      <c r="CW195" s="227"/>
      <c r="CX195" s="227"/>
      <c r="CY195" s="227"/>
      <c r="CZ195" s="227"/>
      <c r="DA195" s="227"/>
      <c r="DB195" s="227"/>
      <c r="DC195" s="227"/>
      <c r="DD195" s="227"/>
      <c r="DE195" s="227"/>
      <c r="DF195" s="227"/>
      <c r="DG195" s="227"/>
    </row>
    <row r="196" spans="2:111" s="18" customFormat="1" ht="20.100000000000001" customHeight="1" thickBot="1" x14ac:dyDescent="0.3">
      <c r="B196" s="363"/>
      <c r="C196" s="355" t="s">
        <v>111</v>
      </c>
      <c r="D196" s="356">
        <f t="shared" ref="D196:BP196" si="160">+D198+D200</f>
        <v>1148.9487471256</v>
      </c>
      <c r="E196" s="357">
        <f t="shared" si="160"/>
        <v>1110.2434435773</v>
      </c>
      <c r="F196" s="357">
        <f t="shared" si="160"/>
        <v>1357.5473744653</v>
      </c>
      <c r="G196" s="357">
        <f t="shared" si="160"/>
        <v>1613.3045900202001</v>
      </c>
      <c r="H196" s="357">
        <f t="shared" si="160"/>
        <v>1415.7563066791001</v>
      </c>
      <c r="I196" s="357">
        <f t="shared" si="160"/>
        <v>1549.3612228033001</v>
      </c>
      <c r="J196" s="357">
        <f t="shared" si="160"/>
        <v>1739.6655567715002</v>
      </c>
      <c r="K196" s="357">
        <f t="shared" si="160"/>
        <v>1907.3531320444999</v>
      </c>
      <c r="L196" s="357">
        <f t="shared" si="160"/>
        <v>2010.0567397428999</v>
      </c>
      <c r="M196" s="357">
        <f t="shared" si="160"/>
        <v>2101.3309282722003</v>
      </c>
      <c r="N196" s="357">
        <f t="shared" si="160"/>
        <v>1922.2046622517</v>
      </c>
      <c r="O196" s="358">
        <f t="shared" si="160"/>
        <v>2457.3482563031002</v>
      </c>
      <c r="P196" s="357">
        <f t="shared" si="160"/>
        <v>20333.120960056702</v>
      </c>
      <c r="Q196" s="356">
        <f t="shared" si="160"/>
        <v>1718.0422804029999</v>
      </c>
      <c r="R196" s="357">
        <f t="shared" si="160"/>
        <v>1714.1851782351002</v>
      </c>
      <c r="S196" s="357">
        <f t="shared" si="160"/>
        <v>2112.7381939326997</v>
      </c>
      <c r="T196" s="357">
        <f t="shared" si="160"/>
        <v>2169.5337336384996</v>
      </c>
      <c r="U196" s="357">
        <f t="shared" si="160"/>
        <v>2051.802546505</v>
      </c>
      <c r="V196" s="357">
        <f t="shared" si="160"/>
        <v>2174.2001325081997</v>
      </c>
      <c r="W196" s="357">
        <f t="shared" si="160"/>
        <v>2898.4793736651995</v>
      </c>
      <c r="X196" s="357">
        <f t="shared" si="160"/>
        <v>2809.0900639600995</v>
      </c>
      <c r="Y196" s="357">
        <f t="shared" si="160"/>
        <v>2455.0620706999998</v>
      </c>
      <c r="Z196" s="357">
        <f t="shared" si="160"/>
        <v>3208.8363175916002</v>
      </c>
      <c r="AA196" s="357">
        <f t="shared" si="160"/>
        <v>2910.5380055162004</v>
      </c>
      <c r="AB196" s="358">
        <f t="shared" si="160"/>
        <v>3636.7612812646003</v>
      </c>
      <c r="AC196" s="357">
        <f t="shared" si="160"/>
        <v>29859.2691779202</v>
      </c>
      <c r="AD196" s="356">
        <f t="shared" si="160"/>
        <v>2957.9232177792001</v>
      </c>
      <c r="AE196" s="357">
        <f t="shared" si="160"/>
        <v>2680.0641721439692</v>
      </c>
      <c r="AF196" s="357">
        <f t="shared" si="160"/>
        <v>3065.3967195074065</v>
      </c>
      <c r="AG196" s="357">
        <f t="shared" si="160"/>
        <v>3545.5667569109328</v>
      </c>
      <c r="AH196" s="357">
        <f t="shared" si="160"/>
        <v>3594.1101126697999</v>
      </c>
      <c r="AI196" s="357">
        <f t="shared" si="160"/>
        <v>3476.2072606298498</v>
      </c>
      <c r="AJ196" s="357">
        <f t="shared" si="160"/>
        <v>4513.3054873109168</v>
      </c>
      <c r="AK196" s="357">
        <f t="shared" si="160"/>
        <v>4526.7128670970014</v>
      </c>
      <c r="AL196" s="357">
        <f t="shared" si="160"/>
        <v>5056.4878108197008</v>
      </c>
      <c r="AM196" s="357">
        <f t="shared" si="160"/>
        <v>4663.5441656817002</v>
      </c>
      <c r="AN196" s="357">
        <f t="shared" si="160"/>
        <v>5094.757601082154</v>
      </c>
      <c r="AO196" s="358">
        <f t="shared" si="160"/>
        <v>5794.5400712851997</v>
      </c>
      <c r="AP196" s="357">
        <f t="shared" si="160"/>
        <v>4774.1607963691995</v>
      </c>
      <c r="AQ196" s="357">
        <f t="shared" si="160"/>
        <v>4499.4166113110005</v>
      </c>
      <c r="AR196" s="357">
        <f t="shared" si="160"/>
        <v>5628.8926879787996</v>
      </c>
      <c r="AS196" s="357">
        <f t="shared" si="160"/>
        <v>5610.0075505049999</v>
      </c>
      <c r="AT196" s="357">
        <f t="shared" si="160"/>
        <v>6823.8819191331995</v>
      </c>
      <c r="AU196" s="357">
        <f t="shared" si="160"/>
        <v>6032.0197394533998</v>
      </c>
      <c r="AV196" s="357">
        <f t="shared" si="160"/>
        <v>7045.291253415</v>
      </c>
      <c r="AW196" s="357">
        <f t="shared" si="160"/>
        <v>6463.9902978170003</v>
      </c>
      <c r="AX196" s="357">
        <f t="shared" si="160"/>
        <v>6292.7535506046006</v>
      </c>
      <c r="AY196" s="357">
        <f t="shared" si="160"/>
        <v>8093.0927806352001</v>
      </c>
      <c r="AZ196" s="357">
        <f t="shared" si="160"/>
        <v>7056.8861033548019</v>
      </c>
      <c r="BA196" s="357">
        <f t="shared" si="160"/>
        <v>7958.2039528801997</v>
      </c>
      <c r="BB196" s="356">
        <f t="shared" si="160"/>
        <v>7345.6441082212004</v>
      </c>
      <c r="BC196" s="357">
        <f t="shared" si="160"/>
        <v>6620.7492103532004</v>
      </c>
      <c r="BD196" s="357">
        <f t="shared" si="160"/>
        <v>7805.4990905513996</v>
      </c>
      <c r="BE196" s="357">
        <f t="shared" si="160"/>
        <v>8876.8489934535992</v>
      </c>
      <c r="BF196" s="357">
        <f t="shared" si="160"/>
        <v>8225.1718034816004</v>
      </c>
      <c r="BG196" s="357">
        <f t="shared" si="160"/>
        <v>8344.6720058044011</v>
      </c>
      <c r="BH196" s="357">
        <f t="shared" si="160"/>
        <v>9396.6478618448</v>
      </c>
      <c r="BI196" s="357">
        <f t="shared" si="160"/>
        <v>8420.5095363778</v>
      </c>
      <c r="BJ196" s="357">
        <f t="shared" si="160"/>
        <v>8336.0015789934005</v>
      </c>
      <c r="BK196" s="357">
        <f t="shared" si="160"/>
        <v>8918.1768335209981</v>
      </c>
      <c r="BL196" s="357">
        <f t="shared" si="160"/>
        <v>8772.3988558456003</v>
      </c>
      <c r="BM196" s="357">
        <f t="shared" si="160"/>
        <v>10210.334648956399</v>
      </c>
      <c r="BN196" s="494">
        <f>SUM(BB196:BM196)</f>
        <v>101272.6545274044</v>
      </c>
      <c r="BO196" s="357">
        <f t="shared" si="160"/>
        <v>9494.6403903310002</v>
      </c>
      <c r="BP196" s="357">
        <f t="shared" si="160"/>
        <v>8380.1248284232006</v>
      </c>
      <c r="BQ196" s="357">
        <f t="shared" ref="BQ196:BY196" si="161">+BQ198+BQ200</f>
        <v>8275.1571174902001</v>
      </c>
      <c r="BR196" s="357">
        <f t="shared" si="161"/>
        <v>9800.0490107175992</v>
      </c>
      <c r="BS196" s="357">
        <f t="shared" si="161"/>
        <v>10205.7170220098</v>
      </c>
      <c r="BT196" s="357">
        <f t="shared" si="161"/>
        <v>9239.2444846609997</v>
      </c>
      <c r="BU196" s="357">
        <f t="shared" si="161"/>
        <v>11122.413784881201</v>
      </c>
      <c r="BV196" s="357">
        <f t="shared" si="161"/>
        <v>9545.7439213580001</v>
      </c>
      <c r="BW196" s="357">
        <f t="shared" si="161"/>
        <v>11385.6012058508</v>
      </c>
      <c r="BX196" s="357">
        <f t="shared" si="161"/>
        <v>11815.485656547</v>
      </c>
      <c r="BY196" s="357">
        <f t="shared" si="161"/>
        <v>10726.8938755286</v>
      </c>
      <c r="BZ196" s="357">
        <f t="shared" ref="BZ196:CF196" si="162">+BZ198+BZ200</f>
        <v>14957.3296811624</v>
      </c>
      <c r="CA196" s="356">
        <f t="shared" si="162"/>
        <v>11170.279958187999</v>
      </c>
      <c r="CB196" s="357">
        <f t="shared" si="162"/>
        <v>10221.0603266866</v>
      </c>
      <c r="CC196" s="357">
        <f t="shared" si="162"/>
        <v>11374.769059807</v>
      </c>
      <c r="CD196" s="357">
        <f t="shared" si="162"/>
        <v>11617.0440558264</v>
      </c>
      <c r="CE196" s="357">
        <f t="shared" si="162"/>
        <v>11398.696467574002</v>
      </c>
      <c r="CF196" s="358">
        <f t="shared" si="162"/>
        <v>12664.330652037001</v>
      </c>
      <c r="CG196" s="357">
        <f>SUM($BB196:$BG196)</f>
        <v>47218.5852118654</v>
      </c>
      <c r="CH196" s="357">
        <f>SUM($BO196:$BT196)</f>
        <v>55394.932853632803</v>
      </c>
      <c r="CI196" s="358">
        <f>SUM($CA196:$CF196)</f>
        <v>68446.180520119</v>
      </c>
      <c r="CJ196" s="450"/>
      <c r="CK196" s="257"/>
      <c r="CL196" s="260"/>
      <c r="CM196" s="301"/>
      <c r="CN196" s="259"/>
      <c r="CO196" s="259"/>
      <c r="CP196" s="227"/>
      <c r="CQ196" s="241"/>
      <c r="CR196" s="241"/>
      <c r="CS196" s="227"/>
      <c r="CT196" s="227"/>
      <c r="CU196" s="227"/>
      <c r="CV196" s="227"/>
      <c r="CW196" s="227"/>
      <c r="CX196" s="227"/>
      <c r="CY196" s="227"/>
      <c r="CZ196" s="227"/>
      <c r="DA196" s="227"/>
      <c r="DB196" s="227"/>
      <c r="DC196" s="227"/>
      <c r="DD196" s="227"/>
      <c r="DE196" s="227"/>
      <c r="DF196" s="227"/>
      <c r="DG196" s="227"/>
    </row>
    <row r="197" spans="2:111" s="18" customFormat="1" ht="20.100000000000001" customHeight="1" x14ac:dyDescent="0.25">
      <c r="B197" s="49" t="s">
        <v>58</v>
      </c>
      <c r="C197" s="466"/>
      <c r="D197" s="72"/>
      <c r="E197" s="73"/>
      <c r="F197" s="73"/>
      <c r="G197" s="74"/>
      <c r="H197" s="74"/>
      <c r="I197" s="74"/>
      <c r="J197" s="74"/>
      <c r="K197" s="74"/>
      <c r="L197" s="74"/>
      <c r="M197" s="74"/>
      <c r="N197" s="74"/>
      <c r="O197" s="353"/>
      <c r="P197" s="74"/>
      <c r="Q197" s="156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353"/>
      <c r="AC197" s="74"/>
      <c r="AD197" s="156"/>
      <c r="AE197" s="74"/>
      <c r="AF197" s="74"/>
      <c r="AG197" s="74"/>
      <c r="AH197" s="74"/>
      <c r="AI197" s="74"/>
      <c r="AJ197" s="74"/>
      <c r="AK197" s="74"/>
      <c r="AL197" s="74"/>
      <c r="AM197" s="74"/>
      <c r="AN197" s="74"/>
      <c r="AO197" s="353"/>
      <c r="AP197" s="74"/>
      <c r="AQ197" s="74"/>
      <c r="AR197" s="74"/>
      <c r="AS197" s="74"/>
      <c r="AT197" s="74"/>
      <c r="AU197" s="74"/>
      <c r="AV197" s="74"/>
      <c r="AW197" s="74"/>
      <c r="AX197" s="74"/>
      <c r="AY197" s="74"/>
      <c r="AZ197" s="74"/>
      <c r="BA197" s="74"/>
      <c r="BB197" s="156"/>
      <c r="BC197" s="74"/>
      <c r="BD197" s="74"/>
      <c r="BE197" s="74"/>
      <c r="BF197" s="74"/>
      <c r="BG197" s="74"/>
      <c r="BH197" s="74"/>
      <c r="BI197" s="74"/>
      <c r="BJ197" s="74"/>
      <c r="BK197" s="74"/>
      <c r="BL197" s="74"/>
      <c r="BM197" s="74"/>
      <c r="BN197" s="75"/>
      <c r="BO197" s="74"/>
      <c r="BP197" s="74"/>
      <c r="BQ197" s="74"/>
      <c r="BR197" s="74"/>
      <c r="BS197" s="74"/>
      <c r="BT197" s="74"/>
      <c r="BU197" s="74"/>
      <c r="BV197" s="74"/>
      <c r="BW197" s="74"/>
      <c r="BX197" s="74"/>
      <c r="BY197" s="74"/>
      <c r="BZ197" s="74"/>
      <c r="CA197" s="156"/>
      <c r="CB197" s="74"/>
      <c r="CC197" s="74"/>
      <c r="CD197" s="74"/>
      <c r="CE197" s="107"/>
      <c r="CF197" s="353"/>
      <c r="CG197" s="74"/>
      <c r="CH197" s="74"/>
      <c r="CI197" s="353"/>
      <c r="CJ197" s="75"/>
      <c r="CK197" s="299"/>
      <c r="CL197" s="296"/>
      <c r="CM197" s="301"/>
      <c r="CN197" s="259"/>
      <c r="CO197" s="259"/>
      <c r="CP197" s="227"/>
      <c r="CQ197" s="241"/>
      <c r="CR197" s="241"/>
      <c r="CS197" s="227"/>
      <c r="CT197" s="227"/>
      <c r="CU197" s="227"/>
      <c r="CV197" s="227"/>
      <c r="CW197" s="227"/>
      <c r="CX197" s="227"/>
      <c r="CY197" s="227"/>
      <c r="CZ197" s="227"/>
      <c r="DA197" s="227"/>
      <c r="DB197" s="227"/>
      <c r="DC197" s="227"/>
      <c r="DD197" s="227"/>
      <c r="DE197" s="227"/>
      <c r="DF197" s="227"/>
      <c r="DG197" s="227"/>
    </row>
    <row r="198" spans="2:111" s="39" customFormat="1" ht="20.100000000000001" customHeight="1" thickBot="1" x14ac:dyDescent="0.3">
      <c r="B198" s="554" t="s">
        <v>49</v>
      </c>
      <c r="C198" s="571"/>
      <c r="D198" s="53">
        <v>818.39923996000005</v>
      </c>
      <c r="E198" s="26">
        <v>779.01158310000005</v>
      </c>
      <c r="F198" s="26">
        <v>898.54334613000003</v>
      </c>
      <c r="G198" s="26">
        <v>1199.4822054400001</v>
      </c>
      <c r="H198" s="26">
        <v>1006.3237718900001</v>
      </c>
      <c r="I198" s="26">
        <v>1001.9448884400001</v>
      </c>
      <c r="J198" s="26">
        <v>1277.2966601500002</v>
      </c>
      <c r="K198" s="26">
        <v>1093.7016309000001</v>
      </c>
      <c r="L198" s="26">
        <v>1502.0288812900001</v>
      </c>
      <c r="M198" s="26">
        <v>1469.35745782</v>
      </c>
      <c r="N198" s="26">
        <v>1355.1551292899999</v>
      </c>
      <c r="O198" s="77">
        <v>1876.4265719700002</v>
      </c>
      <c r="P198" s="83">
        <v>14277.671366380002</v>
      </c>
      <c r="Q198" s="47">
        <v>1254.25055621</v>
      </c>
      <c r="R198" s="33">
        <v>1294.4937248800002</v>
      </c>
      <c r="S198" s="33">
        <v>1516.1419785399999</v>
      </c>
      <c r="T198" s="33">
        <v>1581.6129229299997</v>
      </c>
      <c r="U198" s="33">
        <v>1506.5524490400001</v>
      </c>
      <c r="V198" s="33">
        <v>1647.1739813299998</v>
      </c>
      <c r="W198" s="33">
        <v>2323.6459987599997</v>
      </c>
      <c r="X198" s="33">
        <v>2206.2336913499998</v>
      </c>
      <c r="Y198" s="33">
        <v>1920.1192336300001</v>
      </c>
      <c r="Z198" s="76">
        <v>2514.53911436</v>
      </c>
      <c r="AA198" s="76">
        <v>2181.0007877100002</v>
      </c>
      <c r="AB198" s="475">
        <v>2676.4104654400003</v>
      </c>
      <c r="AC198" s="83">
        <v>22622.174904179999</v>
      </c>
      <c r="AD198" s="158">
        <v>2255.7766975300001</v>
      </c>
      <c r="AE198" s="157">
        <v>2027.8911969400001</v>
      </c>
      <c r="AF198" s="157">
        <v>2287.6141270799999</v>
      </c>
      <c r="AG198" s="157">
        <v>2836.3517890399999</v>
      </c>
      <c r="AH198" s="157">
        <v>2776.4833014400001</v>
      </c>
      <c r="AI198" s="157">
        <v>2581.9836005100001</v>
      </c>
      <c r="AJ198" s="157">
        <v>3477.1060745500004</v>
      </c>
      <c r="AK198" s="157">
        <v>3445.5637708000004</v>
      </c>
      <c r="AL198" s="157">
        <v>3878.0236310699997</v>
      </c>
      <c r="AM198" s="157">
        <v>3607.0551967500001</v>
      </c>
      <c r="AN198" s="157">
        <v>4082.8942403299998</v>
      </c>
      <c r="AO198" s="159">
        <v>4446.7060003199995</v>
      </c>
      <c r="AP198" s="33">
        <v>3797.5529644099997</v>
      </c>
      <c r="AQ198" s="33">
        <v>3596.4868420100001</v>
      </c>
      <c r="AR198" s="33">
        <v>4526.7083998199996</v>
      </c>
      <c r="AS198" s="33">
        <v>4507.00833091</v>
      </c>
      <c r="AT198" s="33">
        <v>5423.2859259899997</v>
      </c>
      <c r="AU198" s="33">
        <v>4903.1830711499997</v>
      </c>
      <c r="AV198" s="33">
        <v>5799.5616870399999</v>
      </c>
      <c r="AW198" s="33">
        <v>5202.5975218800004</v>
      </c>
      <c r="AX198" s="33">
        <v>5101.50025018</v>
      </c>
      <c r="AY198" s="33">
        <v>6753.9500758499998</v>
      </c>
      <c r="AZ198" s="33">
        <v>5810.4135583000016</v>
      </c>
      <c r="BA198" s="33">
        <v>6547.2016350599997</v>
      </c>
      <c r="BB198" s="47">
        <v>6117.8396760900005</v>
      </c>
      <c r="BC198" s="33">
        <v>5400.3664530699998</v>
      </c>
      <c r="BD198" s="33">
        <v>6298.5226292799998</v>
      </c>
      <c r="BE198" s="33">
        <v>7376.0376740699994</v>
      </c>
      <c r="BF198" s="33">
        <v>6619.4079974800006</v>
      </c>
      <c r="BG198" s="33">
        <v>6578.709778970001</v>
      </c>
      <c r="BH198" s="33">
        <v>7713.04140895</v>
      </c>
      <c r="BI198" s="33">
        <v>6733.2823820000003</v>
      </c>
      <c r="BJ198" s="33">
        <v>6526.9503842999993</v>
      </c>
      <c r="BK198" s="33">
        <v>7440.8836137899989</v>
      </c>
      <c r="BL198" s="33">
        <v>7264.4445155000003</v>
      </c>
      <c r="BM198" s="33">
        <v>8603.2205570499991</v>
      </c>
      <c r="BN198" s="499">
        <f>SUM(BB198:BM198)</f>
        <v>82672.707070549979</v>
      </c>
      <c r="BO198" s="33">
        <v>8027.0276458800008</v>
      </c>
      <c r="BP198" s="33">
        <v>6866.8796536700002</v>
      </c>
      <c r="BQ198" s="33">
        <v>6794.5974695200002</v>
      </c>
      <c r="BR198" s="33">
        <v>8205.2407132099997</v>
      </c>
      <c r="BS198" s="33">
        <v>8250.9854765199998</v>
      </c>
      <c r="BT198" s="33">
        <v>7706.2756798600003</v>
      </c>
      <c r="BU198" s="33">
        <v>9506.5634645900009</v>
      </c>
      <c r="BV198" s="33">
        <v>7973.1634086100003</v>
      </c>
      <c r="BW198" s="273">
        <v>9790.75991092</v>
      </c>
      <c r="BX198" s="273">
        <v>10060.724428040001</v>
      </c>
      <c r="BY198" s="273">
        <v>9088.2199435999992</v>
      </c>
      <c r="BZ198" s="273">
        <v>12925.777945780001</v>
      </c>
      <c r="CA198" s="272">
        <v>9676.1721070499989</v>
      </c>
      <c r="CB198" s="273">
        <v>8825.0421714500008</v>
      </c>
      <c r="CC198" s="273">
        <v>9804.1320560599997</v>
      </c>
      <c r="CD198" s="273">
        <v>9654.2468529199996</v>
      </c>
      <c r="CE198" s="273">
        <v>9725.3174534000009</v>
      </c>
      <c r="CF198" s="274">
        <v>11018.002514310001</v>
      </c>
      <c r="CG198" s="413">
        <f>SUM($BB198:$BG198)</f>
        <v>38390.88420896</v>
      </c>
      <c r="CH198" s="413">
        <f>SUM($BO198:$BT198)</f>
        <v>45851.006638660001</v>
      </c>
      <c r="CI198" s="445">
        <f>SUM($CA198:$CF198)</f>
        <v>58702.913155189999</v>
      </c>
      <c r="CJ198" s="397">
        <f t="shared" ref="CJ198" si="163">((CI198/CH198)-1)*100</f>
        <v>28.029715067790264</v>
      </c>
      <c r="CK198" s="257"/>
      <c r="CL198" s="296"/>
      <c r="CM198" s="301"/>
      <c r="CN198" s="260"/>
      <c r="CO198" s="260"/>
      <c r="CP198" s="228"/>
      <c r="CQ198" s="242"/>
      <c r="CR198" s="242"/>
      <c r="CS198" s="228"/>
      <c r="CT198" s="228"/>
      <c r="CU198" s="228"/>
      <c r="CV198" s="228"/>
      <c r="CW198" s="228"/>
      <c r="CX198" s="228"/>
      <c r="CY198" s="228"/>
      <c r="CZ198" s="228"/>
      <c r="DA198" s="228"/>
      <c r="DB198" s="228"/>
      <c r="DC198" s="228"/>
      <c r="DD198" s="228"/>
      <c r="DE198" s="228"/>
      <c r="DF198" s="228"/>
      <c r="DG198" s="228"/>
    </row>
    <row r="199" spans="2:111" s="39" customFormat="1" ht="20.100000000000001" customHeight="1" x14ac:dyDescent="0.25">
      <c r="B199" s="28" t="s">
        <v>59</v>
      </c>
      <c r="C199" s="19"/>
      <c r="D199" s="88">
        <v>47.424606480000001</v>
      </c>
      <c r="E199" s="89">
        <v>47.522505090000003</v>
      </c>
      <c r="F199" s="89">
        <v>65.854236489999991</v>
      </c>
      <c r="G199" s="89">
        <v>59.371934659999994</v>
      </c>
      <c r="H199" s="89">
        <v>58.742114030000003</v>
      </c>
      <c r="I199" s="89">
        <v>78.538928889999994</v>
      </c>
      <c r="J199" s="89">
        <v>66.337000950000004</v>
      </c>
      <c r="K199" s="89">
        <v>116.73622684999999</v>
      </c>
      <c r="L199" s="89">
        <v>72.887784569999994</v>
      </c>
      <c r="M199" s="89">
        <v>90.67051226000001</v>
      </c>
      <c r="N199" s="89">
        <v>81.355743610000005</v>
      </c>
      <c r="O199" s="100">
        <v>83.346009229999993</v>
      </c>
      <c r="P199" s="414"/>
      <c r="Q199" s="88">
        <v>66.541136899999998</v>
      </c>
      <c r="R199" s="89">
        <v>60.213981830000002</v>
      </c>
      <c r="S199" s="89">
        <v>85.594865909999996</v>
      </c>
      <c r="T199" s="89">
        <v>84.35018805</v>
      </c>
      <c r="U199" s="89">
        <v>78.228134499999996</v>
      </c>
      <c r="V199" s="89">
        <v>75.613508060000001</v>
      </c>
      <c r="W199" s="89">
        <v>82.472507159999992</v>
      </c>
      <c r="X199" s="89">
        <v>86.49302333</v>
      </c>
      <c r="Y199" s="89">
        <v>76.749330999999998</v>
      </c>
      <c r="Z199" s="89">
        <v>99.612224279999992</v>
      </c>
      <c r="AA199" s="89">
        <v>104.66818046</v>
      </c>
      <c r="AB199" s="106">
        <v>138.37908009</v>
      </c>
      <c r="AC199" s="414"/>
      <c r="AD199" s="88"/>
      <c r="AE199" s="89"/>
      <c r="AF199" s="89"/>
      <c r="AG199" s="89"/>
      <c r="AH199" s="89"/>
      <c r="AI199" s="89"/>
      <c r="AJ199" s="89"/>
      <c r="AK199" s="89">
        <v>157.37250310000002</v>
      </c>
      <c r="AL199" s="89">
        <v>171.53772631000001</v>
      </c>
      <c r="AM199" s="89">
        <v>153.78296491</v>
      </c>
      <c r="AN199" s="89">
        <v>147.48761453</v>
      </c>
      <c r="AO199" s="106">
        <v>196.47726982</v>
      </c>
      <c r="AP199" s="89"/>
      <c r="AQ199" s="89"/>
      <c r="AR199" s="89"/>
      <c r="AS199" s="89"/>
      <c r="AT199" s="89"/>
      <c r="AU199" s="89"/>
      <c r="AV199" s="89"/>
      <c r="AW199" s="89"/>
      <c r="AX199" s="89"/>
      <c r="AY199" s="89"/>
      <c r="AZ199" s="89"/>
      <c r="BA199" s="89"/>
      <c r="BB199" s="88"/>
      <c r="BC199" s="89"/>
      <c r="BD199" s="89"/>
      <c r="BE199" s="89"/>
      <c r="BF199" s="89"/>
      <c r="BG199" s="89"/>
      <c r="BH199" s="89"/>
      <c r="BI199" s="89"/>
      <c r="BJ199" s="89"/>
      <c r="BK199" s="89"/>
      <c r="BL199" s="89"/>
      <c r="BM199" s="89"/>
      <c r="BN199" s="502"/>
      <c r="BO199" s="89"/>
      <c r="BP199" s="89"/>
      <c r="BQ199" s="89"/>
      <c r="BR199" s="89"/>
      <c r="BS199" s="89"/>
      <c r="BT199" s="89"/>
      <c r="BU199" s="89"/>
      <c r="BV199" s="89"/>
      <c r="BW199" s="422"/>
      <c r="BX199" s="422"/>
      <c r="BY199" s="422"/>
      <c r="BZ199" s="422"/>
      <c r="CA199" s="485"/>
      <c r="CB199" s="422"/>
      <c r="CC199" s="422"/>
      <c r="CD199" s="422"/>
      <c r="CE199" s="422"/>
      <c r="CF199" s="491"/>
      <c r="CG199" s="414"/>
      <c r="CH199" s="414"/>
      <c r="CI199" s="132"/>
      <c r="CJ199" s="386"/>
      <c r="CK199" s="257"/>
      <c r="CL199" s="301"/>
      <c r="CM199" s="301"/>
      <c r="CN199" s="260"/>
      <c r="CO199" s="260"/>
      <c r="CP199" s="228"/>
      <c r="CQ199" s="242"/>
      <c r="CR199" s="242"/>
      <c r="CS199" s="228"/>
      <c r="CT199" s="228"/>
      <c r="CU199" s="228"/>
      <c r="CV199" s="228"/>
      <c r="CW199" s="228"/>
      <c r="CX199" s="228"/>
      <c r="CY199" s="228"/>
      <c r="CZ199" s="228"/>
      <c r="DA199" s="228"/>
      <c r="DB199" s="228"/>
      <c r="DC199" s="228"/>
      <c r="DD199" s="228"/>
      <c r="DE199" s="228"/>
      <c r="DF199" s="228"/>
      <c r="DG199" s="228"/>
    </row>
    <row r="200" spans="2:111" ht="20.100000000000001" customHeight="1" thickBot="1" x14ac:dyDescent="0.3">
      <c r="B200" s="554" t="s">
        <v>49</v>
      </c>
      <c r="C200" s="592"/>
      <c r="D200" s="53">
        <v>330.54950716560001</v>
      </c>
      <c r="E200" s="26">
        <v>331.23186047730002</v>
      </c>
      <c r="F200" s="26">
        <v>459.00402833529989</v>
      </c>
      <c r="G200" s="26">
        <v>413.82238458019992</v>
      </c>
      <c r="H200" s="26">
        <v>409.43253478910003</v>
      </c>
      <c r="I200" s="26">
        <v>547.41633436329994</v>
      </c>
      <c r="J200" s="26">
        <v>462.36889662150003</v>
      </c>
      <c r="K200" s="26">
        <v>813.65150114449989</v>
      </c>
      <c r="L200" s="26">
        <v>508.02785845289992</v>
      </c>
      <c r="M200" s="26">
        <v>631.97347045219999</v>
      </c>
      <c r="N200" s="26">
        <v>567.04953296170004</v>
      </c>
      <c r="O200" s="77">
        <v>580.92168433309996</v>
      </c>
      <c r="P200" s="83">
        <v>6055.4495936766989</v>
      </c>
      <c r="Q200" s="53">
        <v>463.79172419299999</v>
      </c>
      <c r="R200" s="26">
        <v>419.69145335510001</v>
      </c>
      <c r="S200" s="26">
        <v>596.59621539269995</v>
      </c>
      <c r="T200" s="26">
        <v>587.92081070849997</v>
      </c>
      <c r="U200" s="26">
        <v>545.25009746499995</v>
      </c>
      <c r="V200" s="26">
        <v>527.02615117819994</v>
      </c>
      <c r="W200" s="26">
        <v>574.83337490519989</v>
      </c>
      <c r="X200" s="26">
        <v>602.85637261009992</v>
      </c>
      <c r="Y200" s="26">
        <v>534.94283707</v>
      </c>
      <c r="Z200" s="78">
        <v>694.29720323159995</v>
      </c>
      <c r="AA200" s="78">
        <v>729.53721780620003</v>
      </c>
      <c r="AB200" s="476">
        <v>960.35081582460009</v>
      </c>
      <c r="AC200" s="83">
        <v>7237.0942737402002</v>
      </c>
      <c r="AD200" s="108">
        <v>702.14652024920008</v>
      </c>
      <c r="AE200" s="153">
        <v>652.17297520396903</v>
      </c>
      <c r="AF200" s="153">
        <v>777.78259242740683</v>
      </c>
      <c r="AG200" s="153">
        <v>709.2149678709327</v>
      </c>
      <c r="AH200" s="153">
        <v>817.62681122979996</v>
      </c>
      <c r="AI200" s="153">
        <v>894.22366011984968</v>
      </c>
      <c r="AJ200" s="153">
        <v>1036.1994127609164</v>
      </c>
      <c r="AK200" s="153">
        <v>1081.1490962970006</v>
      </c>
      <c r="AL200" s="153">
        <v>1178.4641797497006</v>
      </c>
      <c r="AM200" s="153">
        <v>1056.4889689317004</v>
      </c>
      <c r="AN200" s="153">
        <v>1011.8633607521542</v>
      </c>
      <c r="AO200" s="109">
        <v>1347.8340709652</v>
      </c>
      <c r="AP200" s="33">
        <v>976.60783195919998</v>
      </c>
      <c r="AQ200" s="33">
        <v>902.92976930099996</v>
      </c>
      <c r="AR200" s="33">
        <v>1102.1842881588</v>
      </c>
      <c r="AS200" s="33">
        <v>1102.9992195950001</v>
      </c>
      <c r="AT200" s="33">
        <v>1400.5959931432001</v>
      </c>
      <c r="AU200" s="33">
        <v>1128.8366683034001</v>
      </c>
      <c r="AV200" s="33">
        <v>1245.7295663750001</v>
      </c>
      <c r="AW200" s="33">
        <v>1261.3927759369999</v>
      </c>
      <c r="AX200" s="33">
        <v>1191.2533004246002</v>
      </c>
      <c r="AY200" s="33">
        <v>1339.1427047852001</v>
      </c>
      <c r="AZ200" s="33">
        <v>1246.4725450548001</v>
      </c>
      <c r="BA200" s="33">
        <v>1411.0023178202</v>
      </c>
      <c r="BB200" s="47">
        <v>1227.8044321312002</v>
      </c>
      <c r="BC200" s="33">
        <v>1220.3827572832001</v>
      </c>
      <c r="BD200" s="33">
        <v>1506.9764612714</v>
      </c>
      <c r="BE200" s="33">
        <v>1500.8113193836</v>
      </c>
      <c r="BF200" s="33">
        <v>1605.7638060016</v>
      </c>
      <c r="BG200" s="33">
        <v>1765.9622268343999</v>
      </c>
      <c r="BH200" s="33">
        <v>1683.6064528948002</v>
      </c>
      <c r="BI200" s="33">
        <v>1687.2271543777999</v>
      </c>
      <c r="BJ200" s="33">
        <v>1809.0511946934002</v>
      </c>
      <c r="BK200" s="33">
        <v>1477.2932197309999</v>
      </c>
      <c r="BL200" s="33">
        <v>1507.9543403456</v>
      </c>
      <c r="BM200" s="33">
        <v>1607.1140919064003</v>
      </c>
      <c r="BN200" s="499">
        <f>SUM(BB200:BM200)</f>
        <v>18599.947456854403</v>
      </c>
      <c r="BO200" s="26">
        <v>1467.612744451</v>
      </c>
      <c r="BP200" s="26">
        <v>1513.2451747532002</v>
      </c>
      <c r="BQ200" s="26">
        <v>1480.5596479702001</v>
      </c>
      <c r="BR200" s="26">
        <v>1594.8082975075999</v>
      </c>
      <c r="BS200" s="26">
        <v>1954.7315454898001</v>
      </c>
      <c r="BT200" s="26">
        <v>1532.968804801</v>
      </c>
      <c r="BU200" s="26">
        <v>1615.8503202912002</v>
      </c>
      <c r="BV200" s="26">
        <v>1572.580512748</v>
      </c>
      <c r="BW200" s="101">
        <v>1594.8412949308001</v>
      </c>
      <c r="BX200" s="101">
        <v>1754.7612285069999</v>
      </c>
      <c r="BY200" s="101">
        <v>1638.6739319285998</v>
      </c>
      <c r="BZ200" s="101">
        <v>2031.5517353824002</v>
      </c>
      <c r="CA200" s="154">
        <v>1494.1078511380001</v>
      </c>
      <c r="CB200" s="101">
        <v>1396.0181552366</v>
      </c>
      <c r="CC200" s="101">
        <v>1570.6370037470001</v>
      </c>
      <c r="CD200" s="101">
        <v>1962.7972029064001</v>
      </c>
      <c r="CE200" s="273">
        <v>1673.3790141740001</v>
      </c>
      <c r="CF200" s="274">
        <v>1646.328137727</v>
      </c>
      <c r="CG200" s="413">
        <f>SUM($BB200:$BG200)</f>
        <v>8827.7010029053999</v>
      </c>
      <c r="CH200" s="413">
        <f>SUM($BO200:$BT200)</f>
        <v>9543.9262149728002</v>
      </c>
      <c r="CI200" s="445">
        <f>SUM($CA200:$CF200)</f>
        <v>9743.2673649290009</v>
      </c>
      <c r="CJ200" s="397">
        <f t="shared" ref="CJ200:CJ203" si="164">((CI200/CH200)-1)*100</f>
        <v>2.0886702753785791</v>
      </c>
      <c r="CM200" s="301"/>
    </row>
    <row r="201" spans="2:111" ht="20.100000000000001" customHeight="1" thickBot="1" x14ac:dyDescent="0.3">
      <c r="B201" s="362"/>
      <c r="C201" s="355" t="s">
        <v>115</v>
      </c>
      <c r="D201" s="356">
        <f t="shared" ref="D201:BP201" si="165">+D202+D203</f>
        <v>5427</v>
      </c>
      <c r="E201" s="357">
        <f t="shared" si="165"/>
        <v>5176</v>
      </c>
      <c r="F201" s="357">
        <f t="shared" si="165"/>
        <v>6628</v>
      </c>
      <c r="G201" s="357">
        <f t="shared" si="165"/>
        <v>6979</v>
      </c>
      <c r="H201" s="357">
        <f t="shared" si="165"/>
        <v>6450</v>
      </c>
      <c r="I201" s="357">
        <f t="shared" si="165"/>
        <v>9525</v>
      </c>
      <c r="J201" s="357">
        <f t="shared" si="165"/>
        <v>8971</v>
      </c>
      <c r="K201" s="357">
        <f t="shared" si="165"/>
        <v>9588</v>
      </c>
      <c r="L201" s="357">
        <f t="shared" si="165"/>
        <v>10775</v>
      </c>
      <c r="M201" s="357">
        <f t="shared" si="165"/>
        <v>11377</v>
      </c>
      <c r="N201" s="357">
        <f t="shared" si="165"/>
        <v>11288</v>
      </c>
      <c r="O201" s="358">
        <f t="shared" si="165"/>
        <v>13349</v>
      </c>
      <c r="P201" s="357">
        <f t="shared" si="165"/>
        <v>105533</v>
      </c>
      <c r="Q201" s="356">
        <f t="shared" si="165"/>
        <v>10998</v>
      </c>
      <c r="R201" s="357">
        <f t="shared" si="165"/>
        <v>10975</v>
      </c>
      <c r="S201" s="357">
        <f t="shared" si="165"/>
        <v>14718</v>
      </c>
      <c r="T201" s="357">
        <f t="shared" si="165"/>
        <v>13435</v>
      </c>
      <c r="U201" s="357">
        <f t="shared" si="165"/>
        <v>14383</v>
      </c>
      <c r="V201" s="357">
        <f t="shared" si="165"/>
        <v>15710</v>
      </c>
      <c r="W201" s="357">
        <f t="shared" si="165"/>
        <v>17549</v>
      </c>
      <c r="X201" s="357">
        <f t="shared" si="165"/>
        <v>17871</v>
      </c>
      <c r="Y201" s="357">
        <f t="shared" si="165"/>
        <v>18986</v>
      </c>
      <c r="Z201" s="357">
        <f t="shared" si="165"/>
        <v>19963</v>
      </c>
      <c r="AA201" s="357">
        <f t="shared" si="165"/>
        <v>20760</v>
      </c>
      <c r="AB201" s="358">
        <f t="shared" si="165"/>
        <v>25468</v>
      </c>
      <c r="AC201" s="357">
        <f t="shared" si="165"/>
        <v>200816</v>
      </c>
      <c r="AD201" s="356">
        <f t="shared" si="165"/>
        <v>19585</v>
      </c>
      <c r="AE201" s="357">
        <f t="shared" si="165"/>
        <v>20670</v>
      </c>
      <c r="AF201" s="357">
        <f t="shared" si="165"/>
        <v>23260</v>
      </c>
      <c r="AG201" s="357">
        <f t="shared" si="165"/>
        <v>23338</v>
      </c>
      <c r="AH201" s="357">
        <f t="shared" si="165"/>
        <v>25881</v>
      </c>
      <c r="AI201" s="357">
        <f t="shared" si="165"/>
        <v>26475</v>
      </c>
      <c r="AJ201" s="357">
        <f t="shared" si="165"/>
        <v>27761</v>
      </c>
      <c r="AK201" s="357">
        <f t="shared" si="165"/>
        <v>33350</v>
      </c>
      <c r="AL201" s="357">
        <f t="shared" si="165"/>
        <v>34229</v>
      </c>
      <c r="AM201" s="357">
        <f t="shared" si="165"/>
        <v>36168</v>
      </c>
      <c r="AN201" s="357">
        <f t="shared" si="165"/>
        <v>37826</v>
      </c>
      <c r="AO201" s="358">
        <f t="shared" si="165"/>
        <v>44519</v>
      </c>
      <c r="AP201" s="357">
        <f t="shared" si="165"/>
        <v>36082</v>
      </c>
      <c r="AQ201" s="357">
        <f t="shared" si="165"/>
        <v>37106</v>
      </c>
      <c r="AR201" s="357">
        <f t="shared" si="165"/>
        <v>42780</v>
      </c>
      <c r="AS201" s="357">
        <f t="shared" si="165"/>
        <v>38964</v>
      </c>
      <c r="AT201" s="357">
        <f t="shared" si="165"/>
        <v>48205</v>
      </c>
      <c r="AU201" s="357">
        <f t="shared" si="165"/>
        <v>46107</v>
      </c>
      <c r="AV201" s="357">
        <f t="shared" si="165"/>
        <v>52047</v>
      </c>
      <c r="AW201" s="357">
        <f t="shared" si="165"/>
        <v>56265</v>
      </c>
      <c r="AX201" s="357">
        <f t="shared" si="165"/>
        <v>51346</v>
      </c>
      <c r="AY201" s="357">
        <f t="shared" si="165"/>
        <v>60828</v>
      </c>
      <c r="AZ201" s="357">
        <f t="shared" si="165"/>
        <v>64678</v>
      </c>
      <c r="BA201" s="357">
        <f t="shared" si="165"/>
        <v>82308</v>
      </c>
      <c r="BB201" s="356">
        <f t="shared" si="165"/>
        <v>70681</v>
      </c>
      <c r="BC201" s="357">
        <f t="shared" si="165"/>
        <v>59530</v>
      </c>
      <c r="BD201" s="357">
        <f t="shared" si="165"/>
        <v>67595</v>
      </c>
      <c r="BE201" s="357">
        <f t="shared" si="165"/>
        <v>74162</v>
      </c>
      <c r="BF201" s="357">
        <f t="shared" si="165"/>
        <v>73027</v>
      </c>
      <c r="BG201" s="357">
        <f t="shared" si="165"/>
        <v>74349</v>
      </c>
      <c r="BH201" s="357">
        <f t="shared" si="165"/>
        <v>81448</v>
      </c>
      <c r="BI201" s="357">
        <f t="shared" si="165"/>
        <v>80285</v>
      </c>
      <c r="BJ201" s="357">
        <f t="shared" si="165"/>
        <v>80867</v>
      </c>
      <c r="BK201" s="357">
        <f t="shared" si="165"/>
        <v>88704</v>
      </c>
      <c r="BL201" s="357">
        <f t="shared" si="165"/>
        <v>86640</v>
      </c>
      <c r="BM201" s="357">
        <f t="shared" si="165"/>
        <v>106995</v>
      </c>
      <c r="BN201" s="494">
        <f>SUM(BB201:BM201)</f>
        <v>944283</v>
      </c>
      <c r="BO201" s="357">
        <f t="shared" si="165"/>
        <v>87229</v>
      </c>
      <c r="BP201" s="357">
        <f t="shared" si="165"/>
        <v>92303</v>
      </c>
      <c r="BQ201" s="357">
        <f t="shared" ref="BQ201:BY201" si="166">+BQ202+BQ203</f>
        <v>89858</v>
      </c>
      <c r="BR201" s="357">
        <f t="shared" si="166"/>
        <v>97830</v>
      </c>
      <c r="BS201" s="357">
        <f t="shared" si="166"/>
        <v>102942</v>
      </c>
      <c r="BT201" s="357">
        <f t="shared" si="166"/>
        <v>102857</v>
      </c>
      <c r="BU201" s="357">
        <f t="shared" si="166"/>
        <v>112863</v>
      </c>
      <c r="BV201" s="357">
        <f t="shared" si="166"/>
        <v>107750</v>
      </c>
      <c r="BW201" s="357">
        <f t="shared" si="166"/>
        <v>115501</v>
      </c>
      <c r="BX201" s="357">
        <f t="shared" si="166"/>
        <v>124322</v>
      </c>
      <c r="BY201" s="357">
        <f t="shared" si="166"/>
        <v>113891</v>
      </c>
      <c r="BZ201" s="357">
        <f t="shared" ref="BZ201:CF201" si="167">+BZ202+BZ203</f>
        <v>159115</v>
      </c>
      <c r="CA201" s="356">
        <f t="shared" si="167"/>
        <v>120007</v>
      </c>
      <c r="CB201" s="357">
        <f t="shared" si="167"/>
        <v>115297</v>
      </c>
      <c r="CC201" s="357">
        <f t="shared" si="167"/>
        <v>138261</v>
      </c>
      <c r="CD201" s="357">
        <f t="shared" si="167"/>
        <v>138781</v>
      </c>
      <c r="CE201" s="357">
        <f t="shared" si="167"/>
        <v>144001</v>
      </c>
      <c r="CF201" s="358">
        <f t="shared" si="167"/>
        <v>156617</v>
      </c>
      <c r="CG201" s="357">
        <f>SUM($BB201:$BG201)</f>
        <v>419344</v>
      </c>
      <c r="CH201" s="357">
        <f>SUM($BO201:$BT201)</f>
        <v>573019</v>
      </c>
      <c r="CI201" s="358">
        <f>SUM($CA201:$CF201)</f>
        <v>812964</v>
      </c>
      <c r="CJ201" s="155"/>
      <c r="CL201" s="296"/>
      <c r="CM201" s="301"/>
    </row>
    <row r="202" spans="2:111" ht="20.100000000000001" customHeight="1" thickBot="1" x14ac:dyDescent="0.3">
      <c r="B202" s="579" t="s">
        <v>41</v>
      </c>
      <c r="C202" s="593"/>
      <c r="D202" s="47">
        <v>3871</v>
      </c>
      <c r="E202" s="33">
        <v>3575</v>
      </c>
      <c r="F202" s="33">
        <v>4628</v>
      </c>
      <c r="G202" s="33">
        <v>5036</v>
      </c>
      <c r="H202" s="33">
        <v>4990</v>
      </c>
      <c r="I202" s="33">
        <v>7212</v>
      </c>
      <c r="J202" s="33">
        <v>6303</v>
      </c>
      <c r="K202" s="33">
        <v>6617</v>
      </c>
      <c r="L202" s="33">
        <v>7390</v>
      </c>
      <c r="M202" s="33">
        <v>7978</v>
      </c>
      <c r="N202" s="33">
        <v>7988</v>
      </c>
      <c r="O202" s="48">
        <v>9470</v>
      </c>
      <c r="P202" s="83">
        <v>75058</v>
      </c>
      <c r="Q202" s="47">
        <v>7742</v>
      </c>
      <c r="R202" s="33">
        <v>7844</v>
      </c>
      <c r="S202" s="33">
        <v>10564</v>
      </c>
      <c r="T202" s="33">
        <v>9647</v>
      </c>
      <c r="U202" s="33">
        <v>10508</v>
      </c>
      <c r="V202" s="33">
        <v>11439</v>
      </c>
      <c r="W202" s="33">
        <v>13000</v>
      </c>
      <c r="X202" s="33">
        <v>13180</v>
      </c>
      <c r="Y202" s="33">
        <v>14008</v>
      </c>
      <c r="Z202" s="33">
        <v>14951</v>
      </c>
      <c r="AA202" s="33">
        <v>15524</v>
      </c>
      <c r="AB202" s="48">
        <v>19253</v>
      </c>
      <c r="AC202" s="24">
        <v>147660</v>
      </c>
      <c r="AD202" s="46">
        <v>14784</v>
      </c>
      <c r="AE202" s="32">
        <v>15784</v>
      </c>
      <c r="AF202" s="32">
        <v>17705</v>
      </c>
      <c r="AG202" s="32">
        <v>18057</v>
      </c>
      <c r="AH202" s="32">
        <v>19964</v>
      </c>
      <c r="AI202" s="32">
        <v>20480</v>
      </c>
      <c r="AJ202" s="32">
        <v>21574</v>
      </c>
      <c r="AK202" s="32">
        <v>25457</v>
      </c>
      <c r="AL202" s="32">
        <v>26586</v>
      </c>
      <c r="AM202" s="32">
        <v>28192</v>
      </c>
      <c r="AN202" s="32">
        <v>29608</v>
      </c>
      <c r="AO202" s="150">
        <v>35582</v>
      </c>
      <c r="AP202" s="34">
        <v>28570</v>
      </c>
      <c r="AQ202" s="34">
        <v>29728</v>
      </c>
      <c r="AR202" s="34">
        <v>34245</v>
      </c>
      <c r="AS202" s="34">
        <v>31219</v>
      </c>
      <c r="AT202" s="34">
        <v>38938</v>
      </c>
      <c r="AU202" s="34">
        <v>37255</v>
      </c>
      <c r="AV202" s="34">
        <v>42184</v>
      </c>
      <c r="AW202" s="34">
        <v>45454</v>
      </c>
      <c r="AX202" s="34">
        <v>42132</v>
      </c>
      <c r="AY202" s="34">
        <v>49946</v>
      </c>
      <c r="AZ202" s="34">
        <v>54255</v>
      </c>
      <c r="BA202" s="34">
        <v>70686</v>
      </c>
      <c r="BB202" s="173">
        <v>59880</v>
      </c>
      <c r="BC202" s="34">
        <v>50056</v>
      </c>
      <c r="BD202" s="34">
        <v>57056</v>
      </c>
      <c r="BE202" s="34">
        <v>62643</v>
      </c>
      <c r="BF202" s="34">
        <v>61708</v>
      </c>
      <c r="BG202" s="34">
        <v>63267</v>
      </c>
      <c r="BH202" s="34">
        <v>69312</v>
      </c>
      <c r="BI202" s="34">
        <v>68222</v>
      </c>
      <c r="BJ202" s="34">
        <v>69235</v>
      </c>
      <c r="BK202" s="34">
        <v>75553</v>
      </c>
      <c r="BL202" s="34">
        <v>74489</v>
      </c>
      <c r="BM202" s="34">
        <v>93487</v>
      </c>
      <c r="BN202" s="509">
        <f>SUM(BB202:BM202)</f>
        <v>804908</v>
      </c>
      <c r="BO202" s="34">
        <v>75201</v>
      </c>
      <c r="BP202" s="34">
        <v>79921</v>
      </c>
      <c r="BQ202" s="34">
        <v>77445</v>
      </c>
      <c r="BR202" s="34">
        <v>83957</v>
      </c>
      <c r="BS202" s="34">
        <v>88549</v>
      </c>
      <c r="BT202" s="34">
        <v>89379</v>
      </c>
      <c r="BU202" s="34">
        <v>97805</v>
      </c>
      <c r="BV202" s="34">
        <v>93515</v>
      </c>
      <c r="BW202" s="126">
        <v>101307</v>
      </c>
      <c r="BX202" s="126">
        <v>108275</v>
      </c>
      <c r="BY202" s="126">
        <v>99606</v>
      </c>
      <c r="BZ202" s="126">
        <v>141352</v>
      </c>
      <c r="CA202" s="125">
        <v>105544</v>
      </c>
      <c r="CB202" s="126">
        <v>101891</v>
      </c>
      <c r="CC202" s="126">
        <v>122184</v>
      </c>
      <c r="CD202" s="126">
        <v>122624</v>
      </c>
      <c r="CE202" s="126">
        <v>127887</v>
      </c>
      <c r="CF202" s="127">
        <v>140011</v>
      </c>
      <c r="CG202" s="411">
        <f>SUM($BB202:$BG202)</f>
        <v>354610</v>
      </c>
      <c r="CH202" s="411">
        <f>SUM($BO202:$BT202)</f>
        <v>494452</v>
      </c>
      <c r="CI202" s="412">
        <f>SUM($CA202:$CF202)</f>
        <v>720141</v>
      </c>
      <c r="CJ202" s="407">
        <f t="shared" si="164"/>
        <v>45.644268806678909</v>
      </c>
      <c r="CL202" s="260"/>
      <c r="CM202" s="301"/>
    </row>
    <row r="203" spans="2:111" ht="20.100000000000001" customHeight="1" thickBot="1" x14ac:dyDescent="0.3">
      <c r="B203" s="373" t="s">
        <v>39</v>
      </c>
      <c r="C203" s="467"/>
      <c r="D203" s="47">
        <v>1556</v>
      </c>
      <c r="E203" s="33">
        <v>1601</v>
      </c>
      <c r="F203" s="33">
        <v>2000</v>
      </c>
      <c r="G203" s="33">
        <v>1943</v>
      </c>
      <c r="H203" s="33">
        <v>1460</v>
      </c>
      <c r="I203" s="33">
        <v>2313</v>
      </c>
      <c r="J203" s="33">
        <v>2668</v>
      </c>
      <c r="K203" s="33">
        <v>2971</v>
      </c>
      <c r="L203" s="33">
        <v>3385</v>
      </c>
      <c r="M203" s="33">
        <v>3399</v>
      </c>
      <c r="N203" s="33">
        <v>3300</v>
      </c>
      <c r="O203" s="174">
        <v>3879</v>
      </c>
      <c r="P203" s="411">
        <v>30475</v>
      </c>
      <c r="Q203" s="173">
        <v>3256</v>
      </c>
      <c r="R203" s="34">
        <v>3131</v>
      </c>
      <c r="S203" s="34">
        <v>4154</v>
      </c>
      <c r="T203" s="34">
        <v>3788</v>
      </c>
      <c r="U203" s="34">
        <v>3875</v>
      </c>
      <c r="V203" s="34">
        <v>4271</v>
      </c>
      <c r="W203" s="34">
        <v>4549</v>
      </c>
      <c r="X203" s="34">
        <v>4691</v>
      </c>
      <c r="Y203" s="34">
        <v>4978</v>
      </c>
      <c r="Z203" s="34">
        <v>5012</v>
      </c>
      <c r="AA203" s="34">
        <v>5236</v>
      </c>
      <c r="AB203" s="174">
        <v>6215</v>
      </c>
      <c r="AC203" s="411">
        <v>53156</v>
      </c>
      <c r="AD203" s="173">
        <v>4801</v>
      </c>
      <c r="AE203" s="34">
        <v>4886</v>
      </c>
      <c r="AF203" s="34">
        <v>5555</v>
      </c>
      <c r="AG203" s="34">
        <v>5281</v>
      </c>
      <c r="AH203" s="34">
        <v>5917</v>
      </c>
      <c r="AI203" s="34">
        <v>5995</v>
      </c>
      <c r="AJ203" s="34">
        <v>6187</v>
      </c>
      <c r="AK203" s="34">
        <v>7893</v>
      </c>
      <c r="AL203" s="34">
        <v>7643</v>
      </c>
      <c r="AM203" s="34">
        <v>7976</v>
      </c>
      <c r="AN203" s="34">
        <v>8218</v>
      </c>
      <c r="AO203" s="174">
        <v>8937</v>
      </c>
      <c r="AP203" s="34">
        <v>7512</v>
      </c>
      <c r="AQ203" s="34">
        <v>7378</v>
      </c>
      <c r="AR203" s="34">
        <v>8535</v>
      </c>
      <c r="AS203" s="34">
        <v>7745</v>
      </c>
      <c r="AT203" s="34">
        <v>9267</v>
      </c>
      <c r="AU203" s="34">
        <v>8852</v>
      </c>
      <c r="AV203" s="34">
        <v>9863</v>
      </c>
      <c r="AW203" s="34">
        <v>10811</v>
      </c>
      <c r="AX203" s="34">
        <v>9214</v>
      </c>
      <c r="AY203" s="34">
        <v>10882</v>
      </c>
      <c r="AZ203" s="34">
        <v>10423</v>
      </c>
      <c r="BA203" s="34">
        <v>11622</v>
      </c>
      <c r="BB203" s="173">
        <v>10801</v>
      </c>
      <c r="BC203" s="34">
        <v>9474</v>
      </c>
      <c r="BD203" s="33">
        <v>10539</v>
      </c>
      <c r="BE203" s="33">
        <v>11519</v>
      </c>
      <c r="BF203" s="33">
        <v>11319</v>
      </c>
      <c r="BG203" s="33">
        <v>11082</v>
      </c>
      <c r="BH203" s="33">
        <v>12136</v>
      </c>
      <c r="BI203" s="33">
        <v>12063</v>
      </c>
      <c r="BJ203" s="33">
        <v>11632</v>
      </c>
      <c r="BK203" s="33">
        <v>13151</v>
      </c>
      <c r="BL203" s="33">
        <v>12151</v>
      </c>
      <c r="BM203" s="33">
        <v>13508</v>
      </c>
      <c r="BN203" s="509">
        <f>SUM(BB203:BM203)</f>
        <v>139375</v>
      </c>
      <c r="BO203" s="33">
        <v>12028</v>
      </c>
      <c r="BP203" s="33">
        <v>12382</v>
      </c>
      <c r="BQ203" s="33">
        <v>12413</v>
      </c>
      <c r="BR203" s="33">
        <v>13873</v>
      </c>
      <c r="BS203" s="33">
        <v>14393</v>
      </c>
      <c r="BT203" s="33">
        <v>13478</v>
      </c>
      <c r="BU203" s="33">
        <v>15058</v>
      </c>
      <c r="BV203" s="33">
        <v>14235</v>
      </c>
      <c r="BW203" s="273">
        <v>14194</v>
      </c>
      <c r="BX203" s="273">
        <v>16047</v>
      </c>
      <c r="BY203" s="273">
        <v>14285</v>
      </c>
      <c r="BZ203" s="273">
        <v>17763</v>
      </c>
      <c r="CA203" s="272">
        <v>14463</v>
      </c>
      <c r="CB203" s="273">
        <v>13406</v>
      </c>
      <c r="CC203" s="273">
        <v>16077</v>
      </c>
      <c r="CD203" s="273">
        <v>16157</v>
      </c>
      <c r="CE203" s="126">
        <v>16114</v>
      </c>
      <c r="CF203" s="127">
        <v>16606</v>
      </c>
      <c r="CG203" s="411">
        <f>SUM($BB203:$BG203)</f>
        <v>64734</v>
      </c>
      <c r="CH203" s="411">
        <f>SUM($BO203:$BT203)</f>
        <v>78567</v>
      </c>
      <c r="CI203" s="412">
        <f>SUM($CA203:$CF203)</f>
        <v>92823</v>
      </c>
      <c r="CJ203" s="397">
        <f t="shared" si="164"/>
        <v>18.145022719462368</v>
      </c>
      <c r="CK203" s="299"/>
      <c r="CL203" s="296"/>
      <c r="CM203" s="301"/>
    </row>
    <row r="204" spans="2:111" ht="20.100000000000001" customHeight="1" thickBot="1" x14ac:dyDescent="0.3">
      <c r="B204" s="336" t="s">
        <v>160</v>
      </c>
      <c r="C204" s="336"/>
      <c r="D204" s="336"/>
      <c r="E204" s="336"/>
      <c r="F204" s="336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  <c r="AA204" s="107"/>
      <c r="AB204" s="74"/>
      <c r="AC204" s="107"/>
      <c r="AD204" s="74"/>
      <c r="AE204" s="74"/>
      <c r="AF204" s="74"/>
      <c r="AG204" s="74"/>
      <c r="AH204" s="74"/>
      <c r="AI204" s="74"/>
      <c r="AJ204" s="74"/>
      <c r="AK204" s="74"/>
      <c r="AL204" s="74"/>
      <c r="AM204" s="74"/>
      <c r="AN204" s="74"/>
      <c r="AO204" s="74"/>
      <c r="AP204" s="74"/>
      <c r="AQ204" s="74"/>
      <c r="AR204" s="74"/>
      <c r="AS204" s="74"/>
      <c r="AT204" s="74"/>
      <c r="AU204" s="74"/>
      <c r="AV204" s="74"/>
      <c r="AW204" s="74"/>
      <c r="AX204" s="74"/>
      <c r="AY204" s="74"/>
      <c r="AZ204" s="74"/>
      <c r="BA204" s="74"/>
      <c r="BB204" s="107"/>
      <c r="BC204" s="107"/>
      <c r="BD204" s="107"/>
      <c r="BE204" s="107"/>
      <c r="BF204" s="74"/>
      <c r="BG204" s="74"/>
      <c r="BH204" s="74"/>
      <c r="BI204" s="74"/>
      <c r="BJ204" s="74"/>
      <c r="BK204" s="74"/>
      <c r="BL204" s="74"/>
      <c r="BM204" s="74"/>
      <c r="BN204" s="130"/>
      <c r="BO204" s="130"/>
      <c r="BP204" s="74"/>
      <c r="BQ204" s="130"/>
      <c r="BR204" s="74"/>
      <c r="BS204" s="74"/>
      <c r="BT204" s="74"/>
      <c r="BU204" s="74"/>
      <c r="BV204" s="74"/>
      <c r="BW204" s="74"/>
      <c r="BX204" s="74"/>
      <c r="BY204" s="74"/>
      <c r="BZ204" s="74"/>
      <c r="CA204" s="130"/>
      <c r="CB204" s="74"/>
      <c r="CC204" s="74"/>
      <c r="CD204" s="74"/>
      <c r="CE204" s="74"/>
      <c r="CF204" s="74"/>
      <c r="CG204" s="74"/>
      <c r="CH204" s="74"/>
      <c r="CI204" s="74"/>
      <c r="CJ204" s="107"/>
      <c r="CK204" s="299"/>
      <c r="CL204" s="296"/>
      <c r="CM204" s="301"/>
    </row>
    <row r="205" spans="2:111" ht="20.100000000000001" customHeight="1" thickBot="1" x14ac:dyDescent="0.35">
      <c r="B205" s="361"/>
      <c r="C205" s="355" t="s">
        <v>111</v>
      </c>
      <c r="D205" s="356">
        <f t="shared" ref="D205:BP205" si="168">+D207+D209</f>
        <v>0</v>
      </c>
      <c r="E205" s="357">
        <f t="shared" si="168"/>
        <v>0</v>
      </c>
      <c r="F205" s="357">
        <f t="shared" si="168"/>
        <v>0</v>
      </c>
      <c r="G205" s="357">
        <f t="shared" si="168"/>
        <v>0</v>
      </c>
      <c r="H205" s="357">
        <f t="shared" si="168"/>
        <v>0</v>
      </c>
      <c r="I205" s="357">
        <f t="shared" si="168"/>
        <v>0</v>
      </c>
      <c r="J205" s="357">
        <f t="shared" si="168"/>
        <v>0</v>
      </c>
      <c r="K205" s="357">
        <f t="shared" si="168"/>
        <v>0</v>
      </c>
      <c r="L205" s="357">
        <f t="shared" si="168"/>
        <v>0</v>
      </c>
      <c r="M205" s="357">
        <f t="shared" si="168"/>
        <v>0</v>
      </c>
      <c r="N205" s="357">
        <f t="shared" si="168"/>
        <v>0</v>
      </c>
      <c r="O205" s="358">
        <f t="shared" si="168"/>
        <v>0</v>
      </c>
      <c r="P205" s="357">
        <f t="shared" si="168"/>
        <v>0</v>
      </c>
      <c r="Q205" s="356">
        <f t="shared" si="168"/>
        <v>0</v>
      </c>
      <c r="R205" s="357">
        <f t="shared" si="168"/>
        <v>0</v>
      </c>
      <c r="S205" s="357">
        <f t="shared" si="168"/>
        <v>0</v>
      </c>
      <c r="T205" s="357">
        <f t="shared" si="168"/>
        <v>0</v>
      </c>
      <c r="U205" s="357">
        <f t="shared" si="168"/>
        <v>0</v>
      </c>
      <c r="V205" s="357">
        <f t="shared" si="168"/>
        <v>0</v>
      </c>
      <c r="W205" s="357">
        <f t="shared" si="168"/>
        <v>0</v>
      </c>
      <c r="X205" s="357">
        <f t="shared" si="168"/>
        <v>0</v>
      </c>
      <c r="Y205" s="357">
        <f t="shared" si="168"/>
        <v>0</v>
      </c>
      <c r="Z205" s="357">
        <f t="shared" si="168"/>
        <v>0</v>
      </c>
      <c r="AA205" s="357">
        <f t="shared" si="168"/>
        <v>0</v>
      </c>
      <c r="AB205" s="358">
        <f t="shared" si="168"/>
        <v>0</v>
      </c>
      <c r="AC205" s="357">
        <f t="shared" si="168"/>
        <v>0</v>
      </c>
      <c r="AD205" s="356">
        <f t="shared" si="168"/>
        <v>0</v>
      </c>
      <c r="AE205" s="357">
        <f t="shared" si="168"/>
        <v>0</v>
      </c>
      <c r="AF205" s="357">
        <f t="shared" si="168"/>
        <v>0</v>
      </c>
      <c r="AG205" s="357">
        <f t="shared" si="168"/>
        <v>0</v>
      </c>
      <c r="AH205" s="357">
        <f t="shared" si="168"/>
        <v>0</v>
      </c>
      <c r="AI205" s="357">
        <f t="shared" si="168"/>
        <v>0</v>
      </c>
      <c r="AJ205" s="357">
        <f t="shared" si="168"/>
        <v>0</v>
      </c>
      <c r="AK205" s="357">
        <f t="shared" si="168"/>
        <v>0</v>
      </c>
      <c r="AL205" s="357">
        <f t="shared" si="168"/>
        <v>0</v>
      </c>
      <c r="AM205" s="357">
        <f t="shared" si="168"/>
        <v>0</v>
      </c>
      <c r="AN205" s="357">
        <f t="shared" si="168"/>
        <v>0</v>
      </c>
      <c r="AO205" s="358">
        <f t="shared" si="168"/>
        <v>0</v>
      </c>
      <c r="AP205" s="357">
        <f t="shared" si="168"/>
        <v>251.50507481721036</v>
      </c>
      <c r="AQ205" s="357">
        <f t="shared" si="168"/>
        <v>212.02165120371961</v>
      </c>
      <c r="AR205" s="357">
        <f t="shared" si="168"/>
        <v>212.50746382742182</v>
      </c>
      <c r="AS205" s="357">
        <f t="shared" si="168"/>
        <v>216.66751702914826</v>
      </c>
      <c r="AT205" s="357">
        <f t="shared" si="168"/>
        <v>224.67756645868516</v>
      </c>
      <c r="AU205" s="357">
        <f t="shared" si="168"/>
        <v>220.39061789698292</v>
      </c>
      <c r="AV205" s="357">
        <f t="shared" si="168"/>
        <v>239.40778703493908</v>
      </c>
      <c r="AW205" s="357">
        <f t="shared" si="168"/>
        <v>234.5642231452621</v>
      </c>
      <c r="AX205" s="357">
        <f t="shared" si="168"/>
        <v>230.37407627536908</v>
      </c>
      <c r="AY205" s="357">
        <f t="shared" si="168"/>
        <v>233.67759015492882</v>
      </c>
      <c r="AZ205" s="357">
        <f t="shared" si="168"/>
        <v>228.02132440471956</v>
      </c>
      <c r="BA205" s="357">
        <f t="shared" si="168"/>
        <v>314.51258865246547</v>
      </c>
      <c r="BB205" s="356">
        <f t="shared" si="168"/>
        <v>252.09377313857135</v>
      </c>
      <c r="BC205" s="357">
        <f t="shared" si="168"/>
        <v>225.51338800449886</v>
      </c>
      <c r="BD205" s="357">
        <f t="shared" si="168"/>
        <v>243.62441599021031</v>
      </c>
      <c r="BE205" s="357">
        <f t="shared" si="168"/>
        <v>246.23630201363918</v>
      </c>
      <c r="BF205" s="357">
        <f t="shared" si="168"/>
        <v>244.8772771393582</v>
      </c>
      <c r="BG205" s="357">
        <f t="shared" si="168"/>
        <v>254.92814610091372</v>
      </c>
      <c r="BH205" s="357">
        <f t="shared" si="168"/>
        <v>263.87501332497351</v>
      </c>
      <c r="BI205" s="357">
        <f t="shared" si="168"/>
        <v>258.64167971099425</v>
      </c>
      <c r="BJ205" s="357">
        <f t="shared" si="168"/>
        <v>259.80253207592989</v>
      </c>
      <c r="BK205" s="357">
        <f t="shared" si="168"/>
        <v>258.65309332706317</v>
      </c>
      <c r="BL205" s="357">
        <f t="shared" si="168"/>
        <v>270.50683966073211</v>
      </c>
      <c r="BM205" s="357">
        <f t="shared" si="168"/>
        <v>353.78392941530916</v>
      </c>
      <c r="BN205" s="494">
        <f>SUM(BB205:BM205)</f>
        <v>3132.5363899021936</v>
      </c>
      <c r="BO205" s="357">
        <f t="shared" si="168"/>
        <v>282.12056552647016</v>
      </c>
      <c r="BP205" s="357">
        <f t="shared" si="168"/>
        <v>252.09117530533553</v>
      </c>
      <c r="BQ205" s="357">
        <f t="shared" ref="BQ205:BY205" si="169">+BQ207+BQ209</f>
        <v>272.43808780336315</v>
      </c>
      <c r="BR205" s="357">
        <f t="shared" si="169"/>
        <v>274.97371918706438</v>
      </c>
      <c r="BS205" s="357">
        <f t="shared" si="169"/>
        <v>277.21764324424026</v>
      </c>
      <c r="BT205" s="357">
        <f t="shared" si="169"/>
        <v>291.21305014454964</v>
      </c>
      <c r="BU205" s="357">
        <f t="shared" si="169"/>
        <v>290.50068906213443</v>
      </c>
      <c r="BV205" s="357">
        <f t="shared" si="169"/>
        <v>300.91605053887702</v>
      </c>
      <c r="BW205" s="357">
        <f t="shared" si="169"/>
        <v>288.39091948350017</v>
      </c>
      <c r="BX205" s="357">
        <f t="shared" si="169"/>
        <v>338.78274221936294</v>
      </c>
      <c r="BY205" s="357">
        <f t="shared" si="169"/>
        <v>305.15261693739149</v>
      </c>
      <c r="BZ205" s="357">
        <f t="shared" ref="BZ205:CF205" si="170">+BZ207+BZ209</f>
        <v>412.3685157586404</v>
      </c>
      <c r="CA205" s="356">
        <f t="shared" si="170"/>
        <v>332.77395808911001</v>
      </c>
      <c r="CB205" s="357">
        <f t="shared" si="170"/>
        <v>289.19117004947395</v>
      </c>
      <c r="CC205" s="357">
        <f t="shared" si="170"/>
        <v>317.78166955973336</v>
      </c>
      <c r="CD205" s="357">
        <f t="shared" si="170"/>
        <v>272.74118575092524</v>
      </c>
      <c r="CE205" s="357">
        <f t="shared" si="170"/>
        <v>316.76015891019756</v>
      </c>
      <c r="CF205" s="358">
        <f t="shared" si="170"/>
        <v>308.07469183088097</v>
      </c>
      <c r="CG205" s="357">
        <f>SUM($BB205:$BG205)</f>
        <v>1467.2733023871915</v>
      </c>
      <c r="CH205" s="357">
        <f>SUM($BO205:$BT205)</f>
        <v>1650.0542412110231</v>
      </c>
      <c r="CI205" s="358">
        <f>SUM($CA205:$CF205)</f>
        <v>1837.3228341903211</v>
      </c>
      <c r="CJ205" s="450"/>
      <c r="CK205" s="299"/>
      <c r="CL205" s="296"/>
      <c r="CM205" s="301"/>
    </row>
    <row r="206" spans="2:111" ht="20.100000000000001" customHeight="1" x14ac:dyDescent="0.25">
      <c r="B206" s="49" t="s">
        <v>164</v>
      </c>
      <c r="C206" s="466"/>
      <c r="D206" s="72"/>
      <c r="E206" s="73"/>
      <c r="F206" s="73"/>
      <c r="G206" s="74"/>
      <c r="H206" s="74"/>
      <c r="I206" s="74"/>
      <c r="J206" s="74"/>
      <c r="K206" s="74"/>
      <c r="L206" s="74"/>
      <c r="M206" s="74"/>
      <c r="N206" s="74"/>
      <c r="O206" s="353"/>
      <c r="P206" s="107"/>
      <c r="Q206" s="156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353"/>
      <c r="AC206" s="74"/>
      <c r="AD206" s="156"/>
      <c r="AE206" s="74"/>
      <c r="AF206" s="74"/>
      <c r="AG206" s="74"/>
      <c r="AH206" s="74"/>
      <c r="AI206" s="74"/>
      <c r="AJ206" s="74"/>
      <c r="AK206" s="74"/>
      <c r="AL206" s="74"/>
      <c r="AM206" s="74"/>
      <c r="AN206" s="74"/>
      <c r="AO206" s="353"/>
      <c r="AP206" s="74"/>
      <c r="AQ206" s="74"/>
      <c r="AR206" s="74"/>
      <c r="AS206" s="74"/>
      <c r="AT206" s="74"/>
      <c r="AU206" s="74"/>
      <c r="AV206" s="74"/>
      <c r="AW206" s="74"/>
      <c r="AX206" s="74"/>
      <c r="AY206" s="74"/>
      <c r="AZ206" s="74"/>
      <c r="BA206" s="74"/>
      <c r="BB206" s="156"/>
      <c r="BC206" s="74"/>
      <c r="BD206" s="74"/>
      <c r="BE206" s="74"/>
      <c r="BF206" s="74"/>
      <c r="BG206" s="74"/>
      <c r="BH206" s="74"/>
      <c r="BI206" s="74"/>
      <c r="BJ206" s="74"/>
      <c r="BK206" s="74"/>
      <c r="BL206" s="74"/>
      <c r="BM206" s="74"/>
      <c r="BN206" s="75"/>
      <c r="BO206" s="74"/>
      <c r="BP206" s="74"/>
      <c r="BQ206" s="74"/>
      <c r="BR206" s="74"/>
      <c r="BS206" s="74"/>
      <c r="BT206" s="74"/>
      <c r="BU206" s="74"/>
      <c r="BV206" s="74"/>
      <c r="BW206" s="74"/>
      <c r="BX206" s="74"/>
      <c r="BY206" s="74"/>
      <c r="BZ206" s="74"/>
      <c r="CA206" s="156"/>
      <c r="CB206" s="74"/>
      <c r="CC206" s="74"/>
      <c r="CD206" s="74"/>
      <c r="CE206" s="74"/>
      <c r="CF206" s="353"/>
      <c r="CG206" s="74"/>
      <c r="CH206" s="74"/>
      <c r="CI206" s="353"/>
      <c r="CJ206" s="75"/>
      <c r="CK206" s="299"/>
      <c r="CL206" s="296"/>
      <c r="CM206" s="301"/>
    </row>
    <row r="207" spans="2:111" ht="20.100000000000001" customHeight="1" thickBot="1" x14ac:dyDescent="0.3">
      <c r="B207" s="554" t="s">
        <v>49</v>
      </c>
      <c r="C207" s="571"/>
      <c r="D207" s="53">
        <v>0</v>
      </c>
      <c r="E207" s="26">
        <v>0</v>
      </c>
      <c r="F207" s="26">
        <v>0</v>
      </c>
      <c r="G207" s="26">
        <v>0</v>
      </c>
      <c r="H207" s="26">
        <v>0</v>
      </c>
      <c r="I207" s="26">
        <v>0</v>
      </c>
      <c r="J207" s="26">
        <v>0</v>
      </c>
      <c r="K207" s="26">
        <v>0</v>
      </c>
      <c r="L207" s="26">
        <v>0</v>
      </c>
      <c r="M207" s="26">
        <v>0</v>
      </c>
      <c r="N207" s="26">
        <v>0</v>
      </c>
      <c r="O207" s="77">
        <v>0</v>
      </c>
      <c r="P207" s="83">
        <v>0</v>
      </c>
      <c r="Q207" s="53">
        <v>0</v>
      </c>
      <c r="R207" s="26">
        <v>0</v>
      </c>
      <c r="S207" s="26">
        <v>0</v>
      </c>
      <c r="T207" s="26">
        <v>0</v>
      </c>
      <c r="U207" s="26">
        <v>0</v>
      </c>
      <c r="V207" s="26">
        <v>0</v>
      </c>
      <c r="W207" s="26">
        <v>0</v>
      </c>
      <c r="X207" s="26">
        <v>0</v>
      </c>
      <c r="Y207" s="26">
        <v>0</v>
      </c>
      <c r="Z207" s="26">
        <v>0</v>
      </c>
      <c r="AA207" s="26">
        <v>0</v>
      </c>
      <c r="AB207" s="77">
        <v>0</v>
      </c>
      <c r="AC207" s="83">
        <v>0</v>
      </c>
      <c r="AD207" s="53">
        <v>0</v>
      </c>
      <c r="AE207" s="26">
        <v>0</v>
      </c>
      <c r="AF207" s="26">
        <v>0</v>
      </c>
      <c r="AG207" s="26">
        <v>0</v>
      </c>
      <c r="AH207" s="26">
        <v>0</v>
      </c>
      <c r="AI207" s="26">
        <v>0</v>
      </c>
      <c r="AJ207" s="26">
        <v>0</v>
      </c>
      <c r="AK207" s="26">
        <v>0</v>
      </c>
      <c r="AL207" s="26">
        <v>0</v>
      </c>
      <c r="AM207" s="26">
        <v>0</v>
      </c>
      <c r="AN207" s="26">
        <v>0</v>
      </c>
      <c r="AO207" s="77">
        <v>0</v>
      </c>
      <c r="AP207" s="26">
        <v>93.253023835764367</v>
      </c>
      <c r="AQ207" s="26">
        <v>68.646290669317295</v>
      </c>
      <c r="AR207" s="26">
        <v>69.475903579888481</v>
      </c>
      <c r="AS207" s="26">
        <v>68.804584977844812</v>
      </c>
      <c r="AT207" s="26">
        <v>73.407156953601259</v>
      </c>
      <c r="AU207" s="26">
        <v>76.26130516595417</v>
      </c>
      <c r="AV207" s="26">
        <v>76.936403057251709</v>
      </c>
      <c r="AW207" s="26">
        <v>78.095995559158666</v>
      </c>
      <c r="AX207" s="26">
        <v>76.604844965841508</v>
      </c>
      <c r="AY207" s="26">
        <v>76.76977093144032</v>
      </c>
      <c r="AZ207" s="26">
        <v>78.21369758448391</v>
      </c>
      <c r="BA207" s="26">
        <v>120.95491039098958</v>
      </c>
      <c r="BB207" s="53">
        <v>89.243172711419632</v>
      </c>
      <c r="BC207" s="26">
        <v>79.62596359799079</v>
      </c>
      <c r="BD207" s="26">
        <v>83.498308784399953</v>
      </c>
      <c r="BE207" s="26">
        <v>83.876636605383993</v>
      </c>
      <c r="BF207" s="26">
        <v>86.452561774897248</v>
      </c>
      <c r="BG207" s="26">
        <v>93.552830481261992</v>
      </c>
      <c r="BH207" s="26">
        <v>90.424157490707998</v>
      </c>
      <c r="BI207" s="26">
        <v>93.284759967348279</v>
      </c>
      <c r="BJ207" s="26">
        <v>93.306714038641317</v>
      </c>
      <c r="BK207" s="26">
        <v>90.362532425903439</v>
      </c>
      <c r="BL207" s="26">
        <v>94.180049962844748</v>
      </c>
      <c r="BM207" s="26">
        <v>142.88238266352639</v>
      </c>
      <c r="BN207" s="505">
        <f>SUM(BB207:BM207)</f>
        <v>1120.6900705043256</v>
      </c>
      <c r="BO207" s="26">
        <v>112.69527983919772</v>
      </c>
      <c r="BP207" s="26">
        <v>103.17546874122519</v>
      </c>
      <c r="BQ207" s="26">
        <v>104.56380974691255</v>
      </c>
      <c r="BR207" s="26">
        <v>107.13575288499429</v>
      </c>
      <c r="BS207" s="26">
        <v>106.68408938351958</v>
      </c>
      <c r="BT207" s="26">
        <v>116.80838183547721</v>
      </c>
      <c r="BU207" s="26">
        <v>112.24832613336662</v>
      </c>
      <c r="BV207" s="26">
        <v>120.69072481718391</v>
      </c>
      <c r="BW207" s="26">
        <v>112.8827950102266</v>
      </c>
      <c r="BX207" s="26">
        <v>157.08051290095491</v>
      </c>
      <c r="BY207" s="26">
        <v>119.26721123838458</v>
      </c>
      <c r="BZ207" s="26">
        <v>185.25374684205991</v>
      </c>
      <c r="CA207" s="53">
        <f>148697609.832271/1000000</f>
        <v>148.69760983227101</v>
      </c>
      <c r="CB207" s="26">
        <f>128054657.947365/1000000</f>
        <v>128.054657947365</v>
      </c>
      <c r="CC207" s="26">
        <v>135.96746749261607</v>
      </c>
      <c r="CD207" s="26">
        <v>123.18868149279997</v>
      </c>
      <c r="CE207" s="26">
        <v>135.33760777807456</v>
      </c>
      <c r="CF207" s="77">
        <f>131022971.697604/1000000</f>
        <v>131.02297169760399</v>
      </c>
      <c r="CG207" s="413">
        <f>SUM($BB207:$BG207)</f>
        <v>516.24947395535355</v>
      </c>
      <c r="CH207" s="413">
        <f>SUM($BO207:$BT207)</f>
        <v>651.06278243132658</v>
      </c>
      <c r="CI207" s="445">
        <f>SUM($CA207:$CF207)</f>
        <v>802.26899624073064</v>
      </c>
      <c r="CJ207" s="397">
        <f t="shared" ref="CJ207" si="171">((CI207/CH207)-1)*100</f>
        <v>23.22452118131222</v>
      </c>
      <c r="CK207" s="299"/>
      <c r="CL207" s="296"/>
      <c r="CM207" s="301"/>
    </row>
    <row r="208" spans="2:111" ht="20.100000000000001" customHeight="1" x14ac:dyDescent="0.25">
      <c r="B208" s="28" t="s">
        <v>165</v>
      </c>
      <c r="C208" s="19"/>
      <c r="D208" s="88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100"/>
      <c r="P208" s="414"/>
      <c r="Q208" s="88"/>
      <c r="R208" s="89"/>
      <c r="S208" s="89"/>
      <c r="T208" s="89"/>
      <c r="U208" s="89"/>
      <c r="V208" s="89"/>
      <c r="W208" s="89"/>
      <c r="X208" s="89"/>
      <c r="Y208" s="89"/>
      <c r="Z208" s="89"/>
      <c r="AA208" s="89"/>
      <c r="AB208" s="106"/>
      <c r="AC208" s="414"/>
      <c r="AD208" s="88"/>
      <c r="AE208" s="89"/>
      <c r="AF208" s="89"/>
      <c r="AG208" s="89"/>
      <c r="AH208" s="89"/>
      <c r="AI208" s="89"/>
      <c r="AJ208" s="89"/>
      <c r="AK208" s="89"/>
      <c r="AL208" s="89"/>
      <c r="AM208" s="89"/>
      <c r="AN208" s="89"/>
      <c r="AO208" s="106"/>
      <c r="AP208" s="89"/>
      <c r="AQ208" s="89"/>
      <c r="AR208" s="89"/>
      <c r="AS208" s="89"/>
      <c r="AT208" s="89"/>
      <c r="AU208" s="89"/>
      <c r="AV208" s="89"/>
      <c r="AW208" s="89"/>
      <c r="AX208" s="89"/>
      <c r="AY208" s="89"/>
      <c r="AZ208" s="89"/>
      <c r="BA208" s="89"/>
      <c r="BB208" s="88"/>
      <c r="BC208" s="89"/>
      <c r="BD208" s="89"/>
      <c r="BE208" s="89"/>
      <c r="BF208" s="89"/>
      <c r="BG208" s="89"/>
      <c r="BH208" s="89"/>
      <c r="BI208" s="89"/>
      <c r="BJ208" s="89"/>
      <c r="BK208" s="89"/>
      <c r="BL208" s="89"/>
      <c r="BM208" s="89"/>
      <c r="BN208" s="502"/>
      <c r="BO208" s="89"/>
      <c r="BP208" s="89"/>
      <c r="BQ208" s="89"/>
      <c r="BR208" s="89"/>
      <c r="BS208" s="89"/>
      <c r="BT208" s="89"/>
      <c r="BU208" s="89"/>
      <c r="BV208" s="89"/>
      <c r="BW208" s="422"/>
      <c r="BX208" s="422"/>
      <c r="BY208" s="422"/>
      <c r="BZ208" s="422"/>
      <c r="CA208" s="485"/>
      <c r="CB208" s="422"/>
      <c r="CC208" s="422"/>
      <c r="CD208" s="422"/>
      <c r="CE208" s="422"/>
      <c r="CF208" s="491"/>
      <c r="CG208" s="414"/>
      <c r="CH208" s="414"/>
      <c r="CI208" s="132"/>
      <c r="CJ208" s="386"/>
      <c r="CK208" s="299"/>
      <c r="CL208" s="296"/>
      <c r="CM208" s="301"/>
    </row>
    <row r="209" spans="2:111" ht="20.100000000000001" customHeight="1" thickBot="1" x14ac:dyDescent="0.3">
      <c r="B209" s="554" t="s">
        <v>49</v>
      </c>
      <c r="C209" s="592"/>
      <c r="D209" s="53">
        <v>0</v>
      </c>
      <c r="E209" s="26">
        <v>0</v>
      </c>
      <c r="F209" s="26">
        <v>0</v>
      </c>
      <c r="G209" s="26">
        <v>0</v>
      </c>
      <c r="H209" s="26">
        <v>0</v>
      </c>
      <c r="I209" s="26">
        <v>0</v>
      </c>
      <c r="J209" s="26">
        <v>0</v>
      </c>
      <c r="K209" s="26">
        <v>0</v>
      </c>
      <c r="L209" s="26">
        <v>0</v>
      </c>
      <c r="M209" s="26">
        <v>0</v>
      </c>
      <c r="N209" s="26">
        <v>0</v>
      </c>
      <c r="O209" s="77">
        <v>0</v>
      </c>
      <c r="P209" s="83">
        <v>0</v>
      </c>
      <c r="Q209" s="53">
        <v>0</v>
      </c>
      <c r="R209" s="26">
        <v>0</v>
      </c>
      <c r="S209" s="26">
        <v>0</v>
      </c>
      <c r="T209" s="26">
        <v>0</v>
      </c>
      <c r="U209" s="26">
        <v>0</v>
      </c>
      <c r="V209" s="26">
        <v>0</v>
      </c>
      <c r="W209" s="26">
        <v>0</v>
      </c>
      <c r="X209" s="26">
        <v>0</v>
      </c>
      <c r="Y209" s="26">
        <v>0</v>
      </c>
      <c r="Z209" s="26">
        <v>0</v>
      </c>
      <c r="AA209" s="26">
        <v>0</v>
      </c>
      <c r="AB209" s="77">
        <v>0</v>
      </c>
      <c r="AC209" s="83">
        <v>0</v>
      </c>
      <c r="AD209" s="53">
        <v>0</v>
      </c>
      <c r="AE209" s="26">
        <v>0</v>
      </c>
      <c r="AF209" s="26">
        <v>0</v>
      </c>
      <c r="AG209" s="26">
        <v>0</v>
      </c>
      <c r="AH209" s="26">
        <v>0</v>
      </c>
      <c r="AI209" s="26">
        <v>0</v>
      </c>
      <c r="AJ209" s="26">
        <v>0</v>
      </c>
      <c r="AK209" s="26">
        <v>0</v>
      </c>
      <c r="AL209" s="26">
        <v>0</v>
      </c>
      <c r="AM209" s="26">
        <v>0</v>
      </c>
      <c r="AN209" s="26">
        <v>0</v>
      </c>
      <c r="AO209" s="77">
        <v>0</v>
      </c>
      <c r="AP209" s="26">
        <v>158.25205098144599</v>
      </c>
      <c r="AQ209" s="26">
        <v>143.37536053440232</v>
      </c>
      <c r="AR209" s="26">
        <v>143.03156024753332</v>
      </c>
      <c r="AS209" s="26">
        <v>147.86293205130346</v>
      </c>
      <c r="AT209" s="26">
        <v>151.2704095050839</v>
      </c>
      <c r="AU209" s="26">
        <v>144.12931273102873</v>
      </c>
      <c r="AV209" s="26">
        <v>162.47138397768737</v>
      </c>
      <c r="AW209" s="26">
        <v>156.46822758610344</v>
      </c>
      <c r="AX209" s="26">
        <v>153.76923130952758</v>
      </c>
      <c r="AY209" s="26">
        <v>156.9078192234885</v>
      </c>
      <c r="AZ209" s="26">
        <v>149.80762682023567</v>
      </c>
      <c r="BA209" s="26">
        <v>193.55767826147587</v>
      </c>
      <c r="BB209" s="53">
        <v>162.85060042715173</v>
      </c>
      <c r="BC209" s="26">
        <v>145.88742440650807</v>
      </c>
      <c r="BD209" s="26">
        <v>160.12610720581037</v>
      </c>
      <c r="BE209" s="26">
        <v>162.35966540825518</v>
      </c>
      <c r="BF209" s="26">
        <v>158.42471536446095</v>
      </c>
      <c r="BG209" s="26">
        <v>161.37531561965173</v>
      </c>
      <c r="BH209" s="26">
        <v>173.45085583426552</v>
      </c>
      <c r="BI209" s="26">
        <v>165.35691974364596</v>
      </c>
      <c r="BJ209" s="26">
        <v>166.49581803728856</v>
      </c>
      <c r="BK209" s="26">
        <v>168.29056090115975</v>
      </c>
      <c r="BL209" s="26">
        <v>176.32678969788736</v>
      </c>
      <c r="BM209" s="26">
        <v>210.90154675178277</v>
      </c>
      <c r="BN209" s="505">
        <f>SUM(BB209:BM209)</f>
        <v>2011.8463193978675</v>
      </c>
      <c r="BO209" s="26">
        <v>169.42528568727244</v>
      </c>
      <c r="BP209" s="26">
        <v>148.91570656411034</v>
      </c>
      <c r="BQ209" s="26">
        <v>167.87427805645061</v>
      </c>
      <c r="BR209" s="26">
        <v>167.8379663020701</v>
      </c>
      <c r="BS209" s="26">
        <v>170.5335538607207</v>
      </c>
      <c r="BT209" s="26">
        <v>174.40466830907243</v>
      </c>
      <c r="BU209" s="26">
        <v>178.25236292876781</v>
      </c>
      <c r="BV209" s="26">
        <v>180.22532572169311</v>
      </c>
      <c r="BW209" s="26">
        <v>175.50812447327357</v>
      </c>
      <c r="BX209" s="26">
        <v>181.70222931840803</v>
      </c>
      <c r="BY209" s="26">
        <v>185.8854056990069</v>
      </c>
      <c r="BZ209" s="26">
        <v>227.11476891658049</v>
      </c>
      <c r="CA209" s="53">
        <f>184076348.256839/1000000</f>
        <v>184.076348256839</v>
      </c>
      <c r="CB209" s="513">
        <f>161136512.102109/1000000</f>
        <v>161.13651210210898</v>
      </c>
      <c r="CC209" s="513">
        <v>181.81420206711726</v>
      </c>
      <c r="CD209" s="513">
        <v>149.55250425812528</v>
      </c>
      <c r="CE209" s="513">
        <v>181.422551132123</v>
      </c>
      <c r="CF209" s="77">
        <f>177051720.133277/1000000</f>
        <v>177.051720133277</v>
      </c>
      <c r="CG209" s="413">
        <f>SUM($BB209:$BG209)</f>
        <v>951.02382843183796</v>
      </c>
      <c r="CH209" s="413">
        <f>SUM($BO209:$BT209)</f>
        <v>998.9914587796967</v>
      </c>
      <c r="CI209" s="445">
        <f>SUM($CA209:$CF209)</f>
        <v>1035.0538379495904</v>
      </c>
      <c r="CJ209" s="397">
        <f t="shared" ref="CJ209" si="172">((CI209/CH209)-1)*100</f>
        <v>3.6098786283863982</v>
      </c>
      <c r="CK209" s="299"/>
      <c r="CL209" s="296"/>
      <c r="CM209" s="301"/>
    </row>
    <row r="210" spans="2:111" ht="20.100000000000001" customHeight="1" thickBot="1" x14ac:dyDescent="0.3">
      <c r="B210" s="362"/>
      <c r="C210" s="355" t="s">
        <v>115</v>
      </c>
      <c r="D210" s="356">
        <f t="shared" ref="D210:BP210" si="173">+D211+D212</f>
        <v>0</v>
      </c>
      <c r="E210" s="357">
        <f t="shared" si="173"/>
        <v>0</v>
      </c>
      <c r="F210" s="357">
        <f t="shared" si="173"/>
        <v>0</v>
      </c>
      <c r="G210" s="357">
        <f t="shared" si="173"/>
        <v>0</v>
      </c>
      <c r="H210" s="357">
        <f t="shared" si="173"/>
        <v>0</v>
      </c>
      <c r="I210" s="357">
        <f t="shared" si="173"/>
        <v>0</v>
      </c>
      <c r="J210" s="357">
        <f t="shared" si="173"/>
        <v>0</v>
      </c>
      <c r="K210" s="357">
        <f t="shared" si="173"/>
        <v>0</v>
      </c>
      <c r="L210" s="357">
        <f t="shared" si="173"/>
        <v>0</v>
      </c>
      <c r="M210" s="357">
        <f t="shared" si="173"/>
        <v>0</v>
      </c>
      <c r="N210" s="357">
        <f t="shared" si="173"/>
        <v>0</v>
      </c>
      <c r="O210" s="358">
        <f t="shared" si="173"/>
        <v>0</v>
      </c>
      <c r="P210" s="357">
        <f t="shared" si="173"/>
        <v>0</v>
      </c>
      <c r="Q210" s="356">
        <f t="shared" si="173"/>
        <v>0</v>
      </c>
      <c r="R210" s="357">
        <f t="shared" si="173"/>
        <v>0</v>
      </c>
      <c r="S210" s="357">
        <f t="shared" si="173"/>
        <v>0</v>
      </c>
      <c r="T210" s="357">
        <f t="shared" si="173"/>
        <v>0</v>
      </c>
      <c r="U210" s="357">
        <f t="shared" si="173"/>
        <v>0</v>
      </c>
      <c r="V210" s="357">
        <f t="shared" si="173"/>
        <v>0</v>
      </c>
      <c r="W210" s="357">
        <f t="shared" si="173"/>
        <v>0</v>
      </c>
      <c r="X210" s="357">
        <f t="shared" si="173"/>
        <v>0</v>
      </c>
      <c r="Y210" s="357">
        <f t="shared" si="173"/>
        <v>0</v>
      </c>
      <c r="Z210" s="357">
        <f t="shared" si="173"/>
        <v>0</v>
      </c>
      <c r="AA210" s="357">
        <f t="shared" si="173"/>
        <v>0</v>
      </c>
      <c r="AB210" s="358">
        <f t="shared" si="173"/>
        <v>0</v>
      </c>
      <c r="AC210" s="357">
        <f t="shared" si="173"/>
        <v>0</v>
      </c>
      <c r="AD210" s="356">
        <f t="shared" si="173"/>
        <v>0</v>
      </c>
      <c r="AE210" s="357">
        <f t="shared" si="173"/>
        <v>0</v>
      </c>
      <c r="AF210" s="357">
        <f t="shared" si="173"/>
        <v>0</v>
      </c>
      <c r="AG210" s="357">
        <f t="shared" si="173"/>
        <v>0</v>
      </c>
      <c r="AH210" s="357">
        <f t="shared" si="173"/>
        <v>0</v>
      </c>
      <c r="AI210" s="357">
        <f t="shared" si="173"/>
        <v>0</v>
      </c>
      <c r="AJ210" s="357">
        <f t="shared" si="173"/>
        <v>0</v>
      </c>
      <c r="AK210" s="357">
        <f t="shared" si="173"/>
        <v>0</v>
      </c>
      <c r="AL210" s="357">
        <f t="shared" si="173"/>
        <v>0</v>
      </c>
      <c r="AM210" s="357">
        <f t="shared" si="173"/>
        <v>0</v>
      </c>
      <c r="AN210" s="357">
        <f t="shared" si="173"/>
        <v>0</v>
      </c>
      <c r="AO210" s="358">
        <f t="shared" si="173"/>
        <v>0</v>
      </c>
      <c r="AP210" s="357">
        <f t="shared" si="173"/>
        <v>716127</v>
      </c>
      <c r="AQ210" s="357">
        <f t="shared" si="173"/>
        <v>663334.58333333337</v>
      </c>
      <c r="AR210" s="357">
        <f t="shared" si="173"/>
        <v>665957</v>
      </c>
      <c r="AS210" s="357">
        <f t="shared" si="173"/>
        <v>685519.81967916666</v>
      </c>
      <c r="AT210" s="357">
        <f t="shared" si="173"/>
        <v>696588.20240094792</v>
      </c>
      <c r="AU210" s="357">
        <f t="shared" si="173"/>
        <v>708793.55228772201</v>
      </c>
      <c r="AV210" s="357">
        <f t="shared" si="173"/>
        <v>730302.7363458334</v>
      </c>
      <c r="AW210" s="357">
        <f t="shared" si="173"/>
        <v>733182</v>
      </c>
      <c r="AX210" s="357">
        <f t="shared" si="173"/>
        <v>730165</v>
      </c>
      <c r="AY210" s="357">
        <f t="shared" si="173"/>
        <v>726201</v>
      </c>
      <c r="AZ210" s="357">
        <f t="shared" si="173"/>
        <v>728987</v>
      </c>
      <c r="BA210" s="357">
        <f t="shared" si="173"/>
        <v>888689</v>
      </c>
      <c r="BB210" s="356">
        <f t="shared" si="173"/>
        <v>758035</v>
      </c>
      <c r="BC210" s="357">
        <f t="shared" si="173"/>
        <v>682553</v>
      </c>
      <c r="BD210" s="357">
        <f t="shared" si="173"/>
        <v>725491</v>
      </c>
      <c r="BE210" s="357">
        <f t="shared" si="173"/>
        <v>740548</v>
      </c>
      <c r="BF210" s="357">
        <f t="shared" si="173"/>
        <v>734767.33333333337</v>
      </c>
      <c r="BG210" s="357">
        <f t="shared" si="173"/>
        <v>767264</v>
      </c>
      <c r="BH210" s="357">
        <f t="shared" si="173"/>
        <v>779352</v>
      </c>
      <c r="BI210" s="357">
        <f t="shared" si="173"/>
        <v>764827</v>
      </c>
      <c r="BJ210" s="357">
        <f t="shared" si="173"/>
        <v>779365</v>
      </c>
      <c r="BK210" s="357">
        <f t="shared" si="173"/>
        <v>746717</v>
      </c>
      <c r="BL210" s="357">
        <f t="shared" si="173"/>
        <v>772296</v>
      </c>
      <c r="BM210" s="357">
        <f t="shared" si="173"/>
        <v>922488</v>
      </c>
      <c r="BN210" s="494">
        <f>SUM(BB210:BM210)</f>
        <v>9173703.333333334</v>
      </c>
      <c r="BO210" s="357">
        <f t="shared" si="173"/>
        <v>737525</v>
      </c>
      <c r="BP210" s="357">
        <f t="shared" si="173"/>
        <v>685974</v>
      </c>
      <c r="BQ210" s="357">
        <f t="shared" ref="BQ210:BY210" si="174">+BQ211+BQ212</f>
        <v>740013</v>
      </c>
      <c r="BR210" s="357">
        <f t="shared" si="174"/>
        <v>743469</v>
      </c>
      <c r="BS210" s="357">
        <f t="shared" si="174"/>
        <v>737500</v>
      </c>
      <c r="BT210" s="357">
        <f t="shared" si="174"/>
        <v>791746</v>
      </c>
      <c r="BU210" s="357">
        <f t="shared" si="174"/>
        <v>782144</v>
      </c>
      <c r="BV210" s="357">
        <f t="shared" si="174"/>
        <v>815148</v>
      </c>
      <c r="BW210" s="357">
        <f t="shared" si="174"/>
        <v>775216</v>
      </c>
      <c r="BX210" s="357">
        <f t="shared" si="174"/>
        <v>623523</v>
      </c>
      <c r="BY210" s="357">
        <f t="shared" si="174"/>
        <v>813605</v>
      </c>
      <c r="BZ210" s="357">
        <f t="shared" ref="BZ210:CF210" si="175">+BZ211+BZ212</f>
        <v>990504</v>
      </c>
      <c r="CA210" s="356">
        <f t="shared" si="175"/>
        <v>871738</v>
      </c>
      <c r="CB210" s="357">
        <f t="shared" si="175"/>
        <v>790638</v>
      </c>
      <c r="CC210" s="357">
        <f t="shared" si="175"/>
        <v>878226</v>
      </c>
      <c r="CD210" s="357">
        <f t="shared" si="175"/>
        <v>773975</v>
      </c>
      <c r="CE210" s="357">
        <f t="shared" si="175"/>
        <v>879008</v>
      </c>
      <c r="CF210" s="358">
        <f t="shared" si="175"/>
        <v>859748</v>
      </c>
      <c r="CG210" s="357">
        <f>SUM($BB210:$BG210)</f>
        <v>4408658.333333334</v>
      </c>
      <c r="CH210" s="357">
        <f>SUM($BO210:$BT210)</f>
        <v>4436227</v>
      </c>
      <c r="CI210" s="358">
        <f>SUM($CA210:$CF210)</f>
        <v>5053333</v>
      </c>
      <c r="CJ210" s="155"/>
      <c r="CK210" s="299"/>
      <c r="CL210" s="296"/>
      <c r="CM210" s="301"/>
    </row>
    <row r="211" spans="2:111" ht="20.100000000000001" customHeight="1" thickBot="1" x14ac:dyDescent="0.3">
      <c r="B211" s="579" t="s">
        <v>162</v>
      </c>
      <c r="C211" s="593"/>
      <c r="D211" s="173">
        <v>0</v>
      </c>
      <c r="E211" s="34">
        <v>0</v>
      </c>
      <c r="F211" s="34">
        <v>0</v>
      </c>
      <c r="G211" s="34">
        <v>0</v>
      </c>
      <c r="H211" s="34">
        <v>0</v>
      </c>
      <c r="I211" s="34">
        <v>0</v>
      </c>
      <c r="J211" s="34">
        <v>0</v>
      </c>
      <c r="K211" s="34">
        <v>0</v>
      </c>
      <c r="L211" s="34">
        <v>0</v>
      </c>
      <c r="M211" s="34">
        <v>0</v>
      </c>
      <c r="N211" s="34">
        <v>0</v>
      </c>
      <c r="O211" s="174">
        <v>0</v>
      </c>
      <c r="P211" s="411">
        <v>0</v>
      </c>
      <c r="Q211" s="173">
        <v>0</v>
      </c>
      <c r="R211" s="34">
        <v>0</v>
      </c>
      <c r="S211" s="34">
        <v>0</v>
      </c>
      <c r="T211" s="34">
        <v>0</v>
      </c>
      <c r="U211" s="34">
        <v>0</v>
      </c>
      <c r="V211" s="34">
        <v>0</v>
      </c>
      <c r="W211" s="34">
        <v>0</v>
      </c>
      <c r="X211" s="34">
        <v>0</v>
      </c>
      <c r="Y211" s="34">
        <v>0</v>
      </c>
      <c r="Z211" s="34">
        <v>0</v>
      </c>
      <c r="AA211" s="34">
        <v>0</v>
      </c>
      <c r="AB211" s="174">
        <v>0</v>
      </c>
      <c r="AC211" s="411">
        <v>0</v>
      </c>
      <c r="AD211" s="173">
        <v>0</v>
      </c>
      <c r="AE211" s="34">
        <v>0</v>
      </c>
      <c r="AF211" s="34">
        <v>0</v>
      </c>
      <c r="AG211" s="34">
        <v>0</v>
      </c>
      <c r="AH211" s="34">
        <v>0</v>
      </c>
      <c r="AI211" s="34">
        <v>0</v>
      </c>
      <c r="AJ211" s="34">
        <v>0</v>
      </c>
      <c r="AK211" s="34">
        <v>0</v>
      </c>
      <c r="AL211" s="34">
        <v>0</v>
      </c>
      <c r="AM211" s="34">
        <v>0</v>
      </c>
      <c r="AN211" s="34">
        <v>0</v>
      </c>
      <c r="AO211" s="174">
        <v>0</v>
      </c>
      <c r="AP211" s="34">
        <v>360703</v>
      </c>
      <c r="AQ211" s="34">
        <v>339051</v>
      </c>
      <c r="AR211" s="34">
        <v>341159</v>
      </c>
      <c r="AS211" s="34">
        <v>348213</v>
      </c>
      <c r="AT211" s="34">
        <v>357071.40370677656</v>
      </c>
      <c r="AU211" s="34">
        <v>374560.02327110281</v>
      </c>
      <c r="AV211" s="34">
        <v>372802</v>
      </c>
      <c r="AW211" s="34">
        <v>379101</v>
      </c>
      <c r="AX211" s="34">
        <v>375240</v>
      </c>
      <c r="AY211" s="34">
        <v>372725</v>
      </c>
      <c r="AZ211" s="34">
        <v>380296</v>
      </c>
      <c r="BA211" s="34">
        <v>479068</v>
      </c>
      <c r="BB211" s="173">
        <v>404894</v>
      </c>
      <c r="BC211" s="34">
        <v>374350</v>
      </c>
      <c r="BD211" s="34">
        <v>379695</v>
      </c>
      <c r="BE211" s="34">
        <v>389686</v>
      </c>
      <c r="BF211" s="34">
        <v>392405.33333333337</v>
      </c>
      <c r="BG211" s="34">
        <v>422764</v>
      </c>
      <c r="BH211" s="34">
        <v>413366</v>
      </c>
      <c r="BI211" s="34">
        <v>414979</v>
      </c>
      <c r="BJ211" s="34">
        <v>416726</v>
      </c>
      <c r="BK211" s="34">
        <v>399070</v>
      </c>
      <c r="BL211" s="34">
        <v>416396</v>
      </c>
      <c r="BM211" s="34">
        <v>514823</v>
      </c>
      <c r="BN211" s="509">
        <f>SUM(BB211:BM211)</f>
        <v>4939154.333333334</v>
      </c>
      <c r="BO211" s="34">
        <v>422060</v>
      </c>
      <c r="BP211" s="34">
        <v>402986</v>
      </c>
      <c r="BQ211" s="34">
        <v>416337</v>
      </c>
      <c r="BR211" s="34">
        <v>432954</v>
      </c>
      <c r="BS211" s="34">
        <v>421915</v>
      </c>
      <c r="BT211" s="34">
        <v>462383</v>
      </c>
      <c r="BU211" s="34">
        <v>446320</v>
      </c>
      <c r="BV211" s="34">
        <v>474605</v>
      </c>
      <c r="BW211" s="34">
        <v>451860</v>
      </c>
      <c r="BX211" s="34">
        <v>289397</v>
      </c>
      <c r="BY211" s="34">
        <v>474801</v>
      </c>
      <c r="BZ211" s="34">
        <v>598959</v>
      </c>
      <c r="CA211" s="173">
        <v>529896</v>
      </c>
      <c r="CB211" s="34">
        <v>481691</v>
      </c>
      <c r="CC211" s="34">
        <v>530215</v>
      </c>
      <c r="CD211" s="34">
        <v>475513.00000000006</v>
      </c>
      <c r="CE211" s="34">
        <v>520559</v>
      </c>
      <c r="CF211" s="174">
        <v>516761.99999999994</v>
      </c>
      <c r="CG211" s="411">
        <f>SUM($BB211:$BG211)</f>
        <v>2363794.3333333335</v>
      </c>
      <c r="CH211" s="411">
        <f>SUM($BO211:$BT211)</f>
        <v>2558635</v>
      </c>
      <c r="CI211" s="412">
        <f>SUM($CA211:$CF211)</f>
        <v>3054636</v>
      </c>
      <c r="CJ211" s="407">
        <f t="shared" ref="CJ211:CJ212" si="176">((CI211/CH211)-1)*100</f>
        <v>19.385375405245362</v>
      </c>
      <c r="CK211" s="299"/>
      <c r="CL211" s="296"/>
      <c r="CM211" s="301"/>
    </row>
    <row r="212" spans="2:111" ht="20.100000000000001" customHeight="1" thickBot="1" x14ac:dyDescent="0.3">
      <c r="B212" s="373" t="s">
        <v>163</v>
      </c>
      <c r="C212" s="467"/>
      <c r="D212" s="173">
        <v>0</v>
      </c>
      <c r="E212" s="34">
        <v>0</v>
      </c>
      <c r="F212" s="34">
        <v>0</v>
      </c>
      <c r="G212" s="34">
        <v>0</v>
      </c>
      <c r="H212" s="34">
        <v>0</v>
      </c>
      <c r="I212" s="34">
        <v>0</v>
      </c>
      <c r="J212" s="34">
        <v>0</v>
      </c>
      <c r="K212" s="34">
        <v>0</v>
      </c>
      <c r="L212" s="34">
        <v>0</v>
      </c>
      <c r="M212" s="34">
        <v>0</v>
      </c>
      <c r="N212" s="34">
        <v>0</v>
      </c>
      <c r="O212" s="174">
        <v>0</v>
      </c>
      <c r="P212" s="411">
        <v>0</v>
      </c>
      <c r="Q212" s="173">
        <v>0</v>
      </c>
      <c r="R212" s="34">
        <v>0</v>
      </c>
      <c r="S212" s="34">
        <v>0</v>
      </c>
      <c r="T212" s="34">
        <v>0</v>
      </c>
      <c r="U212" s="34">
        <v>0</v>
      </c>
      <c r="V212" s="34">
        <v>0</v>
      </c>
      <c r="W212" s="34">
        <v>0</v>
      </c>
      <c r="X212" s="34">
        <v>0</v>
      </c>
      <c r="Y212" s="34">
        <v>0</v>
      </c>
      <c r="Z212" s="34">
        <v>0</v>
      </c>
      <c r="AA212" s="34">
        <v>0</v>
      </c>
      <c r="AB212" s="174">
        <v>0</v>
      </c>
      <c r="AC212" s="411">
        <v>0</v>
      </c>
      <c r="AD212" s="173">
        <v>0</v>
      </c>
      <c r="AE212" s="34">
        <v>0</v>
      </c>
      <c r="AF212" s="34">
        <v>0</v>
      </c>
      <c r="AG212" s="34">
        <v>0</v>
      </c>
      <c r="AH212" s="34">
        <v>0</v>
      </c>
      <c r="AI212" s="34">
        <v>0</v>
      </c>
      <c r="AJ212" s="34">
        <v>0</v>
      </c>
      <c r="AK212" s="34">
        <v>0</v>
      </c>
      <c r="AL212" s="34">
        <v>0</v>
      </c>
      <c r="AM212" s="34">
        <v>0</v>
      </c>
      <c r="AN212" s="34">
        <v>0</v>
      </c>
      <c r="AO212" s="174">
        <v>0</v>
      </c>
      <c r="AP212" s="34">
        <v>355424</v>
      </c>
      <c r="AQ212" s="34">
        <v>324283.58333333337</v>
      </c>
      <c r="AR212" s="34">
        <v>324798</v>
      </c>
      <c r="AS212" s="34">
        <v>337306.81967916666</v>
      </c>
      <c r="AT212" s="34">
        <v>339516.7986941713</v>
      </c>
      <c r="AU212" s="34">
        <v>334233.52901661914</v>
      </c>
      <c r="AV212" s="34">
        <v>357500.73634583334</v>
      </c>
      <c r="AW212" s="34">
        <v>354081</v>
      </c>
      <c r="AX212" s="34">
        <v>354925</v>
      </c>
      <c r="AY212" s="34">
        <v>353476</v>
      </c>
      <c r="AZ212" s="34">
        <v>348691</v>
      </c>
      <c r="BA212" s="34">
        <v>409621</v>
      </c>
      <c r="BB212" s="173">
        <v>353141</v>
      </c>
      <c r="BC212" s="34">
        <v>308203</v>
      </c>
      <c r="BD212" s="34">
        <v>345796</v>
      </c>
      <c r="BE212" s="34">
        <v>350862</v>
      </c>
      <c r="BF212" s="34">
        <v>342362</v>
      </c>
      <c r="BG212" s="34">
        <v>344500</v>
      </c>
      <c r="BH212" s="34">
        <v>365986</v>
      </c>
      <c r="BI212" s="34">
        <v>349848</v>
      </c>
      <c r="BJ212" s="34">
        <v>362639</v>
      </c>
      <c r="BK212" s="34">
        <v>347647</v>
      </c>
      <c r="BL212" s="34">
        <v>355900</v>
      </c>
      <c r="BM212" s="34">
        <v>407665</v>
      </c>
      <c r="BN212" s="509">
        <f>SUM(BB212:BM212)</f>
        <v>4234549</v>
      </c>
      <c r="BO212" s="34">
        <v>315465</v>
      </c>
      <c r="BP212" s="34">
        <v>282988</v>
      </c>
      <c r="BQ212" s="34">
        <v>323676</v>
      </c>
      <c r="BR212" s="34">
        <v>310515</v>
      </c>
      <c r="BS212" s="34">
        <v>315585</v>
      </c>
      <c r="BT212" s="34">
        <v>329363</v>
      </c>
      <c r="BU212" s="34">
        <v>335824</v>
      </c>
      <c r="BV212" s="34">
        <v>340543</v>
      </c>
      <c r="BW212" s="34">
        <v>323356</v>
      </c>
      <c r="BX212" s="34">
        <v>334126</v>
      </c>
      <c r="BY212" s="34">
        <v>338804</v>
      </c>
      <c r="BZ212" s="34">
        <v>391545</v>
      </c>
      <c r="CA212" s="173">
        <v>341842</v>
      </c>
      <c r="CB212" s="34">
        <v>308947</v>
      </c>
      <c r="CC212" s="34">
        <v>348011</v>
      </c>
      <c r="CD212" s="34">
        <v>298462</v>
      </c>
      <c r="CE212" s="34">
        <v>358449</v>
      </c>
      <c r="CF212" s="174">
        <v>342986</v>
      </c>
      <c r="CG212" s="411">
        <f>SUM($BB212:$BG212)</f>
        <v>2044864</v>
      </c>
      <c r="CH212" s="411">
        <f>SUM($BO212:$BT212)</f>
        <v>1877592</v>
      </c>
      <c r="CI212" s="412">
        <f>SUM($CA212:$CF212)</f>
        <v>1998697</v>
      </c>
      <c r="CJ212" s="397">
        <f t="shared" si="176"/>
        <v>6.450016830067451</v>
      </c>
      <c r="CK212" s="299"/>
      <c r="CL212" s="296"/>
      <c r="CM212" s="301"/>
    </row>
    <row r="213" spans="2:111" ht="20.100000000000001" customHeight="1" thickBot="1" x14ac:dyDescent="0.3">
      <c r="B213" s="336" t="s">
        <v>159</v>
      </c>
      <c r="C213" s="336"/>
      <c r="D213" s="337"/>
      <c r="E213" s="337"/>
      <c r="F213" s="337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74"/>
      <c r="AF213" s="74"/>
      <c r="AG213" s="74"/>
      <c r="AH213" s="74"/>
      <c r="AI213" s="74"/>
      <c r="AJ213" s="74"/>
      <c r="AK213" s="74"/>
      <c r="AL213" s="74"/>
      <c r="AM213" s="74"/>
      <c r="AN213" s="74"/>
      <c r="AO213" s="74"/>
      <c r="AP213" s="74"/>
      <c r="AQ213" s="74"/>
      <c r="AR213" s="74"/>
      <c r="AS213" s="74"/>
      <c r="AT213" s="74"/>
      <c r="AU213" s="74"/>
      <c r="AV213" s="74"/>
      <c r="AW213" s="74"/>
      <c r="AX213" s="74"/>
      <c r="AY213" s="74"/>
      <c r="AZ213" s="74"/>
      <c r="BA213" s="74"/>
      <c r="BB213" s="74"/>
      <c r="BC213" s="74"/>
      <c r="BD213" s="74"/>
      <c r="BE213" s="74"/>
      <c r="BF213" s="74"/>
      <c r="BG213" s="74"/>
      <c r="BH213" s="74"/>
      <c r="BI213" s="74"/>
      <c r="BJ213" s="74"/>
      <c r="BK213" s="74"/>
      <c r="BL213" s="74"/>
      <c r="BM213" s="74"/>
      <c r="BN213" s="74"/>
      <c r="BO213" s="450"/>
      <c r="BP213" s="74"/>
      <c r="BQ213" s="450"/>
      <c r="BR213" s="74"/>
      <c r="BS213" s="74"/>
      <c r="BT213" s="74"/>
      <c r="BU213" s="74"/>
      <c r="BV213" s="74"/>
      <c r="BW213" s="74"/>
      <c r="BX213" s="74"/>
      <c r="BY213" s="74"/>
      <c r="BZ213" s="74"/>
      <c r="CA213" s="130"/>
      <c r="CB213" s="74"/>
      <c r="CC213" s="74"/>
      <c r="CD213" s="74"/>
      <c r="CE213" s="74"/>
      <c r="CF213" s="74"/>
      <c r="CG213" s="74"/>
      <c r="CH213" s="74"/>
      <c r="CI213" s="74"/>
      <c r="CJ213" s="107"/>
      <c r="CK213" s="299"/>
      <c r="CL213" s="296"/>
      <c r="CM213" s="301"/>
    </row>
    <row r="214" spans="2:111" ht="20.100000000000001" customHeight="1" thickBot="1" x14ac:dyDescent="0.35">
      <c r="B214" s="361"/>
      <c r="C214" s="355" t="s">
        <v>111</v>
      </c>
      <c r="D214" s="356">
        <f t="shared" ref="D214:BP214" si="177">+D216</f>
        <v>0</v>
      </c>
      <c r="E214" s="357">
        <f t="shared" si="177"/>
        <v>0</v>
      </c>
      <c r="F214" s="357">
        <f t="shared" si="177"/>
        <v>0</v>
      </c>
      <c r="G214" s="357">
        <f t="shared" si="177"/>
        <v>0</v>
      </c>
      <c r="H214" s="357">
        <f t="shared" si="177"/>
        <v>0</v>
      </c>
      <c r="I214" s="357">
        <f t="shared" si="177"/>
        <v>0</v>
      </c>
      <c r="J214" s="357">
        <f t="shared" si="177"/>
        <v>0</v>
      </c>
      <c r="K214" s="357">
        <f t="shared" si="177"/>
        <v>0</v>
      </c>
      <c r="L214" s="357">
        <f t="shared" si="177"/>
        <v>0</v>
      </c>
      <c r="M214" s="357">
        <f t="shared" si="177"/>
        <v>0</v>
      </c>
      <c r="N214" s="357">
        <f t="shared" si="177"/>
        <v>0</v>
      </c>
      <c r="O214" s="358">
        <f t="shared" si="177"/>
        <v>0</v>
      </c>
      <c r="P214" s="357">
        <f t="shared" si="177"/>
        <v>0</v>
      </c>
      <c r="Q214" s="356">
        <f t="shared" si="177"/>
        <v>0</v>
      </c>
      <c r="R214" s="357">
        <f t="shared" si="177"/>
        <v>0</v>
      </c>
      <c r="S214" s="357">
        <f t="shared" si="177"/>
        <v>0</v>
      </c>
      <c r="T214" s="357">
        <f t="shared" si="177"/>
        <v>0</v>
      </c>
      <c r="U214" s="357">
        <f t="shared" si="177"/>
        <v>0</v>
      </c>
      <c r="V214" s="357">
        <f t="shared" si="177"/>
        <v>0</v>
      </c>
      <c r="W214" s="357">
        <f t="shared" si="177"/>
        <v>0</v>
      </c>
      <c r="X214" s="357">
        <f t="shared" si="177"/>
        <v>0</v>
      </c>
      <c r="Y214" s="357">
        <f t="shared" si="177"/>
        <v>0</v>
      </c>
      <c r="Z214" s="357">
        <f t="shared" si="177"/>
        <v>0</v>
      </c>
      <c r="AA214" s="357">
        <f t="shared" si="177"/>
        <v>0</v>
      </c>
      <c r="AB214" s="358">
        <f t="shared" si="177"/>
        <v>0</v>
      </c>
      <c r="AC214" s="357">
        <f t="shared" si="177"/>
        <v>0</v>
      </c>
      <c r="AD214" s="356">
        <f t="shared" si="177"/>
        <v>0</v>
      </c>
      <c r="AE214" s="357">
        <f t="shared" si="177"/>
        <v>0</v>
      </c>
      <c r="AF214" s="357">
        <f t="shared" si="177"/>
        <v>0</v>
      </c>
      <c r="AG214" s="357">
        <f t="shared" si="177"/>
        <v>0</v>
      </c>
      <c r="AH214" s="357">
        <f t="shared" si="177"/>
        <v>0</v>
      </c>
      <c r="AI214" s="357">
        <f t="shared" si="177"/>
        <v>0</v>
      </c>
      <c r="AJ214" s="357">
        <f t="shared" si="177"/>
        <v>0</v>
      </c>
      <c r="AK214" s="357">
        <f t="shared" si="177"/>
        <v>0</v>
      </c>
      <c r="AL214" s="357">
        <f t="shared" si="177"/>
        <v>0</v>
      </c>
      <c r="AM214" s="357">
        <f t="shared" si="177"/>
        <v>0</v>
      </c>
      <c r="AN214" s="357">
        <f t="shared" si="177"/>
        <v>0</v>
      </c>
      <c r="AO214" s="358">
        <f t="shared" si="177"/>
        <v>0</v>
      </c>
      <c r="AP214" s="357">
        <f t="shared" si="177"/>
        <v>0</v>
      </c>
      <c r="AQ214" s="357">
        <f t="shared" si="177"/>
        <v>0</v>
      </c>
      <c r="AR214" s="357">
        <f t="shared" si="177"/>
        <v>0</v>
      </c>
      <c r="AS214" s="357">
        <f t="shared" si="177"/>
        <v>0</v>
      </c>
      <c r="AT214" s="357">
        <f t="shared" si="177"/>
        <v>0</v>
      </c>
      <c r="AU214" s="357">
        <f t="shared" si="177"/>
        <v>0</v>
      </c>
      <c r="AV214" s="357">
        <f t="shared" si="177"/>
        <v>0</v>
      </c>
      <c r="AW214" s="357">
        <f t="shared" si="177"/>
        <v>0</v>
      </c>
      <c r="AX214" s="357">
        <f t="shared" si="177"/>
        <v>0</v>
      </c>
      <c r="AY214" s="357">
        <f t="shared" si="177"/>
        <v>0</v>
      </c>
      <c r="AZ214" s="357">
        <f t="shared" si="177"/>
        <v>0</v>
      </c>
      <c r="BA214" s="357">
        <f t="shared" si="177"/>
        <v>0</v>
      </c>
      <c r="BB214" s="356">
        <f t="shared" si="177"/>
        <v>0.23830793000000003</v>
      </c>
      <c r="BC214" s="357">
        <f t="shared" si="177"/>
        <v>0.86766840000000001</v>
      </c>
      <c r="BD214" s="357">
        <f t="shared" si="177"/>
        <v>2.0478699600000003</v>
      </c>
      <c r="BE214" s="357">
        <f t="shared" si="177"/>
        <v>3.0550886399999997</v>
      </c>
      <c r="BF214" s="357">
        <f t="shared" si="177"/>
        <v>3.5981488899999996</v>
      </c>
      <c r="BG214" s="357">
        <f t="shared" si="177"/>
        <v>4.1100268600000005</v>
      </c>
      <c r="BH214" s="357">
        <f t="shared" si="177"/>
        <v>8.3021315399999995</v>
      </c>
      <c r="BI214" s="357">
        <f t="shared" si="177"/>
        <v>6.63667958</v>
      </c>
      <c r="BJ214" s="357">
        <f t="shared" si="177"/>
        <v>7.6254183900000001</v>
      </c>
      <c r="BK214" s="357">
        <f t="shared" si="177"/>
        <v>9.0107550400000012</v>
      </c>
      <c r="BL214" s="357">
        <f t="shared" si="177"/>
        <v>10.870871390000001</v>
      </c>
      <c r="BM214" s="358">
        <f t="shared" si="177"/>
        <v>13.580000559999998</v>
      </c>
      <c r="BN214" s="494">
        <f>SUM(BB214:BM214)</f>
        <v>69.942967179999997</v>
      </c>
      <c r="BO214" s="357">
        <f t="shared" si="177"/>
        <v>12.577949929999999</v>
      </c>
      <c r="BP214" s="357">
        <f t="shared" si="177"/>
        <v>14.582328929999999</v>
      </c>
      <c r="BQ214" s="357">
        <f t="shared" ref="BQ214:BY214" si="178">+BQ216</f>
        <v>13.912135390000003</v>
      </c>
      <c r="BR214" s="357">
        <f t="shared" si="178"/>
        <v>16.371159540000001</v>
      </c>
      <c r="BS214" s="357">
        <f t="shared" si="178"/>
        <v>19.907945829999999</v>
      </c>
      <c r="BT214" s="357">
        <f t="shared" si="178"/>
        <v>24.946220629999999</v>
      </c>
      <c r="BU214" s="357">
        <f t="shared" si="178"/>
        <v>27.144495630000005</v>
      </c>
      <c r="BV214" s="357">
        <f t="shared" si="178"/>
        <v>27.160718230000004</v>
      </c>
      <c r="BW214" s="357">
        <f t="shared" si="178"/>
        <v>27.356971520000002</v>
      </c>
      <c r="BX214" s="357">
        <f t="shared" si="178"/>
        <v>33.042042590000001</v>
      </c>
      <c r="BY214" s="357">
        <f t="shared" si="178"/>
        <v>38.332092370000005</v>
      </c>
      <c r="BZ214" s="357">
        <f t="shared" ref="BZ214:CF214" si="179">+BZ216</f>
        <v>48.688201340000006</v>
      </c>
      <c r="CA214" s="356">
        <f t="shared" si="179"/>
        <v>45.272466600000001</v>
      </c>
      <c r="CB214" s="357">
        <f t="shared" si="179"/>
        <v>45.627572929999999</v>
      </c>
      <c r="CC214" s="357">
        <f t="shared" si="179"/>
        <v>57.96909316</v>
      </c>
      <c r="CD214" s="357">
        <f t="shared" si="179"/>
        <v>66.877982869999997</v>
      </c>
      <c r="CE214" s="357">
        <f t="shared" si="179"/>
        <v>59.757440350100005</v>
      </c>
      <c r="CF214" s="358">
        <f t="shared" si="179"/>
        <v>62.813596409999995</v>
      </c>
      <c r="CG214" s="357">
        <f>SUM($BB214:$BG214)</f>
        <v>13.91711068</v>
      </c>
      <c r="CH214" s="357">
        <f>SUM($BO214:$BT214)</f>
        <v>102.29774025</v>
      </c>
      <c r="CI214" s="358">
        <f>SUM($CA214:$CF214)</f>
        <v>338.31815232010001</v>
      </c>
      <c r="CJ214" s="450"/>
      <c r="CK214" s="299"/>
      <c r="CL214" s="296"/>
      <c r="CM214" s="301"/>
    </row>
    <row r="215" spans="2:111" ht="20.100000000000001" customHeight="1" x14ac:dyDescent="0.25">
      <c r="B215" s="49" t="s">
        <v>166</v>
      </c>
      <c r="C215" s="71"/>
      <c r="D215" s="72"/>
      <c r="E215" s="73"/>
      <c r="F215" s="73"/>
      <c r="G215" s="74"/>
      <c r="H215" s="74"/>
      <c r="I215" s="74"/>
      <c r="J215" s="74"/>
      <c r="K215" s="74"/>
      <c r="L215" s="74"/>
      <c r="M215" s="74"/>
      <c r="N215" s="74"/>
      <c r="O215" s="353"/>
      <c r="P215" s="107"/>
      <c r="Q215" s="156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353"/>
      <c r="AC215" s="74"/>
      <c r="AD215" s="156"/>
      <c r="AE215" s="74"/>
      <c r="AF215" s="74"/>
      <c r="AG215" s="74"/>
      <c r="AH215" s="74"/>
      <c r="AI215" s="74"/>
      <c r="AJ215" s="74"/>
      <c r="AK215" s="74"/>
      <c r="AL215" s="74"/>
      <c r="AM215" s="74"/>
      <c r="AN215" s="74"/>
      <c r="AO215" s="353"/>
      <c r="AP215" s="74"/>
      <c r="AQ215" s="74"/>
      <c r="AR215" s="74"/>
      <c r="AS215" s="74"/>
      <c r="AT215" s="74"/>
      <c r="AU215" s="74"/>
      <c r="AV215" s="74"/>
      <c r="AW215" s="74"/>
      <c r="AX215" s="74"/>
      <c r="AY215" s="74"/>
      <c r="AZ215" s="74"/>
      <c r="BA215" s="74"/>
      <c r="BB215" s="156"/>
      <c r="BC215" s="74"/>
      <c r="BD215" s="74"/>
      <c r="BE215" s="74"/>
      <c r="BF215" s="74"/>
      <c r="BG215" s="74"/>
      <c r="BH215" s="74"/>
      <c r="BI215" s="74"/>
      <c r="BJ215" s="74"/>
      <c r="BK215" s="74"/>
      <c r="BL215" s="74"/>
      <c r="BM215" s="353"/>
      <c r="BN215" s="75"/>
      <c r="BO215" s="74"/>
      <c r="BP215" s="74"/>
      <c r="BQ215" s="74"/>
      <c r="BR215" s="74"/>
      <c r="BS215" s="74"/>
      <c r="BT215" s="74"/>
      <c r="BU215" s="74"/>
      <c r="BV215" s="74"/>
      <c r="BW215" s="74"/>
      <c r="BX215" s="74"/>
      <c r="BY215" s="74"/>
      <c r="BZ215" s="74"/>
      <c r="CA215" s="156"/>
      <c r="CB215" s="74"/>
      <c r="CC215" s="74"/>
      <c r="CD215" s="74"/>
      <c r="CE215" s="74"/>
      <c r="CF215" s="353"/>
      <c r="CG215" s="74"/>
      <c r="CH215" s="74"/>
      <c r="CI215" s="353"/>
      <c r="CJ215" s="75"/>
      <c r="CK215" s="299"/>
      <c r="CL215" s="296"/>
      <c r="CM215" s="301"/>
    </row>
    <row r="216" spans="2:111" ht="20.100000000000001" customHeight="1" thickBot="1" x14ac:dyDescent="0.3">
      <c r="B216" s="554" t="s">
        <v>49</v>
      </c>
      <c r="C216" s="555"/>
      <c r="D216" s="53">
        <v>0</v>
      </c>
      <c r="E216" s="26">
        <v>0</v>
      </c>
      <c r="F216" s="26">
        <v>0</v>
      </c>
      <c r="G216" s="26">
        <v>0</v>
      </c>
      <c r="H216" s="26">
        <v>0</v>
      </c>
      <c r="I216" s="26">
        <v>0</v>
      </c>
      <c r="J216" s="26">
        <v>0</v>
      </c>
      <c r="K216" s="26">
        <v>0</v>
      </c>
      <c r="L216" s="26">
        <v>0</v>
      </c>
      <c r="M216" s="26">
        <v>0</v>
      </c>
      <c r="N216" s="26">
        <v>0</v>
      </c>
      <c r="O216" s="77">
        <v>0</v>
      </c>
      <c r="P216" s="83">
        <v>0</v>
      </c>
      <c r="Q216" s="53">
        <v>0</v>
      </c>
      <c r="R216" s="26">
        <v>0</v>
      </c>
      <c r="S216" s="26">
        <v>0</v>
      </c>
      <c r="T216" s="26">
        <v>0</v>
      </c>
      <c r="U216" s="26">
        <v>0</v>
      </c>
      <c r="V216" s="26">
        <v>0</v>
      </c>
      <c r="W216" s="26">
        <v>0</v>
      </c>
      <c r="X216" s="26">
        <v>0</v>
      </c>
      <c r="Y216" s="26">
        <v>0</v>
      </c>
      <c r="Z216" s="26">
        <v>0</v>
      </c>
      <c r="AA216" s="26">
        <v>0</v>
      </c>
      <c r="AB216" s="77">
        <v>0</v>
      </c>
      <c r="AC216" s="83">
        <v>0</v>
      </c>
      <c r="AD216" s="53">
        <v>0</v>
      </c>
      <c r="AE216" s="26">
        <v>0</v>
      </c>
      <c r="AF216" s="26">
        <v>0</v>
      </c>
      <c r="AG216" s="26">
        <v>0</v>
      </c>
      <c r="AH216" s="26">
        <v>0</v>
      </c>
      <c r="AI216" s="26">
        <v>0</v>
      </c>
      <c r="AJ216" s="26">
        <v>0</v>
      </c>
      <c r="AK216" s="26">
        <v>0</v>
      </c>
      <c r="AL216" s="26">
        <v>0</v>
      </c>
      <c r="AM216" s="26">
        <v>0</v>
      </c>
      <c r="AN216" s="26">
        <v>0</v>
      </c>
      <c r="AO216" s="77">
        <v>0</v>
      </c>
      <c r="AP216" s="26">
        <v>0</v>
      </c>
      <c r="AQ216" s="26">
        <v>0</v>
      </c>
      <c r="AR216" s="26">
        <v>0</v>
      </c>
      <c r="AS216" s="26">
        <v>0</v>
      </c>
      <c r="AT216" s="26">
        <v>0</v>
      </c>
      <c r="AU216" s="26">
        <v>0</v>
      </c>
      <c r="AV216" s="26">
        <v>0</v>
      </c>
      <c r="AW216" s="26">
        <v>0</v>
      </c>
      <c r="AX216" s="26">
        <v>0</v>
      </c>
      <c r="AY216" s="26">
        <v>0</v>
      </c>
      <c r="AZ216" s="26">
        <v>0</v>
      </c>
      <c r="BA216" s="26">
        <v>0</v>
      </c>
      <c r="BB216" s="53">
        <v>0.23830793000000003</v>
      </c>
      <c r="BC216" s="26">
        <v>0.86766840000000001</v>
      </c>
      <c r="BD216" s="26">
        <v>2.0478699600000003</v>
      </c>
      <c r="BE216" s="26">
        <v>3.0550886399999997</v>
      </c>
      <c r="BF216" s="26">
        <v>3.5981488899999996</v>
      </c>
      <c r="BG216" s="26">
        <v>4.1100268600000005</v>
      </c>
      <c r="BH216" s="26">
        <v>8.3021315399999995</v>
      </c>
      <c r="BI216" s="26">
        <v>6.63667958</v>
      </c>
      <c r="BJ216" s="26">
        <v>7.6254183900000001</v>
      </c>
      <c r="BK216" s="26">
        <v>9.0107550400000012</v>
      </c>
      <c r="BL216" s="26">
        <v>10.870871390000001</v>
      </c>
      <c r="BM216" s="77">
        <v>13.580000559999998</v>
      </c>
      <c r="BN216" s="505">
        <f>SUM(BB216:BM216)</f>
        <v>69.942967179999997</v>
      </c>
      <c r="BO216" s="26">
        <v>12.577949929999999</v>
      </c>
      <c r="BP216" s="26">
        <v>14.582328929999999</v>
      </c>
      <c r="BQ216" s="26">
        <v>13.912135390000003</v>
      </c>
      <c r="BR216" s="26">
        <v>16.371159540000001</v>
      </c>
      <c r="BS216" s="26">
        <v>19.907945829999999</v>
      </c>
      <c r="BT216" s="26">
        <v>24.946220629999999</v>
      </c>
      <c r="BU216" s="26">
        <v>27.144495630000005</v>
      </c>
      <c r="BV216" s="26">
        <v>27.160718230000004</v>
      </c>
      <c r="BW216" s="26">
        <v>27.356971520000002</v>
      </c>
      <c r="BX216" s="26">
        <v>33.042042590000001</v>
      </c>
      <c r="BY216" s="26">
        <v>38.332092370000005</v>
      </c>
      <c r="BZ216" s="26">
        <f>48688201.34/1000000</f>
        <v>48.688201340000006</v>
      </c>
      <c r="CA216" s="53">
        <f>45272466.6/1000000</f>
        <v>45.272466600000001</v>
      </c>
      <c r="CB216" s="26">
        <f>45627572.93/1000000</f>
        <v>45.627572929999999</v>
      </c>
      <c r="CC216" s="26">
        <f>57969093.16/1000000</f>
        <v>57.96909316</v>
      </c>
      <c r="CD216" s="26">
        <f>66877982.87/1000000</f>
        <v>66.877982869999997</v>
      </c>
      <c r="CE216" s="26">
        <f>59757440.3501/1000000</f>
        <v>59.757440350100005</v>
      </c>
      <c r="CF216" s="77">
        <f>62813596.41/1000000</f>
        <v>62.813596409999995</v>
      </c>
      <c r="CG216" s="413">
        <f>SUM($BB216:$BG216)</f>
        <v>13.91711068</v>
      </c>
      <c r="CH216" s="413">
        <f>SUM($BO216:$BT216)</f>
        <v>102.29774025</v>
      </c>
      <c r="CI216" s="445">
        <f>SUM($CA216:$CF216)</f>
        <v>338.31815232010001</v>
      </c>
      <c r="CJ216" s="397">
        <f t="shared" ref="CJ216" si="180">((CI216/CH216)-1)*100</f>
        <v>230.71908674942603</v>
      </c>
      <c r="CK216" s="299"/>
      <c r="CL216" s="296"/>
      <c r="CM216" s="301"/>
    </row>
    <row r="217" spans="2:111" ht="20.100000000000001" customHeight="1" thickBot="1" x14ac:dyDescent="0.3">
      <c r="B217" s="362"/>
      <c r="C217" s="359" t="s">
        <v>115</v>
      </c>
      <c r="D217" s="356">
        <f t="shared" ref="D217:BP217" si="181">+D218</f>
        <v>0</v>
      </c>
      <c r="E217" s="357">
        <f t="shared" si="181"/>
        <v>0</v>
      </c>
      <c r="F217" s="357">
        <f t="shared" si="181"/>
        <v>0</v>
      </c>
      <c r="G217" s="357">
        <f t="shared" si="181"/>
        <v>0</v>
      </c>
      <c r="H217" s="357">
        <f t="shared" si="181"/>
        <v>0</v>
      </c>
      <c r="I217" s="357">
        <f t="shared" si="181"/>
        <v>0</v>
      </c>
      <c r="J217" s="357">
        <f t="shared" si="181"/>
        <v>0</v>
      </c>
      <c r="K217" s="357">
        <f t="shared" si="181"/>
        <v>0</v>
      </c>
      <c r="L217" s="357">
        <f t="shared" si="181"/>
        <v>0</v>
      </c>
      <c r="M217" s="357">
        <f t="shared" si="181"/>
        <v>0</v>
      </c>
      <c r="N217" s="357">
        <f t="shared" si="181"/>
        <v>0</v>
      </c>
      <c r="O217" s="358">
        <f t="shared" si="181"/>
        <v>0</v>
      </c>
      <c r="P217" s="357">
        <f t="shared" si="181"/>
        <v>0</v>
      </c>
      <c r="Q217" s="356">
        <f t="shared" si="181"/>
        <v>0</v>
      </c>
      <c r="R217" s="357">
        <f t="shared" si="181"/>
        <v>0</v>
      </c>
      <c r="S217" s="357">
        <f t="shared" si="181"/>
        <v>0</v>
      </c>
      <c r="T217" s="357">
        <f t="shared" si="181"/>
        <v>0</v>
      </c>
      <c r="U217" s="357">
        <f t="shared" si="181"/>
        <v>0</v>
      </c>
      <c r="V217" s="357">
        <f t="shared" si="181"/>
        <v>0</v>
      </c>
      <c r="W217" s="357">
        <f t="shared" si="181"/>
        <v>0</v>
      </c>
      <c r="X217" s="357">
        <f t="shared" si="181"/>
        <v>0</v>
      </c>
      <c r="Y217" s="357">
        <f t="shared" si="181"/>
        <v>0</v>
      </c>
      <c r="Z217" s="357">
        <f t="shared" si="181"/>
        <v>0</v>
      </c>
      <c r="AA217" s="357">
        <f t="shared" si="181"/>
        <v>0</v>
      </c>
      <c r="AB217" s="358">
        <f t="shared" si="181"/>
        <v>0</v>
      </c>
      <c r="AC217" s="357">
        <f t="shared" si="181"/>
        <v>0</v>
      </c>
      <c r="AD217" s="356">
        <f t="shared" si="181"/>
        <v>0</v>
      </c>
      <c r="AE217" s="357">
        <f t="shared" si="181"/>
        <v>0</v>
      </c>
      <c r="AF217" s="357">
        <f t="shared" si="181"/>
        <v>0</v>
      </c>
      <c r="AG217" s="357">
        <f t="shared" si="181"/>
        <v>0</v>
      </c>
      <c r="AH217" s="357">
        <f t="shared" si="181"/>
        <v>0</v>
      </c>
      <c r="AI217" s="357">
        <f t="shared" si="181"/>
        <v>0</v>
      </c>
      <c r="AJ217" s="357">
        <f t="shared" si="181"/>
        <v>0</v>
      </c>
      <c r="AK217" s="357">
        <f t="shared" si="181"/>
        <v>0</v>
      </c>
      <c r="AL217" s="357">
        <f t="shared" si="181"/>
        <v>0</v>
      </c>
      <c r="AM217" s="357">
        <f t="shared" si="181"/>
        <v>0</v>
      </c>
      <c r="AN217" s="357">
        <f t="shared" si="181"/>
        <v>0</v>
      </c>
      <c r="AO217" s="358">
        <f t="shared" si="181"/>
        <v>0</v>
      </c>
      <c r="AP217" s="357">
        <f t="shared" si="181"/>
        <v>0</v>
      </c>
      <c r="AQ217" s="357">
        <f t="shared" si="181"/>
        <v>0</v>
      </c>
      <c r="AR217" s="357">
        <f t="shared" si="181"/>
        <v>0</v>
      </c>
      <c r="AS217" s="357">
        <f t="shared" si="181"/>
        <v>0</v>
      </c>
      <c r="AT217" s="357">
        <f t="shared" si="181"/>
        <v>0</v>
      </c>
      <c r="AU217" s="357">
        <f t="shared" si="181"/>
        <v>0</v>
      </c>
      <c r="AV217" s="357">
        <f t="shared" si="181"/>
        <v>0</v>
      </c>
      <c r="AW217" s="357">
        <f t="shared" si="181"/>
        <v>0</v>
      </c>
      <c r="AX217" s="357">
        <f t="shared" si="181"/>
        <v>0</v>
      </c>
      <c r="AY217" s="357">
        <f t="shared" si="181"/>
        <v>0</v>
      </c>
      <c r="AZ217" s="357">
        <f t="shared" si="181"/>
        <v>0</v>
      </c>
      <c r="BA217" s="357">
        <f t="shared" si="181"/>
        <v>0</v>
      </c>
      <c r="BB217" s="356">
        <f t="shared" si="181"/>
        <v>1851</v>
      </c>
      <c r="BC217" s="357">
        <f t="shared" si="181"/>
        <v>5548</v>
      </c>
      <c r="BD217" s="357">
        <f t="shared" si="181"/>
        <v>28249</v>
      </c>
      <c r="BE217" s="357">
        <f t="shared" si="181"/>
        <v>55551</v>
      </c>
      <c r="BF217" s="357">
        <f t="shared" si="181"/>
        <v>23036</v>
      </c>
      <c r="BG217" s="357">
        <f t="shared" si="181"/>
        <v>22484</v>
      </c>
      <c r="BH217" s="357">
        <f t="shared" si="181"/>
        <v>91398</v>
      </c>
      <c r="BI217" s="357">
        <f t="shared" si="181"/>
        <v>39372</v>
      </c>
      <c r="BJ217" s="357">
        <f t="shared" si="181"/>
        <v>64237</v>
      </c>
      <c r="BK217" s="357">
        <f t="shared" si="181"/>
        <v>65057</v>
      </c>
      <c r="BL217" s="357">
        <f t="shared" si="181"/>
        <v>80705</v>
      </c>
      <c r="BM217" s="358">
        <f t="shared" si="181"/>
        <v>87811</v>
      </c>
      <c r="BN217" s="494">
        <f>SUM(BB217:BM217)</f>
        <v>565299</v>
      </c>
      <c r="BO217" s="357">
        <f t="shared" si="181"/>
        <v>120208</v>
      </c>
      <c r="BP217" s="357">
        <f t="shared" si="181"/>
        <v>92212</v>
      </c>
      <c r="BQ217" s="357">
        <f t="shared" ref="BQ217:BY217" si="182">+BQ218</f>
        <v>107141</v>
      </c>
      <c r="BR217" s="357">
        <f t="shared" si="182"/>
        <v>139837</v>
      </c>
      <c r="BS217" s="357">
        <f t="shared" si="182"/>
        <v>171790</v>
      </c>
      <c r="BT217" s="357">
        <f t="shared" si="182"/>
        <v>197190</v>
      </c>
      <c r="BU217" s="357">
        <f t="shared" si="182"/>
        <v>179401</v>
      </c>
      <c r="BV217" s="357">
        <f t="shared" si="182"/>
        <v>144190</v>
      </c>
      <c r="BW217" s="357">
        <f t="shared" si="182"/>
        <v>175828</v>
      </c>
      <c r="BX217" s="357">
        <f t="shared" si="182"/>
        <v>224749</v>
      </c>
      <c r="BY217" s="357">
        <f t="shared" si="182"/>
        <v>264639</v>
      </c>
      <c r="BZ217" s="357">
        <f t="shared" ref="BZ217:CF217" si="183">+BZ218</f>
        <v>295169</v>
      </c>
      <c r="CA217" s="356">
        <f t="shared" si="183"/>
        <v>349664</v>
      </c>
      <c r="CB217" s="357">
        <f t="shared" si="183"/>
        <v>307599</v>
      </c>
      <c r="CC217" s="357">
        <f t="shared" si="183"/>
        <v>821745</v>
      </c>
      <c r="CD217" s="357">
        <f t="shared" si="183"/>
        <v>1900502</v>
      </c>
      <c r="CE217" s="357">
        <f t="shared" si="183"/>
        <v>1789248</v>
      </c>
      <c r="CF217" s="358">
        <f t="shared" si="183"/>
        <v>1741151</v>
      </c>
      <c r="CG217" s="357">
        <f>SUM($BB217:$BG217)</f>
        <v>136719</v>
      </c>
      <c r="CH217" s="357">
        <f>SUM($BO217:$BT217)</f>
        <v>828378</v>
      </c>
      <c r="CI217" s="358">
        <f>SUM($CA217:$CF217)</f>
        <v>6909909</v>
      </c>
      <c r="CJ217" s="155"/>
      <c r="CK217" s="299"/>
      <c r="CL217" s="296"/>
      <c r="CM217" s="301"/>
    </row>
    <row r="218" spans="2:111" ht="20.100000000000001" customHeight="1" thickBot="1" x14ac:dyDescent="0.3">
      <c r="B218" s="597" t="s">
        <v>41</v>
      </c>
      <c r="C218" s="598"/>
      <c r="D218" s="173">
        <v>0</v>
      </c>
      <c r="E218" s="34">
        <v>0</v>
      </c>
      <c r="F218" s="34">
        <v>0</v>
      </c>
      <c r="G218" s="34">
        <v>0</v>
      </c>
      <c r="H218" s="34">
        <v>0</v>
      </c>
      <c r="I218" s="34">
        <v>0</v>
      </c>
      <c r="J218" s="34">
        <v>0</v>
      </c>
      <c r="K218" s="34">
        <v>0</v>
      </c>
      <c r="L218" s="34">
        <v>0</v>
      </c>
      <c r="M218" s="34">
        <v>0</v>
      </c>
      <c r="N218" s="34">
        <v>0</v>
      </c>
      <c r="O218" s="174">
        <v>0</v>
      </c>
      <c r="P218" s="411">
        <v>0</v>
      </c>
      <c r="Q218" s="173">
        <v>0</v>
      </c>
      <c r="R218" s="34">
        <v>0</v>
      </c>
      <c r="S218" s="34">
        <v>0</v>
      </c>
      <c r="T218" s="34">
        <v>0</v>
      </c>
      <c r="U218" s="34">
        <v>0</v>
      </c>
      <c r="V218" s="34">
        <v>0</v>
      </c>
      <c r="W218" s="34">
        <v>0</v>
      </c>
      <c r="X218" s="34">
        <v>0</v>
      </c>
      <c r="Y218" s="34">
        <v>0</v>
      </c>
      <c r="Z218" s="34">
        <v>0</v>
      </c>
      <c r="AA218" s="34">
        <v>0</v>
      </c>
      <c r="AB218" s="174">
        <v>0</v>
      </c>
      <c r="AC218" s="411">
        <v>0</v>
      </c>
      <c r="AD218" s="173">
        <v>0</v>
      </c>
      <c r="AE218" s="34">
        <v>0</v>
      </c>
      <c r="AF218" s="34">
        <v>0</v>
      </c>
      <c r="AG218" s="34">
        <v>0</v>
      </c>
      <c r="AH218" s="34">
        <v>0</v>
      </c>
      <c r="AI218" s="34">
        <v>0</v>
      </c>
      <c r="AJ218" s="34">
        <v>0</v>
      </c>
      <c r="AK218" s="34">
        <v>0</v>
      </c>
      <c r="AL218" s="34">
        <v>0</v>
      </c>
      <c r="AM218" s="34">
        <v>0</v>
      </c>
      <c r="AN218" s="34">
        <v>0</v>
      </c>
      <c r="AO218" s="174">
        <v>0</v>
      </c>
      <c r="AP218" s="34">
        <v>0</v>
      </c>
      <c r="AQ218" s="34">
        <v>0</v>
      </c>
      <c r="AR218" s="34">
        <v>0</v>
      </c>
      <c r="AS218" s="34">
        <v>0</v>
      </c>
      <c r="AT218" s="34">
        <v>0</v>
      </c>
      <c r="AU218" s="34">
        <v>0</v>
      </c>
      <c r="AV218" s="34">
        <v>0</v>
      </c>
      <c r="AW218" s="34">
        <v>0</v>
      </c>
      <c r="AX218" s="34">
        <v>0</v>
      </c>
      <c r="AY218" s="34">
        <v>0</v>
      </c>
      <c r="AZ218" s="34">
        <v>0</v>
      </c>
      <c r="BA218" s="34">
        <v>0</v>
      </c>
      <c r="BB218" s="173">
        <v>1851</v>
      </c>
      <c r="BC218" s="34">
        <v>5548</v>
      </c>
      <c r="BD218" s="34">
        <v>28249</v>
      </c>
      <c r="BE218" s="34">
        <v>55551</v>
      </c>
      <c r="BF218" s="34">
        <v>23036</v>
      </c>
      <c r="BG218" s="34">
        <v>22484</v>
      </c>
      <c r="BH218" s="34">
        <v>91398</v>
      </c>
      <c r="BI218" s="34">
        <v>39372</v>
      </c>
      <c r="BJ218" s="34">
        <v>64237</v>
      </c>
      <c r="BK218" s="34">
        <v>65057</v>
      </c>
      <c r="BL218" s="34">
        <v>80705</v>
      </c>
      <c r="BM218" s="174">
        <v>87811</v>
      </c>
      <c r="BN218" s="499">
        <f>SUM(BB218:BM218)</f>
        <v>565299</v>
      </c>
      <c r="BO218" s="34">
        <v>120208</v>
      </c>
      <c r="BP218" s="34">
        <v>92212</v>
      </c>
      <c r="BQ218" s="34">
        <v>107141</v>
      </c>
      <c r="BR218" s="34">
        <v>139837</v>
      </c>
      <c r="BS218" s="34">
        <v>171790</v>
      </c>
      <c r="BT218" s="34">
        <v>197190</v>
      </c>
      <c r="BU218" s="34">
        <v>179401</v>
      </c>
      <c r="BV218" s="34">
        <v>144190</v>
      </c>
      <c r="BW218" s="34">
        <v>175828</v>
      </c>
      <c r="BX218" s="34">
        <v>224749</v>
      </c>
      <c r="BY218" s="34">
        <v>264639</v>
      </c>
      <c r="BZ218" s="34">
        <v>295169</v>
      </c>
      <c r="CA218" s="173">
        <v>349664</v>
      </c>
      <c r="CB218" s="34">
        <v>307599</v>
      </c>
      <c r="CC218" s="34">
        <v>821745</v>
      </c>
      <c r="CD218" s="34">
        <v>1900502</v>
      </c>
      <c r="CE218" s="34">
        <v>1789248</v>
      </c>
      <c r="CF218" s="174">
        <v>1741151</v>
      </c>
      <c r="CG218" s="411">
        <f>SUM($BB218:$BG218)</f>
        <v>136719</v>
      </c>
      <c r="CH218" s="411">
        <f>SUM($BO218:$BT218)</f>
        <v>828378</v>
      </c>
      <c r="CI218" s="412">
        <f>SUM($CA218:$CF218)</f>
        <v>6909909</v>
      </c>
      <c r="CJ218" s="407">
        <f t="shared" ref="CJ218" si="184">((CI218/CH218)-1)*100</f>
        <v>734.14926519052892</v>
      </c>
      <c r="CK218" s="299"/>
      <c r="CL218" s="296"/>
      <c r="CM218" s="301"/>
    </row>
    <row r="219" spans="2:111" ht="20.100000000000001" customHeight="1" thickBot="1" x14ac:dyDescent="0.3">
      <c r="B219" s="181" t="s">
        <v>161</v>
      </c>
      <c r="C219" s="182"/>
      <c r="D219" s="182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  <c r="AI219" s="74"/>
      <c r="AJ219" s="74"/>
      <c r="AK219" s="74"/>
      <c r="AL219" s="74"/>
      <c r="AM219" s="74"/>
      <c r="AN219" s="74"/>
      <c r="AO219" s="74"/>
      <c r="AP219" s="74"/>
      <c r="AQ219" s="74"/>
      <c r="AR219" s="74"/>
      <c r="AS219" s="450"/>
      <c r="AT219" s="450"/>
      <c r="AU219" s="450"/>
      <c r="AV219" s="450"/>
      <c r="AW219" s="450"/>
      <c r="AX219" s="450"/>
      <c r="AY219" s="450"/>
      <c r="AZ219" s="450"/>
      <c r="BA219" s="450"/>
      <c r="BB219" s="450"/>
      <c r="BC219" s="450"/>
      <c r="BD219" s="450"/>
      <c r="BE219" s="74"/>
      <c r="BF219" s="74"/>
      <c r="BG219" s="74"/>
      <c r="BH219" s="74"/>
      <c r="BI219" s="74"/>
      <c r="BJ219" s="74"/>
      <c r="BK219" s="74"/>
      <c r="BL219" s="74"/>
      <c r="BM219" s="74"/>
      <c r="BN219" s="74"/>
      <c r="BO219" s="74"/>
      <c r="BP219" s="74"/>
      <c r="BQ219" s="450"/>
      <c r="BR219" s="74"/>
      <c r="BS219" s="74"/>
      <c r="BT219" s="74"/>
      <c r="BU219" s="74"/>
      <c r="BV219" s="74"/>
      <c r="BW219" s="74"/>
      <c r="BX219" s="74"/>
      <c r="BY219" s="74"/>
      <c r="BZ219" s="74"/>
      <c r="CA219" s="74"/>
      <c r="CB219" s="130"/>
      <c r="CC219" s="74"/>
      <c r="CD219" s="74"/>
      <c r="CE219" s="74"/>
      <c r="CF219" s="74"/>
      <c r="CG219" s="74"/>
      <c r="CH219" s="84"/>
      <c r="CI219" s="84"/>
      <c r="CJ219" s="84"/>
      <c r="CL219" s="296"/>
      <c r="CM219" s="301"/>
    </row>
    <row r="220" spans="2:111" ht="17.25" customHeight="1" x14ac:dyDescent="0.25">
      <c r="B220" s="147"/>
      <c r="C220" s="183"/>
      <c r="D220" s="577"/>
      <c r="E220" s="578"/>
      <c r="F220" s="578"/>
      <c r="G220" s="578"/>
      <c r="H220" s="578"/>
      <c r="I220" s="578"/>
      <c r="J220" s="578"/>
      <c r="K220" s="578"/>
      <c r="L220" s="578"/>
      <c r="M220" s="578"/>
      <c r="N220" s="578"/>
      <c r="O220" s="578"/>
      <c r="P220" s="572" t="s">
        <v>76</v>
      </c>
      <c r="Q220" s="574"/>
      <c r="R220" s="575"/>
      <c r="S220" s="575"/>
      <c r="T220" s="575"/>
      <c r="U220" s="575"/>
      <c r="V220" s="575"/>
      <c r="W220" s="575"/>
      <c r="X220" s="575"/>
      <c r="Y220" s="575"/>
      <c r="Z220" s="575"/>
      <c r="AA220" s="575"/>
      <c r="AB220" s="576"/>
      <c r="AC220" s="572" t="s">
        <v>75</v>
      </c>
      <c r="AD220" s="291"/>
      <c r="AE220" s="291"/>
      <c r="AF220" s="291"/>
      <c r="AG220" s="291"/>
      <c r="AH220" s="291"/>
      <c r="AI220" s="291"/>
      <c r="AJ220" s="291"/>
      <c r="AK220" s="291"/>
      <c r="AL220" s="291"/>
      <c r="AM220" s="291"/>
      <c r="AN220" s="291"/>
      <c r="AO220" s="291"/>
      <c r="AP220" s="290"/>
      <c r="AQ220" s="291"/>
      <c r="AR220" s="291"/>
      <c r="AS220" s="291"/>
      <c r="AT220" s="291"/>
      <c r="AU220" s="291"/>
      <c r="AV220" s="291"/>
      <c r="AW220" s="291"/>
      <c r="AX220" s="291"/>
      <c r="AY220" s="291"/>
      <c r="AZ220" s="291"/>
      <c r="BA220" s="462"/>
      <c r="BB220" s="291"/>
      <c r="BC220" s="291"/>
      <c r="BD220" s="291"/>
      <c r="BE220" s="291"/>
      <c r="BF220" s="291"/>
      <c r="BG220" s="291"/>
      <c r="BH220" s="291"/>
      <c r="BI220" s="291"/>
      <c r="BJ220" s="291"/>
      <c r="BK220" s="291"/>
      <c r="BL220" s="291"/>
      <c r="BM220" s="291"/>
      <c r="BN220" s="590" t="s">
        <v>173</v>
      </c>
      <c r="BO220" s="290"/>
      <c r="BP220" s="291"/>
      <c r="BQ220" s="291"/>
      <c r="BR220" s="291"/>
      <c r="BS220" s="291"/>
      <c r="BT220" s="291"/>
      <c r="BU220" s="291"/>
      <c r="BV220" s="291"/>
      <c r="BW220" s="426"/>
      <c r="BX220" s="426"/>
      <c r="BY220" s="426"/>
      <c r="BZ220" s="415"/>
      <c r="CA220" s="426"/>
      <c r="CB220" s="426"/>
      <c r="CC220" s="426"/>
      <c r="CD220" s="426"/>
      <c r="CE220" s="426"/>
      <c r="CF220" s="415"/>
      <c r="CG220" s="83"/>
      <c r="CH220" s="84"/>
      <c r="CI220" s="84"/>
      <c r="CJ220" s="84"/>
      <c r="CL220" s="301"/>
      <c r="CM220" s="301"/>
    </row>
    <row r="221" spans="2:111" s="41" customFormat="1" ht="20.100000000000001" customHeight="1" thickBot="1" x14ac:dyDescent="0.3">
      <c r="B221" s="595" t="s">
        <v>47</v>
      </c>
      <c r="C221" s="596"/>
      <c r="D221" s="148" t="s">
        <v>2</v>
      </c>
      <c r="E221" s="149" t="s">
        <v>3</v>
      </c>
      <c r="F221" s="149" t="s">
        <v>4</v>
      </c>
      <c r="G221" s="149" t="s">
        <v>5</v>
      </c>
      <c r="H221" s="149" t="s">
        <v>6</v>
      </c>
      <c r="I221" s="149" t="s">
        <v>7</v>
      </c>
      <c r="J221" s="149" t="s">
        <v>43</v>
      </c>
      <c r="K221" s="149" t="s">
        <v>44</v>
      </c>
      <c r="L221" s="149" t="s">
        <v>45</v>
      </c>
      <c r="M221" s="149" t="s">
        <v>65</v>
      </c>
      <c r="N221" s="149" t="s">
        <v>66</v>
      </c>
      <c r="O221" s="149" t="s">
        <v>67</v>
      </c>
      <c r="P221" s="573"/>
      <c r="Q221" s="292" t="s">
        <v>2</v>
      </c>
      <c r="R221" s="293" t="s">
        <v>3</v>
      </c>
      <c r="S221" s="293" t="s">
        <v>4</v>
      </c>
      <c r="T221" s="293" t="s">
        <v>5</v>
      </c>
      <c r="U221" s="293" t="s">
        <v>6</v>
      </c>
      <c r="V221" s="293" t="s">
        <v>7</v>
      </c>
      <c r="W221" s="293" t="s">
        <v>43</v>
      </c>
      <c r="X221" s="293" t="s">
        <v>44</v>
      </c>
      <c r="Y221" s="293" t="s">
        <v>45</v>
      </c>
      <c r="Z221" s="293" t="s">
        <v>65</v>
      </c>
      <c r="AA221" s="293" t="s">
        <v>66</v>
      </c>
      <c r="AB221" s="463" t="s">
        <v>67</v>
      </c>
      <c r="AC221" s="573"/>
      <c r="AD221" s="293" t="s">
        <v>2</v>
      </c>
      <c r="AE221" s="293" t="s">
        <v>3</v>
      </c>
      <c r="AF221" s="293" t="s">
        <v>4</v>
      </c>
      <c r="AG221" s="293" t="s">
        <v>5</v>
      </c>
      <c r="AH221" s="293" t="s">
        <v>6</v>
      </c>
      <c r="AI221" s="293" t="s">
        <v>7</v>
      </c>
      <c r="AJ221" s="293" t="s">
        <v>43</v>
      </c>
      <c r="AK221" s="293" t="s">
        <v>44</v>
      </c>
      <c r="AL221" s="293" t="s">
        <v>45</v>
      </c>
      <c r="AM221" s="293" t="s">
        <v>65</v>
      </c>
      <c r="AN221" s="293" t="s">
        <v>66</v>
      </c>
      <c r="AO221" s="293" t="s">
        <v>67</v>
      </c>
      <c r="AP221" s="292" t="s">
        <v>2</v>
      </c>
      <c r="AQ221" s="293" t="s">
        <v>3</v>
      </c>
      <c r="AR221" s="293" t="s">
        <v>4</v>
      </c>
      <c r="AS221" s="293" t="s">
        <v>5</v>
      </c>
      <c r="AT221" s="293" t="s">
        <v>6</v>
      </c>
      <c r="AU221" s="293" t="s">
        <v>7</v>
      </c>
      <c r="AV221" s="293" t="s">
        <v>43</v>
      </c>
      <c r="AW221" s="293" t="s">
        <v>44</v>
      </c>
      <c r="AX221" s="293" t="s">
        <v>45</v>
      </c>
      <c r="AY221" s="293" t="s">
        <v>65</v>
      </c>
      <c r="AZ221" s="293" t="s">
        <v>66</v>
      </c>
      <c r="BA221" s="463" t="s">
        <v>67</v>
      </c>
      <c r="BB221" s="293" t="s">
        <v>2</v>
      </c>
      <c r="BC221" s="293" t="s">
        <v>3</v>
      </c>
      <c r="BD221" s="293" t="s">
        <v>4</v>
      </c>
      <c r="BE221" s="293" t="s">
        <v>5</v>
      </c>
      <c r="BF221" s="293" t="s">
        <v>6</v>
      </c>
      <c r="BG221" s="293" t="s">
        <v>7</v>
      </c>
      <c r="BH221" s="293" t="s">
        <v>43</v>
      </c>
      <c r="BI221" s="293" t="s">
        <v>44</v>
      </c>
      <c r="BJ221" s="293" t="s">
        <v>45</v>
      </c>
      <c r="BK221" s="293" t="s">
        <v>65</v>
      </c>
      <c r="BL221" s="293" t="s">
        <v>66</v>
      </c>
      <c r="BM221" s="293" t="s">
        <v>67</v>
      </c>
      <c r="BN221" s="591"/>
      <c r="BO221" s="292" t="s">
        <v>2</v>
      </c>
      <c r="BP221" s="293" t="s">
        <v>3</v>
      </c>
      <c r="BQ221" s="293" t="s">
        <v>4</v>
      </c>
      <c r="BR221" s="293" t="s">
        <v>5</v>
      </c>
      <c r="BS221" s="293" t="s">
        <v>6</v>
      </c>
      <c r="BT221" s="293" t="s">
        <v>7</v>
      </c>
      <c r="BU221" s="293" t="s">
        <v>43</v>
      </c>
      <c r="BV221" s="293" t="s">
        <v>44</v>
      </c>
      <c r="BW221" s="427" t="s">
        <v>45</v>
      </c>
      <c r="BX221" s="427" t="s">
        <v>65</v>
      </c>
      <c r="BY221" s="427" t="s">
        <v>66</v>
      </c>
      <c r="BZ221" s="416" t="s">
        <v>67</v>
      </c>
      <c r="CA221" s="427" t="s">
        <v>2</v>
      </c>
      <c r="CB221" s="427" t="s">
        <v>3</v>
      </c>
      <c r="CC221" s="427" t="s">
        <v>4</v>
      </c>
      <c r="CD221" s="427" t="s">
        <v>5</v>
      </c>
      <c r="CE221" s="427" t="s">
        <v>6</v>
      </c>
      <c r="CF221" s="416" t="s">
        <v>7</v>
      </c>
      <c r="CG221" s="83"/>
      <c r="CH221" s="162"/>
      <c r="CI221" s="162"/>
      <c r="CJ221" s="162"/>
      <c r="CK221" s="264"/>
      <c r="CL221" s="264"/>
      <c r="CM221" s="301"/>
      <c r="CN221" s="264"/>
      <c r="CO221" s="264"/>
      <c r="CP221" s="233"/>
      <c r="CQ221" s="246"/>
      <c r="CR221" s="246"/>
      <c r="CS221" s="233"/>
      <c r="CT221" s="233"/>
      <c r="CU221" s="233"/>
      <c r="CV221" s="233"/>
      <c r="CW221" s="233"/>
      <c r="CX221" s="233"/>
      <c r="CY221" s="233"/>
      <c r="CZ221" s="233"/>
      <c r="DA221" s="233"/>
      <c r="DB221" s="233"/>
      <c r="DC221" s="233"/>
      <c r="DD221" s="233"/>
      <c r="DE221" s="233"/>
      <c r="DF221" s="233"/>
      <c r="DG221" s="233"/>
    </row>
    <row r="222" spans="2:111" s="44" customFormat="1" ht="20.100000000000001" customHeight="1" x14ac:dyDescent="0.25">
      <c r="B222" s="49" t="s">
        <v>52</v>
      </c>
      <c r="C222" s="71"/>
      <c r="D222" s="451"/>
      <c r="E222" s="452"/>
      <c r="F222" s="452"/>
      <c r="G222" s="452"/>
      <c r="H222" s="452"/>
      <c r="I222" s="452"/>
      <c r="J222" s="452"/>
      <c r="K222" s="452"/>
      <c r="L222" s="452"/>
      <c r="M222" s="452"/>
      <c r="N222" s="452"/>
      <c r="O222" s="452"/>
      <c r="P222" s="131"/>
      <c r="Q222" s="70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464"/>
      <c r="AC222" s="1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70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  <c r="BA222" s="464"/>
      <c r="BB222" s="31"/>
      <c r="BC222" s="31"/>
      <c r="BD222" s="31"/>
      <c r="BE222" s="31"/>
      <c r="BF222" s="31"/>
      <c r="BG222" s="31"/>
      <c r="BH222" s="31"/>
      <c r="BI222" s="31"/>
      <c r="BJ222" s="31"/>
      <c r="BK222" s="31"/>
      <c r="BL222" s="31"/>
      <c r="BM222" s="31"/>
      <c r="BN222" s="510"/>
      <c r="BO222" s="70"/>
      <c r="BP222" s="31"/>
      <c r="BQ222" s="31"/>
      <c r="BR222" s="31"/>
      <c r="BS222" s="31"/>
      <c r="BT222" s="31"/>
      <c r="BU222" s="31"/>
      <c r="BV222" s="31"/>
      <c r="BW222" s="116"/>
      <c r="BX222" s="116"/>
      <c r="BY222" s="116"/>
      <c r="BZ222" s="275"/>
      <c r="CA222" s="116"/>
      <c r="CB222" s="116"/>
      <c r="CC222" s="116"/>
      <c r="CD222" s="116"/>
      <c r="CE222" s="116"/>
      <c r="CF222" s="275"/>
      <c r="CG222" s="83"/>
      <c r="CH222" s="163"/>
      <c r="CI222" s="163"/>
      <c r="CJ222" s="163"/>
      <c r="CK222" s="265"/>
      <c r="CL222" s="265"/>
      <c r="CM222" s="301"/>
      <c r="CN222" s="265"/>
      <c r="CO222" s="265"/>
      <c r="CP222" s="234"/>
      <c r="CQ222" s="247"/>
      <c r="CR222" s="247"/>
      <c r="CS222" s="234"/>
      <c r="CT222" s="234"/>
      <c r="CU222" s="234"/>
      <c r="CV222" s="234"/>
      <c r="CW222" s="234"/>
      <c r="CX222" s="234"/>
      <c r="CY222" s="234"/>
      <c r="CZ222" s="234"/>
      <c r="DA222" s="234"/>
      <c r="DB222" s="234"/>
      <c r="DC222" s="234"/>
      <c r="DD222" s="234"/>
      <c r="DE222" s="234"/>
      <c r="DF222" s="234"/>
      <c r="DG222" s="234"/>
    </row>
    <row r="223" spans="2:111" ht="20.100000000000001" customHeight="1" thickBot="1" x14ac:dyDescent="0.25">
      <c r="B223" s="554" t="s">
        <v>62</v>
      </c>
      <c r="C223" s="555"/>
      <c r="D223" s="272">
        <f t="shared" ref="D223:BP223" si="185">+(D177+D198+D205+D214)/(D187+D202+D210+D217)*1000000</f>
        <v>42099.765450679435</v>
      </c>
      <c r="E223" s="273">
        <f t="shared" si="185"/>
        <v>42222.656682241606</v>
      </c>
      <c r="F223" s="273">
        <f t="shared" si="185"/>
        <v>37408.563243224322</v>
      </c>
      <c r="G223" s="273">
        <f t="shared" si="185"/>
        <v>42842.677895554712</v>
      </c>
      <c r="H223" s="273">
        <f t="shared" si="185"/>
        <v>39587.026600195917</v>
      </c>
      <c r="I223" s="273">
        <f t="shared" si="185"/>
        <v>37650.885543859644</v>
      </c>
      <c r="J223" s="273">
        <f t="shared" si="185"/>
        <v>40698.923447204972</v>
      </c>
      <c r="K223" s="273">
        <f t="shared" si="185"/>
        <v>39874.646616752572</v>
      </c>
      <c r="L223" s="273">
        <f t="shared" si="185"/>
        <v>44589.353258131974</v>
      </c>
      <c r="M223" s="273">
        <f t="shared" si="185"/>
        <v>44297.872126871865</v>
      </c>
      <c r="N223" s="273">
        <f t="shared" si="185"/>
        <v>43817.799011070289</v>
      </c>
      <c r="O223" s="273">
        <f t="shared" si="185"/>
        <v>47638.603916394706</v>
      </c>
      <c r="P223" s="453">
        <f t="shared" si="185"/>
        <v>42009.12304005184</v>
      </c>
      <c r="Q223" s="272">
        <f t="shared" si="185"/>
        <v>46712.045855392666</v>
      </c>
      <c r="R223" s="273">
        <f t="shared" si="185"/>
        <v>46367.793679046568</v>
      </c>
      <c r="S223" s="273">
        <f t="shared" si="185"/>
        <v>42720.715769099967</v>
      </c>
      <c r="T223" s="273">
        <f t="shared" si="185"/>
        <v>44761.394614180608</v>
      </c>
      <c r="U223" s="273">
        <f t="shared" si="185"/>
        <v>43009.910070375743</v>
      </c>
      <c r="V223" s="273">
        <f t="shared" si="185"/>
        <v>44028.71550235957</v>
      </c>
      <c r="W223" s="273">
        <f t="shared" si="185"/>
        <v>47370.003175518781</v>
      </c>
      <c r="X223" s="273">
        <f t="shared" si="185"/>
        <v>47897.000311457101</v>
      </c>
      <c r="Y223" s="273">
        <f t="shared" si="185"/>
        <v>46287.539341130854</v>
      </c>
      <c r="Z223" s="273">
        <f t="shared" si="185"/>
        <v>49392.491988943751</v>
      </c>
      <c r="AA223" s="273">
        <f t="shared" si="185"/>
        <v>46334.831838467573</v>
      </c>
      <c r="AB223" s="274">
        <f t="shared" si="185"/>
        <v>52387.611335402275</v>
      </c>
      <c r="AC223" s="453">
        <f t="shared" si="185"/>
        <v>46571.008437684475</v>
      </c>
      <c r="AD223" s="273">
        <f t="shared" si="185"/>
        <v>52388.783071852144</v>
      </c>
      <c r="AE223" s="273">
        <f t="shared" si="185"/>
        <v>53783.510942493122</v>
      </c>
      <c r="AF223" s="273">
        <f t="shared" si="185"/>
        <v>52146.31908451175</v>
      </c>
      <c r="AG223" s="273">
        <f t="shared" si="185"/>
        <v>58993.435549307105</v>
      </c>
      <c r="AH223" s="273">
        <f t="shared" si="185"/>
        <v>53194.822906355163</v>
      </c>
      <c r="AI223" s="273">
        <f t="shared" si="185"/>
        <v>51693.368872160878</v>
      </c>
      <c r="AJ223" s="273">
        <f t="shared" si="185"/>
        <v>67160.318050511007</v>
      </c>
      <c r="AK223" s="273">
        <f t="shared" si="185"/>
        <v>54522.885163350031</v>
      </c>
      <c r="AL223" s="273">
        <f t="shared" si="185"/>
        <v>59617.548249461535</v>
      </c>
      <c r="AM223" s="273">
        <f t="shared" si="185"/>
        <v>55461.500211779348</v>
      </c>
      <c r="AN223" s="273">
        <f t="shared" si="185"/>
        <v>55342.642267625466</v>
      </c>
      <c r="AO223" s="273">
        <f t="shared" si="185"/>
        <v>59700.645841752084</v>
      </c>
      <c r="AP223" s="272">
        <f t="shared" si="185"/>
        <v>11233.08671081715</v>
      </c>
      <c r="AQ223" s="273">
        <f t="shared" si="185"/>
        <v>10429.99266078998</v>
      </c>
      <c r="AR223" s="273">
        <f t="shared" si="185"/>
        <v>12366.489378147739</v>
      </c>
      <c r="AS223" s="273">
        <f t="shared" si="185"/>
        <v>12492.941199199186</v>
      </c>
      <c r="AT223" s="273">
        <f t="shared" si="185"/>
        <v>13234.379144200835</v>
      </c>
      <c r="AU223" s="273">
        <f t="shared" si="185"/>
        <v>11676.325611581944</v>
      </c>
      <c r="AV223" s="273">
        <f t="shared" si="185"/>
        <v>13702.565370323808</v>
      </c>
      <c r="AW223" s="273">
        <f t="shared" si="185"/>
        <v>12782.170618392358</v>
      </c>
      <c r="AX223" s="273">
        <f t="shared" si="185"/>
        <v>11974.85708039609</v>
      </c>
      <c r="AY223" s="273">
        <f t="shared" si="185"/>
        <v>14641.496765386548</v>
      </c>
      <c r="AZ223" s="273">
        <f t="shared" si="185"/>
        <v>13041.507512330245</v>
      </c>
      <c r="BA223" s="274">
        <f t="shared" si="185"/>
        <v>13085.249273755731</v>
      </c>
      <c r="BB223" s="273">
        <f t="shared" si="185"/>
        <v>13624.736276079439</v>
      </c>
      <c r="BC223" s="273">
        <f t="shared" si="185"/>
        <v>12332.902501484037</v>
      </c>
      <c r="BD223" s="273">
        <f t="shared" si="185"/>
        <v>12995.67710206278</v>
      </c>
      <c r="BE223" s="273">
        <f t="shared" si="185"/>
        <v>14358.270396684678</v>
      </c>
      <c r="BF223" s="273">
        <f t="shared" si="185"/>
        <v>13471.231819792098</v>
      </c>
      <c r="BG223" s="273">
        <f t="shared" si="185"/>
        <v>12561.894538043414</v>
      </c>
      <c r="BH223" s="273">
        <f t="shared" si="185"/>
        <v>13149.312887773371</v>
      </c>
      <c r="BI223" s="273">
        <f t="shared" si="185"/>
        <v>12751.834852410882</v>
      </c>
      <c r="BJ223" s="273">
        <f t="shared" si="185"/>
        <v>12047.158490769325</v>
      </c>
      <c r="BK223" s="273">
        <f t="shared" si="185"/>
        <v>13755.621894666334</v>
      </c>
      <c r="BL223" s="273">
        <f t="shared" si="185"/>
        <v>12725.571969385746</v>
      </c>
      <c r="BM223" s="273">
        <f t="shared" si="185"/>
        <v>13672.621779973082</v>
      </c>
      <c r="BN223" s="453">
        <f t="shared" si="185"/>
        <v>13135.638719033226</v>
      </c>
      <c r="BO223" s="272">
        <f t="shared" si="185"/>
        <v>14033.930621109415</v>
      </c>
      <c r="BP223" s="273">
        <f t="shared" si="185"/>
        <v>12855.893805567128</v>
      </c>
      <c r="BQ223" s="273">
        <f t="shared" ref="BQ223:BY223" si="186">+(BQ177+BQ198+BQ205+BQ214)/(BQ187+BQ202+BQ210+BQ217)*1000000</f>
        <v>12111.505393893192</v>
      </c>
      <c r="BR223" s="273">
        <f t="shared" si="186"/>
        <v>13986.120025281221</v>
      </c>
      <c r="BS223" s="273">
        <f t="shared" si="186"/>
        <v>13112.15746662508</v>
      </c>
      <c r="BT223" s="273">
        <f t="shared" si="186"/>
        <v>11332.357619848461</v>
      </c>
      <c r="BU223" s="273">
        <f t="shared" si="186"/>
        <v>14642.900058805628</v>
      </c>
      <c r="BV223" s="273">
        <f t="shared" si="186"/>
        <v>12381.618917787278</v>
      </c>
      <c r="BW223" s="273">
        <f t="shared" si="186"/>
        <v>13938.5208064653</v>
      </c>
      <c r="BX223" s="273">
        <f t="shared" si="186"/>
        <v>15957.755004708079</v>
      </c>
      <c r="BY223" s="273">
        <f t="shared" si="186"/>
        <v>11903.969727054178</v>
      </c>
      <c r="BZ223" s="274">
        <f t="shared" ref="BZ223:CA223" si="187">+(BZ177+BZ198+BZ205+BZ214)/(BZ187+BZ202+BZ210+BZ217)*1000000</f>
        <v>13814.022021998171</v>
      </c>
      <c r="CA223" s="273">
        <f t="shared" si="187"/>
        <v>11407.980249561928</v>
      </c>
      <c r="CB223" s="273">
        <f t="shared" ref="CB223:CC223" si="188">+(CB177+CB198+CB205+CB214)/(CB187+CB202+CB210+CB217)*1000000</f>
        <v>10844.856875102299</v>
      </c>
      <c r="CC223" s="273">
        <f t="shared" si="188"/>
        <v>8484.6190777748525</v>
      </c>
      <c r="CD223" s="273">
        <f t="shared" ref="CD223:CE223" si="189">+(CD177+CD198+CD205+CD214)/(CD187+CD202+CD210+CD217)*1000000</f>
        <v>5940.2474257436606</v>
      </c>
      <c r="CE223" s="273">
        <f t="shared" si="189"/>
        <v>5618.2020462440641</v>
      </c>
      <c r="CF223" s="274">
        <f t="shared" ref="CF223" si="190">+(CF177+CF198+CF205+CF214)/(CF187+CF202+CF210+CF217)*1000000</f>
        <v>6228.5839386249972</v>
      </c>
      <c r="CG223" s="101"/>
      <c r="CH223" s="84"/>
      <c r="CI223" s="84"/>
      <c r="CJ223" s="84"/>
      <c r="CM223" s="301"/>
    </row>
    <row r="224" spans="2:111" ht="20.100000000000001" customHeight="1" x14ac:dyDescent="0.25">
      <c r="B224" s="28" t="s">
        <v>53</v>
      </c>
      <c r="C224" s="29"/>
      <c r="D224" s="53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5"/>
      <c r="Q224" s="53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77"/>
      <c r="AC224" s="25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454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465"/>
      <c r="BB224" s="38"/>
      <c r="BC224" s="38"/>
      <c r="BD224" s="38"/>
      <c r="BE224" s="38"/>
      <c r="BF224" s="38"/>
      <c r="BG224" s="38"/>
      <c r="BH224" s="38"/>
      <c r="BI224" s="38"/>
      <c r="BJ224" s="38"/>
      <c r="BK224" s="38"/>
      <c r="BL224" s="38"/>
      <c r="BM224" s="38"/>
      <c r="BN224" s="511"/>
      <c r="BO224" s="454"/>
      <c r="BP224" s="38"/>
      <c r="BQ224" s="38"/>
      <c r="BR224" s="38"/>
      <c r="BS224" s="38"/>
      <c r="BT224" s="38"/>
      <c r="BU224" s="38"/>
      <c r="BV224" s="38"/>
      <c r="BW224" s="83"/>
      <c r="BX224" s="83"/>
      <c r="BY224" s="83"/>
      <c r="BZ224" s="27"/>
      <c r="CA224" s="83"/>
      <c r="CB224" s="83"/>
      <c r="CC224" s="83"/>
      <c r="CD224" s="83"/>
      <c r="CE224" s="83"/>
      <c r="CF224" s="27"/>
      <c r="CG224" s="83"/>
      <c r="CH224" s="84"/>
      <c r="CI224" s="84"/>
      <c r="CJ224" s="84"/>
      <c r="CM224" s="301"/>
    </row>
    <row r="225" spans="2:111" ht="20.100000000000001" customHeight="1" thickBot="1" x14ac:dyDescent="0.25">
      <c r="B225" s="554" t="s">
        <v>62</v>
      </c>
      <c r="C225" s="555"/>
      <c r="D225" s="272">
        <f t="shared" ref="D225:BP225" si="191">+(D182+D200)/(D191+D203)*1000000</f>
        <v>66969.351410325908</v>
      </c>
      <c r="E225" s="273">
        <f t="shared" si="191"/>
        <v>64161.14569767459</v>
      </c>
      <c r="F225" s="273">
        <f t="shared" si="191"/>
        <v>64031.750710863744</v>
      </c>
      <c r="G225" s="273">
        <f t="shared" si="191"/>
        <v>67092.603911707571</v>
      </c>
      <c r="H225" s="273">
        <f t="shared" si="191"/>
        <v>75324.480524418454</v>
      </c>
      <c r="I225" s="273">
        <f t="shared" si="191"/>
        <v>74513.844525763154</v>
      </c>
      <c r="J225" s="273">
        <f t="shared" si="191"/>
        <v>73880.601738829864</v>
      </c>
      <c r="K225" s="273">
        <f t="shared" si="191"/>
        <v>79388.275972298405</v>
      </c>
      <c r="L225" s="273">
        <f t="shared" si="191"/>
        <v>68490.873010843628</v>
      </c>
      <c r="M225" s="273">
        <f t="shared" si="191"/>
        <v>72650.732827051106</v>
      </c>
      <c r="N225" s="273">
        <f t="shared" si="191"/>
        <v>72250.441003269836</v>
      </c>
      <c r="O225" s="273">
        <f t="shared" si="191"/>
        <v>71954.139975154423</v>
      </c>
      <c r="P225" s="453">
        <f t="shared" si="191"/>
        <v>71082.499558136056</v>
      </c>
      <c r="Q225" s="272">
        <f t="shared" si="191"/>
        <v>73930.81219379227</v>
      </c>
      <c r="R225" s="273">
        <f t="shared" si="191"/>
        <v>65188.845843350093</v>
      </c>
      <c r="S225" s="273">
        <f t="shared" si="191"/>
        <v>63817.720840542715</v>
      </c>
      <c r="T225" s="273">
        <f t="shared" si="191"/>
        <v>77335.390399070544</v>
      </c>
      <c r="U225" s="273">
        <f t="shared" si="191"/>
        <v>72881.988099084789</v>
      </c>
      <c r="V225" s="273">
        <f t="shared" si="191"/>
        <v>70145.900803895303</v>
      </c>
      <c r="W225" s="273">
        <f t="shared" si="191"/>
        <v>68374.225717435998</v>
      </c>
      <c r="X225" s="273">
        <f t="shared" si="191"/>
        <v>66167.099341822206</v>
      </c>
      <c r="Y225" s="273">
        <f t="shared" si="191"/>
        <v>62338.438429161382</v>
      </c>
      <c r="Z225" s="273">
        <f t="shared" si="191"/>
        <v>65295.469484618436</v>
      </c>
      <c r="AA225" s="273">
        <f t="shared" si="191"/>
        <v>70095.975387350831</v>
      </c>
      <c r="AB225" s="274">
        <f t="shared" si="191"/>
        <v>78350.350150044891</v>
      </c>
      <c r="AC225" s="453">
        <f t="shared" si="191"/>
        <v>69549.478221692363</v>
      </c>
      <c r="AD225" s="273">
        <f t="shared" si="191"/>
        <v>70564.550140664782</v>
      </c>
      <c r="AE225" s="273">
        <f t="shared" si="191"/>
        <v>64448.011616449847</v>
      </c>
      <c r="AF225" s="273">
        <f t="shared" si="191"/>
        <v>67337.272303708989</v>
      </c>
      <c r="AG225" s="273">
        <f t="shared" si="191"/>
        <v>86260.220389134076</v>
      </c>
      <c r="AH225" s="273">
        <f t="shared" si="191"/>
        <v>88200.316091081724</v>
      </c>
      <c r="AI225" s="273">
        <f t="shared" si="191"/>
        <v>78314.480479915175</v>
      </c>
      <c r="AJ225" s="273">
        <f t="shared" si="191"/>
        <v>82085.335929037261</v>
      </c>
      <c r="AK225" s="273">
        <f t="shared" si="191"/>
        <v>79114.550115435355</v>
      </c>
      <c r="AL225" s="273">
        <f t="shared" si="191"/>
        <v>81828.796388248898</v>
      </c>
      <c r="AM225" s="273">
        <f t="shared" si="191"/>
        <v>79870.771072554431</v>
      </c>
      <c r="AN225" s="273">
        <f t="shared" si="191"/>
        <v>72804.642221881732</v>
      </c>
      <c r="AO225" s="273">
        <f t="shared" si="191"/>
        <v>85877.057386647182</v>
      </c>
      <c r="AP225" s="272">
        <f t="shared" si="191"/>
        <v>74591.635545332232</v>
      </c>
      <c r="AQ225" s="273">
        <f t="shared" si="191"/>
        <v>75064.875652764866</v>
      </c>
      <c r="AR225" s="273">
        <f t="shared" si="191"/>
        <v>77726.180476199399</v>
      </c>
      <c r="AS225" s="273">
        <f t="shared" si="191"/>
        <v>98138.995300172595</v>
      </c>
      <c r="AT225" s="273">
        <f t="shared" si="191"/>
        <v>96604.770671373364</v>
      </c>
      <c r="AU225" s="273">
        <f t="shared" si="191"/>
        <v>84442.465628009828</v>
      </c>
      <c r="AV225" s="273">
        <f t="shared" si="191"/>
        <v>77016.140916152799</v>
      </c>
      <c r="AW225" s="273">
        <f t="shared" si="191"/>
        <v>75179.522945488367</v>
      </c>
      <c r="AX225" s="273">
        <f t="shared" si="191"/>
        <v>79037.467951890139</v>
      </c>
      <c r="AY225" s="273">
        <f t="shared" si="191"/>
        <v>79471.359211742863</v>
      </c>
      <c r="AZ225" s="273">
        <f t="shared" si="191"/>
        <v>76849.225550348783</v>
      </c>
      <c r="BA225" s="274">
        <f t="shared" si="191"/>
        <v>84609.456114045242</v>
      </c>
      <c r="BB225" s="273">
        <f t="shared" si="191"/>
        <v>79361.081012677212</v>
      </c>
      <c r="BC225" s="273">
        <f t="shared" si="191"/>
        <v>79523.952904816862</v>
      </c>
      <c r="BD225" s="273">
        <f t="shared" si="191"/>
        <v>83170.672093940011</v>
      </c>
      <c r="BE225" s="273">
        <f t="shared" si="191"/>
        <v>86356.047789409495</v>
      </c>
      <c r="BF225" s="273">
        <f t="shared" si="191"/>
        <v>99559.531267001119</v>
      </c>
      <c r="BG225" s="273">
        <f t="shared" si="191"/>
        <v>103175.61875730133</v>
      </c>
      <c r="BH225" s="273">
        <f t="shared" si="191"/>
        <v>87975.480345932432</v>
      </c>
      <c r="BI225" s="273">
        <f t="shared" si="191"/>
        <v>86193.750255992403</v>
      </c>
      <c r="BJ225" s="273">
        <f t="shared" si="191"/>
        <v>93776.044312504891</v>
      </c>
      <c r="BK225" s="273">
        <f t="shared" si="191"/>
        <v>80904.318381155579</v>
      </c>
      <c r="BL225" s="273">
        <f t="shared" si="191"/>
        <v>84332.6246187738</v>
      </c>
      <c r="BM225" s="273">
        <f t="shared" si="191"/>
        <v>88029.178951247537</v>
      </c>
      <c r="BN225" s="453">
        <f t="shared" si="191"/>
        <v>87755.262092695455</v>
      </c>
      <c r="BO225" s="272">
        <f t="shared" si="191"/>
        <v>85685.593334355101</v>
      </c>
      <c r="BP225" s="273">
        <f t="shared" si="191"/>
        <v>77325.414622296972</v>
      </c>
      <c r="BQ225" s="273">
        <f t="shared" ref="BQ225:BY225" si="192">+(BQ182+BQ200)/(BQ191+BQ203)*1000000</f>
        <v>79750.676475625209</v>
      </c>
      <c r="BR225" s="273">
        <f t="shared" si="192"/>
        <v>88366.136834438352</v>
      </c>
      <c r="BS225" s="273">
        <f t="shared" si="192"/>
        <v>98205.772113169151</v>
      </c>
      <c r="BT225" s="273">
        <f t="shared" si="192"/>
        <v>86254.109246802109</v>
      </c>
      <c r="BU225" s="273">
        <f t="shared" si="192"/>
        <v>82279.543314163922</v>
      </c>
      <c r="BV225" s="273">
        <f t="shared" si="192"/>
        <v>80563.930475173431</v>
      </c>
      <c r="BW225" s="273">
        <f t="shared" si="192"/>
        <v>76500.490137672881</v>
      </c>
      <c r="BX225" s="273">
        <f t="shared" si="192"/>
        <v>79136.796021980786</v>
      </c>
      <c r="BY225" s="273">
        <f t="shared" si="192"/>
        <v>84741.152913684738</v>
      </c>
      <c r="BZ225" s="274">
        <f t="shared" ref="BZ225:CA225" si="193">+(BZ182+BZ200)/(BZ191+BZ203)*1000000</f>
        <v>88986.319158522325</v>
      </c>
      <c r="CA225" s="273">
        <f t="shared" si="193"/>
        <v>78914.831756596031</v>
      </c>
      <c r="CB225" s="273">
        <f t="shared" ref="CB225:CC225" si="194">+(CB182+CB200)/(CB191+CB203)*1000000</f>
        <v>73553.592747354327</v>
      </c>
      <c r="CC225" s="273">
        <f t="shared" si="194"/>
        <v>70181.991353847377</v>
      </c>
      <c r="CD225" s="273">
        <f t="shared" ref="CD225:CE225" si="195">+(CD182+CD200)/(CD191+CD203)*1000000</f>
        <v>91346.552811457324</v>
      </c>
      <c r="CE225" s="273">
        <f t="shared" si="195"/>
        <v>85816.859321198892</v>
      </c>
      <c r="CF225" s="274">
        <f t="shared" ref="CF225" si="196">+(CF182+CF200)/(CF191+CF203)*1000000</f>
        <v>83269.456884780957</v>
      </c>
      <c r="CG225" s="101"/>
      <c r="CH225" s="84"/>
      <c r="CI225" s="84"/>
      <c r="CJ225" s="84"/>
      <c r="CM225" s="301"/>
    </row>
    <row r="226" spans="2:111" s="221" customFormat="1" ht="20.100000000000001" customHeight="1" x14ac:dyDescent="0.25">
      <c r="B226" s="235"/>
      <c r="C226" s="236"/>
      <c r="P226" s="223"/>
      <c r="Q226" s="237"/>
      <c r="R226" s="237"/>
      <c r="S226" s="237"/>
      <c r="T226" s="237"/>
      <c r="U226" s="237"/>
      <c r="V226" s="237"/>
      <c r="W226" s="237"/>
      <c r="X226" s="237"/>
      <c r="Y226" s="237"/>
      <c r="Z226" s="237"/>
      <c r="AA226" s="237"/>
      <c r="AB226" s="237"/>
      <c r="AC226" s="238"/>
      <c r="AD226" s="223"/>
      <c r="AS226" s="305"/>
      <c r="AT226" s="305"/>
      <c r="AU226" s="305"/>
      <c r="AV226" s="305"/>
      <c r="AW226" s="305"/>
      <c r="AX226" s="305"/>
      <c r="AY226" s="305"/>
      <c r="AZ226" s="305"/>
      <c r="BA226" s="305"/>
      <c r="BB226" s="305"/>
      <c r="BC226" s="305"/>
      <c r="BD226" s="305"/>
      <c r="CK226" s="257"/>
      <c r="CL226" s="257"/>
      <c r="CM226" s="257"/>
      <c r="CN226" s="257"/>
      <c r="CO226" s="257"/>
      <c r="CP226" s="225"/>
      <c r="CQ226" s="239"/>
      <c r="CR226" s="239"/>
      <c r="CS226" s="225"/>
      <c r="CT226" s="225"/>
      <c r="CU226" s="225"/>
      <c r="CV226" s="225"/>
      <c r="CW226" s="225"/>
      <c r="CX226" s="225"/>
      <c r="CY226" s="225"/>
      <c r="CZ226" s="225"/>
      <c r="DA226" s="225"/>
      <c r="DB226" s="225"/>
      <c r="DC226" s="225"/>
      <c r="DD226" s="225"/>
      <c r="DE226" s="225"/>
      <c r="DF226" s="225"/>
      <c r="DG226" s="225"/>
    </row>
    <row r="227" spans="2:111" s="221" customFormat="1" ht="20.100000000000001" customHeight="1" x14ac:dyDescent="0.25">
      <c r="B227" s="235"/>
      <c r="C227" s="236"/>
      <c r="P227" s="223"/>
      <c r="Q227" s="237"/>
      <c r="R227" s="237"/>
      <c r="S227" s="237"/>
      <c r="T227" s="237"/>
      <c r="U227" s="237"/>
      <c r="V227" s="237"/>
      <c r="W227" s="237"/>
      <c r="X227" s="237"/>
      <c r="Y227" s="237"/>
      <c r="Z227" s="237"/>
      <c r="AA227" s="237"/>
      <c r="AB227" s="237"/>
      <c r="AC227" s="238"/>
      <c r="AD227" s="223"/>
      <c r="CK227" s="257"/>
      <c r="CL227" s="257"/>
      <c r="CM227" s="257"/>
      <c r="CN227" s="257"/>
      <c r="CO227" s="257"/>
      <c r="CP227" s="225"/>
      <c r="CQ227" s="239"/>
      <c r="CR227" s="239"/>
      <c r="CS227" s="225"/>
      <c r="CT227" s="225"/>
      <c r="CU227" s="225"/>
      <c r="CV227" s="225"/>
      <c r="CW227" s="225"/>
      <c r="CX227" s="225"/>
      <c r="CY227" s="225"/>
      <c r="CZ227" s="225"/>
      <c r="DA227" s="225"/>
      <c r="DB227" s="225"/>
      <c r="DC227" s="225"/>
      <c r="DD227" s="225"/>
      <c r="DE227" s="225"/>
      <c r="DF227" s="225"/>
      <c r="DG227" s="225"/>
    </row>
    <row r="228" spans="2:111" s="221" customFormat="1" ht="20.100000000000001" customHeight="1" x14ac:dyDescent="0.25">
      <c r="B228" s="235"/>
      <c r="C228" s="236"/>
      <c r="P228" s="223"/>
      <c r="Q228" s="237"/>
      <c r="R228" s="237"/>
      <c r="S228" s="237"/>
      <c r="T228" s="237"/>
      <c r="U228" s="237"/>
      <c r="V228" s="237"/>
      <c r="W228" s="237"/>
      <c r="X228" s="237"/>
      <c r="Y228" s="237"/>
      <c r="Z228" s="237"/>
      <c r="AA228" s="237"/>
      <c r="AB228" s="237"/>
      <c r="AC228" s="238"/>
      <c r="AD228" s="223"/>
      <c r="CK228" s="257"/>
      <c r="CL228" s="257"/>
      <c r="CM228" s="257"/>
      <c r="CN228" s="257"/>
      <c r="CO228" s="257"/>
      <c r="CP228" s="225"/>
      <c r="CQ228" s="239"/>
      <c r="CR228" s="239"/>
      <c r="CS228" s="225"/>
      <c r="CT228" s="225"/>
      <c r="CU228" s="225"/>
      <c r="CV228" s="225"/>
      <c r="CW228" s="225"/>
      <c r="CX228" s="225"/>
      <c r="CY228" s="225"/>
      <c r="CZ228" s="225"/>
      <c r="DA228" s="225"/>
      <c r="DB228" s="225"/>
      <c r="DC228" s="225"/>
      <c r="DD228" s="225"/>
      <c r="DE228" s="225"/>
      <c r="DF228" s="225"/>
      <c r="DG228" s="225"/>
    </row>
    <row r="229" spans="2:111" s="221" customFormat="1" ht="20.100000000000001" customHeight="1" x14ac:dyDescent="0.2">
      <c r="B229" s="418" t="s">
        <v>174</v>
      </c>
      <c r="C229" s="418"/>
      <c r="P229" s="223"/>
      <c r="Q229" s="237"/>
      <c r="R229" s="237"/>
      <c r="S229" s="237"/>
      <c r="T229" s="237"/>
      <c r="U229" s="237"/>
      <c r="V229" s="237"/>
      <c r="W229" s="237"/>
      <c r="X229" s="237"/>
      <c r="Y229" s="237"/>
      <c r="Z229" s="237"/>
      <c r="AA229" s="237"/>
      <c r="AB229" s="237"/>
      <c r="AC229" s="238"/>
      <c r="AD229" s="252"/>
      <c r="AE229" s="252"/>
      <c r="AF229" s="252"/>
      <c r="AG229" s="252"/>
      <c r="AH229" s="252"/>
      <c r="AI229" s="252"/>
      <c r="AJ229" s="252"/>
      <c r="AK229" s="252"/>
      <c r="AL229" s="252"/>
      <c r="AM229" s="252"/>
      <c r="AN229" s="252"/>
      <c r="AO229" s="252"/>
      <c r="AP229" s="252"/>
      <c r="AQ229" s="252"/>
      <c r="AR229" s="252"/>
      <c r="AS229" s="252"/>
      <c r="AT229" s="252"/>
      <c r="AU229" s="252"/>
      <c r="AV229" s="252"/>
      <c r="AW229" s="252"/>
      <c r="AX229" s="252"/>
      <c r="AY229" s="252"/>
      <c r="AZ229" s="252"/>
      <c r="BA229" s="252"/>
      <c r="BB229" s="252"/>
      <c r="BC229" s="252"/>
      <c r="BD229" s="252"/>
      <c r="BE229" s="252"/>
      <c r="BF229" s="252"/>
      <c r="BG229" s="252"/>
      <c r="BH229" s="252"/>
      <c r="BI229" s="252"/>
      <c r="BJ229" s="252"/>
      <c r="BK229" s="252"/>
      <c r="BL229" s="252"/>
      <c r="BM229" s="221" t="s">
        <v>148</v>
      </c>
      <c r="BO229" s="419">
        <f>+BO45+BO46+BO76+BO29+BO74</f>
        <v>3.1219999999999999</v>
      </c>
      <c r="BP229" s="419">
        <f t="shared" ref="BP229:CF229" si="197">+BP45+BP46+BP76+BP29+BP74</f>
        <v>2.5954999999999999</v>
      </c>
      <c r="BQ229" s="419">
        <f t="shared" si="197"/>
        <v>1.7664500000000001</v>
      </c>
      <c r="BR229" s="419">
        <f t="shared" si="197"/>
        <v>1.19</v>
      </c>
      <c r="BS229" s="419">
        <f t="shared" si="197"/>
        <v>0.59928000000000003</v>
      </c>
      <c r="BT229" s="419">
        <f t="shared" si="197"/>
        <v>0.375</v>
      </c>
      <c r="BU229" s="419">
        <f t="shared" si="197"/>
        <v>0.83199999999999996</v>
      </c>
      <c r="BV229" s="419">
        <f t="shared" si="197"/>
        <v>0.78200000000000003</v>
      </c>
      <c r="BW229" s="419">
        <f t="shared" si="197"/>
        <v>0.78300000000000003</v>
      </c>
      <c r="BX229" s="419">
        <f t="shared" si="197"/>
        <v>0.78400000000000003</v>
      </c>
      <c r="BY229" s="419">
        <f t="shared" si="197"/>
        <v>0.217</v>
      </c>
      <c r="BZ229" s="419">
        <f t="shared" si="197"/>
        <v>2.8071681583999997</v>
      </c>
      <c r="CA229" s="419">
        <f t="shared" si="197"/>
        <v>1.1879082852</v>
      </c>
      <c r="CB229" s="419">
        <f t="shared" si="197"/>
        <v>1.2166076293999999</v>
      </c>
      <c r="CC229" s="419">
        <f t="shared" si="197"/>
        <v>18.181407200999999</v>
      </c>
      <c r="CD229" s="419">
        <f t="shared" si="197"/>
        <v>11.9633462224</v>
      </c>
      <c r="CE229" s="419">
        <f t="shared" si="197"/>
        <v>176.55444711519999</v>
      </c>
      <c r="CF229" s="419">
        <f t="shared" si="197"/>
        <v>41.379251540200002</v>
      </c>
      <c r="CK229" s="257"/>
      <c r="CL229" s="257"/>
      <c r="CM229" s="257"/>
      <c r="CN229" s="257"/>
      <c r="CO229" s="257"/>
      <c r="CP229" s="225"/>
      <c r="CQ229" s="239"/>
      <c r="CR229" s="239"/>
      <c r="CS229" s="225"/>
      <c r="CT229" s="225"/>
      <c r="CU229" s="225"/>
      <c r="CV229" s="225"/>
      <c r="CW229" s="225"/>
      <c r="CX229" s="225"/>
      <c r="CY229" s="225"/>
      <c r="CZ229" s="225"/>
      <c r="DA229" s="225"/>
      <c r="DB229" s="225"/>
      <c r="DC229" s="225"/>
      <c r="DD229" s="225"/>
      <c r="DE229" s="225"/>
      <c r="DF229" s="225"/>
      <c r="DG229" s="225"/>
    </row>
    <row r="230" spans="2:111" s="221" customFormat="1" ht="20.100000000000001" customHeight="1" x14ac:dyDescent="0.2">
      <c r="B230" s="418" t="s">
        <v>175</v>
      </c>
      <c r="C230" s="418"/>
      <c r="P230" s="223"/>
      <c r="Q230" s="237"/>
      <c r="R230" s="237"/>
      <c r="S230" s="237"/>
      <c r="T230" s="237"/>
      <c r="U230" s="237"/>
      <c r="V230" s="237"/>
      <c r="W230" s="237"/>
      <c r="X230" s="237"/>
      <c r="Y230" s="237"/>
      <c r="Z230" s="237"/>
      <c r="AA230" s="237"/>
      <c r="AB230" s="237"/>
      <c r="AC230" s="238"/>
      <c r="BM230" s="221" t="s">
        <v>147</v>
      </c>
      <c r="BO230" s="252">
        <f>+BO30+BO32+BO64+BO66+BO31+BO65</f>
        <v>0</v>
      </c>
      <c r="BP230" s="252">
        <f t="shared" ref="BP230:CF230" si="198">+BP30+BP32+BP64+BP66+BP31+BP65</f>
        <v>0</v>
      </c>
      <c r="BQ230" s="252">
        <f t="shared" si="198"/>
        <v>0</v>
      </c>
      <c r="BR230" s="252">
        <f t="shared" si="198"/>
        <v>40.519954799999994</v>
      </c>
      <c r="BS230" s="252">
        <f t="shared" si="198"/>
        <v>52</v>
      </c>
      <c r="BT230" s="252">
        <f t="shared" si="198"/>
        <v>0</v>
      </c>
      <c r="BU230" s="252">
        <f t="shared" si="198"/>
        <v>704.97600000000011</v>
      </c>
      <c r="BV230" s="252">
        <f t="shared" si="198"/>
        <v>888.12000000000012</v>
      </c>
      <c r="BW230" s="252">
        <f t="shared" si="198"/>
        <v>164.64</v>
      </c>
      <c r="BX230" s="252">
        <f t="shared" si="198"/>
        <v>0</v>
      </c>
      <c r="BY230" s="252">
        <f t="shared" si="198"/>
        <v>17.952162875200003</v>
      </c>
      <c r="BZ230" s="252">
        <f t="shared" si="198"/>
        <v>280.04999999</v>
      </c>
      <c r="CA230" s="252">
        <f t="shared" si="198"/>
        <v>30.004000000000001</v>
      </c>
      <c r="CB230" s="252">
        <f t="shared" si="198"/>
        <v>0</v>
      </c>
      <c r="CC230" s="252">
        <f t="shared" si="198"/>
        <v>0</v>
      </c>
      <c r="CD230" s="252">
        <f t="shared" si="198"/>
        <v>0</v>
      </c>
      <c r="CE230" s="252">
        <f t="shared" si="198"/>
        <v>0</v>
      </c>
      <c r="CF230" s="252">
        <f t="shared" si="198"/>
        <v>18.873070104</v>
      </c>
      <c r="CK230" s="257"/>
      <c r="CL230" s="257"/>
      <c r="CM230" s="257"/>
      <c r="CN230" s="257"/>
      <c r="CO230" s="257"/>
      <c r="CP230" s="225"/>
      <c r="CQ230" s="239"/>
      <c r="CR230" s="239"/>
      <c r="CS230" s="225"/>
      <c r="CT230" s="225"/>
      <c r="CU230" s="225"/>
      <c r="CV230" s="225"/>
      <c r="CW230" s="225"/>
      <c r="CX230" s="225"/>
      <c r="CY230" s="225"/>
      <c r="CZ230" s="225"/>
      <c r="DA230" s="225"/>
      <c r="DB230" s="225"/>
      <c r="DC230" s="225"/>
      <c r="DD230" s="225"/>
      <c r="DE230" s="225"/>
      <c r="DF230" s="225"/>
      <c r="DG230" s="225"/>
    </row>
    <row r="231" spans="2:111" s="221" customFormat="1" ht="20.100000000000001" customHeight="1" x14ac:dyDescent="0.2">
      <c r="B231" s="418" t="s">
        <v>176</v>
      </c>
      <c r="C231" s="418"/>
      <c r="P231" s="223"/>
      <c r="Q231" s="237"/>
      <c r="R231" s="237"/>
      <c r="S231" s="237"/>
      <c r="T231" s="237"/>
      <c r="U231" s="237"/>
      <c r="V231" s="237"/>
      <c r="W231" s="237"/>
      <c r="X231" s="237"/>
      <c r="Y231" s="237"/>
      <c r="Z231" s="237"/>
      <c r="AA231" s="237"/>
      <c r="AB231" s="237"/>
      <c r="AC231" s="238"/>
      <c r="AD231" s="223"/>
      <c r="BM231" s="252" t="s">
        <v>146</v>
      </c>
      <c r="BN231" s="252"/>
      <c r="BO231" s="252">
        <f>+BO21+BO54+BO79+BO82</f>
        <v>0</v>
      </c>
      <c r="BP231" s="252">
        <f t="shared" ref="BP231:CF231" si="199">+BP21+BP54+BP79+BP82</f>
        <v>0</v>
      </c>
      <c r="BQ231" s="252">
        <f t="shared" si="199"/>
        <v>0</v>
      </c>
      <c r="BR231" s="252">
        <f t="shared" si="199"/>
        <v>0</v>
      </c>
      <c r="BS231" s="252">
        <f t="shared" si="199"/>
        <v>1.08938</v>
      </c>
      <c r="BT231" s="252">
        <f t="shared" si="199"/>
        <v>0</v>
      </c>
      <c r="BU231" s="252">
        <f t="shared" si="199"/>
        <v>5.92</v>
      </c>
      <c r="BV231" s="252">
        <f t="shared" si="199"/>
        <v>0</v>
      </c>
      <c r="BW231" s="252">
        <f t="shared" si="199"/>
        <v>0</v>
      </c>
      <c r="BX231" s="252">
        <f t="shared" si="199"/>
        <v>0.29988199999999998</v>
      </c>
      <c r="BY231" s="252">
        <f t="shared" si="199"/>
        <v>0</v>
      </c>
      <c r="BZ231" s="252">
        <f t="shared" si="199"/>
        <v>0</v>
      </c>
      <c r="CA231" s="252">
        <f t="shared" si="199"/>
        <v>1.5</v>
      </c>
      <c r="CB231" s="252">
        <f t="shared" si="199"/>
        <v>2.0000010000000001</v>
      </c>
      <c r="CC231" s="252">
        <f t="shared" si="199"/>
        <v>2E-8</v>
      </c>
      <c r="CD231" s="252">
        <f t="shared" si="199"/>
        <v>0.25</v>
      </c>
      <c r="CE231" s="252">
        <f t="shared" si="199"/>
        <v>8</v>
      </c>
      <c r="CF231" s="252">
        <f t="shared" si="199"/>
        <v>0</v>
      </c>
      <c r="CK231" s="257"/>
      <c r="CL231" s="257"/>
      <c r="CM231" s="257"/>
      <c r="CN231" s="257"/>
      <c r="CO231" s="257"/>
      <c r="CP231" s="225"/>
      <c r="CQ231" s="239"/>
      <c r="CR231" s="239"/>
      <c r="CS231" s="225"/>
      <c r="CT231" s="225"/>
      <c r="CU231" s="225"/>
      <c r="CV231" s="225"/>
      <c r="CW231" s="225"/>
      <c r="CX231" s="225"/>
      <c r="CY231" s="225"/>
      <c r="CZ231" s="225"/>
      <c r="DA231" s="225"/>
      <c r="DB231" s="225"/>
      <c r="DC231" s="225"/>
      <c r="DD231" s="225"/>
      <c r="DE231" s="225"/>
      <c r="DF231" s="225"/>
      <c r="DG231" s="225"/>
    </row>
    <row r="232" spans="2:111" s="221" customFormat="1" ht="20.100000000000001" customHeight="1" x14ac:dyDescent="0.2">
      <c r="B232" s="418" t="s">
        <v>177</v>
      </c>
      <c r="C232" s="418"/>
      <c r="P232" s="223"/>
      <c r="Q232" s="237"/>
      <c r="R232" s="237"/>
      <c r="S232" s="237"/>
      <c r="T232" s="237"/>
      <c r="U232" s="237"/>
      <c r="V232" s="237"/>
      <c r="W232" s="237"/>
      <c r="X232" s="237"/>
      <c r="Y232" s="237"/>
      <c r="Z232" s="237"/>
      <c r="AA232" s="237"/>
      <c r="AB232" s="237"/>
      <c r="AC232" s="238"/>
      <c r="AD232" s="223"/>
      <c r="BM232" s="221" t="s">
        <v>144</v>
      </c>
      <c r="BO232" s="252">
        <f>+BO20+BO53</f>
        <v>1052.994322</v>
      </c>
      <c r="BP232" s="252">
        <f t="shared" ref="BP232:CF232" si="200">+BP20+BP53</f>
        <v>1052.8099070000001</v>
      </c>
      <c r="BQ232" s="252">
        <f t="shared" si="200"/>
        <v>979.01097300000004</v>
      </c>
      <c r="BR232" s="252">
        <f t="shared" si="200"/>
        <v>1027.0750869999999</v>
      </c>
      <c r="BS232" s="252">
        <f t="shared" si="200"/>
        <v>1074.820293</v>
      </c>
      <c r="BT232" s="252">
        <f t="shared" si="200"/>
        <v>1049.9542980000001</v>
      </c>
      <c r="BU232" s="252">
        <f t="shared" si="200"/>
        <v>1195.027184</v>
      </c>
      <c r="BV232" s="252">
        <f t="shared" si="200"/>
        <v>1033.5204659999999</v>
      </c>
      <c r="BW232" s="252">
        <f t="shared" si="200"/>
        <v>1174.2384609999999</v>
      </c>
      <c r="BX232" s="252">
        <f t="shared" si="200"/>
        <v>1262.657913</v>
      </c>
      <c r="BY232" s="252">
        <f t="shared" si="200"/>
        <v>1194.6190590000001</v>
      </c>
      <c r="BZ232" s="252">
        <f t="shared" si="200"/>
        <v>1374.775969</v>
      </c>
      <c r="CA232" s="252">
        <f t="shared" si="200"/>
        <v>1108.948093</v>
      </c>
      <c r="CB232" s="252">
        <f t="shared" si="200"/>
        <v>1044.9414079999999</v>
      </c>
      <c r="CC232" s="252">
        <f t="shared" si="200"/>
        <v>1193.495273</v>
      </c>
      <c r="CD232" s="252">
        <f t="shared" si="200"/>
        <v>1054.235197</v>
      </c>
      <c r="CE232" s="252">
        <f t="shared" si="200"/>
        <v>1039.483502</v>
      </c>
      <c r="CF232" s="252">
        <f t="shared" si="200"/>
        <v>1062.1962940000001</v>
      </c>
      <c r="CK232" s="257"/>
      <c r="CL232" s="257"/>
      <c r="CM232" s="257"/>
      <c r="CN232" s="257"/>
      <c r="CO232" s="257"/>
      <c r="CP232" s="225"/>
      <c r="CQ232" s="239"/>
      <c r="CR232" s="239"/>
      <c r="CS232" s="225"/>
      <c r="CT232" s="225"/>
      <c r="CU232" s="225"/>
      <c r="CV232" s="225"/>
      <c r="CW232" s="225"/>
      <c r="CX232" s="225"/>
      <c r="CY232" s="225"/>
      <c r="CZ232" s="225"/>
      <c r="DA232" s="225"/>
      <c r="DB232" s="225"/>
      <c r="DC232" s="225"/>
      <c r="DD232" s="225"/>
      <c r="DE232" s="225"/>
      <c r="DF232" s="225"/>
      <c r="DG232" s="225"/>
    </row>
    <row r="233" spans="2:111" s="221" customFormat="1" ht="20.100000000000001" customHeight="1" x14ac:dyDescent="0.2">
      <c r="B233" s="418" t="s">
        <v>178</v>
      </c>
      <c r="C233" s="418"/>
      <c r="P233" s="223"/>
      <c r="Q233" s="237"/>
      <c r="R233" s="237"/>
      <c r="S233" s="237"/>
      <c r="T233" s="237"/>
      <c r="U233" s="237"/>
      <c r="V233" s="237"/>
      <c r="W233" s="237"/>
      <c r="X233" s="237"/>
      <c r="Y233" s="237"/>
      <c r="Z233" s="237"/>
      <c r="AA233" s="237"/>
      <c r="AB233" s="237"/>
      <c r="AC233" s="238"/>
      <c r="AD233" s="223"/>
      <c r="BM233" s="221" t="s">
        <v>145</v>
      </c>
      <c r="BO233" s="252">
        <f>+BO40+BO41+BO42+BO43</f>
        <v>4333.7999999999993</v>
      </c>
      <c r="BP233" s="252">
        <f t="shared" ref="BP233:CF233" si="201">+BP40+BP41+BP42+BP43</f>
        <v>2806.54</v>
      </c>
      <c r="BQ233" s="252">
        <f t="shared" si="201"/>
        <v>2967.22</v>
      </c>
      <c r="BR233" s="252">
        <f t="shared" si="201"/>
        <v>3168.92</v>
      </c>
      <c r="BS233" s="252">
        <f t="shared" si="201"/>
        <v>3711.72</v>
      </c>
      <c r="BT233" s="252">
        <f t="shared" si="201"/>
        <v>3653.3600000000006</v>
      </c>
      <c r="BU233" s="252">
        <f t="shared" si="201"/>
        <v>3718.96</v>
      </c>
      <c r="BV233" s="252">
        <f t="shared" si="201"/>
        <v>3639.95</v>
      </c>
      <c r="BW233" s="252">
        <f t="shared" si="201"/>
        <v>2828.7513316999998</v>
      </c>
      <c r="BX233" s="252">
        <f t="shared" si="201"/>
        <v>4454.6099999999997</v>
      </c>
      <c r="BY233" s="252">
        <f t="shared" si="201"/>
        <v>3451.4500000000003</v>
      </c>
      <c r="BZ233" s="252">
        <f t="shared" si="201"/>
        <v>5895.6600000000008</v>
      </c>
      <c r="CA233" s="252">
        <f t="shared" si="201"/>
        <v>4175.38</v>
      </c>
      <c r="CB233" s="252">
        <f t="shared" si="201"/>
        <v>2767.54</v>
      </c>
      <c r="CC233" s="252">
        <f t="shared" si="201"/>
        <v>3303.2200000000003</v>
      </c>
      <c r="CD233" s="252">
        <f t="shared" si="201"/>
        <v>3613.71</v>
      </c>
      <c r="CE233" s="252">
        <f t="shared" si="201"/>
        <v>3755.64</v>
      </c>
      <c r="CF233" s="252">
        <f t="shared" si="201"/>
        <v>3970.2000000000003</v>
      </c>
      <c r="CK233" s="257"/>
      <c r="CL233" s="257"/>
      <c r="CM233" s="257"/>
      <c r="CN233" s="257"/>
      <c r="CO233" s="257"/>
      <c r="CP233" s="225"/>
      <c r="CQ233" s="239"/>
      <c r="CR233" s="239"/>
      <c r="CS233" s="225"/>
      <c r="CT233" s="225"/>
      <c r="CU233" s="225"/>
      <c r="CV233" s="225"/>
      <c r="CW233" s="225"/>
      <c r="CX233" s="225"/>
      <c r="CY233" s="225"/>
      <c r="CZ233" s="225"/>
      <c r="DA233" s="225"/>
      <c r="DB233" s="225"/>
      <c r="DC233" s="225"/>
      <c r="DD233" s="225"/>
      <c r="DE233" s="225"/>
      <c r="DF233" s="225"/>
      <c r="DG233" s="225"/>
    </row>
    <row r="234" spans="2:111" s="221" customFormat="1" ht="20.100000000000001" customHeight="1" x14ac:dyDescent="0.2">
      <c r="B234" s="418" t="s">
        <v>179</v>
      </c>
      <c r="C234" s="418"/>
      <c r="P234" s="223"/>
      <c r="Q234" s="237"/>
      <c r="R234" s="237"/>
      <c r="S234" s="237"/>
      <c r="T234" s="237"/>
      <c r="U234" s="237"/>
      <c r="V234" s="237"/>
      <c r="W234" s="237"/>
      <c r="X234" s="237"/>
      <c r="Y234" s="237"/>
      <c r="Z234" s="237"/>
      <c r="AA234" s="237"/>
      <c r="AB234" s="237"/>
      <c r="AC234" s="238"/>
      <c r="AD234" s="223"/>
      <c r="BM234" s="221" t="s">
        <v>143</v>
      </c>
      <c r="BO234" s="252">
        <f>+BO19+BO52</f>
        <v>3390.4737929700004</v>
      </c>
      <c r="BP234" s="252">
        <f t="shared" ref="BP234:CF234" si="202">+BP19+BP52</f>
        <v>2871.1034455999998</v>
      </c>
      <c r="BQ234" s="252">
        <f t="shared" si="202"/>
        <v>3123.1136898899999</v>
      </c>
      <c r="BR234" s="252">
        <f t="shared" si="202"/>
        <v>5352.9278224000009</v>
      </c>
      <c r="BS234" s="252">
        <f t="shared" si="202"/>
        <v>3756.2707541899995</v>
      </c>
      <c r="BT234" s="252">
        <f t="shared" si="202"/>
        <v>3248.7492224100001</v>
      </c>
      <c r="BU234" s="252">
        <f t="shared" si="202"/>
        <v>6328.4057542299997</v>
      </c>
      <c r="BV234" s="252">
        <f t="shared" si="202"/>
        <v>3236.4149775599999</v>
      </c>
      <c r="BW234" s="252">
        <f t="shared" si="202"/>
        <v>1846.9684792600001</v>
      </c>
      <c r="BX234" s="252">
        <f t="shared" si="202"/>
        <v>2213.7584241300001</v>
      </c>
      <c r="BY234" s="252">
        <f t="shared" si="202"/>
        <v>1695.3808072300001</v>
      </c>
      <c r="BZ234" s="252">
        <f t="shared" si="202"/>
        <v>2037.3528936900002</v>
      </c>
      <c r="CA234" s="252">
        <f t="shared" si="202"/>
        <v>2464.2855941500006</v>
      </c>
      <c r="CB234" s="252">
        <f t="shared" si="202"/>
        <v>1872.9894978</v>
      </c>
      <c r="CC234" s="252">
        <f t="shared" si="202"/>
        <v>2119.3694668500002</v>
      </c>
      <c r="CD234" s="252">
        <f t="shared" si="202"/>
        <v>5697.63090422</v>
      </c>
      <c r="CE234" s="252">
        <f t="shared" si="202"/>
        <v>2727.829946840001</v>
      </c>
      <c r="CF234" s="252">
        <f t="shared" si="202"/>
        <v>2038.8189527900001</v>
      </c>
      <c r="CK234" s="257"/>
      <c r="CL234" s="257"/>
      <c r="CM234" s="257"/>
      <c r="CN234" s="257"/>
      <c r="CO234" s="257"/>
      <c r="CP234" s="225"/>
      <c r="CQ234" s="239"/>
      <c r="CR234" s="239"/>
      <c r="CS234" s="225"/>
      <c r="CT234" s="225"/>
      <c r="CU234" s="225"/>
      <c r="CV234" s="225"/>
      <c r="CW234" s="225"/>
      <c r="CX234" s="225"/>
      <c r="CY234" s="225"/>
      <c r="CZ234" s="225"/>
      <c r="DA234" s="225"/>
      <c r="DB234" s="225"/>
      <c r="DC234" s="225"/>
      <c r="DD234" s="225"/>
      <c r="DE234" s="225"/>
      <c r="DF234" s="225"/>
      <c r="DG234" s="225"/>
    </row>
    <row r="235" spans="2:111" s="221" customFormat="1" ht="20.100000000000001" customHeight="1" x14ac:dyDescent="0.2">
      <c r="B235" s="418" t="s">
        <v>180</v>
      </c>
      <c r="C235" s="418"/>
      <c r="P235" s="223"/>
      <c r="Q235" s="237"/>
      <c r="R235" s="237"/>
      <c r="S235" s="237"/>
      <c r="T235" s="237"/>
      <c r="U235" s="237"/>
      <c r="V235" s="237"/>
      <c r="W235" s="237"/>
      <c r="X235" s="237"/>
      <c r="Y235" s="237"/>
      <c r="Z235" s="237"/>
      <c r="AA235" s="237"/>
      <c r="AB235" s="237"/>
      <c r="AC235" s="238"/>
      <c r="AD235" s="223"/>
      <c r="BM235" s="221" t="s">
        <v>140</v>
      </c>
      <c r="BO235" s="252">
        <f>+BO17+BO18+BO50+BO51</f>
        <v>6859.5769037228001</v>
      </c>
      <c r="BP235" s="252">
        <f t="shared" ref="BP235:CF235" si="203">+BP17+BP18+BP50+BP51</f>
        <v>4582.6181530740014</v>
      </c>
      <c r="BQ235" s="252">
        <f t="shared" si="203"/>
        <v>4885.6183992109991</v>
      </c>
      <c r="BR235" s="252">
        <f t="shared" si="203"/>
        <v>3910.7501467030011</v>
      </c>
      <c r="BS235" s="252">
        <f t="shared" si="203"/>
        <v>3535.4506506003995</v>
      </c>
      <c r="BT235" s="252">
        <f t="shared" si="203"/>
        <v>2740.2788537480001</v>
      </c>
      <c r="BU235" s="252">
        <f t="shared" si="203"/>
        <v>2687.6473191052005</v>
      </c>
      <c r="BV235" s="252">
        <f t="shared" si="203"/>
        <v>2736.7158316232003</v>
      </c>
      <c r="BW235" s="252">
        <f t="shared" si="203"/>
        <v>4460.5547425676014</v>
      </c>
      <c r="BX235" s="252">
        <f t="shared" si="203"/>
        <v>4891.5729757667996</v>
      </c>
      <c r="BY235" s="252">
        <f t="shared" si="203"/>
        <v>3482.7561866048004</v>
      </c>
      <c r="BZ235" s="252">
        <f t="shared" si="203"/>
        <v>5216.6364894028011</v>
      </c>
      <c r="CA235" s="252">
        <f t="shared" si="203"/>
        <v>4424.8975493047983</v>
      </c>
      <c r="CB235" s="252">
        <f t="shared" si="203"/>
        <v>4466.1600077976</v>
      </c>
      <c r="CC235" s="252">
        <f t="shared" si="203"/>
        <v>5916.9033128519986</v>
      </c>
      <c r="CD235" s="252">
        <f t="shared" si="203"/>
        <v>5322.3727806596016</v>
      </c>
      <c r="CE235" s="252">
        <f t="shared" si="203"/>
        <v>5196.4883984571989</v>
      </c>
      <c r="CF235" s="252">
        <f t="shared" si="203"/>
        <v>6411.1098343360009</v>
      </c>
      <c r="CK235" s="257"/>
      <c r="CL235" s="257"/>
      <c r="CM235" s="257"/>
      <c r="CN235" s="257"/>
      <c r="CO235" s="257"/>
      <c r="CP235" s="225"/>
      <c r="CQ235" s="239"/>
      <c r="CR235" s="239"/>
      <c r="CS235" s="225"/>
      <c r="CT235" s="225"/>
      <c r="CU235" s="225"/>
      <c r="CV235" s="225"/>
      <c r="CW235" s="225"/>
      <c r="CX235" s="225"/>
      <c r="CY235" s="225"/>
      <c r="CZ235" s="225"/>
      <c r="DA235" s="225"/>
      <c r="DB235" s="225"/>
      <c r="DC235" s="225"/>
      <c r="DD235" s="225"/>
      <c r="DE235" s="225"/>
      <c r="DF235" s="225"/>
      <c r="DG235" s="225"/>
    </row>
    <row r="236" spans="2:111" s="221" customFormat="1" ht="20.100000000000001" customHeight="1" x14ac:dyDescent="0.2">
      <c r="B236" s="418" t="s">
        <v>181</v>
      </c>
      <c r="C236" s="418"/>
      <c r="P236" s="223"/>
      <c r="Q236" s="237"/>
      <c r="R236" s="237"/>
      <c r="S236" s="237"/>
      <c r="T236" s="237"/>
      <c r="U236" s="237"/>
      <c r="V236" s="237"/>
      <c r="W236" s="237"/>
      <c r="X236" s="237"/>
      <c r="Y236" s="237"/>
      <c r="Z236" s="237"/>
      <c r="AA236" s="237"/>
      <c r="AB236" s="237"/>
      <c r="AC236" s="238"/>
      <c r="AD236" s="223"/>
      <c r="BM236" s="221" t="s">
        <v>142</v>
      </c>
      <c r="BO236" s="252">
        <f>+BO16+BO33+BO49+BO35+BO36+BO37+BO67+BO63+BO69+BO70+BO71+BO23+BO56+BO34+BO68+BO27+BO60</f>
        <v>9845.1655824104</v>
      </c>
      <c r="BP236" s="252">
        <f t="shared" ref="BP236:CF236" si="204">+BP16+BP33+BP49+BP35+BP36+BP37+BP67+BP63+BP69+BP70+BP71+BP23+BP56+BP34+BP68+BP27+BP60</f>
        <v>9170.583745846001</v>
      </c>
      <c r="BQ236" s="252">
        <f t="shared" si="204"/>
        <v>11878.170203798196</v>
      </c>
      <c r="BR236" s="252">
        <f t="shared" si="204"/>
        <v>12799.970977451796</v>
      </c>
      <c r="BS236" s="252">
        <f t="shared" si="204"/>
        <v>14338.209533116396</v>
      </c>
      <c r="BT236" s="252">
        <f t="shared" si="204"/>
        <v>12323.583872643003</v>
      </c>
      <c r="BU236" s="252">
        <f t="shared" si="204"/>
        <v>15149.665670221197</v>
      </c>
      <c r="BV236" s="252">
        <f t="shared" si="204"/>
        <v>11963.528728274596</v>
      </c>
      <c r="BW236" s="252">
        <f t="shared" si="204"/>
        <v>11208.891089718396</v>
      </c>
      <c r="BX236" s="252">
        <f t="shared" si="204"/>
        <v>13927.135650374204</v>
      </c>
      <c r="BY236" s="252">
        <f t="shared" si="204"/>
        <v>10695.304372054401</v>
      </c>
      <c r="BZ236" s="252">
        <f t="shared" si="204"/>
        <v>13850.403902481807</v>
      </c>
      <c r="CA236" s="252">
        <f t="shared" si="204"/>
        <v>11738.614360016803</v>
      </c>
      <c r="CB236" s="252">
        <f t="shared" si="204"/>
        <v>10603.260288767597</v>
      </c>
      <c r="CC236" s="252">
        <f t="shared" si="204"/>
        <v>11798.973456652997</v>
      </c>
      <c r="CD236" s="252">
        <f t="shared" si="204"/>
        <v>15640.275025244997</v>
      </c>
      <c r="CE236" s="252">
        <f t="shared" si="204"/>
        <v>12674.392616383599</v>
      </c>
      <c r="CF236" s="252">
        <f t="shared" si="204"/>
        <v>12776.406817208794</v>
      </c>
      <c r="CK236" s="257"/>
      <c r="CL236" s="257"/>
      <c r="CM236" s="257"/>
      <c r="CN236" s="257"/>
      <c r="CO236" s="257"/>
      <c r="CP236" s="225"/>
      <c r="CQ236" s="239"/>
      <c r="CR236" s="239"/>
      <c r="CS236" s="225"/>
      <c r="CT236" s="225"/>
      <c r="CU236" s="225"/>
      <c r="CV236" s="225"/>
      <c r="CW236" s="225"/>
      <c r="CX236" s="225"/>
      <c r="CY236" s="225"/>
      <c r="CZ236" s="225"/>
      <c r="DA236" s="225"/>
      <c r="DB236" s="225"/>
      <c r="DC236" s="225"/>
      <c r="DD236" s="225"/>
      <c r="DE236" s="225"/>
      <c r="DF236" s="225"/>
      <c r="DG236" s="225"/>
    </row>
    <row r="237" spans="2:111" s="221" customFormat="1" ht="20.100000000000001" customHeight="1" x14ac:dyDescent="0.2">
      <c r="B237" s="418" t="s">
        <v>182</v>
      </c>
      <c r="C237" s="418"/>
      <c r="P237" s="224"/>
      <c r="Q237" s="222"/>
      <c r="R237" s="222"/>
      <c r="S237" s="222"/>
      <c r="T237" s="222"/>
      <c r="U237" s="222"/>
      <c r="V237" s="222"/>
      <c r="W237" s="222"/>
      <c r="X237" s="222"/>
      <c r="Y237" s="222"/>
      <c r="Z237" s="222"/>
      <c r="AA237" s="222"/>
      <c r="AB237" s="222"/>
      <c r="AC237" s="223"/>
      <c r="AD237" s="223"/>
      <c r="BM237" s="221" t="s">
        <v>141</v>
      </c>
      <c r="BO237" s="252">
        <f>+BO22+BO28+BO55+BO62</f>
        <v>12964.190880851598</v>
      </c>
      <c r="BP237" s="252">
        <f t="shared" ref="BP237:CF237" si="205">+BP22+BP28+BP55+BP62</f>
        <v>10364.493823453204</v>
      </c>
      <c r="BQ237" s="252">
        <f t="shared" si="205"/>
        <v>10472.582842125599</v>
      </c>
      <c r="BR237" s="252">
        <f t="shared" si="205"/>
        <v>13151.908600921595</v>
      </c>
      <c r="BS237" s="252">
        <f t="shared" si="205"/>
        <v>13241.075117342001</v>
      </c>
      <c r="BT237" s="252">
        <f t="shared" si="205"/>
        <v>11707.749688541597</v>
      </c>
      <c r="BU237" s="252">
        <f t="shared" si="205"/>
        <v>14656.543309713194</v>
      </c>
      <c r="BV237" s="252">
        <f t="shared" si="205"/>
        <v>11245.688171367994</v>
      </c>
      <c r="BW237" s="252">
        <f t="shared" si="205"/>
        <v>13284.6145515596</v>
      </c>
      <c r="BX237" s="252">
        <f t="shared" si="205"/>
        <v>13171.345551372004</v>
      </c>
      <c r="BY237" s="252">
        <f t="shared" si="205"/>
        <v>11006.592981879203</v>
      </c>
      <c r="BZ237" s="252">
        <f t="shared" si="205"/>
        <v>16920.756149307996</v>
      </c>
      <c r="CA237" s="252">
        <f t="shared" si="205"/>
        <v>12940.746403763605</v>
      </c>
      <c r="CB237" s="252">
        <f t="shared" si="205"/>
        <v>10913.8590345952</v>
      </c>
      <c r="CC237" s="252">
        <f t="shared" si="205"/>
        <v>11259.193025132005</v>
      </c>
      <c r="CD237" s="252">
        <f t="shared" si="205"/>
        <v>13008.093457273593</v>
      </c>
      <c r="CE237" s="252">
        <f t="shared" si="205"/>
        <v>11620.775444185601</v>
      </c>
      <c r="CF237" s="252">
        <f t="shared" si="205"/>
        <v>12579.213577553195</v>
      </c>
      <c r="CK237" s="257"/>
      <c r="CL237" s="257"/>
      <c r="CM237" s="257"/>
      <c r="CN237" s="257"/>
      <c r="CO237" s="257"/>
      <c r="CP237" s="225"/>
      <c r="CQ237" s="239"/>
      <c r="CR237" s="239"/>
      <c r="CS237" s="225"/>
      <c r="CT237" s="225"/>
      <c r="CU237" s="225"/>
      <c r="CV237" s="225"/>
      <c r="CW237" s="225"/>
      <c r="CX237" s="225"/>
      <c r="CY237" s="225"/>
      <c r="CZ237" s="225"/>
      <c r="DA237" s="225"/>
      <c r="DB237" s="225"/>
      <c r="DC237" s="225"/>
      <c r="DD237" s="225"/>
      <c r="DE237" s="225"/>
      <c r="DF237" s="225"/>
      <c r="DG237" s="225"/>
    </row>
    <row r="238" spans="2:111" s="221" customFormat="1" ht="20.100000000000001" customHeight="1" x14ac:dyDescent="0.2">
      <c r="B238" s="418" t="s">
        <v>183</v>
      </c>
      <c r="C238" s="418"/>
      <c r="P238" s="224"/>
      <c r="Q238" s="222"/>
      <c r="R238" s="222"/>
      <c r="S238" s="222"/>
      <c r="T238" s="222"/>
      <c r="U238" s="222"/>
      <c r="V238" s="222"/>
      <c r="W238" s="222"/>
      <c r="X238" s="222"/>
      <c r="Y238" s="222"/>
      <c r="Z238" s="222"/>
      <c r="AA238" s="222"/>
      <c r="AB238" s="222"/>
      <c r="AC238" s="223"/>
      <c r="AD238" s="223"/>
      <c r="BM238" s="221" t="s">
        <v>167</v>
      </c>
      <c r="BO238" s="252">
        <f>+BO24+BO25+BO26+BO44+BO57+BO58+BO59+BO75</f>
        <v>0</v>
      </c>
      <c r="BP238" s="252">
        <f t="shared" ref="BP238:CF238" si="206">+BP24+BP25+BP26+BP44+BP57+BP58+BP59+BP75</f>
        <v>0</v>
      </c>
      <c r="BQ238" s="252">
        <f t="shared" si="206"/>
        <v>0</v>
      </c>
      <c r="BR238" s="252">
        <f t="shared" si="206"/>
        <v>0</v>
      </c>
      <c r="BS238" s="252">
        <f t="shared" si="206"/>
        <v>0</v>
      </c>
      <c r="BT238" s="252">
        <f t="shared" si="206"/>
        <v>0</v>
      </c>
      <c r="BU238" s="252">
        <f t="shared" si="206"/>
        <v>0</v>
      </c>
      <c r="BV238" s="252">
        <f t="shared" si="206"/>
        <v>0</v>
      </c>
      <c r="BW238" s="252">
        <f t="shared" si="206"/>
        <v>0</v>
      </c>
      <c r="BX238" s="252">
        <f t="shared" si="206"/>
        <v>0</v>
      </c>
      <c r="BY238" s="252">
        <f t="shared" si="206"/>
        <v>0</v>
      </c>
      <c r="BZ238" s="252">
        <f t="shared" si="206"/>
        <v>418.43892826239994</v>
      </c>
      <c r="CA238" s="252">
        <f t="shared" si="206"/>
        <v>299.78410955440006</v>
      </c>
      <c r="CB238" s="252">
        <f t="shared" si="206"/>
        <v>266.46611803200005</v>
      </c>
      <c r="CC238" s="252">
        <f t="shared" si="206"/>
        <v>287.03975270440009</v>
      </c>
      <c r="CD238" s="252">
        <f t="shared" si="206"/>
        <v>265.10947830280003</v>
      </c>
      <c r="CE238" s="252">
        <f t="shared" si="206"/>
        <v>279.11209250960013</v>
      </c>
      <c r="CF238" s="252">
        <f t="shared" si="206"/>
        <v>308.78852545400008</v>
      </c>
      <c r="CK238" s="257"/>
      <c r="CL238" s="257"/>
      <c r="CM238" s="257"/>
      <c r="CN238" s="257"/>
      <c r="CO238" s="257"/>
      <c r="CP238" s="225"/>
      <c r="CQ238" s="239"/>
      <c r="CR238" s="239"/>
      <c r="CS238" s="225"/>
      <c r="CT238" s="225"/>
      <c r="CU238" s="225"/>
      <c r="CV238" s="225"/>
      <c r="CW238" s="225"/>
      <c r="CX238" s="225"/>
      <c r="CY238" s="225"/>
      <c r="CZ238" s="225"/>
      <c r="DA238" s="225"/>
      <c r="DB238" s="225"/>
      <c r="DC238" s="225"/>
      <c r="DD238" s="225"/>
      <c r="DE238" s="225"/>
      <c r="DF238" s="225"/>
      <c r="DG238" s="225"/>
    </row>
    <row r="239" spans="2:111" s="221" customFormat="1" ht="20.100000000000001" customHeight="1" thickBot="1" x14ac:dyDescent="0.25">
      <c r="B239" s="418" t="s">
        <v>193</v>
      </c>
      <c r="C239" s="418"/>
      <c r="P239" s="224"/>
      <c r="Q239" s="222"/>
      <c r="R239" s="222"/>
      <c r="S239" s="222"/>
      <c r="T239" s="222"/>
      <c r="U239" s="222"/>
      <c r="V239" s="222"/>
      <c r="W239" s="222"/>
      <c r="X239" s="222"/>
      <c r="Y239" s="222"/>
      <c r="Z239" s="222"/>
      <c r="AA239" s="222"/>
      <c r="AB239" s="222"/>
      <c r="AC239" s="223"/>
      <c r="AD239" s="223"/>
      <c r="BO239" s="252">
        <f>+BO38+BO39+BO72+BO73</f>
        <v>0</v>
      </c>
      <c r="BP239" s="252">
        <f t="shared" ref="BP239:CF239" si="207">+BP38+BP39+BP72+BP73</f>
        <v>0</v>
      </c>
      <c r="BQ239" s="252">
        <f t="shared" si="207"/>
        <v>0</v>
      </c>
      <c r="BR239" s="252">
        <f t="shared" si="207"/>
        <v>0</v>
      </c>
      <c r="BS239" s="252">
        <f t="shared" si="207"/>
        <v>0</v>
      </c>
      <c r="BT239" s="252">
        <f t="shared" si="207"/>
        <v>0</v>
      </c>
      <c r="BU239" s="252">
        <f t="shared" si="207"/>
        <v>0</v>
      </c>
      <c r="BV239" s="252">
        <f t="shared" si="207"/>
        <v>0</v>
      </c>
      <c r="BW239" s="252">
        <f t="shared" si="207"/>
        <v>0</v>
      </c>
      <c r="BX239" s="252">
        <f t="shared" si="207"/>
        <v>0</v>
      </c>
      <c r="BY239" s="252">
        <f t="shared" si="207"/>
        <v>0</v>
      </c>
      <c r="BZ239" s="252">
        <f t="shared" si="207"/>
        <v>0</v>
      </c>
      <c r="CA239" s="252">
        <f t="shared" si="207"/>
        <v>0</v>
      </c>
      <c r="CB239" s="252">
        <f t="shared" si="207"/>
        <v>0</v>
      </c>
      <c r="CC239" s="252">
        <f t="shared" si="207"/>
        <v>0</v>
      </c>
      <c r="CD239" s="252">
        <f t="shared" si="207"/>
        <v>0</v>
      </c>
      <c r="CE239" s="252">
        <f t="shared" si="207"/>
        <v>0</v>
      </c>
      <c r="CF239" s="252">
        <f t="shared" si="207"/>
        <v>16.612965386399999</v>
      </c>
      <c r="CK239" s="257"/>
      <c r="CL239" s="257"/>
      <c r="CM239" s="257"/>
      <c r="CN239" s="257"/>
      <c r="CO239" s="257"/>
      <c r="CP239" s="225"/>
      <c r="CQ239" s="239"/>
      <c r="CR239" s="239"/>
      <c r="CS239" s="225"/>
      <c r="CT239" s="225"/>
      <c r="CU239" s="225"/>
      <c r="CV239" s="225"/>
      <c r="CW239" s="225"/>
      <c r="CX239" s="225"/>
      <c r="CY239" s="225"/>
      <c r="CZ239" s="225"/>
      <c r="DA239" s="225"/>
      <c r="DB239" s="225"/>
      <c r="DC239" s="225"/>
      <c r="DD239" s="225"/>
      <c r="DE239" s="225"/>
      <c r="DF239" s="225"/>
      <c r="DG239" s="225"/>
    </row>
    <row r="240" spans="2:111" s="221" customFormat="1" ht="20.100000000000001" customHeight="1" thickBot="1" x14ac:dyDescent="0.3">
      <c r="B240" s="235"/>
      <c r="C240" s="236"/>
      <c r="P240" s="224"/>
      <c r="Q240" s="222"/>
      <c r="R240" s="222"/>
      <c r="S240" s="222"/>
      <c r="T240" s="222"/>
      <c r="U240" s="222"/>
      <c r="V240" s="222"/>
      <c r="W240" s="222"/>
      <c r="X240" s="222"/>
      <c r="Y240" s="222"/>
      <c r="Z240" s="222"/>
      <c r="AA240" s="222"/>
      <c r="AB240" s="222"/>
      <c r="AC240" s="223"/>
      <c r="AD240" s="223"/>
      <c r="BO240" s="420">
        <f t="shared" ref="BO240:CE240" si="208">SUM(BO229:BO239)</f>
        <v>38449.323481954794</v>
      </c>
      <c r="BP240" s="420">
        <f t="shared" si="208"/>
        <v>30850.744574973207</v>
      </c>
      <c r="BQ240" s="420">
        <f t="shared" si="208"/>
        <v>34307.482558024793</v>
      </c>
      <c r="BR240" s="420">
        <f t="shared" si="208"/>
        <v>39453.262589276397</v>
      </c>
      <c r="BS240" s="420">
        <f t="shared" si="208"/>
        <v>39711.235008248797</v>
      </c>
      <c r="BT240" s="420">
        <f t="shared" si="208"/>
        <v>34724.050935342602</v>
      </c>
      <c r="BU240" s="420">
        <f t="shared" si="208"/>
        <v>44447.977237269588</v>
      </c>
      <c r="BV240" s="420">
        <f t="shared" si="208"/>
        <v>34744.720174825794</v>
      </c>
      <c r="BW240" s="420">
        <f t="shared" si="208"/>
        <v>34969.441655805596</v>
      </c>
      <c r="BX240" s="420">
        <f t="shared" si="208"/>
        <v>39922.164396643006</v>
      </c>
      <c r="BY240" s="420">
        <f t="shared" si="208"/>
        <v>31544.272569643606</v>
      </c>
      <c r="BZ240" s="420">
        <f t="shared" si="208"/>
        <v>45996.881500293413</v>
      </c>
      <c r="CA240" s="420">
        <f t="shared" si="208"/>
        <v>37185.348018074801</v>
      </c>
      <c r="CB240" s="420">
        <f t="shared" si="208"/>
        <v>31938.432963621795</v>
      </c>
      <c r="CC240" s="420">
        <f t="shared" si="208"/>
        <v>35896.375694412403</v>
      </c>
      <c r="CD240" s="420">
        <f t="shared" si="208"/>
        <v>44613.640188923389</v>
      </c>
      <c r="CE240" s="420">
        <f t="shared" si="208"/>
        <v>37478.276447491196</v>
      </c>
      <c r="CF240" s="420">
        <f>SUM(CF229:CF239)</f>
        <v>39223.599288372592</v>
      </c>
      <c r="CK240" s="257"/>
      <c r="CL240" s="257"/>
      <c r="CM240" s="257"/>
      <c r="CN240" s="257"/>
      <c r="CO240" s="257"/>
      <c r="CP240" s="225"/>
      <c r="CQ240" s="239"/>
      <c r="CR240" s="239"/>
      <c r="CS240" s="225"/>
      <c r="CT240" s="225"/>
      <c r="CU240" s="225"/>
      <c r="CV240" s="225"/>
      <c r="CW240" s="225"/>
      <c r="CX240" s="225"/>
      <c r="CY240" s="225"/>
      <c r="CZ240" s="225"/>
      <c r="DA240" s="225"/>
      <c r="DB240" s="225"/>
      <c r="DC240" s="225"/>
      <c r="DD240" s="225"/>
      <c r="DE240" s="225"/>
      <c r="DF240" s="225"/>
      <c r="DG240" s="225"/>
    </row>
    <row r="241" spans="2:111" s="221" customFormat="1" ht="20.100000000000001" customHeight="1" x14ac:dyDescent="0.25">
      <c r="B241" s="235"/>
      <c r="C241" s="236"/>
      <c r="P241" s="224"/>
      <c r="Q241" s="222"/>
      <c r="R241" s="222"/>
      <c r="S241" s="222"/>
      <c r="T241" s="222"/>
      <c r="U241" s="222"/>
      <c r="V241" s="222"/>
      <c r="W241" s="222"/>
      <c r="X241" s="222"/>
      <c r="Y241" s="222"/>
      <c r="Z241" s="222"/>
      <c r="AA241" s="222"/>
      <c r="AB241" s="222"/>
      <c r="AC241" s="223"/>
      <c r="AD241" s="223"/>
      <c r="BW241" s="252"/>
      <c r="BX241" s="252"/>
      <c r="BY241" s="252"/>
      <c r="BZ241" s="252"/>
      <c r="CA241" s="252"/>
      <c r="CB241" s="252"/>
      <c r="CC241" s="252"/>
      <c r="CD241" s="252"/>
      <c r="CE241" s="252"/>
      <c r="CF241" s="252"/>
      <c r="CK241" s="257"/>
      <c r="CL241" s="257"/>
      <c r="CM241" s="257"/>
      <c r="CN241" s="257"/>
      <c r="CO241" s="257"/>
      <c r="CP241" s="225"/>
      <c r="CQ241" s="239"/>
      <c r="CR241" s="239"/>
      <c r="CS241" s="225"/>
      <c r="CT241" s="225"/>
      <c r="CU241" s="225"/>
      <c r="CV241" s="225"/>
      <c r="CW241" s="225"/>
      <c r="CX241" s="225"/>
      <c r="CY241" s="225"/>
      <c r="CZ241" s="225"/>
      <c r="DA241" s="225"/>
      <c r="DB241" s="225"/>
      <c r="DC241" s="225"/>
      <c r="DD241" s="225"/>
      <c r="DE241" s="225"/>
      <c r="DF241" s="225"/>
      <c r="DG241" s="225"/>
    </row>
    <row r="242" spans="2:111" s="221" customFormat="1" ht="20.100000000000001" customHeight="1" x14ac:dyDescent="0.25">
      <c r="B242" s="235"/>
      <c r="C242" s="236"/>
      <c r="P242" s="224"/>
      <c r="Q242" s="222"/>
      <c r="R242" s="222"/>
      <c r="S242" s="222"/>
      <c r="T242" s="222"/>
      <c r="U242" s="222"/>
      <c r="V242" s="222"/>
      <c r="W242" s="222"/>
      <c r="X242" s="222"/>
      <c r="Y242" s="222"/>
      <c r="Z242" s="222"/>
      <c r="AA242" s="222"/>
      <c r="AB242" s="222"/>
      <c r="AC242" s="223"/>
      <c r="AD242" s="223"/>
      <c r="CC242" s="252"/>
      <c r="CD242" s="252"/>
      <c r="CE242" s="252"/>
      <c r="CF242" s="252"/>
      <c r="CK242" s="257"/>
      <c r="CL242" s="257"/>
      <c r="CM242" s="257"/>
      <c r="CN242" s="257"/>
      <c r="CO242" s="257"/>
      <c r="CP242" s="225"/>
      <c r="CQ242" s="239"/>
      <c r="CR242" s="239"/>
      <c r="CS242" s="225"/>
      <c r="CT242" s="225"/>
      <c r="CU242" s="225"/>
      <c r="CV242" s="225"/>
      <c r="CW242" s="225"/>
      <c r="CX242" s="225"/>
      <c r="CY242" s="225"/>
      <c r="CZ242" s="225"/>
      <c r="DA242" s="225"/>
      <c r="DB242" s="225"/>
      <c r="DC242" s="225"/>
      <c r="DD242" s="225"/>
      <c r="DE242" s="225"/>
      <c r="DF242" s="225"/>
      <c r="DG242" s="225"/>
    </row>
    <row r="243" spans="2:111" s="221" customFormat="1" ht="20.100000000000001" customHeight="1" x14ac:dyDescent="0.25">
      <c r="B243" s="235"/>
      <c r="C243" s="236"/>
      <c r="P243" s="224"/>
      <c r="Q243" s="222"/>
      <c r="R243" s="222"/>
      <c r="S243" s="222"/>
      <c r="T243" s="222"/>
      <c r="U243" s="222"/>
      <c r="V243" s="222"/>
      <c r="W243" s="222"/>
      <c r="X243" s="222"/>
      <c r="Y243" s="222"/>
      <c r="Z243" s="222"/>
      <c r="AA243" s="222"/>
      <c r="AB243" s="222"/>
      <c r="AC243" s="223"/>
      <c r="AD243" s="223"/>
      <c r="CK243" s="257"/>
      <c r="CL243" s="257"/>
      <c r="CM243" s="257"/>
      <c r="CN243" s="257"/>
      <c r="CO243" s="257"/>
      <c r="CP243" s="225"/>
      <c r="CQ243" s="239"/>
      <c r="CR243" s="239"/>
      <c r="CS243" s="225"/>
      <c r="CT243" s="225"/>
      <c r="CU243" s="225"/>
      <c r="CV243" s="225"/>
      <c r="CW243" s="225"/>
      <c r="CX243" s="225"/>
      <c r="CY243" s="225"/>
      <c r="CZ243" s="225"/>
      <c r="DA243" s="225"/>
      <c r="DB243" s="225"/>
      <c r="DC243" s="225"/>
      <c r="DD243" s="225"/>
      <c r="DE243" s="225"/>
      <c r="DF243" s="225"/>
      <c r="DG243" s="225"/>
    </row>
    <row r="244" spans="2:111" s="221" customFormat="1" ht="20.100000000000001" customHeight="1" x14ac:dyDescent="0.25">
      <c r="B244" s="235"/>
      <c r="C244" s="236"/>
      <c r="P244" s="224"/>
      <c r="Q244" s="222"/>
      <c r="R244" s="222"/>
      <c r="S244" s="222"/>
      <c r="T244" s="222"/>
      <c r="U244" s="222"/>
      <c r="V244" s="222"/>
      <c r="W244" s="222"/>
      <c r="X244" s="222"/>
      <c r="Y244" s="222"/>
      <c r="Z244" s="222"/>
      <c r="AA244" s="222"/>
      <c r="AB244" s="222"/>
      <c r="AC244" s="223"/>
      <c r="AD244" s="223"/>
      <c r="BO244" s="252"/>
      <c r="BP244" s="252"/>
      <c r="BQ244" s="252"/>
      <c r="BR244" s="252"/>
      <c r="BS244" s="252"/>
      <c r="BT244" s="252"/>
      <c r="BU244" s="252"/>
      <c r="BV244" s="252"/>
      <c r="BW244" s="252"/>
      <c r="BX244" s="252"/>
      <c r="BY244" s="252"/>
      <c r="BZ244" s="252"/>
      <c r="CA244" s="252"/>
      <c r="CB244" s="252"/>
      <c r="CC244" s="252"/>
      <c r="CD244" s="252"/>
      <c r="CE244" s="252"/>
      <c r="CF244" s="252"/>
      <c r="CK244" s="257"/>
      <c r="CL244" s="257"/>
      <c r="CM244" s="257"/>
      <c r="CN244" s="257"/>
      <c r="CO244" s="257"/>
      <c r="CP244" s="225"/>
      <c r="CQ244" s="239"/>
      <c r="CR244" s="239"/>
      <c r="CS244" s="225"/>
      <c r="CT244" s="225"/>
      <c r="CU244" s="225"/>
      <c r="CV244" s="225"/>
      <c r="CW244" s="225"/>
      <c r="CX244" s="225"/>
      <c r="CY244" s="225"/>
      <c r="CZ244" s="225"/>
      <c r="DA244" s="225"/>
      <c r="DB244" s="225"/>
      <c r="DC244" s="225"/>
      <c r="DD244" s="225"/>
      <c r="DE244" s="225"/>
      <c r="DF244" s="225"/>
      <c r="DG244" s="225"/>
    </row>
    <row r="245" spans="2:111" s="221" customFormat="1" ht="20.100000000000001" customHeight="1" x14ac:dyDescent="0.25">
      <c r="B245" s="235"/>
      <c r="C245" s="236"/>
      <c r="P245" s="224"/>
      <c r="Q245" s="222"/>
      <c r="R245" s="222"/>
      <c r="S245" s="222"/>
      <c r="T245" s="222"/>
      <c r="U245" s="222"/>
      <c r="V245" s="222"/>
      <c r="W245" s="222"/>
      <c r="X245" s="222"/>
      <c r="Y245" s="222"/>
      <c r="Z245" s="222"/>
      <c r="AA245" s="222"/>
      <c r="AB245" s="222"/>
      <c r="AC245" s="223"/>
      <c r="AD245" s="223"/>
      <c r="BO245" s="252"/>
      <c r="BP245" s="252"/>
      <c r="BQ245" s="252"/>
      <c r="BR245" s="252"/>
      <c r="BS245" s="252"/>
      <c r="BT245" s="252"/>
      <c r="BU245" s="252"/>
      <c r="BV245" s="252"/>
      <c r="BW245" s="252"/>
      <c r="BX245" s="252"/>
      <c r="BY245" s="252"/>
      <c r="BZ245" s="252"/>
      <c r="CA245" s="252"/>
      <c r="CB245" s="252"/>
      <c r="CC245" s="252"/>
      <c r="CD245" s="252"/>
      <c r="CE245" s="252"/>
      <c r="CF245" s="252"/>
      <c r="CK245" s="257"/>
      <c r="CL245" s="257"/>
      <c r="CM245" s="257"/>
      <c r="CN245" s="257"/>
      <c r="CO245" s="257"/>
      <c r="CP245" s="225"/>
      <c r="CQ245" s="239"/>
      <c r="CR245" s="239"/>
      <c r="CS245" s="225"/>
      <c r="CT245" s="225"/>
      <c r="CU245" s="225"/>
      <c r="CV245" s="225"/>
      <c r="CW245" s="225"/>
      <c r="CX245" s="225"/>
      <c r="CY245" s="225"/>
      <c r="CZ245" s="225"/>
      <c r="DA245" s="225"/>
      <c r="DB245" s="225"/>
      <c r="DC245" s="225"/>
      <c r="DD245" s="225"/>
      <c r="DE245" s="225"/>
      <c r="DF245" s="225"/>
      <c r="DG245" s="225"/>
    </row>
    <row r="246" spans="2:111" s="221" customFormat="1" ht="20.100000000000001" customHeight="1" x14ac:dyDescent="0.25">
      <c r="B246" s="235"/>
      <c r="C246" s="236"/>
      <c r="P246" s="224"/>
      <c r="Q246" s="222"/>
      <c r="R246" s="222"/>
      <c r="S246" s="222"/>
      <c r="T246" s="222"/>
      <c r="U246" s="222"/>
      <c r="V246" s="222"/>
      <c r="W246" s="222"/>
      <c r="X246" s="222"/>
      <c r="Y246" s="222"/>
      <c r="Z246" s="222"/>
      <c r="AA246" s="222"/>
      <c r="AB246" s="222"/>
      <c r="AC246" s="223"/>
      <c r="AD246" s="223"/>
      <c r="CK246" s="257"/>
      <c r="CL246" s="257"/>
      <c r="CM246" s="257"/>
      <c r="CN246" s="257"/>
      <c r="CO246" s="257"/>
      <c r="CP246" s="225"/>
      <c r="CQ246" s="239"/>
      <c r="CR246" s="239"/>
      <c r="CS246" s="225"/>
      <c r="CT246" s="225"/>
      <c r="CU246" s="225"/>
      <c r="CV246" s="225"/>
      <c r="CW246" s="225"/>
      <c r="CX246" s="225"/>
      <c r="CY246" s="225"/>
      <c r="CZ246" s="225"/>
      <c r="DA246" s="225"/>
      <c r="DB246" s="225"/>
      <c r="DC246" s="225"/>
      <c r="DD246" s="225"/>
      <c r="DE246" s="225"/>
      <c r="DF246" s="225"/>
      <c r="DG246" s="225"/>
    </row>
    <row r="247" spans="2:111" s="221" customFormat="1" ht="20.100000000000001" customHeight="1" x14ac:dyDescent="0.25">
      <c r="B247" s="235"/>
      <c r="C247" s="236"/>
      <c r="P247" s="224"/>
      <c r="Q247" s="222"/>
      <c r="R247" s="222"/>
      <c r="S247" s="222"/>
      <c r="T247" s="222"/>
      <c r="U247" s="222"/>
      <c r="V247" s="222"/>
      <c r="W247" s="222"/>
      <c r="X247" s="222"/>
      <c r="Y247" s="222"/>
      <c r="Z247" s="222"/>
      <c r="AA247" s="222"/>
      <c r="AB247" s="222"/>
      <c r="AC247" s="223"/>
      <c r="AD247" s="223"/>
      <c r="CK247" s="257"/>
      <c r="CL247" s="257"/>
      <c r="CM247" s="257"/>
      <c r="CN247" s="257"/>
      <c r="CO247" s="257"/>
      <c r="CP247" s="225"/>
      <c r="CQ247" s="239"/>
      <c r="CR247" s="239"/>
      <c r="CS247" s="225"/>
      <c r="CT247" s="225"/>
      <c r="CU247" s="225"/>
      <c r="CV247" s="225"/>
      <c r="CW247" s="225"/>
      <c r="CX247" s="225"/>
      <c r="CY247" s="225"/>
      <c r="CZ247" s="225"/>
      <c r="DA247" s="225"/>
      <c r="DB247" s="225"/>
      <c r="DC247" s="225"/>
      <c r="DD247" s="225"/>
      <c r="DE247" s="225"/>
      <c r="DF247" s="225"/>
      <c r="DG247" s="225"/>
    </row>
    <row r="248" spans="2:111" s="221" customFormat="1" ht="20.100000000000001" customHeight="1" x14ac:dyDescent="0.25">
      <c r="B248" s="235"/>
      <c r="C248" s="236"/>
      <c r="P248" s="224"/>
      <c r="Q248" s="222"/>
      <c r="R248" s="222"/>
      <c r="S248" s="222"/>
      <c r="T248" s="222"/>
      <c r="U248" s="222"/>
      <c r="V248" s="222"/>
      <c r="W248" s="222"/>
      <c r="X248" s="222"/>
      <c r="Y248" s="222"/>
      <c r="Z248" s="222"/>
      <c r="AA248" s="222"/>
      <c r="AB248" s="222"/>
      <c r="AC248" s="223"/>
      <c r="AD248" s="223"/>
      <c r="CK248" s="257"/>
      <c r="CL248" s="257"/>
      <c r="CM248" s="257"/>
      <c r="CN248" s="257"/>
      <c r="CO248" s="257"/>
      <c r="CP248" s="225"/>
      <c r="CQ248" s="239"/>
      <c r="CR248" s="239"/>
      <c r="CS248" s="225"/>
      <c r="CT248" s="225"/>
      <c r="CU248" s="225"/>
      <c r="CV248" s="225"/>
      <c r="CW248" s="225"/>
      <c r="CX248" s="225"/>
      <c r="CY248" s="225"/>
      <c r="CZ248" s="225"/>
      <c r="DA248" s="225"/>
      <c r="DB248" s="225"/>
      <c r="DC248" s="225"/>
      <c r="DD248" s="225"/>
      <c r="DE248" s="225"/>
      <c r="DF248" s="225"/>
      <c r="DG248" s="225"/>
    </row>
    <row r="249" spans="2:111" s="221" customFormat="1" ht="20.100000000000001" customHeight="1" x14ac:dyDescent="0.25">
      <c r="B249" s="235"/>
      <c r="C249" s="236"/>
      <c r="P249" s="224"/>
      <c r="Q249" s="222"/>
      <c r="R249" s="222"/>
      <c r="S249" s="222"/>
      <c r="T249" s="222"/>
      <c r="U249" s="222"/>
      <c r="V249" s="222"/>
      <c r="W249" s="222"/>
      <c r="X249" s="222"/>
      <c r="Y249" s="222"/>
      <c r="Z249" s="222"/>
      <c r="AA249" s="222"/>
      <c r="AB249" s="222"/>
      <c r="AC249" s="223"/>
      <c r="AD249" s="223"/>
      <c r="CK249" s="257"/>
      <c r="CL249" s="257"/>
      <c r="CM249" s="257"/>
      <c r="CN249" s="257"/>
      <c r="CO249" s="257"/>
      <c r="CP249" s="225"/>
      <c r="CQ249" s="239"/>
      <c r="CR249" s="239"/>
      <c r="CS249" s="225"/>
      <c r="CT249" s="225"/>
      <c r="CU249" s="225"/>
      <c r="CV249" s="225"/>
      <c r="CW249" s="225"/>
      <c r="CX249" s="225"/>
      <c r="CY249" s="225"/>
      <c r="CZ249" s="225"/>
      <c r="DA249" s="225"/>
      <c r="DB249" s="225"/>
      <c r="DC249" s="225"/>
      <c r="DD249" s="225"/>
      <c r="DE249" s="225"/>
      <c r="DF249" s="225"/>
      <c r="DG249" s="225"/>
    </row>
    <row r="250" spans="2:111" s="221" customFormat="1" ht="20.100000000000001" customHeight="1" x14ac:dyDescent="0.25">
      <c r="B250" s="235"/>
      <c r="C250" s="236"/>
      <c r="P250" s="224"/>
      <c r="Q250" s="222"/>
      <c r="R250" s="222"/>
      <c r="S250" s="222"/>
      <c r="T250" s="222"/>
      <c r="U250" s="222"/>
      <c r="V250" s="222"/>
      <c r="W250" s="222"/>
      <c r="X250" s="222"/>
      <c r="Y250" s="222"/>
      <c r="Z250" s="222"/>
      <c r="AA250" s="222"/>
      <c r="AB250" s="222"/>
      <c r="AC250" s="223"/>
      <c r="AD250" s="223"/>
      <c r="CK250" s="257"/>
      <c r="CL250" s="257"/>
      <c r="CM250" s="257"/>
      <c r="CN250" s="257"/>
      <c r="CO250" s="257"/>
      <c r="CP250" s="225"/>
      <c r="CQ250" s="239"/>
      <c r="CR250" s="239"/>
      <c r="CS250" s="225"/>
      <c r="CT250" s="225"/>
      <c r="CU250" s="225"/>
      <c r="CV250" s="225"/>
      <c r="CW250" s="225"/>
      <c r="CX250" s="225"/>
      <c r="CY250" s="225"/>
      <c r="CZ250" s="225"/>
      <c r="DA250" s="225"/>
      <c r="DB250" s="225"/>
      <c r="DC250" s="225"/>
      <c r="DD250" s="225"/>
      <c r="DE250" s="225"/>
      <c r="DF250" s="225"/>
      <c r="DG250" s="225"/>
    </row>
    <row r="251" spans="2:111" s="221" customFormat="1" ht="20.100000000000001" customHeight="1" x14ac:dyDescent="0.25">
      <c r="B251" s="235"/>
      <c r="C251" s="236"/>
      <c r="P251" s="224"/>
      <c r="Q251" s="222"/>
      <c r="R251" s="222"/>
      <c r="S251" s="222"/>
      <c r="T251" s="222"/>
      <c r="U251" s="222"/>
      <c r="V251" s="222"/>
      <c r="W251" s="222"/>
      <c r="X251" s="222"/>
      <c r="Y251" s="222"/>
      <c r="Z251" s="222"/>
      <c r="AA251" s="222"/>
      <c r="AB251" s="222"/>
      <c r="AC251" s="223"/>
      <c r="AD251" s="223"/>
      <c r="CK251" s="257"/>
      <c r="CL251" s="257"/>
      <c r="CM251" s="257"/>
      <c r="CN251" s="257"/>
      <c r="CO251" s="257"/>
      <c r="CP251" s="225"/>
      <c r="CQ251" s="239"/>
      <c r="CR251" s="239"/>
      <c r="CS251" s="225"/>
      <c r="CT251" s="225"/>
      <c r="CU251" s="225"/>
      <c r="CV251" s="225"/>
      <c r="CW251" s="225"/>
      <c r="CX251" s="225"/>
      <c r="CY251" s="225"/>
      <c r="CZ251" s="225"/>
      <c r="DA251" s="225"/>
      <c r="DB251" s="225"/>
      <c r="DC251" s="225"/>
      <c r="DD251" s="225"/>
      <c r="DE251" s="225"/>
      <c r="DF251" s="225"/>
      <c r="DG251" s="225"/>
    </row>
    <row r="252" spans="2:111" s="221" customFormat="1" ht="20.100000000000001" customHeight="1" x14ac:dyDescent="0.25">
      <c r="B252" s="235"/>
      <c r="C252" s="236"/>
      <c r="P252" s="224"/>
      <c r="Q252" s="222"/>
      <c r="R252" s="222"/>
      <c r="S252" s="222"/>
      <c r="T252" s="222"/>
      <c r="U252" s="222"/>
      <c r="V252" s="222"/>
      <c r="W252" s="222"/>
      <c r="X252" s="222"/>
      <c r="Y252" s="222"/>
      <c r="Z252" s="222"/>
      <c r="AA252" s="222"/>
      <c r="AB252" s="222"/>
      <c r="AC252" s="223"/>
      <c r="AD252" s="223"/>
      <c r="CK252" s="257"/>
      <c r="CL252" s="257"/>
      <c r="CM252" s="257"/>
      <c r="CN252" s="257"/>
      <c r="CO252" s="257"/>
      <c r="CP252" s="225"/>
      <c r="CQ252" s="239"/>
      <c r="CR252" s="239"/>
      <c r="CS252" s="225"/>
      <c r="CT252" s="225"/>
      <c r="CU252" s="225"/>
      <c r="CV252" s="225"/>
      <c r="CW252" s="225"/>
      <c r="CX252" s="225"/>
      <c r="CY252" s="225"/>
      <c r="CZ252" s="225"/>
      <c r="DA252" s="225"/>
      <c r="DB252" s="225"/>
      <c r="DC252" s="225"/>
      <c r="DD252" s="225"/>
      <c r="DE252" s="225"/>
      <c r="DF252" s="225"/>
      <c r="DG252" s="225"/>
    </row>
    <row r="253" spans="2:111" s="221" customFormat="1" ht="20.100000000000001" customHeight="1" x14ac:dyDescent="0.25">
      <c r="B253" s="235"/>
      <c r="C253" s="236"/>
      <c r="P253" s="224"/>
      <c r="Q253" s="222"/>
      <c r="R253" s="222"/>
      <c r="S253" s="222"/>
      <c r="T253" s="222"/>
      <c r="U253" s="222"/>
      <c r="V253" s="222"/>
      <c r="W253" s="222"/>
      <c r="X253" s="222"/>
      <c r="Y253" s="222"/>
      <c r="Z253" s="222"/>
      <c r="AA253" s="222"/>
      <c r="AB253" s="222"/>
      <c r="AC253" s="223"/>
      <c r="AD253" s="223"/>
      <c r="CK253" s="257"/>
      <c r="CL253" s="257"/>
      <c r="CM253" s="257"/>
      <c r="CN253" s="257"/>
      <c r="CO253" s="257"/>
      <c r="CP253" s="225"/>
      <c r="CQ253" s="239"/>
      <c r="CR253" s="239"/>
      <c r="CS253" s="225"/>
      <c r="CT253" s="225"/>
      <c r="CU253" s="225"/>
      <c r="CV253" s="225"/>
      <c r="CW253" s="225"/>
      <c r="CX253" s="225"/>
      <c r="CY253" s="225"/>
      <c r="CZ253" s="225"/>
      <c r="DA253" s="225"/>
      <c r="DB253" s="225"/>
      <c r="DC253" s="225"/>
      <c r="DD253" s="225"/>
      <c r="DE253" s="225"/>
      <c r="DF253" s="225"/>
      <c r="DG253" s="225"/>
    </row>
    <row r="254" spans="2:111" s="221" customFormat="1" ht="20.100000000000001" customHeight="1" x14ac:dyDescent="0.25">
      <c r="B254" s="235"/>
      <c r="C254" s="236"/>
      <c r="P254" s="224"/>
      <c r="Q254" s="222"/>
      <c r="R254" s="222"/>
      <c r="S254" s="222"/>
      <c r="T254" s="222"/>
      <c r="U254" s="222"/>
      <c r="V254" s="222"/>
      <c r="W254" s="222"/>
      <c r="X254" s="222"/>
      <c r="Y254" s="222"/>
      <c r="Z254" s="222"/>
      <c r="AA254" s="222"/>
      <c r="AB254" s="222"/>
      <c r="AC254" s="223"/>
      <c r="AD254" s="223"/>
      <c r="CK254" s="257"/>
      <c r="CL254" s="257"/>
      <c r="CM254" s="257"/>
      <c r="CN254" s="257"/>
      <c r="CO254" s="257"/>
      <c r="CP254" s="225"/>
      <c r="CQ254" s="239"/>
      <c r="CR254" s="239"/>
      <c r="CS254" s="225"/>
      <c r="CT254" s="225"/>
      <c r="CU254" s="225"/>
      <c r="CV254" s="225"/>
      <c r="CW254" s="225"/>
      <c r="CX254" s="225"/>
      <c r="CY254" s="225"/>
      <c r="CZ254" s="225"/>
      <c r="DA254" s="225"/>
      <c r="DB254" s="225"/>
      <c r="DC254" s="225"/>
      <c r="DD254" s="225"/>
      <c r="DE254" s="225"/>
      <c r="DF254" s="225"/>
      <c r="DG254" s="225"/>
    </row>
    <row r="255" spans="2:111" s="221" customFormat="1" ht="20.100000000000001" customHeight="1" x14ac:dyDescent="0.25">
      <c r="B255" s="235"/>
      <c r="C255" s="236"/>
      <c r="P255" s="224"/>
      <c r="Q255" s="222"/>
      <c r="R255" s="222"/>
      <c r="S255" s="222"/>
      <c r="T255" s="222"/>
      <c r="U255" s="222"/>
      <c r="V255" s="222"/>
      <c r="W255" s="222"/>
      <c r="X255" s="222"/>
      <c r="Y255" s="222"/>
      <c r="Z255" s="222"/>
      <c r="AA255" s="222"/>
      <c r="AB255" s="222"/>
      <c r="AC255" s="223"/>
      <c r="AD255" s="223"/>
      <c r="CK255" s="257"/>
      <c r="CL255" s="257"/>
      <c r="CM255" s="257"/>
      <c r="CN255" s="257"/>
      <c r="CO255" s="257"/>
      <c r="CP255" s="225"/>
      <c r="CQ255" s="239"/>
      <c r="CR255" s="239"/>
      <c r="CS255" s="225"/>
      <c r="CT255" s="225"/>
      <c r="CU255" s="225"/>
      <c r="CV255" s="225"/>
      <c r="CW255" s="225"/>
      <c r="CX255" s="225"/>
      <c r="CY255" s="225"/>
      <c r="CZ255" s="225"/>
      <c r="DA255" s="225"/>
      <c r="DB255" s="225"/>
      <c r="DC255" s="225"/>
      <c r="DD255" s="225"/>
      <c r="DE255" s="225"/>
      <c r="DF255" s="225"/>
      <c r="DG255" s="225"/>
    </row>
    <row r="256" spans="2:111" s="221" customFormat="1" ht="20.100000000000001" customHeight="1" x14ac:dyDescent="0.25">
      <c r="B256" s="235"/>
      <c r="C256" s="236"/>
      <c r="P256" s="224"/>
      <c r="Q256" s="222"/>
      <c r="R256" s="222"/>
      <c r="S256" s="222"/>
      <c r="T256" s="222"/>
      <c r="U256" s="222"/>
      <c r="V256" s="222"/>
      <c r="W256" s="222"/>
      <c r="X256" s="222"/>
      <c r="Y256" s="222"/>
      <c r="Z256" s="222"/>
      <c r="AA256" s="222"/>
      <c r="AB256" s="222"/>
      <c r="AC256" s="223"/>
      <c r="AD256" s="223"/>
      <c r="CK256" s="257"/>
      <c r="CL256" s="257"/>
      <c r="CM256" s="257"/>
      <c r="CN256" s="257"/>
      <c r="CO256" s="257"/>
      <c r="CP256" s="225"/>
      <c r="CQ256" s="239"/>
      <c r="CR256" s="239"/>
      <c r="CS256" s="225"/>
      <c r="CT256" s="225"/>
      <c r="CU256" s="225"/>
      <c r="CV256" s="225"/>
      <c r="CW256" s="225"/>
      <c r="CX256" s="225"/>
      <c r="CY256" s="225"/>
      <c r="CZ256" s="225"/>
      <c r="DA256" s="225"/>
      <c r="DB256" s="225"/>
      <c r="DC256" s="225"/>
      <c r="DD256" s="225"/>
      <c r="DE256" s="225"/>
      <c r="DF256" s="225"/>
      <c r="DG256" s="225"/>
    </row>
    <row r="257" spans="2:111" s="221" customFormat="1" ht="20.100000000000001" customHeight="1" x14ac:dyDescent="0.25">
      <c r="B257" s="235"/>
      <c r="C257" s="236"/>
      <c r="P257" s="224"/>
      <c r="Q257" s="222"/>
      <c r="R257" s="222"/>
      <c r="S257" s="222"/>
      <c r="T257" s="222"/>
      <c r="U257" s="222"/>
      <c r="V257" s="222"/>
      <c r="W257" s="222"/>
      <c r="X257" s="222"/>
      <c r="Y257" s="222"/>
      <c r="Z257" s="222"/>
      <c r="AA257" s="222"/>
      <c r="AB257" s="222"/>
      <c r="AC257" s="223"/>
      <c r="AD257" s="223"/>
      <c r="CK257" s="257"/>
      <c r="CL257" s="257"/>
      <c r="CM257" s="257"/>
      <c r="CN257" s="257"/>
      <c r="CO257" s="257"/>
      <c r="CP257" s="225"/>
      <c r="CQ257" s="239"/>
      <c r="CR257" s="239"/>
      <c r="CS257" s="225"/>
      <c r="CT257" s="225"/>
      <c r="CU257" s="225"/>
      <c r="CV257" s="225"/>
      <c r="CW257" s="225"/>
      <c r="CX257" s="225"/>
      <c r="CY257" s="225"/>
      <c r="CZ257" s="225"/>
      <c r="DA257" s="225"/>
      <c r="DB257" s="225"/>
      <c r="DC257" s="225"/>
      <c r="DD257" s="225"/>
      <c r="DE257" s="225"/>
      <c r="DF257" s="225"/>
      <c r="DG257" s="225"/>
    </row>
    <row r="258" spans="2:111" s="221" customFormat="1" ht="20.100000000000001" customHeight="1" x14ac:dyDescent="0.25">
      <c r="B258" s="235"/>
      <c r="C258" s="236"/>
      <c r="P258" s="224"/>
      <c r="Q258" s="222"/>
      <c r="R258" s="222"/>
      <c r="S258" s="222"/>
      <c r="T258" s="222"/>
      <c r="U258" s="222"/>
      <c r="V258" s="222"/>
      <c r="W258" s="222"/>
      <c r="X258" s="222"/>
      <c r="Y258" s="222"/>
      <c r="Z258" s="222"/>
      <c r="AA258" s="222"/>
      <c r="AB258" s="222"/>
      <c r="AC258" s="223"/>
      <c r="AD258" s="223"/>
      <c r="CK258" s="257"/>
      <c r="CL258" s="257"/>
      <c r="CM258" s="257"/>
      <c r="CN258" s="257"/>
      <c r="CO258" s="257"/>
      <c r="CP258" s="225"/>
      <c r="CQ258" s="239"/>
      <c r="CR258" s="239"/>
      <c r="CS258" s="225"/>
      <c r="CT258" s="225"/>
      <c r="CU258" s="225"/>
      <c r="CV258" s="225"/>
      <c r="CW258" s="225"/>
      <c r="CX258" s="225"/>
      <c r="CY258" s="225"/>
      <c r="CZ258" s="225"/>
      <c r="DA258" s="225"/>
      <c r="DB258" s="225"/>
      <c r="DC258" s="225"/>
      <c r="DD258" s="225"/>
      <c r="DE258" s="225"/>
      <c r="DF258" s="225"/>
      <c r="DG258" s="225"/>
    </row>
    <row r="259" spans="2:111" s="221" customFormat="1" ht="20.100000000000001" customHeight="1" x14ac:dyDescent="0.25">
      <c r="B259" s="235"/>
      <c r="C259" s="236"/>
      <c r="P259" s="224"/>
      <c r="Q259" s="222"/>
      <c r="R259" s="222"/>
      <c r="S259" s="222"/>
      <c r="T259" s="222"/>
      <c r="U259" s="222"/>
      <c r="V259" s="222"/>
      <c r="W259" s="222"/>
      <c r="X259" s="222"/>
      <c r="Y259" s="222"/>
      <c r="Z259" s="222"/>
      <c r="AA259" s="222"/>
      <c r="AB259" s="222"/>
      <c r="AC259" s="223"/>
      <c r="AD259" s="223"/>
      <c r="CK259" s="257"/>
      <c r="CL259" s="257"/>
      <c r="CM259" s="257"/>
      <c r="CN259" s="257"/>
      <c r="CO259" s="257"/>
      <c r="CP259" s="225"/>
      <c r="CQ259" s="239"/>
      <c r="CR259" s="239"/>
      <c r="CS259" s="225"/>
      <c r="CT259" s="225"/>
      <c r="CU259" s="225"/>
      <c r="CV259" s="225"/>
      <c r="CW259" s="225"/>
      <c r="CX259" s="225"/>
      <c r="CY259" s="225"/>
      <c r="CZ259" s="225"/>
      <c r="DA259" s="225"/>
      <c r="DB259" s="225"/>
      <c r="DC259" s="225"/>
      <c r="DD259" s="225"/>
      <c r="DE259" s="225"/>
      <c r="DF259" s="225"/>
      <c r="DG259" s="225"/>
    </row>
    <row r="260" spans="2:111" s="221" customFormat="1" ht="20.100000000000001" customHeight="1" x14ac:dyDescent="0.25">
      <c r="B260" s="235"/>
      <c r="C260" s="236"/>
      <c r="P260" s="224"/>
      <c r="Q260" s="222"/>
      <c r="R260" s="222"/>
      <c r="S260" s="222"/>
      <c r="T260" s="222"/>
      <c r="U260" s="222"/>
      <c r="V260" s="222"/>
      <c r="W260" s="222"/>
      <c r="X260" s="222"/>
      <c r="Y260" s="222"/>
      <c r="Z260" s="222"/>
      <c r="AA260" s="222"/>
      <c r="AB260" s="222"/>
      <c r="AC260" s="223"/>
      <c r="AD260" s="223"/>
      <c r="CK260" s="257"/>
      <c r="CL260" s="257"/>
      <c r="CM260" s="257"/>
      <c r="CN260" s="257"/>
      <c r="CO260" s="257"/>
      <c r="CP260" s="225"/>
      <c r="CQ260" s="239"/>
      <c r="CR260" s="239"/>
      <c r="CS260" s="225"/>
      <c r="CT260" s="225"/>
      <c r="CU260" s="225"/>
      <c r="CV260" s="225"/>
      <c r="CW260" s="225"/>
      <c r="CX260" s="225"/>
      <c r="CY260" s="225"/>
      <c r="CZ260" s="225"/>
      <c r="DA260" s="225"/>
      <c r="DB260" s="225"/>
      <c r="DC260" s="225"/>
      <c r="DD260" s="225"/>
      <c r="DE260" s="225"/>
      <c r="DF260" s="225"/>
      <c r="DG260" s="225"/>
    </row>
    <row r="261" spans="2:111" s="221" customFormat="1" ht="20.100000000000001" customHeight="1" x14ac:dyDescent="0.25">
      <c r="B261" s="235"/>
      <c r="C261" s="236"/>
      <c r="P261" s="224"/>
      <c r="Q261" s="222"/>
      <c r="R261" s="222"/>
      <c r="S261" s="222"/>
      <c r="T261" s="222"/>
      <c r="U261" s="222"/>
      <c r="V261" s="222"/>
      <c r="W261" s="222"/>
      <c r="X261" s="222"/>
      <c r="Y261" s="222"/>
      <c r="Z261" s="222"/>
      <c r="AA261" s="222"/>
      <c r="AB261" s="222"/>
      <c r="AC261" s="223"/>
      <c r="AD261" s="223"/>
      <c r="CK261" s="257"/>
      <c r="CL261" s="257"/>
      <c r="CM261" s="257"/>
      <c r="CN261" s="257"/>
      <c r="CO261" s="257"/>
      <c r="CP261" s="225"/>
      <c r="CQ261" s="239"/>
      <c r="CR261" s="239"/>
      <c r="CS261" s="225"/>
      <c r="CT261" s="225"/>
      <c r="CU261" s="225"/>
      <c r="CV261" s="225"/>
      <c r="CW261" s="225"/>
      <c r="CX261" s="225"/>
      <c r="CY261" s="225"/>
      <c r="CZ261" s="225"/>
      <c r="DA261" s="225"/>
      <c r="DB261" s="225"/>
      <c r="DC261" s="225"/>
      <c r="DD261" s="225"/>
      <c r="DE261" s="225"/>
      <c r="DF261" s="225"/>
      <c r="DG261" s="225"/>
    </row>
    <row r="262" spans="2:111" s="221" customFormat="1" ht="20.100000000000001" customHeight="1" x14ac:dyDescent="0.25">
      <c r="B262" s="235"/>
      <c r="C262" s="236"/>
      <c r="P262" s="224"/>
      <c r="Q262" s="222"/>
      <c r="R262" s="222"/>
      <c r="S262" s="222"/>
      <c r="T262" s="222"/>
      <c r="U262" s="222"/>
      <c r="V262" s="222"/>
      <c r="W262" s="222"/>
      <c r="X262" s="222"/>
      <c r="Y262" s="222"/>
      <c r="Z262" s="222"/>
      <c r="AA262" s="222"/>
      <c r="AB262" s="222"/>
      <c r="AC262" s="223"/>
      <c r="AD262" s="223"/>
      <c r="CK262" s="257"/>
      <c r="CL262" s="257"/>
      <c r="CM262" s="257"/>
      <c r="CN262" s="257"/>
      <c r="CO262" s="257"/>
      <c r="CP262" s="225"/>
      <c r="CQ262" s="239"/>
      <c r="CR262" s="239"/>
      <c r="CS262" s="225"/>
      <c r="CT262" s="225"/>
      <c r="CU262" s="225"/>
      <c r="CV262" s="225"/>
      <c r="CW262" s="225"/>
      <c r="CX262" s="225"/>
      <c r="CY262" s="225"/>
      <c r="CZ262" s="225"/>
      <c r="DA262" s="225"/>
      <c r="DB262" s="225"/>
      <c r="DC262" s="225"/>
      <c r="DD262" s="225"/>
      <c r="DE262" s="225"/>
      <c r="DF262" s="225"/>
      <c r="DG262" s="225"/>
    </row>
    <row r="263" spans="2:111" s="221" customFormat="1" ht="20.100000000000001" customHeight="1" x14ac:dyDescent="0.25">
      <c r="B263" s="235"/>
      <c r="C263" s="236"/>
      <c r="P263" s="224"/>
      <c r="Q263" s="222"/>
      <c r="R263" s="222"/>
      <c r="S263" s="222"/>
      <c r="T263" s="222"/>
      <c r="U263" s="222"/>
      <c r="V263" s="222"/>
      <c r="W263" s="222"/>
      <c r="X263" s="222"/>
      <c r="Y263" s="222"/>
      <c r="Z263" s="222"/>
      <c r="AA263" s="222"/>
      <c r="AB263" s="222"/>
      <c r="AC263" s="223"/>
      <c r="AD263" s="223"/>
      <c r="CK263" s="257"/>
      <c r="CL263" s="257"/>
      <c r="CM263" s="257"/>
      <c r="CN263" s="257"/>
      <c r="CO263" s="257"/>
      <c r="CP263" s="225"/>
      <c r="CQ263" s="239"/>
      <c r="CR263" s="239"/>
      <c r="CS263" s="225"/>
      <c r="CT263" s="225"/>
      <c r="CU263" s="225"/>
      <c r="CV263" s="225"/>
      <c r="CW263" s="225"/>
      <c r="CX263" s="225"/>
      <c r="CY263" s="225"/>
      <c r="CZ263" s="225"/>
      <c r="DA263" s="225"/>
      <c r="DB263" s="225"/>
      <c r="DC263" s="225"/>
      <c r="DD263" s="225"/>
      <c r="DE263" s="225"/>
      <c r="DF263" s="225"/>
      <c r="DG263" s="225"/>
    </row>
    <row r="264" spans="2:111" s="221" customFormat="1" ht="20.100000000000001" customHeight="1" x14ac:dyDescent="0.25">
      <c r="B264" s="235"/>
      <c r="C264" s="236"/>
      <c r="P264" s="224"/>
      <c r="Q264" s="222"/>
      <c r="R264" s="222"/>
      <c r="S264" s="222"/>
      <c r="T264" s="222"/>
      <c r="U264" s="222"/>
      <c r="V264" s="222"/>
      <c r="W264" s="222"/>
      <c r="X264" s="222"/>
      <c r="Y264" s="222"/>
      <c r="Z264" s="222"/>
      <c r="AA264" s="222"/>
      <c r="AB264" s="222"/>
      <c r="AC264" s="223"/>
      <c r="AD264" s="223"/>
      <c r="CK264" s="257"/>
      <c r="CL264" s="257"/>
      <c r="CM264" s="257"/>
      <c r="CN264" s="257"/>
      <c r="CO264" s="257"/>
      <c r="CP264" s="225"/>
      <c r="CQ264" s="239"/>
      <c r="CR264" s="239"/>
      <c r="CS264" s="225"/>
      <c r="CT264" s="225"/>
      <c r="CU264" s="225"/>
      <c r="CV264" s="225"/>
      <c r="CW264" s="225"/>
      <c r="CX264" s="225"/>
      <c r="CY264" s="225"/>
      <c r="CZ264" s="225"/>
      <c r="DA264" s="225"/>
      <c r="DB264" s="225"/>
      <c r="DC264" s="225"/>
      <c r="DD264" s="225"/>
      <c r="DE264" s="225"/>
      <c r="DF264" s="225"/>
      <c r="DG264" s="225"/>
    </row>
    <row r="265" spans="2:111" s="221" customFormat="1" ht="20.100000000000001" customHeight="1" x14ac:dyDescent="0.25">
      <c r="B265" s="235"/>
      <c r="C265" s="236"/>
      <c r="P265" s="224"/>
      <c r="Q265" s="222"/>
      <c r="R265" s="222"/>
      <c r="S265" s="222"/>
      <c r="T265" s="222"/>
      <c r="U265" s="222"/>
      <c r="V265" s="222"/>
      <c r="W265" s="222"/>
      <c r="X265" s="222"/>
      <c r="Y265" s="222"/>
      <c r="Z265" s="222"/>
      <c r="AA265" s="222"/>
      <c r="AB265" s="222"/>
      <c r="AC265" s="223"/>
      <c r="AD265" s="223"/>
      <c r="CK265" s="257"/>
      <c r="CL265" s="257"/>
      <c r="CM265" s="257"/>
      <c r="CN265" s="257"/>
      <c r="CO265" s="257"/>
      <c r="CP265" s="225"/>
      <c r="CQ265" s="239"/>
      <c r="CR265" s="239"/>
      <c r="CS265" s="225"/>
      <c r="CT265" s="225"/>
      <c r="CU265" s="225"/>
      <c r="CV265" s="225"/>
      <c r="CW265" s="225"/>
      <c r="CX265" s="225"/>
      <c r="CY265" s="225"/>
      <c r="CZ265" s="225"/>
      <c r="DA265" s="225"/>
      <c r="DB265" s="225"/>
      <c r="DC265" s="225"/>
      <c r="DD265" s="225"/>
      <c r="DE265" s="225"/>
      <c r="DF265" s="225"/>
      <c r="DG265" s="225"/>
    </row>
    <row r="266" spans="2:111" s="221" customFormat="1" ht="20.100000000000001" customHeight="1" x14ac:dyDescent="0.25">
      <c r="B266" s="235"/>
      <c r="C266" s="236"/>
      <c r="P266" s="224"/>
      <c r="Q266" s="222"/>
      <c r="R266" s="222"/>
      <c r="S266" s="222"/>
      <c r="T266" s="222"/>
      <c r="U266" s="222"/>
      <c r="V266" s="222"/>
      <c r="W266" s="222"/>
      <c r="X266" s="222"/>
      <c r="Y266" s="222"/>
      <c r="Z266" s="222"/>
      <c r="AA266" s="222"/>
      <c r="AB266" s="222"/>
      <c r="AC266" s="223"/>
      <c r="AD266" s="223"/>
      <c r="CK266" s="257"/>
      <c r="CL266" s="257"/>
      <c r="CM266" s="257"/>
      <c r="CN266" s="257"/>
      <c r="CO266" s="257"/>
      <c r="CP266" s="225"/>
      <c r="CQ266" s="239"/>
      <c r="CR266" s="239"/>
      <c r="CS266" s="225"/>
      <c r="CT266" s="225"/>
      <c r="CU266" s="225"/>
      <c r="CV266" s="225"/>
      <c r="CW266" s="225"/>
      <c r="CX266" s="225"/>
      <c r="CY266" s="225"/>
      <c r="CZ266" s="225"/>
      <c r="DA266" s="225"/>
      <c r="DB266" s="225"/>
      <c r="DC266" s="225"/>
      <c r="DD266" s="225"/>
      <c r="DE266" s="225"/>
      <c r="DF266" s="225"/>
      <c r="DG266" s="225"/>
    </row>
    <row r="267" spans="2:111" s="221" customFormat="1" ht="20.100000000000001" customHeight="1" x14ac:dyDescent="0.25">
      <c r="B267" s="235"/>
      <c r="C267" s="236"/>
      <c r="P267" s="224"/>
      <c r="Q267" s="222"/>
      <c r="R267" s="222"/>
      <c r="S267" s="222"/>
      <c r="T267" s="222"/>
      <c r="U267" s="222"/>
      <c r="V267" s="222"/>
      <c r="W267" s="222"/>
      <c r="X267" s="222"/>
      <c r="Y267" s="222"/>
      <c r="Z267" s="222"/>
      <c r="AA267" s="222"/>
      <c r="AB267" s="222"/>
      <c r="AC267" s="223"/>
      <c r="AD267" s="223"/>
      <c r="CK267" s="257"/>
      <c r="CL267" s="257"/>
      <c r="CM267" s="257"/>
      <c r="CN267" s="257"/>
      <c r="CO267" s="257"/>
      <c r="CP267" s="225"/>
      <c r="CQ267" s="239"/>
      <c r="CR267" s="239"/>
      <c r="CS267" s="225"/>
      <c r="CT267" s="225"/>
      <c r="CU267" s="225"/>
      <c r="CV267" s="225"/>
      <c r="CW267" s="225"/>
      <c r="CX267" s="225"/>
      <c r="CY267" s="225"/>
      <c r="CZ267" s="225"/>
      <c r="DA267" s="225"/>
      <c r="DB267" s="225"/>
      <c r="DC267" s="225"/>
      <c r="DD267" s="225"/>
      <c r="DE267" s="225"/>
      <c r="DF267" s="225"/>
      <c r="DG267" s="225"/>
    </row>
    <row r="268" spans="2:111" s="221" customFormat="1" ht="20.100000000000001" customHeight="1" x14ac:dyDescent="0.25">
      <c r="B268" s="235"/>
      <c r="C268" s="236"/>
      <c r="P268" s="224"/>
      <c r="Q268" s="222"/>
      <c r="R268" s="222"/>
      <c r="S268" s="222"/>
      <c r="T268" s="222"/>
      <c r="U268" s="222"/>
      <c r="V268" s="222"/>
      <c r="W268" s="222"/>
      <c r="X268" s="222"/>
      <c r="Y268" s="222"/>
      <c r="Z268" s="222"/>
      <c r="AA268" s="222"/>
      <c r="AB268" s="222"/>
      <c r="AC268" s="223"/>
      <c r="AD268" s="223"/>
      <c r="CK268" s="257"/>
      <c r="CL268" s="257"/>
      <c r="CM268" s="257"/>
      <c r="CN268" s="257"/>
      <c r="CO268" s="257"/>
      <c r="CP268" s="225"/>
      <c r="CQ268" s="239"/>
      <c r="CR268" s="239"/>
      <c r="CS268" s="225"/>
      <c r="CT268" s="225"/>
      <c r="CU268" s="225"/>
      <c r="CV268" s="225"/>
      <c r="CW268" s="225"/>
      <c r="CX268" s="225"/>
      <c r="CY268" s="225"/>
      <c r="CZ268" s="225"/>
      <c r="DA268" s="225"/>
      <c r="DB268" s="225"/>
      <c r="DC268" s="225"/>
      <c r="DD268" s="225"/>
      <c r="DE268" s="225"/>
      <c r="DF268" s="225"/>
      <c r="DG268" s="225"/>
    </row>
    <row r="269" spans="2:111" s="221" customFormat="1" ht="20.100000000000001" customHeight="1" x14ac:dyDescent="0.25">
      <c r="B269" s="235"/>
      <c r="C269" s="236"/>
      <c r="P269" s="224"/>
      <c r="Q269" s="222"/>
      <c r="R269" s="222"/>
      <c r="S269" s="222"/>
      <c r="T269" s="222"/>
      <c r="U269" s="222"/>
      <c r="V269" s="222"/>
      <c r="W269" s="222"/>
      <c r="X269" s="222"/>
      <c r="Y269" s="222"/>
      <c r="Z269" s="222"/>
      <c r="AA269" s="222"/>
      <c r="AB269" s="222"/>
      <c r="AC269" s="223"/>
      <c r="AD269" s="223"/>
      <c r="CK269" s="257"/>
      <c r="CL269" s="257"/>
      <c r="CM269" s="257"/>
      <c r="CN269" s="257"/>
      <c r="CO269" s="257"/>
      <c r="CP269" s="225"/>
      <c r="CQ269" s="239"/>
      <c r="CR269" s="239"/>
      <c r="CS269" s="225"/>
      <c r="CT269" s="225"/>
      <c r="CU269" s="225"/>
      <c r="CV269" s="225"/>
      <c r="CW269" s="225"/>
      <c r="CX269" s="225"/>
      <c r="CY269" s="225"/>
      <c r="CZ269" s="225"/>
      <c r="DA269" s="225"/>
      <c r="DB269" s="225"/>
      <c r="DC269" s="225"/>
      <c r="DD269" s="225"/>
      <c r="DE269" s="225"/>
      <c r="DF269" s="225"/>
      <c r="DG269" s="225"/>
    </row>
    <row r="270" spans="2:111" s="221" customFormat="1" ht="20.100000000000001" customHeight="1" x14ac:dyDescent="0.25">
      <c r="B270" s="235"/>
      <c r="C270" s="236"/>
      <c r="P270" s="224"/>
      <c r="Q270" s="222"/>
      <c r="R270" s="222"/>
      <c r="S270" s="222"/>
      <c r="T270" s="222"/>
      <c r="U270" s="222"/>
      <c r="V270" s="222"/>
      <c r="W270" s="222"/>
      <c r="X270" s="222"/>
      <c r="Y270" s="222"/>
      <c r="Z270" s="222"/>
      <c r="AA270" s="222"/>
      <c r="AB270" s="222"/>
      <c r="AC270" s="223"/>
      <c r="AD270" s="223"/>
      <c r="CK270" s="257"/>
      <c r="CL270" s="257"/>
      <c r="CM270" s="257"/>
      <c r="CN270" s="257"/>
      <c r="CO270" s="257"/>
      <c r="CP270" s="225"/>
      <c r="CQ270" s="239"/>
      <c r="CR270" s="239"/>
      <c r="CS270" s="225"/>
      <c r="CT270" s="225"/>
      <c r="CU270" s="225"/>
      <c r="CV270" s="225"/>
      <c r="CW270" s="225"/>
      <c r="CX270" s="225"/>
      <c r="CY270" s="225"/>
      <c r="CZ270" s="225"/>
      <c r="DA270" s="225"/>
      <c r="DB270" s="225"/>
      <c r="DC270" s="225"/>
      <c r="DD270" s="225"/>
      <c r="DE270" s="225"/>
      <c r="DF270" s="225"/>
      <c r="DG270" s="225"/>
    </row>
    <row r="271" spans="2:111" s="221" customFormat="1" ht="20.100000000000001" customHeight="1" x14ac:dyDescent="0.25">
      <c r="B271" s="235"/>
      <c r="C271" s="236"/>
      <c r="P271" s="224"/>
      <c r="Q271" s="222"/>
      <c r="R271" s="222"/>
      <c r="S271" s="222"/>
      <c r="T271" s="222"/>
      <c r="U271" s="222"/>
      <c r="V271" s="222"/>
      <c r="W271" s="222"/>
      <c r="X271" s="222"/>
      <c r="Y271" s="222"/>
      <c r="Z271" s="222"/>
      <c r="AA271" s="222"/>
      <c r="AB271" s="222"/>
      <c r="AC271" s="223"/>
      <c r="AD271" s="223"/>
      <c r="CK271" s="257"/>
      <c r="CL271" s="257"/>
      <c r="CM271" s="257"/>
      <c r="CN271" s="257"/>
      <c r="CO271" s="257"/>
      <c r="CP271" s="225"/>
      <c r="CQ271" s="239"/>
      <c r="CR271" s="239"/>
      <c r="CS271" s="225"/>
      <c r="CT271" s="225"/>
      <c r="CU271" s="225"/>
      <c r="CV271" s="225"/>
      <c r="CW271" s="225"/>
      <c r="CX271" s="225"/>
      <c r="CY271" s="225"/>
      <c r="CZ271" s="225"/>
      <c r="DA271" s="225"/>
      <c r="DB271" s="225"/>
      <c r="DC271" s="225"/>
      <c r="DD271" s="225"/>
      <c r="DE271" s="225"/>
      <c r="DF271" s="225"/>
      <c r="DG271" s="225"/>
    </row>
    <row r="272" spans="2:111" s="221" customFormat="1" ht="20.100000000000001" customHeight="1" x14ac:dyDescent="0.25">
      <c r="B272" s="235"/>
      <c r="C272" s="236"/>
      <c r="P272" s="224"/>
      <c r="Q272" s="222"/>
      <c r="R272" s="222"/>
      <c r="S272" s="222"/>
      <c r="T272" s="222"/>
      <c r="U272" s="222"/>
      <c r="V272" s="222"/>
      <c r="W272" s="222"/>
      <c r="X272" s="222"/>
      <c r="Y272" s="222"/>
      <c r="Z272" s="222"/>
      <c r="AA272" s="222"/>
      <c r="AB272" s="222"/>
      <c r="AC272" s="223"/>
      <c r="AD272" s="223"/>
      <c r="CK272" s="257"/>
      <c r="CL272" s="257"/>
      <c r="CM272" s="257"/>
      <c r="CN272" s="257"/>
      <c r="CO272" s="257"/>
      <c r="CP272" s="225"/>
      <c r="CQ272" s="239"/>
      <c r="CR272" s="239"/>
      <c r="CS272" s="225"/>
      <c r="CT272" s="225"/>
      <c r="CU272" s="225"/>
      <c r="CV272" s="225"/>
      <c r="CW272" s="225"/>
      <c r="CX272" s="225"/>
      <c r="CY272" s="225"/>
      <c r="CZ272" s="225"/>
      <c r="DA272" s="225"/>
      <c r="DB272" s="225"/>
      <c r="DC272" s="225"/>
      <c r="DD272" s="225"/>
      <c r="DE272" s="225"/>
      <c r="DF272" s="225"/>
      <c r="DG272" s="225"/>
    </row>
    <row r="273" spans="2:111" s="221" customFormat="1" ht="20.100000000000001" customHeight="1" x14ac:dyDescent="0.25">
      <c r="B273" s="235"/>
      <c r="C273" s="236"/>
      <c r="P273" s="224"/>
      <c r="Q273" s="222"/>
      <c r="R273" s="222"/>
      <c r="S273" s="222"/>
      <c r="T273" s="222"/>
      <c r="U273" s="222"/>
      <c r="V273" s="222"/>
      <c r="W273" s="222"/>
      <c r="X273" s="222"/>
      <c r="Y273" s="222"/>
      <c r="Z273" s="222"/>
      <c r="AA273" s="222"/>
      <c r="AB273" s="222"/>
      <c r="AC273" s="223"/>
      <c r="AD273" s="223"/>
      <c r="CK273" s="257"/>
      <c r="CL273" s="257"/>
      <c r="CM273" s="257"/>
      <c r="CN273" s="257"/>
      <c r="CO273" s="257"/>
      <c r="CP273" s="225"/>
      <c r="CQ273" s="239"/>
      <c r="CR273" s="239"/>
      <c r="CS273" s="225"/>
      <c r="CT273" s="225"/>
      <c r="CU273" s="225"/>
      <c r="CV273" s="225"/>
      <c r="CW273" s="225"/>
      <c r="CX273" s="225"/>
      <c r="CY273" s="225"/>
      <c r="CZ273" s="225"/>
      <c r="DA273" s="225"/>
      <c r="DB273" s="225"/>
      <c r="DC273" s="225"/>
      <c r="DD273" s="225"/>
      <c r="DE273" s="225"/>
      <c r="DF273" s="225"/>
      <c r="DG273" s="225"/>
    </row>
    <row r="274" spans="2:111" s="221" customFormat="1" ht="20.100000000000001" customHeight="1" x14ac:dyDescent="0.25">
      <c r="B274" s="235"/>
      <c r="C274" s="236"/>
      <c r="P274" s="224"/>
      <c r="Q274" s="222"/>
      <c r="R274" s="222"/>
      <c r="S274" s="222"/>
      <c r="T274" s="222"/>
      <c r="U274" s="222"/>
      <c r="V274" s="222"/>
      <c r="W274" s="222"/>
      <c r="X274" s="222"/>
      <c r="Y274" s="222"/>
      <c r="Z274" s="222"/>
      <c r="AA274" s="222"/>
      <c r="AB274" s="222"/>
      <c r="AC274" s="223"/>
      <c r="AD274" s="223"/>
      <c r="CK274" s="257"/>
      <c r="CL274" s="257"/>
      <c r="CM274" s="257"/>
      <c r="CN274" s="257"/>
      <c r="CO274" s="257"/>
      <c r="CP274" s="225"/>
      <c r="CQ274" s="239"/>
      <c r="CR274" s="239"/>
      <c r="CS274" s="225"/>
      <c r="CT274" s="225"/>
      <c r="CU274" s="225"/>
      <c r="CV274" s="225"/>
      <c r="CW274" s="225"/>
      <c r="CX274" s="225"/>
      <c r="CY274" s="225"/>
      <c r="CZ274" s="225"/>
      <c r="DA274" s="225"/>
      <c r="DB274" s="225"/>
      <c r="DC274" s="225"/>
      <c r="DD274" s="225"/>
      <c r="DE274" s="225"/>
      <c r="DF274" s="225"/>
      <c r="DG274" s="225"/>
    </row>
    <row r="275" spans="2:111" s="221" customFormat="1" ht="20.100000000000001" customHeight="1" x14ac:dyDescent="0.25">
      <c r="B275" s="235"/>
      <c r="C275" s="236"/>
      <c r="P275" s="224"/>
      <c r="Q275" s="222"/>
      <c r="R275" s="222"/>
      <c r="S275" s="222"/>
      <c r="T275" s="222"/>
      <c r="U275" s="222"/>
      <c r="V275" s="222"/>
      <c r="W275" s="222"/>
      <c r="X275" s="222"/>
      <c r="Y275" s="222"/>
      <c r="Z275" s="222"/>
      <c r="AA275" s="222"/>
      <c r="AB275" s="222"/>
      <c r="AC275" s="223"/>
      <c r="AD275" s="223"/>
      <c r="CK275" s="257"/>
      <c r="CL275" s="257"/>
      <c r="CM275" s="257"/>
      <c r="CN275" s="257"/>
      <c r="CO275" s="257"/>
      <c r="CP275" s="225"/>
      <c r="CQ275" s="239"/>
      <c r="CR275" s="239"/>
      <c r="CS275" s="225"/>
      <c r="CT275" s="225"/>
      <c r="CU275" s="225"/>
      <c r="CV275" s="225"/>
      <c r="CW275" s="225"/>
      <c r="CX275" s="225"/>
      <c r="CY275" s="225"/>
      <c r="CZ275" s="225"/>
      <c r="DA275" s="225"/>
      <c r="DB275" s="225"/>
      <c r="DC275" s="225"/>
      <c r="DD275" s="225"/>
      <c r="DE275" s="225"/>
      <c r="DF275" s="225"/>
      <c r="DG275" s="225"/>
    </row>
    <row r="276" spans="2:111" s="221" customFormat="1" ht="20.100000000000001" customHeight="1" x14ac:dyDescent="0.25">
      <c r="B276" s="235"/>
      <c r="C276" s="236"/>
      <c r="P276" s="224"/>
      <c r="Q276" s="222"/>
      <c r="R276" s="222"/>
      <c r="S276" s="222"/>
      <c r="T276" s="222"/>
      <c r="U276" s="222"/>
      <c r="V276" s="222"/>
      <c r="W276" s="222"/>
      <c r="X276" s="222"/>
      <c r="Y276" s="222"/>
      <c r="Z276" s="222"/>
      <c r="AA276" s="222"/>
      <c r="AB276" s="222"/>
      <c r="AC276" s="223"/>
      <c r="AD276" s="223"/>
      <c r="CK276" s="257"/>
      <c r="CL276" s="257"/>
      <c r="CM276" s="257"/>
      <c r="CN276" s="257"/>
      <c r="CO276" s="257"/>
      <c r="CP276" s="225"/>
      <c r="CQ276" s="239"/>
      <c r="CR276" s="239"/>
      <c r="CS276" s="225"/>
      <c r="CT276" s="225"/>
      <c r="CU276" s="225"/>
      <c r="CV276" s="225"/>
      <c r="CW276" s="225"/>
      <c r="CX276" s="225"/>
      <c r="CY276" s="225"/>
      <c r="CZ276" s="225"/>
      <c r="DA276" s="225"/>
      <c r="DB276" s="225"/>
      <c r="DC276" s="225"/>
      <c r="DD276" s="225"/>
      <c r="DE276" s="225"/>
      <c r="DF276" s="225"/>
      <c r="DG276" s="225"/>
    </row>
    <row r="277" spans="2:111" s="221" customFormat="1" ht="20.100000000000001" customHeight="1" x14ac:dyDescent="0.25">
      <c r="B277" s="235"/>
      <c r="C277" s="236"/>
      <c r="P277" s="224"/>
      <c r="Q277" s="222"/>
      <c r="R277" s="222"/>
      <c r="S277" s="222"/>
      <c r="T277" s="222"/>
      <c r="U277" s="222"/>
      <c r="V277" s="222"/>
      <c r="W277" s="222"/>
      <c r="X277" s="222"/>
      <c r="Y277" s="222"/>
      <c r="Z277" s="222"/>
      <c r="AA277" s="222"/>
      <c r="AB277" s="222"/>
      <c r="AC277" s="223"/>
      <c r="AD277" s="223"/>
      <c r="CK277" s="257"/>
      <c r="CL277" s="257"/>
      <c r="CM277" s="257"/>
      <c r="CN277" s="257"/>
      <c r="CO277" s="257"/>
      <c r="CP277" s="225"/>
      <c r="CQ277" s="239"/>
      <c r="CR277" s="239"/>
      <c r="CS277" s="225"/>
      <c r="CT277" s="225"/>
      <c r="CU277" s="225"/>
      <c r="CV277" s="225"/>
      <c r="CW277" s="225"/>
      <c r="CX277" s="225"/>
      <c r="CY277" s="225"/>
      <c r="CZ277" s="225"/>
      <c r="DA277" s="225"/>
      <c r="DB277" s="225"/>
      <c r="DC277" s="225"/>
      <c r="DD277" s="225"/>
      <c r="DE277" s="225"/>
      <c r="DF277" s="225"/>
      <c r="DG277" s="225"/>
    </row>
    <row r="278" spans="2:111" s="221" customFormat="1" ht="20.100000000000001" customHeight="1" x14ac:dyDescent="0.25">
      <c r="B278" s="235"/>
      <c r="C278" s="236"/>
      <c r="P278" s="224"/>
      <c r="Q278" s="222"/>
      <c r="R278" s="222"/>
      <c r="S278" s="222"/>
      <c r="T278" s="222"/>
      <c r="U278" s="222"/>
      <c r="V278" s="222"/>
      <c r="W278" s="222"/>
      <c r="X278" s="222"/>
      <c r="Y278" s="222"/>
      <c r="Z278" s="222"/>
      <c r="AA278" s="222"/>
      <c r="AB278" s="222"/>
      <c r="AC278" s="223"/>
      <c r="AD278" s="223"/>
      <c r="CK278" s="257"/>
      <c r="CL278" s="257"/>
      <c r="CM278" s="257"/>
      <c r="CN278" s="257"/>
      <c r="CO278" s="257"/>
      <c r="CP278" s="225"/>
      <c r="CQ278" s="239"/>
      <c r="CR278" s="239"/>
      <c r="CS278" s="225"/>
      <c r="CT278" s="225"/>
      <c r="CU278" s="225"/>
      <c r="CV278" s="225"/>
      <c r="CW278" s="225"/>
      <c r="CX278" s="225"/>
      <c r="CY278" s="225"/>
      <c r="CZ278" s="225"/>
      <c r="DA278" s="225"/>
      <c r="DB278" s="225"/>
      <c r="DC278" s="225"/>
      <c r="DD278" s="225"/>
      <c r="DE278" s="225"/>
      <c r="DF278" s="225"/>
      <c r="DG278" s="225"/>
    </row>
    <row r="279" spans="2:111" s="221" customFormat="1" ht="20.100000000000001" customHeight="1" x14ac:dyDescent="0.25">
      <c r="B279" s="235"/>
      <c r="C279" s="236"/>
      <c r="P279" s="224"/>
      <c r="Q279" s="222"/>
      <c r="R279" s="222"/>
      <c r="S279" s="222"/>
      <c r="T279" s="222"/>
      <c r="U279" s="222"/>
      <c r="V279" s="222"/>
      <c r="W279" s="222"/>
      <c r="X279" s="222"/>
      <c r="Y279" s="222"/>
      <c r="Z279" s="222"/>
      <c r="AA279" s="222"/>
      <c r="AB279" s="222"/>
      <c r="AC279" s="223"/>
      <c r="AD279" s="223"/>
      <c r="CK279" s="257"/>
      <c r="CL279" s="257"/>
      <c r="CM279" s="257"/>
      <c r="CN279" s="257"/>
      <c r="CO279" s="257"/>
      <c r="CP279" s="225"/>
      <c r="CQ279" s="239"/>
      <c r="CR279" s="239"/>
      <c r="CS279" s="225"/>
      <c r="CT279" s="225"/>
      <c r="CU279" s="225"/>
      <c r="CV279" s="225"/>
      <c r="CW279" s="225"/>
      <c r="CX279" s="225"/>
      <c r="CY279" s="225"/>
      <c r="CZ279" s="225"/>
      <c r="DA279" s="225"/>
      <c r="DB279" s="225"/>
      <c r="DC279" s="225"/>
      <c r="DD279" s="225"/>
      <c r="DE279" s="225"/>
      <c r="DF279" s="225"/>
      <c r="DG279" s="225"/>
    </row>
    <row r="280" spans="2:111" s="221" customFormat="1" ht="20.100000000000001" customHeight="1" x14ac:dyDescent="0.25">
      <c r="B280" s="235"/>
      <c r="C280" s="236"/>
      <c r="P280" s="224"/>
      <c r="Q280" s="222"/>
      <c r="R280" s="222"/>
      <c r="S280" s="222"/>
      <c r="T280" s="222"/>
      <c r="U280" s="222"/>
      <c r="V280" s="222"/>
      <c r="W280" s="222"/>
      <c r="X280" s="222"/>
      <c r="Y280" s="222"/>
      <c r="Z280" s="222"/>
      <c r="AA280" s="222"/>
      <c r="AB280" s="222"/>
      <c r="AC280" s="223"/>
      <c r="AD280" s="223"/>
      <c r="CK280" s="257"/>
      <c r="CL280" s="257"/>
      <c r="CM280" s="257"/>
      <c r="CN280" s="257"/>
      <c r="CO280" s="257"/>
      <c r="CP280" s="225"/>
      <c r="CQ280" s="239"/>
      <c r="CR280" s="239"/>
      <c r="CS280" s="225"/>
      <c r="CT280" s="225"/>
      <c r="CU280" s="225"/>
      <c r="CV280" s="225"/>
      <c r="CW280" s="225"/>
      <c r="CX280" s="225"/>
      <c r="CY280" s="225"/>
      <c r="CZ280" s="225"/>
      <c r="DA280" s="225"/>
      <c r="DB280" s="225"/>
      <c r="DC280" s="225"/>
      <c r="DD280" s="225"/>
      <c r="DE280" s="225"/>
      <c r="DF280" s="225"/>
      <c r="DG280" s="225"/>
    </row>
    <row r="281" spans="2:111" s="221" customFormat="1" ht="20.100000000000001" customHeight="1" x14ac:dyDescent="0.25">
      <c r="B281" s="235"/>
      <c r="C281" s="236"/>
      <c r="P281" s="224"/>
      <c r="Q281" s="222"/>
      <c r="R281" s="222"/>
      <c r="S281" s="222"/>
      <c r="T281" s="222"/>
      <c r="U281" s="222"/>
      <c r="V281" s="222"/>
      <c r="W281" s="222"/>
      <c r="X281" s="222"/>
      <c r="Y281" s="222"/>
      <c r="Z281" s="222"/>
      <c r="AA281" s="222"/>
      <c r="AB281" s="222"/>
      <c r="AC281" s="223"/>
      <c r="AD281" s="223"/>
      <c r="CK281" s="257"/>
      <c r="CL281" s="257"/>
      <c r="CM281" s="257"/>
      <c r="CN281" s="257"/>
      <c r="CO281" s="257"/>
      <c r="CP281" s="225"/>
      <c r="CQ281" s="239"/>
      <c r="CR281" s="239"/>
      <c r="CS281" s="225"/>
      <c r="CT281" s="225"/>
      <c r="CU281" s="225"/>
      <c r="CV281" s="225"/>
      <c r="CW281" s="225"/>
      <c r="CX281" s="225"/>
      <c r="CY281" s="225"/>
      <c r="CZ281" s="225"/>
      <c r="DA281" s="225"/>
      <c r="DB281" s="225"/>
      <c r="DC281" s="225"/>
      <c r="DD281" s="225"/>
      <c r="DE281" s="225"/>
      <c r="DF281" s="225"/>
      <c r="DG281" s="225"/>
    </row>
    <row r="282" spans="2:111" s="221" customFormat="1" ht="20.100000000000001" customHeight="1" x14ac:dyDescent="0.25">
      <c r="B282" s="235"/>
      <c r="C282" s="236"/>
      <c r="P282" s="224"/>
      <c r="Q282" s="222"/>
      <c r="R282" s="222"/>
      <c r="S282" s="222"/>
      <c r="T282" s="222"/>
      <c r="U282" s="222"/>
      <c r="V282" s="222"/>
      <c r="W282" s="222"/>
      <c r="X282" s="222"/>
      <c r="Y282" s="222"/>
      <c r="Z282" s="222"/>
      <c r="AA282" s="222"/>
      <c r="AB282" s="222"/>
      <c r="AC282" s="223"/>
      <c r="AD282" s="223"/>
      <c r="CK282" s="257"/>
      <c r="CL282" s="257"/>
      <c r="CM282" s="257"/>
      <c r="CN282" s="257"/>
      <c r="CO282" s="257"/>
      <c r="CP282" s="225"/>
      <c r="CQ282" s="239"/>
      <c r="CR282" s="239"/>
      <c r="CS282" s="225"/>
      <c r="CT282" s="225"/>
      <c r="CU282" s="225"/>
      <c r="CV282" s="225"/>
      <c r="CW282" s="225"/>
      <c r="CX282" s="225"/>
      <c r="CY282" s="225"/>
      <c r="CZ282" s="225"/>
      <c r="DA282" s="225"/>
      <c r="DB282" s="225"/>
      <c r="DC282" s="225"/>
      <c r="DD282" s="225"/>
      <c r="DE282" s="225"/>
      <c r="DF282" s="225"/>
      <c r="DG282" s="225"/>
    </row>
    <row r="283" spans="2:111" s="221" customFormat="1" ht="20.100000000000001" customHeight="1" x14ac:dyDescent="0.25">
      <c r="B283" s="235"/>
      <c r="C283" s="236"/>
      <c r="P283" s="224"/>
      <c r="Q283" s="222"/>
      <c r="R283" s="222"/>
      <c r="S283" s="222"/>
      <c r="T283" s="222"/>
      <c r="U283" s="222"/>
      <c r="V283" s="222"/>
      <c r="W283" s="222"/>
      <c r="X283" s="222"/>
      <c r="Y283" s="222"/>
      <c r="Z283" s="222"/>
      <c r="AA283" s="222"/>
      <c r="AB283" s="222"/>
      <c r="AC283" s="223"/>
      <c r="AD283" s="223"/>
      <c r="CK283" s="257"/>
      <c r="CL283" s="257"/>
      <c r="CM283" s="257"/>
      <c r="CN283" s="257"/>
      <c r="CO283" s="257"/>
      <c r="CP283" s="225"/>
      <c r="CQ283" s="239"/>
      <c r="CR283" s="239"/>
      <c r="CS283" s="225"/>
      <c r="CT283" s="225"/>
      <c r="CU283" s="225"/>
      <c r="CV283" s="225"/>
      <c r="CW283" s="225"/>
      <c r="CX283" s="225"/>
      <c r="CY283" s="225"/>
      <c r="CZ283" s="225"/>
      <c r="DA283" s="225"/>
      <c r="DB283" s="225"/>
      <c r="DC283" s="225"/>
      <c r="DD283" s="225"/>
      <c r="DE283" s="225"/>
      <c r="DF283" s="225"/>
      <c r="DG283" s="225"/>
    </row>
    <row r="284" spans="2:111" s="221" customFormat="1" ht="20.100000000000001" customHeight="1" x14ac:dyDescent="0.25">
      <c r="B284" s="235"/>
      <c r="C284" s="236"/>
      <c r="P284" s="224"/>
      <c r="Q284" s="222"/>
      <c r="R284" s="222"/>
      <c r="S284" s="222"/>
      <c r="T284" s="222"/>
      <c r="U284" s="222"/>
      <c r="V284" s="222"/>
      <c r="W284" s="222"/>
      <c r="X284" s="222"/>
      <c r="Y284" s="222"/>
      <c r="Z284" s="222"/>
      <c r="AA284" s="222"/>
      <c r="AB284" s="222"/>
      <c r="AC284" s="223"/>
      <c r="AD284" s="223"/>
      <c r="CK284" s="257"/>
      <c r="CL284" s="257"/>
      <c r="CM284" s="257"/>
      <c r="CN284" s="257"/>
      <c r="CO284" s="257"/>
      <c r="CP284" s="225"/>
      <c r="CQ284" s="239"/>
      <c r="CR284" s="239"/>
      <c r="CS284" s="225"/>
      <c r="CT284" s="225"/>
      <c r="CU284" s="225"/>
      <c r="CV284" s="225"/>
      <c r="CW284" s="225"/>
      <c r="CX284" s="225"/>
      <c r="CY284" s="225"/>
      <c r="CZ284" s="225"/>
      <c r="DA284" s="225"/>
      <c r="DB284" s="225"/>
      <c r="DC284" s="225"/>
      <c r="DD284" s="225"/>
      <c r="DE284" s="225"/>
      <c r="DF284" s="225"/>
      <c r="DG284" s="225"/>
    </row>
    <row r="285" spans="2:111" s="221" customFormat="1" ht="20.100000000000001" customHeight="1" x14ac:dyDescent="0.25">
      <c r="B285" s="235"/>
      <c r="C285" s="236"/>
      <c r="P285" s="224"/>
      <c r="Q285" s="222"/>
      <c r="R285" s="222"/>
      <c r="S285" s="222"/>
      <c r="T285" s="222"/>
      <c r="U285" s="222"/>
      <c r="V285" s="222"/>
      <c r="W285" s="222"/>
      <c r="X285" s="222"/>
      <c r="Y285" s="222"/>
      <c r="Z285" s="222"/>
      <c r="AA285" s="222"/>
      <c r="AB285" s="222"/>
      <c r="AC285" s="223"/>
      <c r="AD285" s="223"/>
      <c r="CK285" s="257"/>
      <c r="CL285" s="257"/>
      <c r="CM285" s="257"/>
      <c r="CN285" s="257"/>
      <c r="CO285" s="257"/>
      <c r="CP285" s="225"/>
      <c r="CQ285" s="239"/>
      <c r="CR285" s="239"/>
      <c r="CS285" s="225"/>
      <c r="CT285" s="225"/>
      <c r="CU285" s="225"/>
      <c r="CV285" s="225"/>
      <c r="CW285" s="225"/>
      <c r="CX285" s="225"/>
      <c r="CY285" s="225"/>
      <c r="CZ285" s="225"/>
      <c r="DA285" s="225"/>
      <c r="DB285" s="225"/>
      <c r="DC285" s="225"/>
      <c r="DD285" s="225"/>
      <c r="DE285" s="225"/>
      <c r="DF285" s="225"/>
      <c r="DG285" s="225"/>
    </row>
    <row r="286" spans="2:111" s="221" customFormat="1" ht="20.100000000000001" customHeight="1" x14ac:dyDescent="0.25">
      <c r="B286" s="235"/>
      <c r="C286" s="236"/>
      <c r="P286" s="224"/>
      <c r="Q286" s="222"/>
      <c r="R286" s="222"/>
      <c r="S286" s="222"/>
      <c r="T286" s="222"/>
      <c r="U286" s="222"/>
      <c r="V286" s="222"/>
      <c r="W286" s="222"/>
      <c r="X286" s="222"/>
      <c r="Y286" s="222"/>
      <c r="Z286" s="222"/>
      <c r="AA286" s="222"/>
      <c r="AB286" s="222"/>
      <c r="AC286" s="223"/>
      <c r="AD286" s="223"/>
      <c r="CK286" s="257"/>
      <c r="CL286" s="257"/>
      <c r="CM286" s="257"/>
      <c r="CN286" s="257"/>
      <c r="CO286" s="257"/>
      <c r="CP286" s="225"/>
      <c r="CQ286" s="239"/>
      <c r="CR286" s="239"/>
      <c r="CS286" s="225"/>
      <c r="CT286" s="225"/>
      <c r="CU286" s="225"/>
      <c r="CV286" s="225"/>
      <c r="CW286" s="225"/>
      <c r="CX286" s="225"/>
      <c r="CY286" s="225"/>
      <c r="CZ286" s="225"/>
      <c r="DA286" s="225"/>
      <c r="DB286" s="225"/>
      <c r="DC286" s="225"/>
      <c r="DD286" s="225"/>
      <c r="DE286" s="225"/>
      <c r="DF286" s="225"/>
      <c r="DG286" s="225"/>
    </row>
    <row r="287" spans="2:111" s="221" customFormat="1" ht="20.100000000000001" customHeight="1" x14ac:dyDescent="0.25">
      <c r="B287" s="235"/>
      <c r="C287" s="236"/>
      <c r="P287" s="224"/>
      <c r="Q287" s="222"/>
      <c r="R287" s="222"/>
      <c r="S287" s="222"/>
      <c r="T287" s="222"/>
      <c r="U287" s="222"/>
      <c r="V287" s="222"/>
      <c r="W287" s="222"/>
      <c r="X287" s="222"/>
      <c r="Y287" s="222"/>
      <c r="Z287" s="222"/>
      <c r="AA287" s="222"/>
      <c r="AB287" s="222"/>
      <c r="AC287" s="223"/>
      <c r="AD287" s="223"/>
      <c r="CK287" s="257"/>
      <c r="CL287" s="257"/>
      <c r="CM287" s="257"/>
      <c r="CN287" s="257"/>
      <c r="CO287" s="257"/>
      <c r="CP287" s="225"/>
      <c r="CQ287" s="239"/>
      <c r="CR287" s="239"/>
      <c r="CS287" s="225"/>
      <c r="CT287" s="225"/>
      <c r="CU287" s="225"/>
      <c r="CV287" s="225"/>
      <c r="CW287" s="225"/>
      <c r="CX287" s="225"/>
      <c r="CY287" s="225"/>
      <c r="CZ287" s="225"/>
      <c r="DA287" s="225"/>
      <c r="DB287" s="225"/>
      <c r="DC287" s="225"/>
      <c r="DD287" s="225"/>
      <c r="DE287" s="225"/>
      <c r="DF287" s="225"/>
      <c r="DG287" s="225"/>
    </row>
    <row r="288" spans="2:111" s="221" customFormat="1" ht="20.100000000000001" customHeight="1" x14ac:dyDescent="0.25">
      <c r="B288" s="235"/>
      <c r="C288" s="236"/>
      <c r="P288" s="224"/>
      <c r="Q288" s="222"/>
      <c r="R288" s="222"/>
      <c r="S288" s="222"/>
      <c r="T288" s="222"/>
      <c r="U288" s="222"/>
      <c r="V288" s="222"/>
      <c r="W288" s="222"/>
      <c r="X288" s="222"/>
      <c r="Y288" s="222"/>
      <c r="Z288" s="222"/>
      <c r="AA288" s="222"/>
      <c r="AB288" s="222"/>
      <c r="AC288" s="223"/>
      <c r="AD288" s="223"/>
      <c r="CK288" s="257"/>
      <c r="CL288" s="257"/>
      <c r="CM288" s="257"/>
      <c r="CN288" s="257"/>
      <c r="CO288" s="257"/>
      <c r="CP288" s="225"/>
      <c r="CQ288" s="239"/>
      <c r="CR288" s="239"/>
      <c r="CS288" s="225"/>
      <c r="CT288" s="225"/>
      <c r="CU288" s="225"/>
      <c r="CV288" s="225"/>
      <c r="CW288" s="225"/>
      <c r="CX288" s="225"/>
      <c r="CY288" s="225"/>
      <c r="CZ288" s="225"/>
      <c r="DA288" s="225"/>
      <c r="DB288" s="225"/>
      <c r="DC288" s="225"/>
      <c r="DD288" s="225"/>
      <c r="DE288" s="225"/>
      <c r="DF288" s="225"/>
      <c r="DG288" s="225"/>
    </row>
    <row r="289" spans="2:111" s="221" customFormat="1" ht="20.100000000000001" customHeight="1" x14ac:dyDescent="0.25">
      <c r="B289" s="235"/>
      <c r="C289" s="236"/>
      <c r="P289" s="224"/>
      <c r="Q289" s="222"/>
      <c r="R289" s="222"/>
      <c r="S289" s="222"/>
      <c r="T289" s="222"/>
      <c r="U289" s="222"/>
      <c r="V289" s="222"/>
      <c r="W289" s="222"/>
      <c r="X289" s="222"/>
      <c r="Y289" s="222"/>
      <c r="Z289" s="222"/>
      <c r="AA289" s="222"/>
      <c r="AB289" s="222"/>
      <c r="AC289" s="223"/>
      <c r="AD289" s="223"/>
      <c r="CK289" s="257"/>
      <c r="CL289" s="257"/>
      <c r="CM289" s="257"/>
      <c r="CN289" s="257"/>
      <c r="CO289" s="257"/>
      <c r="CP289" s="225"/>
      <c r="CQ289" s="239"/>
      <c r="CR289" s="239"/>
      <c r="CS289" s="225"/>
      <c r="CT289" s="225"/>
      <c r="CU289" s="225"/>
      <c r="CV289" s="225"/>
      <c r="CW289" s="225"/>
      <c r="CX289" s="225"/>
      <c r="CY289" s="225"/>
      <c r="CZ289" s="225"/>
      <c r="DA289" s="225"/>
      <c r="DB289" s="225"/>
      <c r="DC289" s="225"/>
      <c r="DD289" s="225"/>
      <c r="DE289" s="225"/>
      <c r="DF289" s="225"/>
      <c r="DG289" s="225"/>
    </row>
    <row r="290" spans="2:111" s="221" customFormat="1" ht="20.100000000000001" customHeight="1" x14ac:dyDescent="0.25">
      <c r="B290" s="235"/>
      <c r="C290" s="236"/>
      <c r="P290" s="224"/>
      <c r="Q290" s="222"/>
      <c r="R290" s="222"/>
      <c r="S290" s="222"/>
      <c r="T290" s="222"/>
      <c r="U290" s="222"/>
      <c r="V290" s="222"/>
      <c r="W290" s="222"/>
      <c r="X290" s="222"/>
      <c r="Y290" s="222"/>
      <c r="Z290" s="222"/>
      <c r="AA290" s="222"/>
      <c r="AB290" s="222"/>
      <c r="AC290" s="223"/>
      <c r="AD290" s="223"/>
      <c r="CK290" s="257"/>
      <c r="CL290" s="257"/>
      <c r="CM290" s="257"/>
      <c r="CN290" s="257"/>
      <c r="CO290" s="257"/>
      <c r="CP290" s="225"/>
      <c r="CQ290" s="239"/>
      <c r="CR290" s="239"/>
      <c r="CS290" s="225"/>
      <c r="CT290" s="225"/>
      <c r="CU290" s="225"/>
      <c r="CV290" s="225"/>
      <c r="CW290" s="225"/>
      <c r="CX290" s="225"/>
      <c r="CY290" s="225"/>
      <c r="CZ290" s="225"/>
      <c r="DA290" s="225"/>
      <c r="DB290" s="225"/>
      <c r="DC290" s="225"/>
      <c r="DD290" s="225"/>
      <c r="DE290" s="225"/>
      <c r="DF290" s="225"/>
      <c r="DG290" s="225"/>
    </row>
    <row r="291" spans="2:111" s="221" customFormat="1" ht="20.100000000000001" customHeight="1" x14ac:dyDescent="0.25">
      <c r="B291" s="235"/>
      <c r="C291" s="236"/>
      <c r="P291" s="224"/>
      <c r="Q291" s="222"/>
      <c r="R291" s="222"/>
      <c r="S291" s="222"/>
      <c r="T291" s="222"/>
      <c r="U291" s="222"/>
      <c r="V291" s="222"/>
      <c r="W291" s="222"/>
      <c r="X291" s="222"/>
      <c r="Y291" s="222"/>
      <c r="Z291" s="222"/>
      <c r="AA291" s="222"/>
      <c r="AB291" s="222"/>
      <c r="AC291" s="223"/>
      <c r="AD291" s="223"/>
      <c r="CK291" s="257"/>
      <c r="CL291" s="257"/>
      <c r="CM291" s="257"/>
      <c r="CN291" s="257"/>
      <c r="CO291" s="257"/>
      <c r="CP291" s="225"/>
      <c r="CQ291" s="239"/>
      <c r="CR291" s="239"/>
      <c r="CS291" s="225"/>
      <c r="CT291" s="225"/>
      <c r="CU291" s="225"/>
      <c r="CV291" s="225"/>
      <c r="CW291" s="225"/>
      <c r="CX291" s="225"/>
      <c r="CY291" s="225"/>
      <c r="CZ291" s="225"/>
      <c r="DA291" s="225"/>
      <c r="DB291" s="225"/>
      <c r="DC291" s="225"/>
      <c r="DD291" s="225"/>
      <c r="DE291" s="225"/>
      <c r="DF291" s="225"/>
      <c r="DG291" s="225"/>
    </row>
    <row r="292" spans="2:111" s="221" customFormat="1" ht="20.100000000000001" customHeight="1" x14ac:dyDescent="0.25">
      <c r="B292" s="235"/>
      <c r="C292" s="236"/>
      <c r="P292" s="224"/>
      <c r="Q292" s="222"/>
      <c r="R292" s="222"/>
      <c r="S292" s="222"/>
      <c r="T292" s="222"/>
      <c r="U292" s="222"/>
      <c r="V292" s="222"/>
      <c r="W292" s="222"/>
      <c r="X292" s="222"/>
      <c r="Y292" s="222"/>
      <c r="Z292" s="222"/>
      <c r="AA292" s="222"/>
      <c r="AB292" s="222"/>
      <c r="AC292" s="223"/>
      <c r="AD292" s="223"/>
      <c r="CK292" s="257"/>
      <c r="CL292" s="257"/>
      <c r="CM292" s="257"/>
      <c r="CN292" s="257"/>
      <c r="CO292" s="257"/>
      <c r="CP292" s="225"/>
      <c r="CQ292" s="239"/>
      <c r="CR292" s="239"/>
      <c r="CS292" s="225"/>
      <c r="CT292" s="225"/>
      <c r="CU292" s="225"/>
      <c r="CV292" s="225"/>
      <c r="CW292" s="225"/>
      <c r="CX292" s="225"/>
      <c r="CY292" s="225"/>
      <c r="CZ292" s="225"/>
      <c r="DA292" s="225"/>
      <c r="DB292" s="225"/>
      <c r="DC292" s="225"/>
      <c r="DD292" s="225"/>
      <c r="DE292" s="225"/>
      <c r="DF292" s="225"/>
      <c r="DG292" s="225"/>
    </row>
    <row r="293" spans="2:111" s="221" customFormat="1" ht="20.100000000000001" customHeight="1" x14ac:dyDescent="0.25">
      <c r="B293" s="235"/>
      <c r="C293" s="236"/>
      <c r="P293" s="224"/>
      <c r="Q293" s="222"/>
      <c r="R293" s="222"/>
      <c r="S293" s="222"/>
      <c r="T293" s="222"/>
      <c r="U293" s="222"/>
      <c r="V293" s="222"/>
      <c r="W293" s="222"/>
      <c r="X293" s="222"/>
      <c r="Y293" s="222"/>
      <c r="Z293" s="222"/>
      <c r="AA293" s="222"/>
      <c r="AB293" s="222"/>
      <c r="AC293" s="223"/>
      <c r="AD293" s="223"/>
      <c r="CK293" s="257"/>
      <c r="CL293" s="257"/>
      <c r="CM293" s="257"/>
      <c r="CN293" s="257"/>
      <c r="CO293" s="257"/>
      <c r="CP293" s="225"/>
      <c r="CQ293" s="239"/>
      <c r="CR293" s="239"/>
      <c r="CS293" s="225"/>
      <c r="CT293" s="225"/>
      <c r="CU293" s="225"/>
      <c r="CV293" s="225"/>
      <c r="CW293" s="225"/>
      <c r="CX293" s="225"/>
      <c r="CY293" s="225"/>
      <c r="CZ293" s="225"/>
      <c r="DA293" s="225"/>
      <c r="DB293" s="225"/>
      <c r="DC293" s="225"/>
      <c r="DD293" s="225"/>
      <c r="DE293" s="225"/>
      <c r="DF293" s="225"/>
      <c r="DG293" s="225"/>
    </row>
    <row r="294" spans="2:111" s="221" customFormat="1" ht="20.100000000000001" customHeight="1" x14ac:dyDescent="0.25">
      <c r="B294" s="235"/>
      <c r="C294" s="236"/>
      <c r="P294" s="224"/>
      <c r="Q294" s="222"/>
      <c r="R294" s="222"/>
      <c r="S294" s="222"/>
      <c r="T294" s="222"/>
      <c r="U294" s="222"/>
      <c r="V294" s="222"/>
      <c r="W294" s="222"/>
      <c r="X294" s="222"/>
      <c r="Y294" s="222"/>
      <c r="Z294" s="222"/>
      <c r="AA294" s="222"/>
      <c r="AB294" s="222"/>
      <c r="AC294" s="223"/>
      <c r="AD294" s="223"/>
      <c r="CK294" s="257"/>
      <c r="CL294" s="257"/>
      <c r="CM294" s="257"/>
      <c r="CN294" s="257"/>
      <c r="CO294" s="257"/>
      <c r="CP294" s="225"/>
      <c r="CQ294" s="239"/>
      <c r="CR294" s="239"/>
      <c r="CS294" s="225"/>
      <c r="CT294" s="225"/>
      <c r="CU294" s="225"/>
      <c r="CV294" s="225"/>
      <c r="CW294" s="225"/>
      <c r="CX294" s="225"/>
      <c r="CY294" s="225"/>
      <c r="CZ294" s="225"/>
      <c r="DA294" s="225"/>
      <c r="DB294" s="225"/>
      <c r="DC294" s="225"/>
      <c r="DD294" s="225"/>
      <c r="DE294" s="225"/>
      <c r="DF294" s="225"/>
      <c r="DG294" s="225"/>
    </row>
    <row r="295" spans="2:111" s="221" customFormat="1" ht="20.100000000000001" customHeight="1" x14ac:dyDescent="0.25">
      <c r="B295" s="235"/>
      <c r="C295" s="236"/>
      <c r="P295" s="224"/>
      <c r="Q295" s="222"/>
      <c r="R295" s="222"/>
      <c r="S295" s="222"/>
      <c r="T295" s="222"/>
      <c r="U295" s="222"/>
      <c r="V295" s="222"/>
      <c r="W295" s="222"/>
      <c r="X295" s="222"/>
      <c r="Y295" s="222"/>
      <c r="Z295" s="222"/>
      <c r="AA295" s="222"/>
      <c r="AB295" s="222"/>
      <c r="AC295" s="223"/>
      <c r="AD295" s="223"/>
      <c r="CK295" s="257"/>
      <c r="CL295" s="257"/>
      <c r="CM295" s="257"/>
      <c r="CN295" s="257"/>
      <c r="CO295" s="257"/>
      <c r="CP295" s="225"/>
      <c r="CQ295" s="239"/>
      <c r="CR295" s="239"/>
      <c r="CS295" s="225"/>
      <c r="CT295" s="225"/>
      <c r="CU295" s="225"/>
      <c r="CV295" s="225"/>
      <c r="CW295" s="225"/>
      <c r="CX295" s="225"/>
      <c r="CY295" s="225"/>
      <c r="CZ295" s="225"/>
      <c r="DA295" s="225"/>
      <c r="DB295" s="225"/>
      <c r="DC295" s="225"/>
      <c r="DD295" s="225"/>
      <c r="DE295" s="225"/>
      <c r="DF295" s="225"/>
      <c r="DG295" s="225"/>
    </row>
    <row r="296" spans="2:111" s="221" customFormat="1" ht="20.100000000000001" customHeight="1" x14ac:dyDescent="0.25">
      <c r="B296" s="235"/>
      <c r="C296" s="236"/>
      <c r="P296" s="224"/>
      <c r="Q296" s="222"/>
      <c r="R296" s="222"/>
      <c r="S296" s="222"/>
      <c r="T296" s="222"/>
      <c r="U296" s="222"/>
      <c r="V296" s="222"/>
      <c r="W296" s="222"/>
      <c r="X296" s="222"/>
      <c r="Y296" s="222"/>
      <c r="Z296" s="222"/>
      <c r="AA296" s="222"/>
      <c r="AB296" s="222"/>
      <c r="AC296" s="223"/>
      <c r="AD296" s="223"/>
      <c r="CK296" s="257"/>
      <c r="CL296" s="257"/>
      <c r="CM296" s="257"/>
      <c r="CN296" s="257"/>
      <c r="CO296" s="257"/>
      <c r="CP296" s="225"/>
      <c r="CQ296" s="239"/>
      <c r="CR296" s="239"/>
      <c r="CS296" s="225"/>
      <c r="CT296" s="225"/>
      <c r="CU296" s="225"/>
      <c r="CV296" s="225"/>
      <c r="CW296" s="225"/>
      <c r="CX296" s="225"/>
      <c r="CY296" s="225"/>
      <c r="CZ296" s="225"/>
      <c r="DA296" s="225"/>
      <c r="DB296" s="225"/>
      <c r="DC296" s="225"/>
      <c r="DD296" s="225"/>
      <c r="DE296" s="225"/>
      <c r="DF296" s="225"/>
      <c r="DG296" s="225"/>
    </row>
    <row r="297" spans="2:111" s="221" customFormat="1" ht="20.100000000000001" customHeight="1" x14ac:dyDescent="0.25">
      <c r="B297" s="235"/>
      <c r="C297" s="236"/>
      <c r="P297" s="224"/>
      <c r="Q297" s="222"/>
      <c r="R297" s="222"/>
      <c r="S297" s="222"/>
      <c r="T297" s="222"/>
      <c r="U297" s="222"/>
      <c r="V297" s="222"/>
      <c r="W297" s="222"/>
      <c r="X297" s="222"/>
      <c r="Y297" s="222"/>
      <c r="Z297" s="222"/>
      <c r="AA297" s="222"/>
      <c r="AB297" s="222"/>
      <c r="AC297" s="223"/>
      <c r="AD297" s="223"/>
      <c r="CK297" s="257"/>
      <c r="CL297" s="257"/>
      <c r="CM297" s="257"/>
      <c r="CN297" s="257"/>
      <c r="CO297" s="257"/>
      <c r="CP297" s="225"/>
      <c r="CQ297" s="239"/>
      <c r="CR297" s="239"/>
      <c r="CS297" s="225"/>
      <c r="CT297" s="225"/>
      <c r="CU297" s="225"/>
      <c r="CV297" s="225"/>
      <c r="CW297" s="225"/>
      <c r="CX297" s="225"/>
      <c r="CY297" s="225"/>
      <c r="CZ297" s="225"/>
      <c r="DA297" s="225"/>
      <c r="DB297" s="225"/>
      <c r="DC297" s="225"/>
      <c r="DD297" s="225"/>
      <c r="DE297" s="225"/>
      <c r="DF297" s="225"/>
      <c r="DG297" s="225"/>
    </row>
    <row r="298" spans="2:111" s="221" customFormat="1" ht="20.100000000000001" customHeight="1" x14ac:dyDescent="0.25">
      <c r="B298" s="235"/>
      <c r="C298" s="236"/>
      <c r="P298" s="224"/>
      <c r="Q298" s="222"/>
      <c r="R298" s="222"/>
      <c r="S298" s="222"/>
      <c r="T298" s="222"/>
      <c r="U298" s="222"/>
      <c r="V298" s="222"/>
      <c r="W298" s="222"/>
      <c r="X298" s="222"/>
      <c r="Y298" s="222"/>
      <c r="Z298" s="222"/>
      <c r="AA298" s="222"/>
      <c r="AB298" s="222"/>
      <c r="AC298" s="223"/>
      <c r="AD298" s="223"/>
      <c r="CK298" s="257"/>
      <c r="CL298" s="257"/>
      <c r="CM298" s="257"/>
      <c r="CN298" s="257"/>
      <c r="CO298" s="257"/>
      <c r="CP298" s="225"/>
      <c r="CQ298" s="239"/>
      <c r="CR298" s="239"/>
      <c r="CS298" s="225"/>
      <c r="CT298" s="225"/>
      <c r="CU298" s="225"/>
      <c r="CV298" s="225"/>
      <c r="CW298" s="225"/>
      <c r="CX298" s="225"/>
      <c r="CY298" s="225"/>
      <c r="CZ298" s="225"/>
      <c r="DA298" s="225"/>
      <c r="DB298" s="225"/>
      <c r="DC298" s="225"/>
      <c r="DD298" s="225"/>
      <c r="DE298" s="225"/>
      <c r="DF298" s="225"/>
      <c r="DG298" s="225"/>
    </row>
    <row r="299" spans="2:111" s="221" customFormat="1" ht="20.100000000000001" customHeight="1" x14ac:dyDescent="0.25">
      <c r="B299" s="235"/>
      <c r="C299" s="236"/>
      <c r="P299" s="224"/>
      <c r="Q299" s="222"/>
      <c r="R299" s="222"/>
      <c r="S299" s="222"/>
      <c r="T299" s="222"/>
      <c r="U299" s="222"/>
      <c r="V299" s="222"/>
      <c r="W299" s="222"/>
      <c r="X299" s="222"/>
      <c r="Y299" s="222"/>
      <c r="Z299" s="222"/>
      <c r="AA299" s="222"/>
      <c r="AB299" s="222"/>
      <c r="AC299" s="223"/>
      <c r="AD299" s="223"/>
      <c r="CK299" s="257"/>
      <c r="CL299" s="257"/>
      <c r="CM299" s="257"/>
      <c r="CN299" s="257"/>
      <c r="CO299" s="257"/>
      <c r="CP299" s="225"/>
      <c r="CQ299" s="239"/>
      <c r="CR299" s="239"/>
      <c r="CS299" s="225"/>
      <c r="CT299" s="225"/>
      <c r="CU299" s="225"/>
      <c r="CV299" s="225"/>
      <c r="CW299" s="225"/>
      <c r="CX299" s="225"/>
      <c r="CY299" s="225"/>
      <c r="CZ299" s="225"/>
      <c r="DA299" s="225"/>
      <c r="DB299" s="225"/>
      <c r="DC299" s="225"/>
      <c r="DD299" s="225"/>
      <c r="DE299" s="225"/>
      <c r="DF299" s="225"/>
      <c r="DG299" s="225"/>
    </row>
    <row r="300" spans="2:111" s="221" customFormat="1" ht="20.100000000000001" customHeight="1" x14ac:dyDescent="0.25">
      <c r="B300" s="235"/>
      <c r="C300" s="236"/>
      <c r="P300" s="224"/>
      <c r="Q300" s="222"/>
      <c r="R300" s="222"/>
      <c r="S300" s="222"/>
      <c r="T300" s="222"/>
      <c r="U300" s="222"/>
      <c r="V300" s="222"/>
      <c r="W300" s="222"/>
      <c r="X300" s="222"/>
      <c r="Y300" s="222"/>
      <c r="Z300" s="222"/>
      <c r="AA300" s="222"/>
      <c r="AB300" s="222"/>
      <c r="AC300" s="223"/>
      <c r="AD300" s="223"/>
      <c r="CK300" s="257"/>
      <c r="CL300" s="257"/>
      <c r="CM300" s="257"/>
      <c r="CN300" s="257"/>
      <c r="CO300" s="257"/>
      <c r="CP300" s="225"/>
      <c r="CQ300" s="239"/>
      <c r="CR300" s="239"/>
      <c r="CS300" s="225"/>
      <c r="CT300" s="225"/>
      <c r="CU300" s="225"/>
      <c r="CV300" s="225"/>
      <c r="CW300" s="225"/>
      <c r="CX300" s="225"/>
      <c r="CY300" s="225"/>
      <c r="CZ300" s="225"/>
      <c r="DA300" s="225"/>
      <c r="DB300" s="225"/>
      <c r="DC300" s="225"/>
      <c r="DD300" s="225"/>
      <c r="DE300" s="225"/>
      <c r="DF300" s="225"/>
      <c r="DG300" s="225"/>
    </row>
    <row r="301" spans="2:111" s="221" customFormat="1" ht="20.100000000000001" customHeight="1" x14ac:dyDescent="0.25">
      <c r="B301" s="235"/>
      <c r="C301" s="236"/>
      <c r="P301" s="224"/>
      <c r="Q301" s="222"/>
      <c r="R301" s="222"/>
      <c r="S301" s="222"/>
      <c r="T301" s="222"/>
      <c r="U301" s="222"/>
      <c r="V301" s="222"/>
      <c r="W301" s="222"/>
      <c r="X301" s="222"/>
      <c r="Y301" s="222"/>
      <c r="Z301" s="222"/>
      <c r="AA301" s="222"/>
      <c r="AB301" s="222"/>
      <c r="AC301" s="223"/>
      <c r="AD301" s="223"/>
      <c r="CK301" s="257"/>
      <c r="CL301" s="257"/>
      <c r="CM301" s="257"/>
      <c r="CN301" s="257"/>
      <c r="CO301" s="257"/>
      <c r="CP301" s="225"/>
      <c r="CQ301" s="239"/>
      <c r="CR301" s="239"/>
      <c r="CS301" s="225"/>
      <c r="CT301" s="225"/>
      <c r="CU301" s="225"/>
      <c r="CV301" s="225"/>
      <c r="CW301" s="225"/>
      <c r="CX301" s="225"/>
      <c r="CY301" s="225"/>
      <c r="CZ301" s="225"/>
      <c r="DA301" s="225"/>
      <c r="DB301" s="225"/>
      <c r="DC301" s="225"/>
      <c r="DD301" s="225"/>
      <c r="DE301" s="225"/>
      <c r="DF301" s="225"/>
      <c r="DG301" s="225"/>
    </row>
    <row r="302" spans="2:111" s="221" customFormat="1" ht="20.100000000000001" customHeight="1" x14ac:dyDescent="0.25">
      <c r="B302" s="235"/>
      <c r="C302" s="236"/>
      <c r="P302" s="224"/>
      <c r="Q302" s="222"/>
      <c r="R302" s="222"/>
      <c r="S302" s="222"/>
      <c r="T302" s="222"/>
      <c r="U302" s="222"/>
      <c r="V302" s="222"/>
      <c r="W302" s="222"/>
      <c r="X302" s="222"/>
      <c r="Y302" s="222"/>
      <c r="Z302" s="222"/>
      <c r="AA302" s="222"/>
      <c r="AB302" s="222"/>
      <c r="AC302" s="223"/>
      <c r="AD302" s="223"/>
      <c r="CK302" s="257"/>
      <c r="CL302" s="257"/>
      <c r="CM302" s="257"/>
      <c r="CN302" s="257"/>
      <c r="CO302" s="257"/>
      <c r="CP302" s="225"/>
      <c r="CQ302" s="239"/>
      <c r="CR302" s="239"/>
      <c r="CS302" s="225"/>
      <c r="CT302" s="225"/>
      <c r="CU302" s="225"/>
      <c r="CV302" s="225"/>
      <c r="CW302" s="225"/>
      <c r="CX302" s="225"/>
      <c r="CY302" s="225"/>
      <c r="CZ302" s="225"/>
      <c r="DA302" s="225"/>
      <c r="DB302" s="225"/>
      <c r="DC302" s="225"/>
      <c r="DD302" s="225"/>
      <c r="DE302" s="225"/>
      <c r="DF302" s="225"/>
      <c r="DG302" s="225"/>
    </row>
    <row r="303" spans="2:111" s="221" customFormat="1" ht="20.100000000000001" customHeight="1" x14ac:dyDescent="0.25">
      <c r="B303" s="235"/>
      <c r="C303" s="236"/>
      <c r="P303" s="224"/>
      <c r="Q303" s="222"/>
      <c r="R303" s="222"/>
      <c r="S303" s="222"/>
      <c r="T303" s="222"/>
      <c r="U303" s="222"/>
      <c r="V303" s="222"/>
      <c r="W303" s="222"/>
      <c r="X303" s="222"/>
      <c r="Y303" s="222"/>
      <c r="Z303" s="222"/>
      <c r="AA303" s="222"/>
      <c r="AB303" s="222"/>
      <c r="AC303" s="223"/>
      <c r="AD303" s="223"/>
      <c r="CK303" s="257"/>
      <c r="CL303" s="257"/>
      <c r="CM303" s="257"/>
      <c r="CN303" s="257"/>
      <c r="CO303" s="257"/>
      <c r="CP303" s="225"/>
      <c r="CQ303" s="239"/>
      <c r="CR303" s="239"/>
      <c r="CS303" s="225"/>
      <c r="CT303" s="225"/>
      <c r="CU303" s="225"/>
      <c r="CV303" s="225"/>
      <c r="CW303" s="225"/>
      <c r="CX303" s="225"/>
      <c r="CY303" s="225"/>
      <c r="CZ303" s="225"/>
      <c r="DA303" s="225"/>
      <c r="DB303" s="225"/>
      <c r="DC303" s="225"/>
      <c r="DD303" s="225"/>
      <c r="DE303" s="225"/>
      <c r="DF303" s="225"/>
      <c r="DG303" s="225"/>
    </row>
    <row r="304" spans="2:111" s="221" customFormat="1" ht="20.100000000000001" customHeight="1" x14ac:dyDescent="0.25">
      <c r="B304" s="235"/>
      <c r="C304" s="236"/>
      <c r="P304" s="224"/>
      <c r="Q304" s="222"/>
      <c r="R304" s="222"/>
      <c r="S304" s="222"/>
      <c r="T304" s="222"/>
      <c r="U304" s="222"/>
      <c r="V304" s="222"/>
      <c r="W304" s="222"/>
      <c r="X304" s="222"/>
      <c r="Y304" s="222"/>
      <c r="Z304" s="222"/>
      <c r="AA304" s="222"/>
      <c r="AB304" s="222"/>
      <c r="AC304" s="223"/>
      <c r="AD304" s="223"/>
      <c r="CK304" s="257"/>
      <c r="CL304" s="257"/>
      <c r="CM304" s="257"/>
      <c r="CN304" s="257"/>
      <c r="CO304" s="257"/>
      <c r="CP304" s="225"/>
      <c r="CQ304" s="239"/>
      <c r="CR304" s="239"/>
      <c r="CS304" s="225"/>
      <c r="CT304" s="225"/>
      <c r="CU304" s="225"/>
      <c r="CV304" s="225"/>
      <c r="CW304" s="225"/>
      <c r="CX304" s="225"/>
      <c r="CY304" s="225"/>
      <c r="CZ304" s="225"/>
      <c r="DA304" s="225"/>
      <c r="DB304" s="225"/>
      <c r="DC304" s="225"/>
      <c r="DD304" s="225"/>
      <c r="DE304" s="225"/>
      <c r="DF304" s="225"/>
      <c r="DG304" s="225"/>
    </row>
    <row r="305" spans="2:111" s="221" customFormat="1" ht="20.100000000000001" customHeight="1" x14ac:dyDescent="0.25">
      <c r="B305" s="235"/>
      <c r="C305" s="236"/>
      <c r="P305" s="224"/>
      <c r="Q305" s="222"/>
      <c r="R305" s="222"/>
      <c r="S305" s="222"/>
      <c r="T305" s="222"/>
      <c r="U305" s="222"/>
      <c r="V305" s="222"/>
      <c r="W305" s="222"/>
      <c r="X305" s="222"/>
      <c r="Y305" s="222"/>
      <c r="Z305" s="222"/>
      <c r="AA305" s="222"/>
      <c r="AB305" s="222"/>
      <c r="AC305" s="223"/>
      <c r="AD305" s="223"/>
      <c r="CK305" s="257"/>
      <c r="CL305" s="257"/>
      <c r="CM305" s="257"/>
      <c r="CN305" s="257"/>
      <c r="CO305" s="257"/>
      <c r="CP305" s="225"/>
      <c r="CQ305" s="239"/>
      <c r="CR305" s="239"/>
      <c r="CS305" s="225"/>
      <c r="CT305" s="225"/>
      <c r="CU305" s="225"/>
      <c r="CV305" s="225"/>
      <c r="CW305" s="225"/>
      <c r="CX305" s="225"/>
      <c r="CY305" s="225"/>
      <c r="CZ305" s="225"/>
      <c r="DA305" s="225"/>
      <c r="DB305" s="225"/>
      <c r="DC305" s="225"/>
      <c r="DD305" s="225"/>
      <c r="DE305" s="225"/>
      <c r="DF305" s="225"/>
      <c r="DG305" s="225"/>
    </row>
    <row r="306" spans="2:111" s="221" customFormat="1" ht="20.100000000000001" customHeight="1" x14ac:dyDescent="0.25">
      <c r="B306" s="235"/>
      <c r="C306" s="236"/>
      <c r="P306" s="224"/>
      <c r="Q306" s="222"/>
      <c r="R306" s="222"/>
      <c r="S306" s="222"/>
      <c r="T306" s="222"/>
      <c r="U306" s="222"/>
      <c r="V306" s="222"/>
      <c r="W306" s="222"/>
      <c r="X306" s="222"/>
      <c r="Y306" s="222"/>
      <c r="Z306" s="222"/>
      <c r="AA306" s="222"/>
      <c r="AB306" s="222"/>
      <c r="AC306" s="223"/>
      <c r="AD306" s="223"/>
      <c r="CK306" s="257"/>
      <c r="CL306" s="257"/>
      <c r="CM306" s="257"/>
      <c r="CN306" s="257"/>
      <c r="CO306" s="257"/>
      <c r="CP306" s="225"/>
      <c r="CQ306" s="239"/>
      <c r="CR306" s="239"/>
      <c r="CS306" s="225"/>
      <c r="CT306" s="225"/>
      <c r="CU306" s="225"/>
      <c r="CV306" s="225"/>
      <c r="CW306" s="225"/>
      <c r="CX306" s="225"/>
      <c r="CY306" s="225"/>
      <c r="CZ306" s="225"/>
      <c r="DA306" s="225"/>
      <c r="DB306" s="225"/>
      <c r="DC306" s="225"/>
      <c r="DD306" s="225"/>
      <c r="DE306" s="225"/>
      <c r="DF306" s="225"/>
      <c r="DG306" s="225"/>
    </row>
    <row r="307" spans="2:111" s="221" customFormat="1" ht="20.100000000000001" customHeight="1" x14ac:dyDescent="0.25">
      <c r="B307" s="235"/>
      <c r="C307" s="236"/>
      <c r="P307" s="224"/>
      <c r="Q307" s="222"/>
      <c r="R307" s="222"/>
      <c r="S307" s="222"/>
      <c r="T307" s="222"/>
      <c r="U307" s="222"/>
      <c r="V307" s="222"/>
      <c r="W307" s="222"/>
      <c r="X307" s="222"/>
      <c r="Y307" s="222"/>
      <c r="Z307" s="222"/>
      <c r="AA307" s="222"/>
      <c r="AB307" s="222"/>
      <c r="AC307" s="223"/>
      <c r="AD307" s="223"/>
      <c r="CK307" s="257"/>
      <c r="CL307" s="257"/>
      <c r="CM307" s="257"/>
      <c r="CN307" s="257"/>
      <c r="CO307" s="257"/>
      <c r="CP307" s="225"/>
      <c r="CQ307" s="239"/>
      <c r="CR307" s="239"/>
      <c r="CS307" s="225"/>
      <c r="CT307" s="225"/>
      <c r="CU307" s="225"/>
      <c r="CV307" s="225"/>
      <c r="CW307" s="225"/>
      <c r="CX307" s="225"/>
      <c r="CY307" s="225"/>
      <c r="CZ307" s="225"/>
      <c r="DA307" s="225"/>
      <c r="DB307" s="225"/>
      <c r="DC307" s="225"/>
      <c r="DD307" s="225"/>
      <c r="DE307" s="225"/>
      <c r="DF307" s="225"/>
      <c r="DG307" s="225"/>
    </row>
    <row r="308" spans="2:111" s="221" customFormat="1" ht="20.100000000000001" customHeight="1" x14ac:dyDescent="0.25">
      <c r="B308" s="235"/>
      <c r="C308" s="236"/>
      <c r="P308" s="224"/>
      <c r="Q308" s="222"/>
      <c r="R308" s="222"/>
      <c r="S308" s="222"/>
      <c r="T308" s="222"/>
      <c r="U308" s="222"/>
      <c r="V308" s="222"/>
      <c r="W308" s="222"/>
      <c r="X308" s="222"/>
      <c r="Y308" s="222"/>
      <c r="Z308" s="222"/>
      <c r="AA308" s="222"/>
      <c r="AB308" s="222"/>
      <c r="AC308" s="223"/>
      <c r="AD308" s="223"/>
      <c r="CK308" s="257"/>
      <c r="CL308" s="257"/>
      <c r="CM308" s="257"/>
      <c r="CN308" s="257"/>
      <c r="CO308" s="257"/>
      <c r="CP308" s="225"/>
      <c r="CQ308" s="239"/>
      <c r="CR308" s="239"/>
      <c r="CS308" s="225"/>
      <c r="CT308" s="225"/>
      <c r="CU308" s="225"/>
      <c r="CV308" s="225"/>
      <c r="CW308" s="225"/>
      <c r="CX308" s="225"/>
      <c r="CY308" s="225"/>
      <c r="CZ308" s="225"/>
      <c r="DA308" s="225"/>
      <c r="DB308" s="225"/>
      <c r="DC308" s="225"/>
      <c r="DD308" s="225"/>
      <c r="DE308" s="225"/>
      <c r="DF308" s="225"/>
      <c r="DG308" s="225"/>
    </row>
    <row r="309" spans="2:111" s="221" customFormat="1" ht="20.100000000000001" customHeight="1" x14ac:dyDescent="0.25">
      <c r="B309" s="235"/>
      <c r="C309" s="236"/>
      <c r="P309" s="224"/>
      <c r="Q309" s="222"/>
      <c r="R309" s="222"/>
      <c r="S309" s="222"/>
      <c r="T309" s="222"/>
      <c r="U309" s="222"/>
      <c r="V309" s="222"/>
      <c r="W309" s="222"/>
      <c r="X309" s="222"/>
      <c r="Y309" s="222"/>
      <c r="Z309" s="222"/>
      <c r="AA309" s="222"/>
      <c r="AB309" s="222"/>
      <c r="AC309" s="223"/>
      <c r="AD309" s="223"/>
      <c r="CK309" s="257"/>
      <c r="CL309" s="257"/>
      <c r="CM309" s="257"/>
      <c r="CN309" s="257"/>
      <c r="CO309" s="257"/>
      <c r="CP309" s="225"/>
      <c r="CQ309" s="239"/>
      <c r="CR309" s="239"/>
      <c r="CS309" s="225"/>
      <c r="CT309" s="225"/>
      <c r="CU309" s="225"/>
      <c r="CV309" s="225"/>
      <c r="CW309" s="225"/>
      <c r="CX309" s="225"/>
      <c r="CY309" s="225"/>
      <c r="CZ309" s="225"/>
      <c r="DA309" s="225"/>
      <c r="DB309" s="225"/>
      <c r="DC309" s="225"/>
      <c r="DD309" s="225"/>
      <c r="DE309" s="225"/>
      <c r="DF309" s="225"/>
      <c r="DG309" s="225"/>
    </row>
    <row r="310" spans="2:111" s="221" customFormat="1" ht="20.100000000000001" customHeight="1" x14ac:dyDescent="0.25">
      <c r="B310" s="235"/>
      <c r="C310" s="236"/>
      <c r="P310" s="224"/>
      <c r="Q310" s="222"/>
      <c r="R310" s="222"/>
      <c r="S310" s="222"/>
      <c r="T310" s="222"/>
      <c r="U310" s="222"/>
      <c r="V310" s="222"/>
      <c r="W310" s="222"/>
      <c r="X310" s="222"/>
      <c r="Y310" s="222"/>
      <c r="Z310" s="222"/>
      <c r="AA310" s="222"/>
      <c r="AB310" s="222"/>
      <c r="AC310" s="223"/>
      <c r="AD310" s="223"/>
      <c r="CK310" s="257"/>
      <c r="CL310" s="257"/>
      <c r="CM310" s="257"/>
      <c r="CN310" s="257"/>
      <c r="CO310" s="257"/>
      <c r="CP310" s="225"/>
      <c r="CQ310" s="239"/>
      <c r="CR310" s="239"/>
      <c r="CS310" s="225"/>
      <c r="CT310" s="225"/>
      <c r="CU310" s="225"/>
      <c r="CV310" s="225"/>
      <c r="CW310" s="225"/>
      <c r="CX310" s="225"/>
      <c r="CY310" s="225"/>
      <c r="CZ310" s="225"/>
      <c r="DA310" s="225"/>
      <c r="DB310" s="225"/>
      <c r="DC310" s="225"/>
      <c r="DD310" s="225"/>
      <c r="DE310" s="225"/>
      <c r="DF310" s="225"/>
      <c r="DG310" s="225"/>
    </row>
    <row r="311" spans="2:111" s="221" customFormat="1" ht="20.100000000000001" customHeight="1" x14ac:dyDescent="0.25">
      <c r="B311" s="235"/>
      <c r="C311" s="236"/>
      <c r="P311" s="224"/>
      <c r="Q311" s="222"/>
      <c r="R311" s="222"/>
      <c r="S311" s="222"/>
      <c r="T311" s="222"/>
      <c r="U311" s="222"/>
      <c r="V311" s="222"/>
      <c r="W311" s="222"/>
      <c r="X311" s="222"/>
      <c r="Y311" s="222"/>
      <c r="Z311" s="222"/>
      <c r="AA311" s="222"/>
      <c r="AB311" s="222"/>
      <c r="AC311" s="223"/>
      <c r="AD311" s="223"/>
      <c r="CK311" s="257"/>
      <c r="CL311" s="257"/>
      <c r="CM311" s="257"/>
      <c r="CN311" s="257"/>
      <c r="CO311" s="257"/>
      <c r="CP311" s="225"/>
      <c r="CQ311" s="239"/>
      <c r="CR311" s="239"/>
      <c r="CS311" s="225"/>
      <c r="CT311" s="225"/>
      <c r="CU311" s="225"/>
      <c r="CV311" s="225"/>
      <c r="CW311" s="225"/>
      <c r="CX311" s="225"/>
      <c r="CY311" s="225"/>
      <c r="CZ311" s="225"/>
      <c r="DA311" s="225"/>
      <c r="DB311" s="225"/>
      <c r="DC311" s="225"/>
      <c r="DD311" s="225"/>
      <c r="DE311" s="225"/>
      <c r="DF311" s="225"/>
      <c r="DG311" s="225"/>
    </row>
    <row r="312" spans="2:111" s="221" customFormat="1" ht="20.100000000000001" customHeight="1" x14ac:dyDescent="0.25">
      <c r="B312" s="235"/>
      <c r="C312" s="236"/>
      <c r="P312" s="224"/>
      <c r="Q312" s="222"/>
      <c r="R312" s="222"/>
      <c r="S312" s="222"/>
      <c r="T312" s="222"/>
      <c r="U312" s="222"/>
      <c r="V312" s="222"/>
      <c r="W312" s="222"/>
      <c r="X312" s="222"/>
      <c r="Y312" s="222"/>
      <c r="Z312" s="222"/>
      <c r="AA312" s="222"/>
      <c r="AB312" s="222"/>
      <c r="AC312" s="223"/>
      <c r="AD312" s="223"/>
      <c r="CK312" s="257"/>
      <c r="CL312" s="257"/>
      <c r="CM312" s="257"/>
      <c r="CN312" s="257"/>
      <c r="CO312" s="257"/>
      <c r="CP312" s="225"/>
      <c r="CQ312" s="239"/>
      <c r="CR312" s="239"/>
      <c r="CS312" s="225"/>
      <c r="CT312" s="225"/>
      <c r="CU312" s="225"/>
      <c r="CV312" s="225"/>
      <c r="CW312" s="225"/>
      <c r="CX312" s="225"/>
      <c r="CY312" s="225"/>
      <c r="CZ312" s="225"/>
      <c r="DA312" s="225"/>
      <c r="DB312" s="225"/>
      <c r="DC312" s="225"/>
      <c r="DD312" s="225"/>
      <c r="DE312" s="225"/>
      <c r="DF312" s="225"/>
      <c r="DG312" s="225"/>
    </row>
    <row r="313" spans="2:111" s="221" customFormat="1" ht="20.100000000000001" customHeight="1" x14ac:dyDescent="0.25">
      <c r="B313" s="235"/>
      <c r="C313" s="236"/>
      <c r="P313" s="224"/>
      <c r="Q313" s="222"/>
      <c r="R313" s="222"/>
      <c r="S313" s="222"/>
      <c r="T313" s="222"/>
      <c r="U313" s="222"/>
      <c r="V313" s="222"/>
      <c r="W313" s="222"/>
      <c r="X313" s="222"/>
      <c r="Y313" s="222"/>
      <c r="Z313" s="222"/>
      <c r="AA313" s="222"/>
      <c r="AB313" s="222"/>
      <c r="AC313" s="223"/>
      <c r="AD313" s="223"/>
      <c r="CK313" s="257"/>
      <c r="CL313" s="257"/>
      <c r="CM313" s="257"/>
      <c r="CN313" s="257"/>
      <c r="CO313" s="257"/>
      <c r="CP313" s="225"/>
      <c r="CQ313" s="239"/>
      <c r="CR313" s="239"/>
      <c r="CS313" s="225"/>
      <c r="CT313" s="225"/>
      <c r="CU313" s="225"/>
      <c r="CV313" s="225"/>
      <c r="CW313" s="225"/>
      <c r="CX313" s="225"/>
      <c r="CY313" s="225"/>
      <c r="CZ313" s="225"/>
      <c r="DA313" s="225"/>
      <c r="DB313" s="225"/>
      <c r="DC313" s="225"/>
      <c r="DD313" s="225"/>
      <c r="DE313" s="225"/>
      <c r="DF313" s="225"/>
      <c r="DG313" s="225"/>
    </row>
    <row r="314" spans="2:111" s="221" customFormat="1" ht="20.100000000000001" customHeight="1" x14ac:dyDescent="0.25">
      <c r="B314" s="235"/>
      <c r="C314" s="236"/>
      <c r="P314" s="224"/>
      <c r="Q314" s="222"/>
      <c r="R314" s="222"/>
      <c r="S314" s="222"/>
      <c r="T314" s="222"/>
      <c r="U314" s="222"/>
      <c r="V314" s="222"/>
      <c r="W314" s="222"/>
      <c r="X314" s="222"/>
      <c r="Y314" s="222"/>
      <c r="Z314" s="222"/>
      <c r="AA314" s="222"/>
      <c r="AB314" s="222"/>
      <c r="AC314" s="223"/>
      <c r="AD314" s="223"/>
      <c r="CK314" s="257"/>
      <c r="CL314" s="257"/>
      <c r="CM314" s="257"/>
      <c r="CN314" s="257"/>
      <c r="CO314" s="257"/>
      <c r="CP314" s="225"/>
      <c r="CQ314" s="239"/>
      <c r="CR314" s="239"/>
      <c r="CS314" s="225"/>
      <c r="CT314" s="225"/>
      <c r="CU314" s="225"/>
      <c r="CV314" s="225"/>
      <c r="CW314" s="225"/>
      <c r="CX314" s="225"/>
      <c r="CY314" s="225"/>
      <c r="CZ314" s="225"/>
      <c r="DA314" s="225"/>
      <c r="DB314" s="225"/>
      <c r="DC314" s="225"/>
      <c r="DD314" s="225"/>
      <c r="DE314" s="225"/>
      <c r="DF314" s="225"/>
      <c r="DG314" s="225"/>
    </row>
    <row r="315" spans="2:111" s="221" customFormat="1" ht="20.100000000000001" customHeight="1" x14ac:dyDescent="0.25">
      <c r="B315" s="235"/>
      <c r="C315" s="236"/>
      <c r="P315" s="224"/>
      <c r="Q315" s="222"/>
      <c r="R315" s="222"/>
      <c r="S315" s="222"/>
      <c r="T315" s="222"/>
      <c r="U315" s="222"/>
      <c r="V315" s="222"/>
      <c r="W315" s="222"/>
      <c r="X315" s="222"/>
      <c r="Y315" s="222"/>
      <c r="Z315" s="222"/>
      <c r="AA315" s="222"/>
      <c r="AB315" s="222"/>
      <c r="AC315" s="223"/>
      <c r="AD315" s="223"/>
      <c r="CK315" s="257"/>
      <c r="CL315" s="257"/>
      <c r="CM315" s="257"/>
      <c r="CN315" s="257"/>
      <c r="CO315" s="257"/>
      <c r="CP315" s="225"/>
      <c r="CQ315" s="239"/>
      <c r="CR315" s="239"/>
      <c r="CS315" s="225"/>
      <c r="CT315" s="225"/>
      <c r="CU315" s="225"/>
      <c r="CV315" s="225"/>
      <c r="CW315" s="225"/>
      <c r="CX315" s="225"/>
      <c r="CY315" s="225"/>
      <c r="CZ315" s="225"/>
      <c r="DA315" s="225"/>
      <c r="DB315" s="225"/>
      <c r="DC315" s="225"/>
      <c r="DD315" s="225"/>
      <c r="DE315" s="225"/>
      <c r="DF315" s="225"/>
      <c r="DG315" s="225"/>
    </row>
    <row r="316" spans="2:111" s="221" customFormat="1" ht="20.100000000000001" customHeight="1" x14ac:dyDescent="0.25">
      <c r="B316" s="235"/>
      <c r="C316" s="236"/>
      <c r="P316" s="224"/>
      <c r="Q316" s="222"/>
      <c r="R316" s="222"/>
      <c r="S316" s="222"/>
      <c r="T316" s="222"/>
      <c r="U316" s="222"/>
      <c r="V316" s="222"/>
      <c r="W316" s="222"/>
      <c r="X316" s="222"/>
      <c r="Y316" s="222"/>
      <c r="Z316" s="222"/>
      <c r="AA316" s="222"/>
      <c r="AB316" s="222"/>
      <c r="AC316" s="223"/>
      <c r="AD316" s="223"/>
      <c r="CK316" s="257"/>
      <c r="CL316" s="257"/>
      <c r="CM316" s="257"/>
      <c r="CN316" s="257"/>
      <c r="CO316" s="257"/>
      <c r="CP316" s="225"/>
      <c r="CQ316" s="239"/>
      <c r="CR316" s="239"/>
      <c r="CS316" s="225"/>
      <c r="CT316" s="225"/>
      <c r="CU316" s="225"/>
      <c r="CV316" s="225"/>
      <c r="CW316" s="225"/>
      <c r="CX316" s="225"/>
      <c r="CY316" s="225"/>
      <c r="CZ316" s="225"/>
      <c r="DA316" s="225"/>
      <c r="DB316" s="225"/>
      <c r="DC316" s="225"/>
      <c r="DD316" s="225"/>
      <c r="DE316" s="225"/>
      <c r="DF316" s="225"/>
      <c r="DG316" s="225"/>
    </row>
    <row r="317" spans="2:111" s="221" customFormat="1" ht="20.100000000000001" customHeight="1" x14ac:dyDescent="0.25">
      <c r="B317" s="235"/>
      <c r="C317" s="236"/>
      <c r="P317" s="224"/>
      <c r="Q317" s="222"/>
      <c r="R317" s="222"/>
      <c r="S317" s="222"/>
      <c r="T317" s="222"/>
      <c r="U317" s="222"/>
      <c r="V317" s="222"/>
      <c r="W317" s="222"/>
      <c r="X317" s="222"/>
      <c r="Y317" s="222"/>
      <c r="Z317" s="222"/>
      <c r="AA317" s="222"/>
      <c r="AB317" s="222"/>
      <c r="AC317" s="223"/>
      <c r="AD317" s="223"/>
      <c r="CK317" s="257"/>
      <c r="CL317" s="257"/>
      <c r="CM317" s="257"/>
      <c r="CN317" s="257"/>
      <c r="CO317" s="257"/>
      <c r="CP317" s="225"/>
      <c r="CQ317" s="239"/>
      <c r="CR317" s="239"/>
      <c r="CS317" s="225"/>
      <c r="CT317" s="225"/>
      <c r="CU317" s="225"/>
      <c r="CV317" s="225"/>
      <c r="CW317" s="225"/>
      <c r="CX317" s="225"/>
      <c r="CY317" s="225"/>
      <c r="CZ317" s="225"/>
      <c r="DA317" s="225"/>
      <c r="DB317" s="225"/>
      <c r="DC317" s="225"/>
      <c r="DD317" s="225"/>
      <c r="DE317" s="225"/>
      <c r="DF317" s="225"/>
      <c r="DG317" s="225"/>
    </row>
    <row r="318" spans="2:111" s="221" customFormat="1" ht="20.100000000000001" customHeight="1" x14ac:dyDescent="0.25">
      <c r="B318" s="235"/>
      <c r="C318" s="236"/>
      <c r="P318" s="224"/>
      <c r="Q318" s="222"/>
      <c r="R318" s="222"/>
      <c r="S318" s="222"/>
      <c r="T318" s="222"/>
      <c r="U318" s="222"/>
      <c r="V318" s="222"/>
      <c r="W318" s="222"/>
      <c r="X318" s="222"/>
      <c r="Y318" s="222"/>
      <c r="Z318" s="222"/>
      <c r="AA318" s="222"/>
      <c r="AB318" s="222"/>
      <c r="AC318" s="223"/>
      <c r="AD318" s="223"/>
      <c r="CK318" s="257"/>
      <c r="CL318" s="257"/>
      <c r="CM318" s="257"/>
      <c r="CN318" s="257"/>
      <c r="CO318" s="257"/>
      <c r="CP318" s="225"/>
      <c r="CQ318" s="239"/>
      <c r="CR318" s="239"/>
      <c r="CS318" s="225"/>
      <c r="CT318" s="225"/>
      <c r="CU318" s="225"/>
      <c r="CV318" s="225"/>
      <c r="CW318" s="225"/>
      <c r="CX318" s="225"/>
      <c r="CY318" s="225"/>
      <c r="CZ318" s="225"/>
      <c r="DA318" s="225"/>
      <c r="DB318" s="225"/>
      <c r="DC318" s="225"/>
      <c r="DD318" s="225"/>
      <c r="DE318" s="225"/>
      <c r="DF318" s="225"/>
      <c r="DG318" s="225"/>
    </row>
    <row r="319" spans="2:111" s="221" customFormat="1" ht="20.100000000000001" customHeight="1" x14ac:dyDescent="0.25">
      <c r="B319" s="235"/>
      <c r="C319" s="236"/>
      <c r="P319" s="224"/>
      <c r="Q319" s="222"/>
      <c r="R319" s="222"/>
      <c r="S319" s="222"/>
      <c r="T319" s="222"/>
      <c r="U319" s="222"/>
      <c r="V319" s="222"/>
      <c r="W319" s="222"/>
      <c r="X319" s="222"/>
      <c r="Y319" s="222"/>
      <c r="Z319" s="222"/>
      <c r="AA319" s="222"/>
      <c r="AB319" s="222"/>
      <c r="AC319" s="223"/>
      <c r="AD319" s="223"/>
      <c r="CK319" s="257"/>
      <c r="CL319" s="257"/>
      <c r="CM319" s="257"/>
      <c r="CN319" s="257"/>
      <c r="CO319" s="257"/>
      <c r="CP319" s="225"/>
      <c r="CQ319" s="239"/>
      <c r="CR319" s="239"/>
      <c r="CS319" s="225"/>
      <c r="CT319" s="225"/>
      <c r="CU319" s="225"/>
      <c r="CV319" s="225"/>
      <c r="CW319" s="225"/>
      <c r="CX319" s="225"/>
      <c r="CY319" s="225"/>
      <c r="CZ319" s="225"/>
      <c r="DA319" s="225"/>
      <c r="DB319" s="225"/>
      <c r="DC319" s="225"/>
      <c r="DD319" s="225"/>
      <c r="DE319" s="225"/>
      <c r="DF319" s="225"/>
      <c r="DG319" s="225"/>
    </row>
    <row r="320" spans="2:111" s="221" customFormat="1" ht="20.100000000000001" customHeight="1" x14ac:dyDescent="0.25">
      <c r="B320" s="235"/>
      <c r="C320" s="236"/>
      <c r="P320" s="224"/>
      <c r="Q320" s="222"/>
      <c r="R320" s="222"/>
      <c r="S320" s="222"/>
      <c r="T320" s="222"/>
      <c r="U320" s="222"/>
      <c r="V320" s="222"/>
      <c r="W320" s="222"/>
      <c r="X320" s="222"/>
      <c r="Y320" s="222"/>
      <c r="Z320" s="222"/>
      <c r="AA320" s="222"/>
      <c r="AB320" s="222"/>
      <c r="AC320" s="223"/>
      <c r="AD320" s="223"/>
      <c r="CK320" s="257"/>
      <c r="CL320" s="257"/>
      <c r="CM320" s="257"/>
      <c r="CN320" s="257"/>
      <c r="CO320" s="257"/>
      <c r="CP320" s="225"/>
      <c r="CQ320" s="239"/>
      <c r="CR320" s="239"/>
      <c r="CS320" s="225"/>
      <c r="CT320" s="225"/>
      <c r="CU320" s="225"/>
      <c r="CV320" s="225"/>
      <c r="CW320" s="225"/>
      <c r="CX320" s="225"/>
      <c r="CY320" s="225"/>
      <c r="CZ320" s="225"/>
      <c r="DA320" s="225"/>
      <c r="DB320" s="225"/>
      <c r="DC320" s="225"/>
      <c r="DD320" s="225"/>
      <c r="DE320" s="225"/>
      <c r="DF320" s="225"/>
      <c r="DG320" s="225"/>
    </row>
    <row r="321" spans="2:111" s="221" customFormat="1" ht="20.100000000000001" customHeight="1" x14ac:dyDescent="0.25">
      <c r="B321" s="235"/>
      <c r="C321" s="236"/>
      <c r="P321" s="224"/>
      <c r="Q321" s="222"/>
      <c r="R321" s="222"/>
      <c r="S321" s="222"/>
      <c r="T321" s="222"/>
      <c r="U321" s="222"/>
      <c r="V321" s="222"/>
      <c r="W321" s="222"/>
      <c r="X321" s="222"/>
      <c r="Y321" s="222"/>
      <c r="Z321" s="222"/>
      <c r="AA321" s="222"/>
      <c r="AB321" s="222"/>
      <c r="AC321" s="223"/>
      <c r="AD321" s="223"/>
      <c r="CK321" s="257"/>
      <c r="CL321" s="257"/>
      <c r="CM321" s="257"/>
      <c r="CN321" s="257"/>
      <c r="CO321" s="257"/>
      <c r="CP321" s="225"/>
      <c r="CQ321" s="239"/>
      <c r="CR321" s="239"/>
      <c r="CS321" s="225"/>
      <c r="CT321" s="225"/>
      <c r="CU321" s="225"/>
      <c r="CV321" s="225"/>
      <c r="CW321" s="225"/>
      <c r="CX321" s="225"/>
      <c r="CY321" s="225"/>
      <c r="CZ321" s="225"/>
      <c r="DA321" s="225"/>
      <c r="DB321" s="225"/>
      <c r="DC321" s="225"/>
      <c r="DD321" s="225"/>
      <c r="DE321" s="225"/>
      <c r="DF321" s="225"/>
      <c r="DG321" s="225"/>
    </row>
    <row r="322" spans="2:111" s="221" customFormat="1" ht="20.100000000000001" customHeight="1" x14ac:dyDescent="0.25">
      <c r="B322" s="235"/>
      <c r="C322" s="236"/>
      <c r="P322" s="224"/>
      <c r="Q322" s="222"/>
      <c r="R322" s="222"/>
      <c r="S322" s="222"/>
      <c r="T322" s="222"/>
      <c r="U322" s="222"/>
      <c r="V322" s="222"/>
      <c r="W322" s="222"/>
      <c r="X322" s="222"/>
      <c r="Y322" s="222"/>
      <c r="Z322" s="222"/>
      <c r="AA322" s="222"/>
      <c r="AB322" s="222"/>
      <c r="AC322" s="223"/>
      <c r="AD322" s="223"/>
      <c r="CK322" s="257"/>
      <c r="CL322" s="257"/>
      <c r="CM322" s="257"/>
      <c r="CN322" s="257"/>
      <c r="CO322" s="257"/>
      <c r="CP322" s="225"/>
      <c r="CQ322" s="239"/>
      <c r="CR322" s="239"/>
      <c r="CS322" s="225"/>
      <c r="CT322" s="225"/>
      <c r="CU322" s="225"/>
      <c r="CV322" s="225"/>
      <c r="CW322" s="225"/>
      <c r="CX322" s="225"/>
      <c r="CY322" s="225"/>
      <c r="CZ322" s="225"/>
      <c r="DA322" s="225"/>
      <c r="DB322" s="225"/>
      <c r="DC322" s="225"/>
      <c r="DD322" s="225"/>
      <c r="DE322" s="225"/>
      <c r="DF322" s="225"/>
      <c r="DG322" s="225"/>
    </row>
    <row r="323" spans="2:111" s="221" customFormat="1" ht="20.100000000000001" customHeight="1" x14ac:dyDescent="0.25">
      <c r="B323" s="235"/>
      <c r="C323" s="236"/>
      <c r="P323" s="224"/>
      <c r="Q323" s="222"/>
      <c r="R323" s="222"/>
      <c r="S323" s="222"/>
      <c r="T323" s="222"/>
      <c r="U323" s="222"/>
      <c r="V323" s="222"/>
      <c r="W323" s="222"/>
      <c r="X323" s="222"/>
      <c r="Y323" s="222"/>
      <c r="Z323" s="222"/>
      <c r="AA323" s="222"/>
      <c r="AB323" s="222"/>
      <c r="AC323" s="223"/>
      <c r="AD323" s="223"/>
      <c r="CK323" s="257"/>
      <c r="CL323" s="257"/>
      <c r="CM323" s="257"/>
      <c r="CN323" s="257"/>
      <c r="CO323" s="257"/>
      <c r="CP323" s="225"/>
      <c r="CQ323" s="239"/>
      <c r="CR323" s="239"/>
      <c r="CS323" s="225"/>
      <c r="CT323" s="225"/>
      <c r="CU323" s="225"/>
      <c r="CV323" s="225"/>
      <c r="CW323" s="225"/>
      <c r="CX323" s="225"/>
      <c r="CY323" s="225"/>
      <c r="CZ323" s="225"/>
      <c r="DA323" s="225"/>
      <c r="DB323" s="225"/>
      <c r="DC323" s="225"/>
      <c r="DD323" s="225"/>
      <c r="DE323" s="225"/>
      <c r="DF323" s="225"/>
      <c r="DG323" s="225"/>
    </row>
    <row r="324" spans="2:111" s="221" customFormat="1" ht="20.100000000000001" customHeight="1" x14ac:dyDescent="0.25">
      <c r="B324" s="235"/>
      <c r="C324" s="236"/>
      <c r="P324" s="224"/>
      <c r="Q324" s="222"/>
      <c r="R324" s="222"/>
      <c r="S324" s="222"/>
      <c r="T324" s="222"/>
      <c r="U324" s="222"/>
      <c r="V324" s="222"/>
      <c r="W324" s="222"/>
      <c r="X324" s="222"/>
      <c r="Y324" s="222"/>
      <c r="Z324" s="222"/>
      <c r="AA324" s="222"/>
      <c r="AB324" s="222"/>
      <c r="AC324" s="223"/>
      <c r="AD324" s="223"/>
      <c r="CK324" s="257"/>
      <c r="CL324" s="257"/>
      <c r="CM324" s="257"/>
      <c r="CN324" s="257"/>
      <c r="CO324" s="257"/>
      <c r="CP324" s="225"/>
      <c r="CQ324" s="239"/>
      <c r="CR324" s="239"/>
      <c r="CS324" s="225"/>
      <c r="CT324" s="225"/>
      <c r="CU324" s="225"/>
      <c r="CV324" s="225"/>
      <c r="CW324" s="225"/>
      <c r="CX324" s="225"/>
      <c r="CY324" s="225"/>
      <c r="CZ324" s="225"/>
      <c r="DA324" s="225"/>
      <c r="DB324" s="225"/>
      <c r="DC324" s="225"/>
      <c r="DD324" s="225"/>
      <c r="DE324" s="225"/>
      <c r="DF324" s="225"/>
      <c r="DG324" s="225"/>
    </row>
    <row r="325" spans="2:111" s="221" customFormat="1" ht="20.100000000000001" customHeight="1" x14ac:dyDescent="0.25">
      <c r="B325" s="235"/>
      <c r="C325" s="236"/>
      <c r="P325" s="224"/>
      <c r="Q325" s="222"/>
      <c r="R325" s="222"/>
      <c r="S325" s="222"/>
      <c r="T325" s="222"/>
      <c r="U325" s="222"/>
      <c r="V325" s="222"/>
      <c r="W325" s="222"/>
      <c r="X325" s="222"/>
      <c r="Y325" s="222"/>
      <c r="Z325" s="222"/>
      <c r="AA325" s="222"/>
      <c r="AB325" s="222"/>
      <c r="AC325" s="223"/>
      <c r="AD325" s="223"/>
      <c r="CK325" s="257"/>
      <c r="CL325" s="257"/>
      <c r="CM325" s="257"/>
      <c r="CN325" s="257"/>
      <c r="CO325" s="257"/>
      <c r="CP325" s="225"/>
      <c r="CQ325" s="239"/>
      <c r="CR325" s="239"/>
      <c r="CS325" s="225"/>
      <c r="CT325" s="225"/>
      <c r="CU325" s="225"/>
      <c r="CV325" s="225"/>
      <c r="CW325" s="225"/>
      <c r="CX325" s="225"/>
      <c r="CY325" s="225"/>
      <c r="CZ325" s="225"/>
      <c r="DA325" s="225"/>
      <c r="DB325" s="225"/>
      <c r="DC325" s="225"/>
      <c r="DD325" s="225"/>
      <c r="DE325" s="225"/>
      <c r="DF325" s="225"/>
      <c r="DG325" s="225"/>
    </row>
    <row r="326" spans="2:111" s="221" customFormat="1" ht="20.100000000000001" customHeight="1" x14ac:dyDescent="0.25">
      <c r="B326" s="235"/>
      <c r="C326" s="236"/>
      <c r="P326" s="224"/>
      <c r="Q326" s="222"/>
      <c r="R326" s="222"/>
      <c r="S326" s="222"/>
      <c r="T326" s="222"/>
      <c r="U326" s="222"/>
      <c r="V326" s="222"/>
      <c r="W326" s="222"/>
      <c r="X326" s="222"/>
      <c r="Y326" s="222"/>
      <c r="Z326" s="222"/>
      <c r="AA326" s="222"/>
      <c r="AB326" s="222"/>
      <c r="AC326" s="223"/>
      <c r="AD326" s="223"/>
      <c r="CK326" s="257"/>
      <c r="CL326" s="257"/>
      <c r="CM326" s="257"/>
      <c r="CN326" s="257"/>
      <c r="CO326" s="257"/>
      <c r="CP326" s="225"/>
      <c r="CQ326" s="239"/>
      <c r="CR326" s="239"/>
      <c r="CS326" s="225"/>
      <c r="CT326" s="225"/>
      <c r="CU326" s="225"/>
      <c r="CV326" s="225"/>
      <c r="CW326" s="225"/>
      <c r="CX326" s="225"/>
      <c r="CY326" s="225"/>
      <c r="CZ326" s="225"/>
      <c r="DA326" s="225"/>
      <c r="DB326" s="225"/>
      <c r="DC326" s="225"/>
      <c r="DD326" s="225"/>
      <c r="DE326" s="225"/>
      <c r="DF326" s="225"/>
      <c r="DG326" s="225"/>
    </row>
    <row r="327" spans="2:111" s="221" customFormat="1" ht="20.100000000000001" customHeight="1" x14ac:dyDescent="0.25">
      <c r="B327" s="235"/>
      <c r="C327" s="236"/>
      <c r="P327" s="224"/>
      <c r="Q327" s="222"/>
      <c r="R327" s="222"/>
      <c r="S327" s="222"/>
      <c r="T327" s="222"/>
      <c r="U327" s="222"/>
      <c r="V327" s="222"/>
      <c r="W327" s="222"/>
      <c r="X327" s="222"/>
      <c r="Y327" s="222"/>
      <c r="Z327" s="222"/>
      <c r="AA327" s="222"/>
      <c r="AB327" s="222"/>
      <c r="AC327" s="223"/>
      <c r="AD327" s="223"/>
      <c r="CK327" s="257"/>
      <c r="CL327" s="257"/>
      <c r="CM327" s="257"/>
      <c r="CN327" s="257"/>
      <c r="CO327" s="257"/>
      <c r="CP327" s="225"/>
      <c r="CQ327" s="239"/>
      <c r="CR327" s="239"/>
      <c r="CS327" s="225"/>
      <c r="CT327" s="225"/>
      <c r="CU327" s="225"/>
      <c r="CV327" s="225"/>
      <c r="CW327" s="225"/>
      <c r="CX327" s="225"/>
      <c r="CY327" s="225"/>
      <c r="CZ327" s="225"/>
      <c r="DA327" s="225"/>
      <c r="DB327" s="225"/>
      <c r="DC327" s="225"/>
      <c r="DD327" s="225"/>
      <c r="DE327" s="225"/>
      <c r="DF327" s="225"/>
      <c r="DG327" s="225"/>
    </row>
    <row r="328" spans="2:111" s="221" customFormat="1" ht="20.100000000000001" customHeight="1" x14ac:dyDescent="0.25">
      <c r="B328" s="235"/>
      <c r="C328" s="236"/>
      <c r="P328" s="224"/>
      <c r="Q328" s="222"/>
      <c r="R328" s="222"/>
      <c r="S328" s="222"/>
      <c r="T328" s="222"/>
      <c r="U328" s="222"/>
      <c r="V328" s="222"/>
      <c r="W328" s="222"/>
      <c r="X328" s="222"/>
      <c r="Y328" s="222"/>
      <c r="Z328" s="222"/>
      <c r="AA328" s="222"/>
      <c r="AB328" s="222"/>
      <c r="AC328" s="223"/>
      <c r="AD328" s="223"/>
      <c r="CK328" s="257"/>
      <c r="CL328" s="257"/>
      <c r="CM328" s="257"/>
      <c r="CN328" s="257"/>
      <c r="CO328" s="257"/>
      <c r="CP328" s="225"/>
      <c r="CQ328" s="239"/>
      <c r="CR328" s="239"/>
      <c r="CS328" s="225"/>
      <c r="CT328" s="225"/>
      <c r="CU328" s="225"/>
      <c r="CV328" s="225"/>
      <c r="CW328" s="225"/>
      <c r="CX328" s="225"/>
      <c r="CY328" s="225"/>
      <c r="CZ328" s="225"/>
      <c r="DA328" s="225"/>
      <c r="DB328" s="225"/>
      <c r="DC328" s="225"/>
      <c r="DD328" s="225"/>
      <c r="DE328" s="225"/>
      <c r="DF328" s="225"/>
      <c r="DG328" s="225"/>
    </row>
    <row r="329" spans="2:111" s="221" customFormat="1" ht="20.100000000000001" customHeight="1" x14ac:dyDescent="0.25">
      <c r="B329" s="235"/>
      <c r="C329" s="236"/>
      <c r="P329" s="224"/>
      <c r="Q329" s="222"/>
      <c r="R329" s="222"/>
      <c r="S329" s="222"/>
      <c r="T329" s="222"/>
      <c r="U329" s="222"/>
      <c r="V329" s="222"/>
      <c r="W329" s="222"/>
      <c r="X329" s="222"/>
      <c r="Y329" s="222"/>
      <c r="Z329" s="222"/>
      <c r="AA329" s="222"/>
      <c r="AB329" s="222"/>
      <c r="AC329" s="223"/>
      <c r="AD329" s="223"/>
      <c r="CK329" s="257"/>
      <c r="CL329" s="257"/>
      <c r="CM329" s="257"/>
      <c r="CN329" s="257"/>
      <c r="CO329" s="257"/>
      <c r="CP329" s="225"/>
      <c r="CQ329" s="239"/>
      <c r="CR329" s="239"/>
      <c r="CS329" s="225"/>
      <c r="CT329" s="225"/>
      <c r="CU329" s="225"/>
      <c r="CV329" s="225"/>
      <c r="CW329" s="225"/>
      <c r="CX329" s="225"/>
      <c r="CY329" s="225"/>
      <c r="CZ329" s="225"/>
      <c r="DA329" s="225"/>
      <c r="DB329" s="225"/>
      <c r="DC329" s="225"/>
      <c r="DD329" s="225"/>
      <c r="DE329" s="225"/>
      <c r="DF329" s="225"/>
      <c r="DG329" s="225"/>
    </row>
    <row r="330" spans="2:111" s="221" customFormat="1" ht="20.100000000000001" customHeight="1" x14ac:dyDescent="0.25">
      <c r="B330" s="235"/>
      <c r="C330" s="236"/>
      <c r="P330" s="224"/>
      <c r="Q330" s="222"/>
      <c r="R330" s="222"/>
      <c r="S330" s="222"/>
      <c r="T330" s="222"/>
      <c r="U330" s="222"/>
      <c r="V330" s="222"/>
      <c r="W330" s="222"/>
      <c r="X330" s="222"/>
      <c r="Y330" s="222"/>
      <c r="Z330" s="222"/>
      <c r="AA330" s="222"/>
      <c r="AB330" s="222"/>
      <c r="AC330" s="223"/>
      <c r="AD330" s="223"/>
      <c r="CK330" s="257"/>
      <c r="CL330" s="257"/>
      <c r="CM330" s="257"/>
      <c r="CN330" s="257"/>
      <c r="CO330" s="257"/>
      <c r="CP330" s="225"/>
      <c r="CQ330" s="239"/>
      <c r="CR330" s="239"/>
      <c r="CS330" s="225"/>
      <c r="CT330" s="225"/>
      <c r="CU330" s="225"/>
      <c r="CV330" s="225"/>
      <c r="CW330" s="225"/>
      <c r="CX330" s="225"/>
      <c r="CY330" s="225"/>
      <c r="CZ330" s="225"/>
      <c r="DA330" s="225"/>
      <c r="DB330" s="225"/>
      <c r="DC330" s="225"/>
      <c r="DD330" s="225"/>
      <c r="DE330" s="225"/>
      <c r="DF330" s="225"/>
      <c r="DG330" s="225"/>
    </row>
    <row r="331" spans="2:111" s="221" customFormat="1" ht="20.100000000000001" customHeight="1" x14ac:dyDescent="0.25">
      <c r="B331" s="235"/>
      <c r="C331" s="236"/>
      <c r="P331" s="224"/>
      <c r="Q331" s="222"/>
      <c r="R331" s="222"/>
      <c r="S331" s="222"/>
      <c r="T331" s="222"/>
      <c r="U331" s="222"/>
      <c r="V331" s="222"/>
      <c r="W331" s="222"/>
      <c r="X331" s="222"/>
      <c r="Y331" s="222"/>
      <c r="Z331" s="222"/>
      <c r="AA331" s="222"/>
      <c r="AB331" s="222"/>
      <c r="AC331" s="223"/>
      <c r="AD331" s="223"/>
      <c r="CK331" s="257"/>
      <c r="CL331" s="257"/>
      <c r="CM331" s="257"/>
      <c r="CN331" s="257"/>
      <c r="CO331" s="257"/>
      <c r="CP331" s="225"/>
      <c r="CQ331" s="239"/>
      <c r="CR331" s="239"/>
      <c r="CS331" s="225"/>
      <c r="CT331" s="225"/>
      <c r="CU331" s="225"/>
      <c r="CV331" s="225"/>
      <c r="CW331" s="225"/>
      <c r="CX331" s="225"/>
      <c r="CY331" s="225"/>
      <c r="CZ331" s="225"/>
      <c r="DA331" s="225"/>
      <c r="DB331" s="225"/>
      <c r="DC331" s="225"/>
      <c r="DD331" s="225"/>
      <c r="DE331" s="225"/>
      <c r="DF331" s="225"/>
      <c r="DG331" s="225"/>
    </row>
    <row r="332" spans="2:111" s="221" customFormat="1" ht="20.100000000000001" customHeight="1" x14ac:dyDescent="0.25">
      <c r="B332" s="235"/>
      <c r="C332" s="236"/>
      <c r="P332" s="224"/>
      <c r="Q332" s="222"/>
      <c r="R332" s="222"/>
      <c r="S332" s="222"/>
      <c r="T332" s="222"/>
      <c r="U332" s="222"/>
      <c r="V332" s="222"/>
      <c r="W332" s="222"/>
      <c r="X332" s="222"/>
      <c r="Y332" s="222"/>
      <c r="Z332" s="222"/>
      <c r="AA332" s="222"/>
      <c r="AB332" s="222"/>
      <c r="AC332" s="223"/>
      <c r="AD332" s="223"/>
      <c r="CK332" s="257"/>
      <c r="CL332" s="257"/>
      <c r="CM332" s="257"/>
      <c r="CN332" s="257"/>
      <c r="CO332" s="257"/>
      <c r="CP332" s="225"/>
      <c r="CQ332" s="239"/>
      <c r="CR332" s="239"/>
      <c r="CS332" s="225"/>
      <c r="CT332" s="225"/>
      <c r="CU332" s="225"/>
      <c r="CV332" s="225"/>
      <c r="CW332" s="225"/>
      <c r="CX332" s="225"/>
      <c r="CY332" s="225"/>
      <c r="CZ332" s="225"/>
      <c r="DA332" s="225"/>
      <c r="DB332" s="225"/>
      <c r="DC332" s="225"/>
      <c r="DD332" s="225"/>
      <c r="DE332" s="225"/>
      <c r="DF332" s="225"/>
      <c r="DG332" s="225"/>
    </row>
    <row r="333" spans="2:111" s="221" customFormat="1" ht="20.100000000000001" customHeight="1" x14ac:dyDescent="0.25">
      <c r="B333" s="235"/>
      <c r="C333" s="236"/>
      <c r="P333" s="224"/>
      <c r="Q333" s="222"/>
      <c r="R333" s="222"/>
      <c r="S333" s="222"/>
      <c r="T333" s="222"/>
      <c r="U333" s="222"/>
      <c r="V333" s="222"/>
      <c r="W333" s="222"/>
      <c r="X333" s="222"/>
      <c r="Y333" s="222"/>
      <c r="Z333" s="222"/>
      <c r="AA333" s="222"/>
      <c r="AB333" s="222"/>
      <c r="AC333" s="223"/>
      <c r="AD333" s="223"/>
      <c r="CK333" s="257"/>
      <c r="CL333" s="257"/>
      <c r="CM333" s="257"/>
      <c r="CN333" s="257"/>
      <c r="CO333" s="257"/>
      <c r="CP333" s="225"/>
      <c r="CQ333" s="239"/>
      <c r="CR333" s="239"/>
      <c r="CS333" s="225"/>
      <c r="CT333" s="225"/>
      <c r="CU333" s="225"/>
      <c r="CV333" s="225"/>
      <c r="CW333" s="225"/>
      <c r="CX333" s="225"/>
      <c r="CY333" s="225"/>
      <c r="CZ333" s="225"/>
      <c r="DA333" s="225"/>
      <c r="DB333" s="225"/>
      <c r="DC333" s="225"/>
      <c r="DD333" s="225"/>
      <c r="DE333" s="225"/>
      <c r="DF333" s="225"/>
      <c r="DG333" s="225"/>
    </row>
    <row r="334" spans="2:111" s="221" customFormat="1" ht="20.100000000000001" customHeight="1" x14ac:dyDescent="0.25">
      <c r="B334" s="235"/>
      <c r="C334" s="236"/>
      <c r="P334" s="224"/>
      <c r="Q334" s="222"/>
      <c r="R334" s="222"/>
      <c r="S334" s="222"/>
      <c r="T334" s="222"/>
      <c r="U334" s="222"/>
      <c r="V334" s="222"/>
      <c r="W334" s="222"/>
      <c r="X334" s="222"/>
      <c r="Y334" s="222"/>
      <c r="Z334" s="222"/>
      <c r="AA334" s="222"/>
      <c r="AB334" s="222"/>
      <c r="AC334" s="223"/>
      <c r="AD334" s="223"/>
      <c r="CK334" s="257"/>
      <c r="CL334" s="257"/>
      <c r="CM334" s="257"/>
      <c r="CN334" s="257"/>
      <c r="CO334" s="257"/>
      <c r="CP334" s="225"/>
      <c r="CQ334" s="239"/>
      <c r="CR334" s="239"/>
      <c r="CS334" s="225"/>
      <c r="CT334" s="225"/>
      <c r="CU334" s="225"/>
      <c r="CV334" s="225"/>
      <c r="CW334" s="225"/>
      <c r="CX334" s="225"/>
      <c r="CY334" s="225"/>
      <c r="CZ334" s="225"/>
      <c r="DA334" s="225"/>
      <c r="DB334" s="225"/>
      <c r="DC334" s="225"/>
      <c r="DD334" s="225"/>
      <c r="DE334" s="225"/>
      <c r="DF334" s="225"/>
      <c r="DG334" s="225"/>
    </row>
    <row r="335" spans="2:111" s="221" customFormat="1" ht="20.100000000000001" customHeight="1" x14ac:dyDescent="0.25">
      <c r="B335" s="235"/>
      <c r="C335" s="236"/>
      <c r="P335" s="224"/>
      <c r="Q335" s="222"/>
      <c r="R335" s="222"/>
      <c r="S335" s="222"/>
      <c r="T335" s="222"/>
      <c r="U335" s="222"/>
      <c r="V335" s="222"/>
      <c r="W335" s="222"/>
      <c r="X335" s="222"/>
      <c r="Y335" s="222"/>
      <c r="Z335" s="222"/>
      <c r="AA335" s="222"/>
      <c r="AB335" s="222"/>
      <c r="AC335" s="223"/>
      <c r="AD335" s="223"/>
      <c r="CK335" s="257"/>
      <c r="CL335" s="257"/>
      <c r="CM335" s="257"/>
      <c r="CN335" s="257"/>
      <c r="CO335" s="257"/>
      <c r="CP335" s="225"/>
      <c r="CQ335" s="239"/>
      <c r="CR335" s="239"/>
      <c r="CS335" s="225"/>
      <c r="CT335" s="225"/>
      <c r="CU335" s="225"/>
      <c r="CV335" s="225"/>
      <c r="CW335" s="225"/>
      <c r="CX335" s="225"/>
      <c r="CY335" s="225"/>
      <c r="CZ335" s="225"/>
      <c r="DA335" s="225"/>
      <c r="DB335" s="225"/>
      <c r="DC335" s="225"/>
      <c r="DD335" s="225"/>
      <c r="DE335" s="225"/>
      <c r="DF335" s="225"/>
      <c r="DG335" s="225"/>
    </row>
    <row r="336" spans="2:111" s="221" customFormat="1" ht="20.100000000000001" customHeight="1" x14ac:dyDescent="0.25">
      <c r="B336" s="235"/>
      <c r="C336" s="236"/>
      <c r="P336" s="224"/>
      <c r="Q336" s="222"/>
      <c r="R336" s="222"/>
      <c r="S336" s="222"/>
      <c r="T336" s="222"/>
      <c r="U336" s="222"/>
      <c r="V336" s="222"/>
      <c r="W336" s="222"/>
      <c r="X336" s="222"/>
      <c r="Y336" s="222"/>
      <c r="Z336" s="222"/>
      <c r="AA336" s="222"/>
      <c r="AB336" s="222"/>
      <c r="AC336" s="223"/>
      <c r="AD336" s="223"/>
      <c r="CK336" s="257"/>
      <c r="CL336" s="257"/>
      <c r="CM336" s="257"/>
      <c r="CN336" s="257"/>
      <c r="CO336" s="257"/>
      <c r="CP336" s="225"/>
      <c r="CQ336" s="239"/>
      <c r="CR336" s="239"/>
      <c r="CS336" s="225"/>
      <c r="CT336" s="225"/>
      <c r="CU336" s="225"/>
      <c r="CV336" s="225"/>
      <c r="CW336" s="225"/>
      <c r="CX336" s="225"/>
      <c r="CY336" s="225"/>
      <c r="CZ336" s="225"/>
      <c r="DA336" s="225"/>
      <c r="DB336" s="225"/>
      <c r="DC336" s="225"/>
      <c r="DD336" s="225"/>
      <c r="DE336" s="225"/>
      <c r="DF336" s="225"/>
      <c r="DG336" s="225"/>
    </row>
    <row r="337" spans="2:111" s="221" customFormat="1" ht="20.100000000000001" customHeight="1" x14ac:dyDescent="0.25">
      <c r="B337" s="235"/>
      <c r="C337" s="236"/>
      <c r="P337" s="224"/>
      <c r="Q337" s="222"/>
      <c r="R337" s="222"/>
      <c r="S337" s="222"/>
      <c r="T337" s="222"/>
      <c r="U337" s="222"/>
      <c r="V337" s="222"/>
      <c r="W337" s="222"/>
      <c r="X337" s="222"/>
      <c r="Y337" s="222"/>
      <c r="Z337" s="222"/>
      <c r="AA337" s="222"/>
      <c r="AB337" s="222"/>
      <c r="AC337" s="223"/>
      <c r="AD337" s="223"/>
      <c r="CK337" s="257"/>
      <c r="CL337" s="257"/>
      <c r="CM337" s="257"/>
      <c r="CN337" s="257"/>
      <c r="CO337" s="257"/>
      <c r="CP337" s="225"/>
      <c r="CQ337" s="239"/>
      <c r="CR337" s="239"/>
      <c r="CS337" s="225"/>
      <c r="CT337" s="225"/>
      <c r="CU337" s="225"/>
      <c r="CV337" s="225"/>
      <c r="CW337" s="225"/>
      <c r="CX337" s="225"/>
      <c r="CY337" s="225"/>
      <c r="CZ337" s="225"/>
      <c r="DA337" s="225"/>
      <c r="DB337" s="225"/>
      <c r="DC337" s="225"/>
      <c r="DD337" s="225"/>
      <c r="DE337" s="225"/>
      <c r="DF337" s="225"/>
      <c r="DG337" s="225"/>
    </row>
    <row r="338" spans="2:111" s="221" customFormat="1" ht="20.100000000000001" customHeight="1" x14ac:dyDescent="0.25">
      <c r="B338" s="235"/>
      <c r="C338" s="236"/>
      <c r="P338" s="224"/>
      <c r="Q338" s="222"/>
      <c r="R338" s="222"/>
      <c r="S338" s="222"/>
      <c r="T338" s="222"/>
      <c r="U338" s="222"/>
      <c r="V338" s="222"/>
      <c r="W338" s="222"/>
      <c r="X338" s="222"/>
      <c r="Y338" s="222"/>
      <c r="Z338" s="222"/>
      <c r="AA338" s="222"/>
      <c r="AB338" s="222"/>
      <c r="AC338" s="223"/>
      <c r="AD338" s="223"/>
      <c r="CK338" s="257"/>
      <c r="CL338" s="257"/>
      <c r="CM338" s="257"/>
      <c r="CN338" s="257"/>
      <c r="CO338" s="257"/>
      <c r="CP338" s="225"/>
      <c r="CQ338" s="239"/>
      <c r="CR338" s="239"/>
      <c r="CS338" s="225"/>
      <c r="CT338" s="225"/>
      <c r="CU338" s="225"/>
      <c r="CV338" s="225"/>
      <c r="CW338" s="225"/>
      <c r="CX338" s="225"/>
      <c r="CY338" s="225"/>
      <c r="CZ338" s="225"/>
      <c r="DA338" s="225"/>
      <c r="DB338" s="225"/>
      <c r="DC338" s="225"/>
      <c r="DD338" s="225"/>
      <c r="DE338" s="225"/>
      <c r="DF338" s="225"/>
      <c r="DG338" s="225"/>
    </row>
    <row r="339" spans="2:111" s="221" customFormat="1" ht="20.100000000000001" customHeight="1" x14ac:dyDescent="0.25">
      <c r="B339" s="235"/>
      <c r="C339" s="236"/>
      <c r="P339" s="224"/>
      <c r="Q339" s="222"/>
      <c r="R339" s="222"/>
      <c r="S339" s="222"/>
      <c r="T339" s="222"/>
      <c r="U339" s="222"/>
      <c r="V339" s="222"/>
      <c r="W339" s="222"/>
      <c r="X339" s="222"/>
      <c r="Y339" s="222"/>
      <c r="Z339" s="222"/>
      <c r="AA339" s="222"/>
      <c r="AB339" s="222"/>
      <c r="AC339" s="223"/>
      <c r="AD339" s="223"/>
      <c r="CK339" s="257"/>
      <c r="CL339" s="257"/>
      <c r="CM339" s="257"/>
      <c r="CN339" s="257"/>
      <c r="CO339" s="257"/>
      <c r="CP339" s="225"/>
      <c r="CQ339" s="239"/>
      <c r="CR339" s="239"/>
      <c r="CS339" s="225"/>
      <c r="CT339" s="225"/>
      <c r="CU339" s="225"/>
      <c r="CV339" s="225"/>
      <c r="CW339" s="225"/>
      <c r="CX339" s="225"/>
      <c r="CY339" s="225"/>
      <c r="CZ339" s="225"/>
      <c r="DA339" s="225"/>
      <c r="DB339" s="225"/>
      <c r="DC339" s="225"/>
      <c r="DD339" s="225"/>
      <c r="DE339" s="225"/>
      <c r="DF339" s="225"/>
      <c r="DG339" s="225"/>
    </row>
    <row r="340" spans="2:111" s="221" customFormat="1" ht="20.100000000000001" customHeight="1" x14ac:dyDescent="0.25">
      <c r="B340" s="235"/>
      <c r="C340" s="236"/>
      <c r="P340" s="224"/>
      <c r="Q340" s="222"/>
      <c r="R340" s="222"/>
      <c r="S340" s="222"/>
      <c r="T340" s="222"/>
      <c r="U340" s="222"/>
      <c r="V340" s="222"/>
      <c r="W340" s="222"/>
      <c r="X340" s="222"/>
      <c r="Y340" s="222"/>
      <c r="Z340" s="222"/>
      <c r="AA340" s="222"/>
      <c r="AB340" s="222"/>
      <c r="AC340" s="223"/>
      <c r="AD340" s="223"/>
      <c r="CK340" s="257"/>
      <c r="CL340" s="257"/>
      <c r="CM340" s="257"/>
      <c r="CN340" s="257"/>
      <c r="CO340" s="257"/>
      <c r="CP340" s="225"/>
      <c r="CQ340" s="239"/>
      <c r="CR340" s="239"/>
      <c r="CS340" s="225"/>
      <c r="CT340" s="225"/>
      <c r="CU340" s="225"/>
      <c r="CV340" s="225"/>
      <c r="CW340" s="225"/>
      <c r="CX340" s="225"/>
      <c r="CY340" s="225"/>
      <c r="CZ340" s="225"/>
      <c r="DA340" s="225"/>
      <c r="DB340" s="225"/>
      <c r="DC340" s="225"/>
      <c r="DD340" s="225"/>
      <c r="DE340" s="225"/>
      <c r="DF340" s="225"/>
      <c r="DG340" s="225"/>
    </row>
    <row r="341" spans="2:111" s="221" customFormat="1" ht="20.100000000000001" customHeight="1" x14ac:dyDescent="0.25">
      <c r="B341" s="235"/>
      <c r="C341" s="236"/>
      <c r="P341" s="224"/>
      <c r="Q341" s="222"/>
      <c r="R341" s="222"/>
      <c r="S341" s="222"/>
      <c r="T341" s="222"/>
      <c r="U341" s="222"/>
      <c r="V341" s="222"/>
      <c r="W341" s="222"/>
      <c r="X341" s="222"/>
      <c r="Y341" s="222"/>
      <c r="Z341" s="222"/>
      <c r="AA341" s="222"/>
      <c r="AB341" s="222"/>
      <c r="AC341" s="223"/>
      <c r="AD341" s="223"/>
      <c r="CK341" s="257"/>
      <c r="CL341" s="257"/>
      <c r="CM341" s="257"/>
      <c r="CN341" s="257"/>
      <c r="CO341" s="257"/>
      <c r="CP341" s="225"/>
      <c r="CQ341" s="239"/>
      <c r="CR341" s="239"/>
      <c r="CS341" s="225"/>
      <c r="CT341" s="225"/>
      <c r="CU341" s="225"/>
      <c r="CV341" s="225"/>
      <c r="CW341" s="225"/>
      <c r="CX341" s="225"/>
      <c r="CY341" s="225"/>
      <c r="CZ341" s="225"/>
      <c r="DA341" s="225"/>
      <c r="DB341" s="225"/>
      <c r="DC341" s="225"/>
      <c r="DD341" s="225"/>
      <c r="DE341" s="225"/>
      <c r="DF341" s="225"/>
      <c r="DG341" s="225"/>
    </row>
    <row r="342" spans="2:111" s="221" customFormat="1" ht="20.100000000000001" customHeight="1" x14ac:dyDescent="0.25">
      <c r="B342" s="235"/>
      <c r="C342" s="236"/>
      <c r="P342" s="224"/>
      <c r="Q342" s="222"/>
      <c r="R342" s="222"/>
      <c r="S342" s="222"/>
      <c r="T342" s="222"/>
      <c r="U342" s="222"/>
      <c r="V342" s="222"/>
      <c r="W342" s="222"/>
      <c r="X342" s="222"/>
      <c r="Y342" s="222"/>
      <c r="Z342" s="222"/>
      <c r="AA342" s="222"/>
      <c r="AB342" s="222"/>
      <c r="AC342" s="223"/>
      <c r="AD342" s="223"/>
      <c r="CK342" s="257"/>
      <c r="CL342" s="257"/>
      <c r="CM342" s="257"/>
      <c r="CN342" s="257"/>
      <c r="CO342" s="257"/>
      <c r="CP342" s="225"/>
      <c r="CQ342" s="239"/>
      <c r="CR342" s="239"/>
      <c r="CS342" s="225"/>
      <c r="CT342" s="225"/>
      <c r="CU342" s="225"/>
      <c r="CV342" s="225"/>
      <c r="CW342" s="225"/>
      <c r="CX342" s="225"/>
      <c r="CY342" s="225"/>
      <c r="CZ342" s="225"/>
      <c r="DA342" s="225"/>
      <c r="DB342" s="225"/>
      <c r="DC342" s="225"/>
      <c r="DD342" s="225"/>
      <c r="DE342" s="225"/>
      <c r="DF342" s="225"/>
      <c r="DG342" s="225"/>
    </row>
    <row r="343" spans="2:111" s="221" customFormat="1" ht="20.100000000000001" customHeight="1" x14ac:dyDescent="0.25">
      <c r="B343" s="235"/>
      <c r="C343" s="236"/>
      <c r="P343" s="224"/>
      <c r="Q343" s="222"/>
      <c r="R343" s="222"/>
      <c r="S343" s="222"/>
      <c r="T343" s="222"/>
      <c r="U343" s="222"/>
      <c r="V343" s="222"/>
      <c r="W343" s="222"/>
      <c r="X343" s="222"/>
      <c r="Y343" s="222"/>
      <c r="Z343" s="222"/>
      <c r="AA343" s="222"/>
      <c r="AB343" s="222"/>
      <c r="AC343" s="223"/>
      <c r="AD343" s="223"/>
      <c r="CK343" s="257"/>
      <c r="CL343" s="257"/>
      <c r="CM343" s="257"/>
      <c r="CN343" s="257"/>
      <c r="CO343" s="257"/>
      <c r="CP343" s="225"/>
      <c r="CQ343" s="239"/>
      <c r="CR343" s="239"/>
      <c r="CS343" s="225"/>
      <c r="CT343" s="225"/>
      <c r="CU343" s="225"/>
      <c r="CV343" s="225"/>
      <c r="CW343" s="225"/>
      <c r="CX343" s="225"/>
      <c r="CY343" s="225"/>
      <c r="CZ343" s="225"/>
      <c r="DA343" s="225"/>
      <c r="DB343" s="225"/>
      <c r="DC343" s="225"/>
      <c r="DD343" s="225"/>
      <c r="DE343" s="225"/>
      <c r="DF343" s="225"/>
      <c r="DG343" s="225"/>
    </row>
    <row r="344" spans="2:111" s="221" customFormat="1" ht="20.100000000000001" customHeight="1" x14ac:dyDescent="0.25">
      <c r="B344" s="235"/>
      <c r="C344" s="236"/>
      <c r="P344" s="224"/>
      <c r="Q344" s="222"/>
      <c r="R344" s="222"/>
      <c r="S344" s="222"/>
      <c r="T344" s="222"/>
      <c r="U344" s="222"/>
      <c r="V344" s="222"/>
      <c r="W344" s="222"/>
      <c r="X344" s="222"/>
      <c r="Y344" s="222"/>
      <c r="Z344" s="222"/>
      <c r="AA344" s="222"/>
      <c r="AB344" s="222"/>
      <c r="AC344" s="223"/>
      <c r="AD344" s="223"/>
      <c r="CK344" s="257"/>
      <c r="CL344" s="257"/>
      <c r="CM344" s="257"/>
      <c r="CN344" s="257"/>
      <c r="CO344" s="257"/>
      <c r="CP344" s="225"/>
      <c r="CQ344" s="239"/>
      <c r="CR344" s="239"/>
      <c r="CS344" s="225"/>
      <c r="CT344" s="225"/>
      <c r="CU344" s="225"/>
      <c r="CV344" s="225"/>
      <c r="CW344" s="225"/>
      <c r="CX344" s="225"/>
      <c r="CY344" s="225"/>
      <c r="CZ344" s="225"/>
      <c r="DA344" s="225"/>
      <c r="DB344" s="225"/>
      <c r="DC344" s="225"/>
      <c r="DD344" s="225"/>
      <c r="DE344" s="225"/>
      <c r="DF344" s="225"/>
      <c r="DG344" s="225"/>
    </row>
    <row r="345" spans="2:111" s="221" customFormat="1" ht="20.100000000000001" customHeight="1" x14ac:dyDescent="0.25">
      <c r="B345" s="235"/>
      <c r="C345" s="236"/>
      <c r="P345" s="224"/>
      <c r="Q345" s="222"/>
      <c r="R345" s="222"/>
      <c r="S345" s="222"/>
      <c r="T345" s="222"/>
      <c r="U345" s="222"/>
      <c r="V345" s="222"/>
      <c r="W345" s="222"/>
      <c r="X345" s="222"/>
      <c r="Y345" s="222"/>
      <c r="Z345" s="222"/>
      <c r="AA345" s="222"/>
      <c r="AB345" s="222"/>
      <c r="AC345" s="223"/>
      <c r="AD345" s="223"/>
      <c r="CK345" s="257"/>
      <c r="CL345" s="257"/>
      <c r="CM345" s="257"/>
      <c r="CN345" s="257"/>
      <c r="CO345" s="257"/>
      <c r="CP345" s="225"/>
      <c r="CQ345" s="239"/>
      <c r="CR345" s="239"/>
      <c r="CS345" s="225"/>
      <c r="CT345" s="225"/>
      <c r="CU345" s="225"/>
      <c r="CV345" s="225"/>
      <c r="CW345" s="225"/>
      <c r="CX345" s="225"/>
      <c r="CY345" s="225"/>
      <c r="CZ345" s="225"/>
      <c r="DA345" s="225"/>
      <c r="DB345" s="225"/>
      <c r="DC345" s="225"/>
      <c r="DD345" s="225"/>
      <c r="DE345" s="225"/>
      <c r="DF345" s="225"/>
      <c r="DG345" s="225"/>
    </row>
    <row r="346" spans="2:111" s="221" customFormat="1" ht="20.100000000000001" customHeight="1" x14ac:dyDescent="0.25">
      <c r="B346" s="235"/>
      <c r="C346" s="236"/>
      <c r="P346" s="224"/>
      <c r="Q346" s="222"/>
      <c r="R346" s="222"/>
      <c r="S346" s="222"/>
      <c r="T346" s="222"/>
      <c r="U346" s="222"/>
      <c r="V346" s="222"/>
      <c r="W346" s="222"/>
      <c r="X346" s="222"/>
      <c r="Y346" s="222"/>
      <c r="Z346" s="222"/>
      <c r="AA346" s="222"/>
      <c r="AB346" s="222"/>
      <c r="AC346" s="223"/>
      <c r="AD346" s="223"/>
      <c r="CK346" s="257"/>
      <c r="CL346" s="257"/>
      <c r="CM346" s="257"/>
      <c r="CN346" s="257"/>
      <c r="CO346" s="257"/>
      <c r="CP346" s="225"/>
      <c r="CQ346" s="239"/>
      <c r="CR346" s="239"/>
      <c r="CS346" s="225"/>
      <c r="CT346" s="225"/>
      <c r="CU346" s="225"/>
      <c r="CV346" s="225"/>
      <c r="CW346" s="225"/>
      <c r="CX346" s="225"/>
      <c r="CY346" s="225"/>
      <c r="CZ346" s="225"/>
      <c r="DA346" s="225"/>
      <c r="DB346" s="225"/>
      <c r="DC346" s="225"/>
      <c r="DD346" s="225"/>
      <c r="DE346" s="225"/>
      <c r="DF346" s="225"/>
      <c r="DG346" s="225"/>
    </row>
    <row r="347" spans="2:111" s="221" customFormat="1" ht="20.100000000000001" customHeight="1" x14ac:dyDescent="0.25">
      <c r="B347" s="235"/>
      <c r="C347" s="236"/>
      <c r="P347" s="224"/>
      <c r="Q347" s="222"/>
      <c r="R347" s="222"/>
      <c r="S347" s="222"/>
      <c r="T347" s="222"/>
      <c r="U347" s="222"/>
      <c r="V347" s="222"/>
      <c r="W347" s="222"/>
      <c r="X347" s="222"/>
      <c r="Y347" s="222"/>
      <c r="Z347" s="222"/>
      <c r="AA347" s="222"/>
      <c r="AB347" s="222"/>
      <c r="AC347" s="223"/>
      <c r="AD347" s="223"/>
      <c r="CK347" s="257"/>
      <c r="CL347" s="257"/>
      <c r="CM347" s="257"/>
      <c r="CN347" s="257"/>
      <c r="CO347" s="257"/>
      <c r="CP347" s="225"/>
      <c r="CQ347" s="239"/>
      <c r="CR347" s="239"/>
      <c r="CS347" s="225"/>
      <c r="CT347" s="225"/>
      <c r="CU347" s="225"/>
      <c r="CV347" s="225"/>
      <c r="CW347" s="225"/>
      <c r="CX347" s="225"/>
      <c r="CY347" s="225"/>
      <c r="CZ347" s="225"/>
      <c r="DA347" s="225"/>
      <c r="DB347" s="225"/>
      <c r="DC347" s="225"/>
      <c r="DD347" s="225"/>
      <c r="DE347" s="225"/>
      <c r="DF347" s="225"/>
      <c r="DG347" s="225"/>
    </row>
    <row r="348" spans="2:111" s="221" customFormat="1" ht="20.100000000000001" customHeight="1" x14ac:dyDescent="0.25">
      <c r="B348" s="235"/>
      <c r="C348" s="236"/>
      <c r="P348" s="224"/>
      <c r="Q348" s="222"/>
      <c r="R348" s="222"/>
      <c r="S348" s="222"/>
      <c r="T348" s="222"/>
      <c r="U348" s="222"/>
      <c r="V348" s="222"/>
      <c r="W348" s="222"/>
      <c r="X348" s="222"/>
      <c r="Y348" s="222"/>
      <c r="Z348" s="222"/>
      <c r="AA348" s="222"/>
      <c r="AB348" s="222"/>
      <c r="AC348" s="223"/>
      <c r="AD348" s="223"/>
      <c r="CK348" s="257"/>
      <c r="CL348" s="257"/>
      <c r="CM348" s="257"/>
      <c r="CN348" s="257"/>
      <c r="CO348" s="257"/>
      <c r="CP348" s="225"/>
      <c r="CQ348" s="239"/>
      <c r="CR348" s="239"/>
      <c r="CS348" s="225"/>
      <c r="CT348" s="225"/>
      <c r="CU348" s="225"/>
      <c r="CV348" s="225"/>
      <c r="CW348" s="225"/>
      <c r="CX348" s="225"/>
      <c r="CY348" s="225"/>
      <c r="CZ348" s="225"/>
      <c r="DA348" s="225"/>
      <c r="DB348" s="225"/>
      <c r="DC348" s="225"/>
      <c r="DD348" s="225"/>
      <c r="DE348" s="225"/>
      <c r="DF348" s="225"/>
      <c r="DG348" s="225"/>
    </row>
    <row r="349" spans="2:111" s="221" customFormat="1" ht="20.100000000000001" customHeight="1" x14ac:dyDescent="0.25">
      <c r="B349" s="235"/>
      <c r="C349" s="236"/>
      <c r="P349" s="224"/>
      <c r="Q349" s="222"/>
      <c r="R349" s="222"/>
      <c r="S349" s="222"/>
      <c r="T349" s="222"/>
      <c r="U349" s="222"/>
      <c r="V349" s="222"/>
      <c r="W349" s="222"/>
      <c r="X349" s="222"/>
      <c r="Y349" s="222"/>
      <c r="Z349" s="222"/>
      <c r="AA349" s="222"/>
      <c r="AB349" s="222"/>
      <c r="AC349" s="223"/>
      <c r="AD349" s="223"/>
      <c r="CK349" s="257"/>
      <c r="CL349" s="257"/>
      <c r="CM349" s="257"/>
      <c r="CN349" s="257"/>
      <c r="CO349" s="257"/>
      <c r="CP349" s="225"/>
      <c r="CQ349" s="239"/>
      <c r="CR349" s="239"/>
      <c r="CS349" s="225"/>
      <c r="CT349" s="225"/>
      <c r="CU349" s="225"/>
      <c r="CV349" s="225"/>
      <c r="CW349" s="225"/>
      <c r="CX349" s="225"/>
      <c r="CY349" s="225"/>
      <c r="CZ349" s="225"/>
      <c r="DA349" s="225"/>
      <c r="DB349" s="225"/>
      <c r="DC349" s="225"/>
      <c r="DD349" s="225"/>
      <c r="DE349" s="225"/>
      <c r="DF349" s="225"/>
      <c r="DG349" s="225"/>
    </row>
    <row r="350" spans="2:111" s="221" customFormat="1" ht="20.100000000000001" customHeight="1" x14ac:dyDescent="0.25">
      <c r="B350" s="235"/>
      <c r="C350" s="236"/>
      <c r="P350" s="224"/>
      <c r="Q350" s="222"/>
      <c r="R350" s="222"/>
      <c r="S350" s="222"/>
      <c r="T350" s="222"/>
      <c r="U350" s="222"/>
      <c r="V350" s="222"/>
      <c r="W350" s="222"/>
      <c r="X350" s="222"/>
      <c r="Y350" s="222"/>
      <c r="Z350" s="222"/>
      <c r="AA350" s="222"/>
      <c r="AB350" s="222"/>
      <c r="AC350" s="223"/>
      <c r="AD350" s="223"/>
      <c r="CK350" s="257"/>
      <c r="CL350" s="257"/>
      <c r="CM350" s="257"/>
      <c r="CN350" s="257"/>
      <c r="CO350" s="257"/>
      <c r="CP350" s="225"/>
      <c r="CQ350" s="239"/>
      <c r="CR350" s="239"/>
      <c r="CS350" s="225"/>
      <c r="CT350" s="225"/>
      <c r="CU350" s="225"/>
      <c r="CV350" s="225"/>
      <c r="CW350" s="225"/>
      <c r="CX350" s="225"/>
      <c r="CY350" s="225"/>
      <c r="CZ350" s="225"/>
      <c r="DA350" s="225"/>
      <c r="DB350" s="225"/>
      <c r="DC350" s="225"/>
      <c r="DD350" s="225"/>
      <c r="DE350" s="225"/>
      <c r="DF350" s="225"/>
      <c r="DG350" s="225"/>
    </row>
    <row r="351" spans="2:111" s="221" customFormat="1" ht="20.100000000000001" customHeight="1" x14ac:dyDescent="0.25">
      <c r="B351" s="235"/>
      <c r="C351" s="236"/>
      <c r="P351" s="224"/>
      <c r="Q351" s="222"/>
      <c r="R351" s="222"/>
      <c r="S351" s="222"/>
      <c r="T351" s="222"/>
      <c r="U351" s="222"/>
      <c r="V351" s="222"/>
      <c r="W351" s="222"/>
      <c r="X351" s="222"/>
      <c r="Y351" s="222"/>
      <c r="Z351" s="222"/>
      <c r="AA351" s="222"/>
      <c r="AB351" s="222"/>
      <c r="AC351" s="223"/>
      <c r="AD351" s="223"/>
      <c r="CK351" s="257"/>
      <c r="CL351" s="257"/>
      <c r="CM351" s="257"/>
      <c r="CN351" s="257"/>
      <c r="CO351" s="257"/>
      <c r="CP351" s="225"/>
      <c r="CQ351" s="239"/>
      <c r="CR351" s="239"/>
      <c r="CS351" s="225"/>
      <c r="CT351" s="225"/>
      <c r="CU351" s="225"/>
      <c r="CV351" s="225"/>
      <c r="CW351" s="225"/>
      <c r="CX351" s="225"/>
      <c r="CY351" s="225"/>
      <c r="CZ351" s="225"/>
      <c r="DA351" s="225"/>
      <c r="DB351" s="225"/>
      <c r="DC351" s="225"/>
      <c r="DD351" s="225"/>
      <c r="DE351" s="225"/>
      <c r="DF351" s="225"/>
      <c r="DG351" s="225"/>
    </row>
    <row r="352" spans="2:111" s="221" customFormat="1" ht="20.100000000000001" customHeight="1" x14ac:dyDescent="0.25">
      <c r="B352" s="235"/>
      <c r="C352" s="236"/>
      <c r="P352" s="224"/>
      <c r="Q352" s="222"/>
      <c r="R352" s="222"/>
      <c r="S352" s="222"/>
      <c r="T352" s="222"/>
      <c r="U352" s="222"/>
      <c r="V352" s="222"/>
      <c r="W352" s="222"/>
      <c r="X352" s="222"/>
      <c r="Y352" s="222"/>
      <c r="Z352" s="222"/>
      <c r="AA352" s="222"/>
      <c r="AB352" s="222"/>
      <c r="AC352" s="223"/>
      <c r="AD352" s="223"/>
      <c r="CK352" s="257"/>
      <c r="CL352" s="257"/>
      <c r="CM352" s="257"/>
      <c r="CN352" s="257"/>
      <c r="CO352" s="257"/>
      <c r="CP352" s="225"/>
      <c r="CQ352" s="239"/>
      <c r="CR352" s="239"/>
      <c r="CS352" s="225"/>
      <c r="CT352" s="225"/>
      <c r="CU352" s="225"/>
      <c r="CV352" s="225"/>
      <c r="CW352" s="225"/>
      <c r="CX352" s="225"/>
      <c r="CY352" s="225"/>
      <c r="CZ352" s="225"/>
      <c r="DA352" s="225"/>
      <c r="DB352" s="225"/>
      <c r="DC352" s="225"/>
      <c r="DD352" s="225"/>
      <c r="DE352" s="225"/>
      <c r="DF352" s="225"/>
      <c r="DG352" s="225"/>
    </row>
    <row r="353" spans="2:111" s="221" customFormat="1" ht="20.100000000000001" customHeight="1" x14ac:dyDescent="0.25">
      <c r="B353" s="235"/>
      <c r="C353" s="236"/>
      <c r="P353" s="224"/>
      <c r="Q353" s="222"/>
      <c r="R353" s="222"/>
      <c r="S353" s="222"/>
      <c r="T353" s="222"/>
      <c r="U353" s="222"/>
      <c r="V353" s="222"/>
      <c r="W353" s="222"/>
      <c r="X353" s="222"/>
      <c r="Y353" s="222"/>
      <c r="Z353" s="222"/>
      <c r="AA353" s="222"/>
      <c r="AB353" s="222"/>
      <c r="AC353" s="223"/>
      <c r="AD353" s="223"/>
      <c r="CK353" s="257"/>
      <c r="CL353" s="257"/>
      <c r="CM353" s="257"/>
      <c r="CN353" s="257"/>
      <c r="CO353" s="257"/>
      <c r="CP353" s="225"/>
      <c r="CQ353" s="239"/>
      <c r="CR353" s="239"/>
      <c r="CS353" s="225"/>
      <c r="CT353" s="225"/>
      <c r="CU353" s="225"/>
      <c r="CV353" s="225"/>
      <c r="CW353" s="225"/>
      <c r="CX353" s="225"/>
      <c r="CY353" s="225"/>
      <c r="CZ353" s="225"/>
      <c r="DA353" s="225"/>
      <c r="DB353" s="225"/>
      <c r="DC353" s="225"/>
      <c r="DD353" s="225"/>
      <c r="DE353" s="225"/>
      <c r="DF353" s="225"/>
      <c r="DG353" s="225"/>
    </row>
    <row r="354" spans="2:111" s="221" customFormat="1" ht="20.100000000000001" customHeight="1" x14ac:dyDescent="0.25">
      <c r="B354" s="235"/>
      <c r="C354" s="236"/>
      <c r="P354" s="224"/>
      <c r="Q354" s="222"/>
      <c r="R354" s="222"/>
      <c r="S354" s="222"/>
      <c r="T354" s="222"/>
      <c r="U354" s="222"/>
      <c r="V354" s="222"/>
      <c r="W354" s="222"/>
      <c r="X354" s="222"/>
      <c r="Y354" s="222"/>
      <c r="Z354" s="222"/>
      <c r="AA354" s="222"/>
      <c r="AB354" s="222"/>
      <c r="AC354" s="223"/>
      <c r="AD354" s="223"/>
      <c r="CK354" s="257"/>
      <c r="CL354" s="257"/>
      <c r="CM354" s="257"/>
      <c r="CN354" s="257"/>
      <c r="CO354" s="257"/>
      <c r="CP354" s="225"/>
      <c r="CQ354" s="239"/>
      <c r="CR354" s="239"/>
      <c r="CS354" s="225"/>
      <c r="CT354" s="225"/>
      <c r="CU354" s="225"/>
      <c r="CV354" s="225"/>
      <c r="CW354" s="225"/>
      <c r="CX354" s="225"/>
      <c r="CY354" s="225"/>
      <c r="CZ354" s="225"/>
      <c r="DA354" s="225"/>
      <c r="DB354" s="225"/>
      <c r="DC354" s="225"/>
      <c r="DD354" s="225"/>
      <c r="DE354" s="225"/>
      <c r="DF354" s="225"/>
      <c r="DG354" s="225"/>
    </row>
    <row r="355" spans="2:111" s="221" customFormat="1" ht="20.100000000000001" customHeight="1" x14ac:dyDescent="0.25">
      <c r="B355" s="235"/>
      <c r="C355" s="236"/>
      <c r="P355" s="224"/>
      <c r="Q355" s="222"/>
      <c r="R355" s="222"/>
      <c r="S355" s="222"/>
      <c r="T355" s="222"/>
      <c r="U355" s="222"/>
      <c r="V355" s="222"/>
      <c r="W355" s="222"/>
      <c r="X355" s="222"/>
      <c r="Y355" s="222"/>
      <c r="Z355" s="222"/>
      <c r="AA355" s="222"/>
      <c r="AB355" s="222"/>
      <c r="AC355" s="223"/>
      <c r="AD355" s="223"/>
      <c r="CK355" s="257"/>
      <c r="CL355" s="257"/>
      <c r="CM355" s="257"/>
      <c r="CN355" s="257"/>
      <c r="CO355" s="257"/>
      <c r="CP355" s="225"/>
      <c r="CQ355" s="239"/>
      <c r="CR355" s="239"/>
      <c r="CS355" s="225"/>
      <c r="CT355" s="225"/>
      <c r="CU355" s="225"/>
      <c r="CV355" s="225"/>
      <c r="CW355" s="225"/>
      <c r="CX355" s="225"/>
      <c r="CY355" s="225"/>
      <c r="CZ355" s="225"/>
      <c r="DA355" s="225"/>
      <c r="DB355" s="225"/>
      <c r="DC355" s="225"/>
      <c r="DD355" s="225"/>
      <c r="DE355" s="225"/>
      <c r="DF355" s="225"/>
      <c r="DG355" s="225"/>
    </row>
    <row r="356" spans="2:111" s="221" customFormat="1" ht="20.100000000000001" customHeight="1" x14ac:dyDescent="0.25">
      <c r="B356" s="235"/>
      <c r="C356" s="236"/>
      <c r="P356" s="224"/>
      <c r="Q356" s="222"/>
      <c r="R356" s="222"/>
      <c r="S356" s="222"/>
      <c r="T356" s="222"/>
      <c r="U356" s="222"/>
      <c r="V356" s="222"/>
      <c r="W356" s="222"/>
      <c r="X356" s="222"/>
      <c r="Y356" s="222"/>
      <c r="Z356" s="222"/>
      <c r="AA356" s="222"/>
      <c r="AB356" s="222"/>
      <c r="AC356" s="223"/>
      <c r="AD356" s="223"/>
      <c r="CK356" s="257"/>
      <c r="CL356" s="257"/>
      <c r="CM356" s="257"/>
      <c r="CN356" s="257"/>
      <c r="CO356" s="257"/>
      <c r="CP356" s="225"/>
      <c r="CQ356" s="239"/>
      <c r="CR356" s="239"/>
      <c r="CS356" s="225"/>
      <c r="CT356" s="225"/>
      <c r="CU356" s="225"/>
      <c r="CV356" s="225"/>
      <c r="CW356" s="225"/>
      <c r="CX356" s="225"/>
      <c r="CY356" s="225"/>
      <c r="CZ356" s="225"/>
      <c r="DA356" s="225"/>
      <c r="DB356" s="225"/>
      <c r="DC356" s="225"/>
      <c r="DD356" s="225"/>
      <c r="DE356" s="225"/>
      <c r="DF356" s="225"/>
      <c r="DG356" s="225"/>
    </row>
    <row r="357" spans="2:111" s="221" customFormat="1" ht="20.100000000000001" customHeight="1" x14ac:dyDescent="0.25">
      <c r="B357" s="235"/>
      <c r="C357" s="236"/>
      <c r="P357" s="224"/>
      <c r="Q357" s="222"/>
      <c r="R357" s="222"/>
      <c r="S357" s="222"/>
      <c r="T357" s="222"/>
      <c r="U357" s="222"/>
      <c r="V357" s="222"/>
      <c r="W357" s="222"/>
      <c r="X357" s="222"/>
      <c r="Y357" s="222"/>
      <c r="Z357" s="222"/>
      <c r="AA357" s="222"/>
      <c r="AB357" s="222"/>
      <c r="AC357" s="223"/>
      <c r="AD357" s="223"/>
      <c r="CK357" s="257"/>
      <c r="CL357" s="257"/>
      <c r="CM357" s="257"/>
      <c r="CN357" s="257"/>
      <c r="CO357" s="257"/>
      <c r="CP357" s="225"/>
      <c r="CQ357" s="239"/>
      <c r="CR357" s="239"/>
      <c r="CS357" s="225"/>
      <c r="CT357" s="225"/>
      <c r="CU357" s="225"/>
      <c r="CV357" s="225"/>
      <c r="CW357" s="225"/>
      <c r="CX357" s="225"/>
      <c r="CY357" s="225"/>
      <c r="CZ357" s="225"/>
      <c r="DA357" s="225"/>
      <c r="DB357" s="225"/>
      <c r="DC357" s="225"/>
      <c r="DD357" s="225"/>
      <c r="DE357" s="225"/>
      <c r="DF357" s="225"/>
      <c r="DG357" s="225"/>
    </row>
    <row r="358" spans="2:111" s="221" customFormat="1" ht="20.100000000000001" customHeight="1" x14ac:dyDescent="0.25">
      <c r="B358" s="235"/>
      <c r="C358" s="236"/>
      <c r="P358" s="224"/>
      <c r="Q358" s="222"/>
      <c r="R358" s="222"/>
      <c r="S358" s="222"/>
      <c r="T358" s="222"/>
      <c r="U358" s="222"/>
      <c r="V358" s="222"/>
      <c r="W358" s="222"/>
      <c r="X358" s="222"/>
      <c r="Y358" s="222"/>
      <c r="Z358" s="222"/>
      <c r="AA358" s="222"/>
      <c r="AB358" s="222"/>
      <c r="AC358" s="223"/>
      <c r="AD358" s="223"/>
      <c r="CK358" s="257"/>
      <c r="CL358" s="257"/>
      <c r="CM358" s="257"/>
      <c r="CN358" s="257"/>
      <c r="CO358" s="257"/>
      <c r="CP358" s="225"/>
      <c r="CQ358" s="239"/>
      <c r="CR358" s="239"/>
      <c r="CS358" s="225"/>
      <c r="CT358" s="225"/>
      <c r="CU358" s="225"/>
      <c r="CV358" s="225"/>
      <c r="CW358" s="225"/>
      <c r="CX358" s="225"/>
      <c r="CY358" s="225"/>
      <c r="CZ358" s="225"/>
      <c r="DA358" s="225"/>
      <c r="DB358" s="225"/>
      <c r="DC358" s="225"/>
      <c r="DD358" s="225"/>
      <c r="DE358" s="225"/>
      <c r="DF358" s="225"/>
      <c r="DG358" s="225"/>
    </row>
    <row r="359" spans="2:111" s="221" customFormat="1" ht="20.100000000000001" customHeight="1" x14ac:dyDescent="0.25">
      <c r="B359" s="235"/>
      <c r="C359" s="236"/>
      <c r="P359" s="224"/>
      <c r="Q359" s="222"/>
      <c r="R359" s="222"/>
      <c r="S359" s="222"/>
      <c r="T359" s="222"/>
      <c r="U359" s="222"/>
      <c r="V359" s="222"/>
      <c r="W359" s="222"/>
      <c r="X359" s="222"/>
      <c r="Y359" s="222"/>
      <c r="Z359" s="222"/>
      <c r="AA359" s="222"/>
      <c r="AB359" s="222"/>
      <c r="AC359" s="223"/>
      <c r="AD359" s="223"/>
      <c r="CK359" s="257"/>
      <c r="CL359" s="257"/>
      <c r="CM359" s="257"/>
      <c r="CN359" s="257"/>
      <c r="CO359" s="257"/>
      <c r="CP359" s="225"/>
      <c r="CQ359" s="239"/>
      <c r="CR359" s="239"/>
      <c r="CS359" s="225"/>
      <c r="CT359" s="225"/>
      <c r="CU359" s="225"/>
      <c r="CV359" s="225"/>
      <c r="CW359" s="225"/>
      <c r="CX359" s="225"/>
      <c r="CY359" s="225"/>
      <c r="CZ359" s="225"/>
      <c r="DA359" s="225"/>
      <c r="DB359" s="225"/>
      <c r="DC359" s="225"/>
      <c r="DD359" s="225"/>
      <c r="DE359" s="225"/>
      <c r="DF359" s="225"/>
      <c r="DG359" s="225"/>
    </row>
    <row r="360" spans="2:111" s="221" customFormat="1" ht="20.100000000000001" customHeight="1" x14ac:dyDescent="0.25">
      <c r="B360" s="235"/>
      <c r="C360" s="236"/>
      <c r="P360" s="224"/>
      <c r="Q360" s="222"/>
      <c r="R360" s="222"/>
      <c r="S360" s="222"/>
      <c r="T360" s="222"/>
      <c r="U360" s="222"/>
      <c r="V360" s="222"/>
      <c r="W360" s="222"/>
      <c r="X360" s="222"/>
      <c r="Y360" s="222"/>
      <c r="Z360" s="222"/>
      <c r="AA360" s="222"/>
      <c r="AB360" s="222"/>
      <c r="AC360" s="223"/>
      <c r="AD360" s="223"/>
      <c r="CK360" s="257"/>
      <c r="CL360" s="257"/>
      <c r="CM360" s="257"/>
      <c r="CN360" s="257"/>
      <c r="CO360" s="257"/>
      <c r="CP360" s="225"/>
      <c r="CQ360" s="239"/>
      <c r="CR360" s="239"/>
      <c r="CS360" s="225"/>
      <c r="CT360" s="225"/>
      <c r="CU360" s="225"/>
      <c r="CV360" s="225"/>
      <c r="CW360" s="225"/>
      <c r="CX360" s="225"/>
      <c r="CY360" s="225"/>
      <c r="CZ360" s="225"/>
      <c r="DA360" s="225"/>
      <c r="DB360" s="225"/>
      <c r="DC360" s="225"/>
      <c r="DD360" s="225"/>
      <c r="DE360" s="225"/>
      <c r="DF360" s="225"/>
      <c r="DG360" s="225"/>
    </row>
    <row r="361" spans="2:111" s="221" customFormat="1" ht="20.100000000000001" customHeight="1" x14ac:dyDescent="0.25">
      <c r="B361" s="235"/>
      <c r="C361" s="236"/>
      <c r="P361" s="224"/>
      <c r="Q361" s="222"/>
      <c r="R361" s="222"/>
      <c r="S361" s="222"/>
      <c r="T361" s="222"/>
      <c r="U361" s="222"/>
      <c r="V361" s="222"/>
      <c r="W361" s="222"/>
      <c r="X361" s="222"/>
      <c r="Y361" s="222"/>
      <c r="Z361" s="222"/>
      <c r="AA361" s="222"/>
      <c r="AB361" s="222"/>
      <c r="AC361" s="223"/>
      <c r="AD361" s="223"/>
      <c r="CK361" s="257"/>
      <c r="CL361" s="257"/>
      <c r="CM361" s="257"/>
      <c r="CN361" s="257"/>
      <c r="CO361" s="257"/>
      <c r="CP361" s="225"/>
      <c r="CQ361" s="239"/>
      <c r="CR361" s="239"/>
      <c r="CS361" s="225"/>
      <c r="CT361" s="225"/>
      <c r="CU361" s="225"/>
      <c r="CV361" s="225"/>
      <c r="CW361" s="225"/>
      <c r="CX361" s="225"/>
      <c r="CY361" s="225"/>
      <c r="CZ361" s="225"/>
      <c r="DA361" s="225"/>
      <c r="DB361" s="225"/>
      <c r="DC361" s="225"/>
      <c r="DD361" s="225"/>
      <c r="DE361" s="225"/>
      <c r="DF361" s="225"/>
      <c r="DG361" s="225"/>
    </row>
    <row r="362" spans="2:111" s="221" customFormat="1" ht="20.100000000000001" customHeight="1" x14ac:dyDescent="0.25">
      <c r="B362" s="235"/>
      <c r="C362" s="236"/>
      <c r="P362" s="224"/>
      <c r="Q362" s="222"/>
      <c r="R362" s="222"/>
      <c r="S362" s="222"/>
      <c r="T362" s="222"/>
      <c r="U362" s="222"/>
      <c r="V362" s="222"/>
      <c r="W362" s="222"/>
      <c r="X362" s="222"/>
      <c r="Y362" s="222"/>
      <c r="Z362" s="222"/>
      <c r="AA362" s="222"/>
      <c r="AB362" s="222"/>
      <c r="AC362" s="223"/>
      <c r="AD362" s="223"/>
      <c r="CK362" s="257"/>
      <c r="CL362" s="257"/>
      <c r="CM362" s="257"/>
      <c r="CN362" s="257"/>
      <c r="CO362" s="257"/>
      <c r="CP362" s="225"/>
      <c r="CQ362" s="239"/>
      <c r="CR362" s="239"/>
      <c r="CS362" s="225"/>
      <c r="CT362" s="225"/>
      <c r="CU362" s="225"/>
      <c r="CV362" s="225"/>
      <c r="CW362" s="225"/>
      <c r="CX362" s="225"/>
      <c r="CY362" s="225"/>
      <c r="CZ362" s="225"/>
      <c r="DA362" s="225"/>
      <c r="DB362" s="225"/>
      <c r="DC362" s="225"/>
      <c r="DD362" s="225"/>
      <c r="DE362" s="225"/>
      <c r="DF362" s="225"/>
      <c r="DG362" s="225"/>
    </row>
    <row r="363" spans="2:111" s="221" customFormat="1" ht="20.100000000000001" customHeight="1" x14ac:dyDescent="0.25">
      <c r="B363" s="235"/>
      <c r="C363" s="236"/>
      <c r="P363" s="224"/>
      <c r="Q363" s="222"/>
      <c r="R363" s="222"/>
      <c r="S363" s="222"/>
      <c r="T363" s="222"/>
      <c r="U363" s="222"/>
      <c r="V363" s="222"/>
      <c r="W363" s="222"/>
      <c r="X363" s="222"/>
      <c r="Y363" s="222"/>
      <c r="Z363" s="222"/>
      <c r="AA363" s="222"/>
      <c r="AB363" s="222"/>
      <c r="AC363" s="223"/>
      <c r="AD363" s="223"/>
      <c r="CK363" s="257"/>
      <c r="CL363" s="257"/>
      <c r="CM363" s="257"/>
      <c r="CN363" s="257"/>
      <c r="CO363" s="257"/>
      <c r="CP363" s="225"/>
      <c r="CQ363" s="239"/>
      <c r="CR363" s="239"/>
      <c r="CS363" s="225"/>
      <c r="CT363" s="225"/>
      <c r="CU363" s="225"/>
      <c r="CV363" s="225"/>
      <c r="CW363" s="225"/>
      <c r="CX363" s="225"/>
      <c r="CY363" s="225"/>
      <c r="CZ363" s="225"/>
      <c r="DA363" s="225"/>
      <c r="DB363" s="225"/>
      <c r="DC363" s="225"/>
      <c r="DD363" s="225"/>
      <c r="DE363" s="225"/>
      <c r="DF363" s="225"/>
      <c r="DG363" s="225"/>
    </row>
    <row r="364" spans="2:111" s="221" customFormat="1" ht="20.100000000000001" customHeight="1" x14ac:dyDescent="0.25">
      <c r="B364" s="235"/>
      <c r="C364" s="236"/>
      <c r="P364" s="224"/>
      <c r="Q364" s="222"/>
      <c r="R364" s="222"/>
      <c r="S364" s="222"/>
      <c r="T364" s="222"/>
      <c r="U364" s="222"/>
      <c r="V364" s="222"/>
      <c r="W364" s="222"/>
      <c r="X364" s="222"/>
      <c r="Y364" s="222"/>
      <c r="Z364" s="222"/>
      <c r="AA364" s="222"/>
      <c r="AB364" s="222"/>
      <c r="AC364" s="223"/>
      <c r="AD364" s="223"/>
      <c r="CK364" s="257"/>
      <c r="CL364" s="257"/>
      <c r="CM364" s="257"/>
      <c r="CN364" s="257"/>
      <c r="CO364" s="257"/>
      <c r="CP364" s="225"/>
      <c r="CQ364" s="239"/>
      <c r="CR364" s="239"/>
      <c r="CS364" s="225"/>
      <c r="CT364" s="225"/>
      <c r="CU364" s="225"/>
      <c r="CV364" s="225"/>
      <c r="CW364" s="225"/>
      <c r="CX364" s="225"/>
      <c r="CY364" s="225"/>
      <c r="CZ364" s="225"/>
      <c r="DA364" s="225"/>
      <c r="DB364" s="225"/>
      <c r="DC364" s="225"/>
      <c r="DD364" s="225"/>
      <c r="DE364" s="225"/>
      <c r="DF364" s="225"/>
      <c r="DG364" s="225"/>
    </row>
    <row r="365" spans="2:111" s="221" customFormat="1" ht="20.100000000000001" customHeight="1" x14ac:dyDescent="0.25">
      <c r="B365" s="235"/>
      <c r="C365" s="236"/>
      <c r="P365" s="224"/>
      <c r="Q365" s="222"/>
      <c r="R365" s="222"/>
      <c r="S365" s="222"/>
      <c r="T365" s="222"/>
      <c r="U365" s="222"/>
      <c r="V365" s="222"/>
      <c r="W365" s="222"/>
      <c r="X365" s="222"/>
      <c r="Y365" s="222"/>
      <c r="Z365" s="222"/>
      <c r="AA365" s="222"/>
      <c r="AB365" s="222"/>
      <c r="AC365" s="223"/>
      <c r="AD365" s="223"/>
      <c r="CK365" s="257"/>
      <c r="CL365" s="257"/>
      <c r="CM365" s="257"/>
      <c r="CN365" s="257"/>
      <c r="CO365" s="257"/>
      <c r="CP365" s="225"/>
      <c r="CQ365" s="239"/>
      <c r="CR365" s="239"/>
      <c r="CS365" s="225"/>
      <c r="CT365" s="225"/>
      <c r="CU365" s="225"/>
      <c r="CV365" s="225"/>
      <c r="CW365" s="225"/>
      <c r="CX365" s="225"/>
      <c r="CY365" s="225"/>
      <c r="CZ365" s="225"/>
      <c r="DA365" s="225"/>
      <c r="DB365" s="225"/>
      <c r="DC365" s="225"/>
      <c r="DD365" s="225"/>
      <c r="DE365" s="225"/>
      <c r="DF365" s="225"/>
      <c r="DG365" s="225"/>
    </row>
    <row r="366" spans="2:111" s="221" customFormat="1" ht="20.100000000000001" customHeight="1" x14ac:dyDescent="0.25">
      <c r="B366" s="235"/>
      <c r="C366" s="236"/>
      <c r="P366" s="224"/>
      <c r="Q366" s="222"/>
      <c r="R366" s="222"/>
      <c r="S366" s="222"/>
      <c r="T366" s="222"/>
      <c r="U366" s="222"/>
      <c r="V366" s="222"/>
      <c r="W366" s="222"/>
      <c r="X366" s="222"/>
      <c r="Y366" s="222"/>
      <c r="Z366" s="222"/>
      <c r="AA366" s="222"/>
      <c r="AB366" s="222"/>
      <c r="AC366" s="223"/>
      <c r="AD366" s="223"/>
      <c r="CK366" s="257"/>
      <c r="CL366" s="257"/>
      <c r="CM366" s="257"/>
      <c r="CN366" s="257"/>
      <c r="CO366" s="257"/>
      <c r="CP366" s="225"/>
      <c r="CQ366" s="239"/>
      <c r="CR366" s="239"/>
      <c r="CS366" s="225"/>
      <c r="CT366" s="225"/>
      <c r="CU366" s="225"/>
      <c r="CV366" s="225"/>
      <c r="CW366" s="225"/>
      <c r="CX366" s="225"/>
      <c r="CY366" s="225"/>
      <c r="CZ366" s="225"/>
      <c r="DA366" s="225"/>
      <c r="DB366" s="225"/>
      <c r="DC366" s="225"/>
      <c r="DD366" s="225"/>
      <c r="DE366" s="225"/>
      <c r="DF366" s="225"/>
      <c r="DG366" s="225"/>
    </row>
    <row r="367" spans="2:111" s="221" customFormat="1" ht="20.100000000000001" customHeight="1" x14ac:dyDescent="0.25">
      <c r="B367" s="235"/>
      <c r="C367" s="236"/>
      <c r="P367" s="224"/>
      <c r="Q367" s="222"/>
      <c r="R367" s="222"/>
      <c r="S367" s="222"/>
      <c r="T367" s="222"/>
      <c r="U367" s="222"/>
      <c r="V367" s="222"/>
      <c r="W367" s="222"/>
      <c r="X367" s="222"/>
      <c r="Y367" s="222"/>
      <c r="Z367" s="222"/>
      <c r="AA367" s="222"/>
      <c r="AB367" s="222"/>
      <c r="AC367" s="223"/>
      <c r="AD367" s="223"/>
      <c r="CK367" s="257"/>
      <c r="CL367" s="257"/>
      <c r="CM367" s="257"/>
      <c r="CN367" s="257"/>
      <c r="CO367" s="257"/>
      <c r="CP367" s="225"/>
      <c r="CQ367" s="239"/>
      <c r="CR367" s="239"/>
      <c r="CS367" s="225"/>
      <c r="CT367" s="225"/>
      <c r="CU367" s="225"/>
      <c r="CV367" s="225"/>
      <c r="CW367" s="225"/>
      <c r="CX367" s="225"/>
      <c r="CY367" s="225"/>
      <c r="CZ367" s="225"/>
      <c r="DA367" s="225"/>
      <c r="DB367" s="225"/>
      <c r="DC367" s="225"/>
      <c r="DD367" s="225"/>
      <c r="DE367" s="225"/>
      <c r="DF367" s="225"/>
      <c r="DG367" s="225"/>
    </row>
    <row r="368" spans="2:111" s="221" customFormat="1" ht="20.100000000000001" customHeight="1" x14ac:dyDescent="0.25">
      <c r="B368" s="235"/>
      <c r="C368" s="236"/>
      <c r="P368" s="224"/>
      <c r="Q368" s="222"/>
      <c r="R368" s="222"/>
      <c r="S368" s="222"/>
      <c r="T368" s="222"/>
      <c r="U368" s="222"/>
      <c r="V368" s="222"/>
      <c r="W368" s="222"/>
      <c r="X368" s="222"/>
      <c r="Y368" s="222"/>
      <c r="Z368" s="222"/>
      <c r="AA368" s="222"/>
      <c r="AB368" s="222"/>
      <c r="AC368" s="223"/>
      <c r="AD368" s="223"/>
      <c r="CK368" s="257"/>
      <c r="CL368" s="257"/>
      <c r="CM368" s="257"/>
      <c r="CN368" s="257"/>
      <c r="CO368" s="257"/>
      <c r="CP368" s="225"/>
      <c r="CQ368" s="239"/>
      <c r="CR368" s="239"/>
      <c r="CS368" s="225"/>
      <c r="CT368" s="225"/>
      <c r="CU368" s="225"/>
      <c r="CV368" s="225"/>
      <c r="CW368" s="225"/>
      <c r="CX368" s="225"/>
      <c r="CY368" s="225"/>
      <c r="CZ368" s="225"/>
      <c r="DA368" s="225"/>
      <c r="DB368" s="225"/>
      <c r="DC368" s="225"/>
      <c r="DD368" s="225"/>
      <c r="DE368" s="225"/>
      <c r="DF368" s="225"/>
      <c r="DG368" s="225"/>
    </row>
    <row r="369" spans="2:111" s="221" customFormat="1" ht="20.100000000000001" customHeight="1" x14ac:dyDescent="0.25">
      <c r="B369" s="235"/>
      <c r="C369" s="236"/>
      <c r="P369" s="224"/>
      <c r="Q369" s="222"/>
      <c r="R369" s="222"/>
      <c r="S369" s="222"/>
      <c r="T369" s="222"/>
      <c r="U369" s="222"/>
      <c r="V369" s="222"/>
      <c r="W369" s="222"/>
      <c r="X369" s="222"/>
      <c r="Y369" s="222"/>
      <c r="Z369" s="222"/>
      <c r="AA369" s="222"/>
      <c r="AB369" s="222"/>
      <c r="AC369" s="223"/>
      <c r="AD369" s="223"/>
      <c r="CK369" s="257"/>
      <c r="CL369" s="257"/>
      <c r="CM369" s="257"/>
      <c r="CN369" s="257"/>
      <c r="CO369" s="257"/>
      <c r="CP369" s="225"/>
      <c r="CQ369" s="239"/>
      <c r="CR369" s="239"/>
      <c r="CS369" s="225"/>
      <c r="CT369" s="225"/>
      <c r="CU369" s="225"/>
      <c r="CV369" s="225"/>
      <c r="CW369" s="225"/>
      <c r="CX369" s="225"/>
      <c r="CY369" s="225"/>
      <c r="CZ369" s="225"/>
      <c r="DA369" s="225"/>
      <c r="DB369" s="225"/>
      <c r="DC369" s="225"/>
      <c r="DD369" s="225"/>
      <c r="DE369" s="225"/>
      <c r="DF369" s="225"/>
      <c r="DG369" s="225"/>
    </row>
    <row r="370" spans="2:111" s="221" customFormat="1" ht="20.100000000000001" customHeight="1" x14ac:dyDescent="0.25">
      <c r="B370" s="235"/>
      <c r="C370" s="236"/>
      <c r="P370" s="224"/>
      <c r="Q370" s="222"/>
      <c r="R370" s="222"/>
      <c r="S370" s="222"/>
      <c r="T370" s="222"/>
      <c r="U370" s="222"/>
      <c r="V370" s="222"/>
      <c r="W370" s="222"/>
      <c r="X370" s="222"/>
      <c r="Y370" s="222"/>
      <c r="Z370" s="222"/>
      <c r="AA370" s="222"/>
      <c r="AB370" s="222"/>
      <c r="AC370" s="223"/>
      <c r="AD370" s="223"/>
      <c r="CK370" s="257"/>
      <c r="CL370" s="257"/>
      <c r="CM370" s="257"/>
      <c r="CN370" s="257"/>
      <c r="CO370" s="257"/>
      <c r="CP370" s="225"/>
      <c r="CQ370" s="239"/>
      <c r="CR370" s="239"/>
      <c r="CS370" s="225"/>
      <c r="CT370" s="225"/>
      <c r="CU370" s="225"/>
      <c r="CV370" s="225"/>
      <c r="CW370" s="225"/>
      <c r="CX370" s="225"/>
      <c r="CY370" s="225"/>
      <c r="CZ370" s="225"/>
      <c r="DA370" s="225"/>
      <c r="DB370" s="225"/>
      <c r="DC370" s="225"/>
      <c r="DD370" s="225"/>
      <c r="DE370" s="225"/>
      <c r="DF370" s="225"/>
      <c r="DG370" s="225"/>
    </row>
    <row r="371" spans="2:111" s="221" customFormat="1" ht="20.100000000000001" customHeight="1" x14ac:dyDescent="0.25">
      <c r="B371" s="235"/>
      <c r="C371" s="236"/>
      <c r="P371" s="224"/>
      <c r="Q371" s="222"/>
      <c r="R371" s="222"/>
      <c r="S371" s="222"/>
      <c r="T371" s="222"/>
      <c r="U371" s="222"/>
      <c r="V371" s="222"/>
      <c r="W371" s="222"/>
      <c r="X371" s="222"/>
      <c r="Y371" s="222"/>
      <c r="Z371" s="222"/>
      <c r="AA371" s="222"/>
      <c r="AB371" s="222"/>
      <c r="AC371" s="223"/>
      <c r="AD371" s="223"/>
      <c r="CK371" s="257"/>
      <c r="CL371" s="257"/>
      <c r="CM371" s="257"/>
      <c r="CN371" s="257"/>
      <c r="CO371" s="257"/>
      <c r="CP371" s="225"/>
      <c r="CQ371" s="239"/>
      <c r="CR371" s="239"/>
      <c r="CS371" s="225"/>
      <c r="CT371" s="225"/>
      <c r="CU371" s="225"/>
      <c r="CV371" s="225"/>
      <c r="CW371" s="225"/>
      <c r="CX371" s="225"/>
      <c r="CY371" s="225"/>
      <c r="CZ371" s="225"/>
      <c r="DA371" s="225"/>
      <c r="DB371" s="225"/>
      <c r="DC371" s="225"/>
      <c r="DD371" s="225"/>
      <c r="DE371" s="225"/>
      <c r="DF371" s="225"/>
      <c r="DG371" s="225"/>
    </row>
    <row r="372" spans="2:111" s="221" customFormat="1" ht="20.100000000000001" customHeight="1" x14ac:dyDescent="0.25">
      <c r="B372" s="235"/>
      <c r="C372" s="236"/>
      <c r="P372" s="224"/>
      <c r="Q372" s="222"/>
      <c r="R372" s="222"/>
      <c r="S372" s="222"/>
      <c r="T372" s="222"/>
      <c r="U372" s="222"/>
      <c r="V372" s="222"/>
      <c r="W372" s="222"/>
      <c r="X372" s="222"/>
      <c r="Y372" s="222"/>
      <c r="Z372" s="222"/>
      <c r="AA372" s="222"/>
      <c r="AB372" s="222"/>
      <c r="AC372" s="223"/>
      <c r="AD372" s="223"/>
      <c r="CK372" s="257"/>
      <c r="CL372" s="257"/>
      <c r="CM372" s="257"/>
      <c r="CN372" s="257"/>
      <c r="CO372" s="257"/>
      <c r="CP372" s="225"/>
      <c r="CQ372" s="239"/>
      <c r="CR372" s="239"/>
      <c r="CS372" s="225"/>
      <c r="CT372" s="225"/>
      <c r="CU372" s="225"/>
      <c r="CV372" s="225"/>
      <c r="CW372" s="225"/>
      <c r="CX372" s="225"/>
      <c r="CY372" s="225"/>
      <c r="CZ372" s="225"/>
      <c r="DA372" s="225"/>
      <c r="DB372" s="225"/>
      <c r="DC372" s="225"/>
      <c r="DD372" s="225"/>
      <c r="DE372" s="225"/>
      <c r="DF372" s="225"/>
      <c r="DG372" s="225"/>
    </row>
    <row r="373" spans="2:111" s="221" customFormat="1" ht="20.100000000000001" customHeight="1" x14ac:dyDescent="0.25">
      <c r="B373" s="235"/>
      <c r="C373" s="236"/>
      <c r="P373" s="224"/>
      <c r="Q373" s="222"/>
      <c r="R373" s="222"/>
      <c r="S373" s="222"/>
      <c r="T373" s="222"/>
      <c r="U373" s="222"/>
      <c r="V373" s="222"/>
      <c r="W373" s="222"/>
      <c r="X373" s="222"/>
      <c r="Y373" s="222"/>
      <c r="Z373" s="222"/>
      <c r="AA373" s="222"/>
      <c r="AB373" s="222"/>
      <c r="AC373" s="223"/>
      <c r="AD373" s="223"/>
      <c r="CK373" s="257"/>
      <c r="CL373" s="257"/>
      <c r="CM373" s="257"/>
      <c r="CN373" s="257"/>
      <c r="CO373" s="257"/>
      <c r="CP373" s="225"/>
      <c r="CQ373" s="239"/>
      <c r="CR373" s="239"/>
      <c r="CS373" s="225"/>
      <c r="CT373" s="225"/>
      <c r="CU373" s="225"/>
      <c r="CV373" s="225"/>
      <c r="CW373" s="225"/>
      <c r="CX373" s="225"/>
      <c r="CY373" s="225"/>
      <c r="CZ373" s="225"/>
      <c r="DA373" s="225"/>
      <c r="DB373" s="225"/>
      <c r="DC373" s="225"/>
      <c r="DD373" s="225"/>
      <c r="DE373" s="225"/>
      <c r="DF373" s="225"/>
      <c r="DG373" s="225"/>
    </row>
    <row r="374" spans="2:111" s="221" customFormat="1" ht="20.100000000000001" customHeight="1" x14ac:dyDescent="0.25">
      <c r="B374" s="235"/>
      <c r="C374" s="236"/>
      <c r="P374" s="224"/>
      <c r="Q374" s="222"/>
      <c r="R374" s="222"/>
      <c r="S374" s="222"/>
      <c r="T374" s="222"/>
      <c r="U374" s="222"/>
      <c r="V374" s="222"/>
      <c r="W374" s="222"/>
      <c r="X374" s="222"/>
      <c r="Y374" s="222"/>
      <c r="Z374" s="222"/>
      <c r="AA374" s="222"/>
      <c r="AB374" s="222"/>
      <c r="AC374" s="223"/>
      <c r="AD374" s="223"/>
      <c r="CK374" s="257"/>
      <c r="CL374" s="257"/>
      <c r="CM374" s="257"/>
      <c r="CN374" s="257"/>
      <c r="CO374" s="257"/>
      <c r="CP374" s="225"/>
      <c r="CQ374" s="239"/>
      <c r="CR374" s="239"/>
      <c r="CS374" s="225"/>
      <c r="CT374" s="225"/>
      <c r="CU374" s="225"/>
      <c r="CV374" s="225"/>
      <c r="CW374" s="225"/>
      <c r="CX374" s="225"/>
      <c r="CY374" s="225"/>
      <c r="CZ374" s="225"/>
      <c r="DA374" s="225"/>
      <c r="DB374" s="225"/>
      <c r="DC374" s="225"/>
      <c r="DD374" s="225"/>
      <c r="DE374" s="225"/>
      <c r="DF374" s="225"/>
      <c r="DG374" s="225"/>
    </row>
    <row r="375" spans="2:111" s="221" customFormat="1" ht="20.100000000000001" customHeight="1" x14ac:dyDescent="0.25">
      <c r="B375" s="235"/>
      <c r="C375" s="236"/>
      <c r="P375" s="224"/>
      <c r="Q375" s="222"/>
      <c r="R375" s="222"/>
      <c r="S375" s="222"/>
      <c r="T375" s="222"/>
      <c r="U375" s="222"/>
      <c r="V375" s="222"/>
      <c r="W375" s="222"/>
      <c r="X375" s="222"/>
      <c r="Y375" s="222"/>
      <c r="Z375" s="222"/>
      <c r="AA375" s="222"/>
      <c r="AB375" s="222"/>
      <c r="AC375" s="223"/>
      <c r="AD375" s="223"/>
      <c r="CK375" s="257"/>
      <c r="CL375" s="257"/>
      <c r="CM375" s="257"/>
      <c r="CN375" s="257"/>
      <c r="CO375" s="257"/>
      <c r="CP375" s="225"/>
      <c r="CQ375" s="239"/>
      <c r="CR375" s="239"/>
      <c r="CS375" s="225"/>
      <c r="CT375" s="225"/>
      <c r="CU375" s="225"/>
      <c r="CV375" s="225"/>
      <c r="CW375" s="225"/>
      <c r="CX375" s="225"/>
      <c r="CY375" s="225"/>
      <c r="CZ375" s="225"/>
      <c r="DA375" s="225"/>
      <c r="DB375" s="225"/>
      <c r="DC375" s="225"/>
      <c r="DD375" s="225"/>
      <c r="DE375" s="225"/>
      <c r="DF375" s="225"/>
      <c r="DG375" s="225"/>
    </row>
    <row r="376" spans="2:111" s="221" customFormat="1" ht="20.100000000000001" customHeight="1" x14ac:dyDescent="0.25">
      <c r="B376" s="235"/>
      <c r="C376" s="236"/>
      <c r="P376" s="224"/>
      <c r="Q376" s="222"/>
      <c r="R376" s="222"/>
      <c r="S376" s="222"/>
      <c r="T376" s="222"/>
      <c r="U376" s="222"/>
      <c r="V376" s="222"/>
      <c r="W376" s="222"/>
      <c r="X376" s="222"/>
      <c r="Y376" s="222"/>
      <c r="Z376" s="222"/>
      <c r="AA376" s="222"/>
      <c r="AB376" s="222"/>
      <c r="AC376" s="223"/>
      <c r="AD376" s="223"/>
      <c r="CK376" s="257"/>
      <c r="CL376" s="257"/>
      <c r="CM376" s="257"/>
      <c r="CN376" s="257"/>
      <c r="CO376" s="257"/>
      <c r="CP376" s="225"/>
      <c r="CQ376" s="239"/>
      <c r="CR376" s="239"/>
      <c r="CS376" s="225"/>
      <c r="CT376" s="225"/>
      <c r="CU376" s="225"/>
      <c r="CV376" s="225"/>
      <c r="CW376" s="225"/>
      <c r="CX376" s="225"/>
      <c r="CY376" s="225"/>
      <c r="CZ376" s="225"/>
      <c r="DA376" s="225"/>
      <c r="DB376" s="225"/>
      <c r="DC376" s="225"/>
      <c r="DD376" s="225"/>
      <c r="DE376" s="225"/>
      <c r="DF376" s="225"/>
      <c r="DG376" s="225"/>
    </row>
    <row r="377" spans="2:111" s="221" customFormat="1" ht="20.100000000000001" customHeight="1" x14ac:dyDescent="0.25">
      <c r="B377" s="235"/>
      <c r="C377" s="236"/>
      <c r="P377" s="224"/>
      <c r="Q377" s="222"/>
      <c r="R377" s="222"/>
      <c r="S377" s="222"/>
      <c r="T377" s="222"/>
      <c r="U377" s="222"/>
      <c r="V377" s="222"/>
      <c r="W377" s="222"/>
      <c r="X377" s="222"/>
      <c r="Y377" s="222"/>
      <c r="Z377" s="222"/>
      <c r="AA377" s="222"/>
      <c r="AB377" s="222"/>
      <c r="AC377" s="223"/>
      <c r="AD377" s="223"/>
      <c r="CK377" s="257"/>
      <c r="CL377" s="257"/>
      <c r="CM377" s="257"/>
      <c r="CN377" s="257"/>
      <c r="CO377" s="257"/>
      <c r="CP377" s="225"/>
      <c r="CQ377" s="239"/>
      <c r="CR377" s="239"/>
      <c r="CS377" s="225"/>
      <c r="CT377" s="225"/>
      <c r="CU377" s="225"/>
      <c r="CV377" s="225"/>
      <c r="CW377" s="225"/>
      <c r="CX377" s="225"/>
      <c r="CY377" s="225"/>
      <c r="CZ377" s="225"/>
      <c r="DA377" s="225"/>
      <c r="DB377" s="225"/>
      <c r="DC377" s="225"/>
      <c r="DD377" s="225"/>
      <c r="DE377" s="225"/>
      <c r="DF377" s="225"/>
      <c r="DG377" s="225"/>
    </row>
    <row r="378" spans="2:111" s="221" customFormat="1" ht="20.100000000000001" customHeight="1" x14ac:dyDescent="0.25">
      <c r="B378" s="235"/>
      <c r="C378" s="236"/>
      <c r="P378" s="224"/>
      <c r="Q378" s="222"/>
      <c r="R378" s="222"/>
      <c r="S378" s="222"/>
      <c r="T378" s="222"/>
      <c r="U378" s="222"/>
      <c r="V378" s="222"/>
      <c r="W378" s="222"/>
      <c r="X378" s="222"/>
      <c r="Y378" s="222"/>
      <c r="Z378" s="222"/>
      <c r="AA378" s="222"/>
      <c r="AB378" s="222"/>
      <c r="AC378" s="223"/>
      <c r="AD378" s="223"/>
      <c r="CK378" s="257"/>
      <c r="CL378" s="257"/>
      <c r="CM378" s="257"/>
      <c r="CN378" s="257"/>
      <c r="CO378" s="257"/>
      <c r="CP378" s="225"/>
      <c r="CQ378" s="239"/>
      <c r="CR378" s="239"/>
      <c r="CS378" s="225"/>
      <c r="CT378" s="225"/>
      <c r="CU378" s="225"/>
      <c r="CV378" s="225"/>
      <c r="CW378" s="225"/>
      <c r="CX378" s="225"/>
      <c r="CY378" s="225"/>
      <c r="CZ378" s="225"/>
      <c r="DA378" s="225"/>
      <c r="DB378" s="225"/>
      <c r="DC378" s="225"/>
      <c r="DD378" s="225"/>
      <c r="DE378" s="225"/>
      <c r="DF378" s="225"/>
      <c r="DG378" s="225"/>
    </row>
    <row r="379" spans="2:111" s="221" customFormat="1" ht="20.100000000000001" customHeight="1" x14ac:dyDescent="0.25">
      <c r="B379" s="235"/>
      <c r="C379" s="236"/>
      <c r="P379" s="224"/>
      <c r="Q379" s="222"/>
      <c r="R379" s="222"/>
      <c r="S379" s="222"/>
      <c r="T379" s="222"/>
      <c r="U379" s="222"/>
      <c r="V379" s="222"/>
      <c r="W379" s="222"/>
      <c r="X379" s="222"/>
      <c r="Y379" s="222"/>
      <c r="Z379" s="222"/>
      <c r="AA379" s="222"/>
      <c r="AB379" s="222"/>
      <c r="AC379" s="223"/>
      <c r="AD379" s="223"/>
      <c r="CK379" s="257"/>
      <c r="CL379" s="257"/>
      <c r="CM379" s="257"/>
      <c r="CN379" s="257"/>
      <c r="CO379" s="257"/>
      <c r="CP379" s="225"/>
      <c r="CQ379" s="239"/>
      <c r="CR379" s="239"/>
      <c r="CS379" s="225"/>
      <c r="CT379" s="225"/>
      <c r="CU379" s="225"/>
      <c r="CV379" s="225"/>
      <c r="CW379" s="225"/>
      <c r="CX379" s="225"/>
      <c r="CY379" s="225"/>
      <c r="CZ379" s="225"/>
      <c r="DA379" s="225"/>
      <c r="DB379" s="225"/>
      <c r="DC379" s="225"/>
      <c r="DD379" s="225"/>
      <c r="DE379" s="225"/>
      <c r="DF379" s="225"/>
      <c r="DG379" s="225"/>
    </row>
    <row r="380" spans="2:111" s="221" customFormat="1" ht="20.100000000000001" customHeight="1" x14ac:dyDescent="0.25">
      <c r="B380" s="235"/>
      <c r="C380" s="236"/>
      <c r="P380" s="224"/>
      <c r="Q380" s="222"/>
      <c r="R380" s="222"/>
      <c r="S380" s="222"/>
      <c r="T380" s="222"/>
      <c r="U380" s="222"/>
      <c r="V380" s="222"/>
      <c r="W380" s="222"/>
      <c r="X380" s="222"/>
      <c r="Y380" s="222"/>
      <c r="Z380" s="222"/>
      <c r="AA380" s="222"/>
      <c r="AB380" s="222"/>
      <c r="AC380" s="223"/>
      <c r="AD380" s="223"/>
      <c r="CK380" s="257"/>
      <c r="CL380" s="257"/>
      <c r="CM380" s="257"/>
      <c r="CN380" s="257"/>
      <c r="CO380" s="257"/>
      <c r="CP380" s="225"/>
      <c r="CQ380" s="239"/>
      <c r="CR380" s="239"/>
      <c r="CS380" s="225"/>
      <c r="CT380" s="225"/>
      <c r="CU380" s="225"/>
      <c r="CV380" s="225"/>
      <c r="CW380" s="225"/>
      <c r="CX380" s="225"/>
      <c r="CY380" s="225"/>
      <c r="CZ380" s="225"/>
      <c r="DA380" s="225"/>
      <c r="DB380" s="225"/>
      <c r="DC380" s="225"/>
      <c r="DD380" s="225"/>
      <c r="DE380" s="225"/>
      <c r="DF380" s="225"/>
      <c r="DG380" s="225"/>
    </row>
    <row r="381" spans="2:111" s="221" customFormat="1" ht="20.100000000000001" customHeight="1" x14ac:dyDescent="0.25">
      <c r="B381" s="235"/>
      <c r="C381" s="236"/>
      <c r="P381" s="224"/>
      <c r="Q381" s="222"/>
      <c r="R381" s="222"/>
      <c r="S381" s="222"/>
      <c r="T381" s="222"/>
      <c r="U381" s="222"/>
      <c r="V381" s="222"/>
      <c r="W381" s="222"/>
      <c r="X381" s="222"/>
      <c r="Y381" s="222"/>
      <c r="Z381" s="222"/>
      <c r="AA381" s="222"/>
      <c r="AB381" s="222"/>
      <c r="AC381" s="223"/>
      <c r="AD381" s="223"/>
      <c r="CK381" s="257"/>
      <c r="CL381" s="257"/>
      <c r="CM381" s="257"/>
      <c r="CN381" s="257"/>
      <c r="CO381" s="257"/>
      <c r="CP381" s="225"/>
      <c r="CQ381" s="239"/>
      <c r="CR381" s="239"/>
      <c r="CS381" s="225"/>
      <c r="CT381" s="225"/>
      <c r="CU381" s="225"/>
      <c r="CV381" s="225"/>
      <c r="CW381" s="225"/>
      <c r="CX381" s="225"/>
      <c r="CY381" s="225"/>
      <c r="CZ381" s="225"/>
      <c r="DA381" s="225"/>
      <c r="DB381" s="225"/>
      <c r="DC381" s="225"/>
      <c r="DD381" s="225"/>
      <c r="DE381" s="225"/>
      <c r="DF381" s="225"/>
      <c r="DG381" s="225"/>
    </row>
    <row r="382" spans="2:111" s="221" customFormat="1" ht="20.100000000000001" customHeight="1" x14ac:dyDescent="0.25">
      <c r="B382" s="235"/>
      <c r="C382" s="236"/>
      <c r="P382" s="224"/>
      <c r="Q382" s="222"/>
      <c r="R382" s="222"/>
      <c r="S382" s="222"/>
      <c r="T382" s="222"/>
      <c r="U382" s="222"/>
      <c r="V382" s="222"/>
      <c r="W382" s="222"/>
      <c r="X382" s="222"/>
      <c r="Y382" s="222"/>
      <c r="Z382" s="222"/>
      <c r="AA382" s="222"/>
      <c r="AB382" s="222"/>
      <c r="AC382" s="223"/>
      <c r="AD382" s="223"/>
      <c r="CK382" s="257"/>
      <c r="CL382" s="257"/>
      <c r="CM382" s="257"/>
      <c r="CN382" s="257"/>
      <c r="CO382" s="257"/>
      <c r="CP382" s="225"/>
      <c r="CQ382" s="239"/>
      <c r="CR382" s="239"/>
      <c r="CS382" s="225"/>
      <c r="CT382" s="225"/>
      <c r="CU382" s="225"/>
      <c r="CV382" s="225"/>
      <c r="CW382" s="225"/>
      <c r="CX382" s="225"/>
      <c r="CY382" s="225"/>
      <c r="CZ382" s="225"/>
      <c r="DA382" s="225"/>
      <c r="DB382" s="225"/>
      <c r="DC382" s="225"/>
      <c r="DD382" s="225"/>
      <c r="DE382" s="225"/>
      <c r="DF382" s="225"/>
      <c r="DG382" s="225"/>
    </row>
    <row r="383" spans="2:111" s="221" customFormat="1" ht="20.100000000000001" customHeight="1" x14ac:dyDescent="0.25">
      <c r="B383" s="235"/>
      <c r="C383" s="236"/>
      <c r="P383" s="224"/>
      <c r="Q383" s="222"/>
      <c r="R383" s="222"/>
      <c r="S383" s="222"/>
      <c r="T383" s="222"/>
      <c r="U383" s="222"/>
      <c r="V383" s="222"/>
      <c r="W383" s="222"/>
      <c r="X383" s="222"/>
      <c r="Y383" s="222"/>
      <c r="Z383" s="222"/>
      <c r="AA383" s="222"/>
      <c r="AB383" s="222"/>
      <c r="AC383" s="223"/>
      <c r="AD383" s="223"/>
      <c r="CK383" s="257"/>
      <c r="CL383" s="257"/>
      <c r="CM383" s="257"/>
      <c r="CN383" s="257"/>
      <c r="CO383" s="257"/>
      <c r="CP383" s="225"/>
      <c r="CQ383" s="239"/>
      <c r="CR383" s="239"/>
      <c r="CS383" s="225"/>
      <c r="CT383" s="225"/>
      <c r="CU383" s="225"/>
      <c r="CV383" s="225"/>
      <c r="CW383" s="225"/>
      <c r="CX383" s="225"/>
      <c r="CY383" s="225"/>
      <c r="CZ383" s="225"/>
      <c r="DA383" s="225"/>
      <c r="DB383" s="225"/>
      <c r="DC383" s="225"/>
      <c r="DD383" s="225"/>
      <c r="DE383" s="225"/>
      <c r="DF383" s="225"/>
      <c r="DG383" s="225"/>
    </row>
    <row r="384" spans="2:111" s="221" customFormat="1" ht="20.100000000000001" customHeight="1" x14ac:dyDescent="0.25">
      <c r="B384" s="235"/>
      <c r="C384" s="236"/>
      <c r="P384" s="224"/>
      <c r="Q384" s="222"/>
      <c r="R384" s="222"/>
      <c r="S384" s="222"/>
      <c r="T384" s="222"/>
      <c r="U384" s="222"/>
      <c r="V384" s="222"/>
      <c r="W384" s="222"/>
      <c r="X384" s="222"/>
      <c r="Y384" s="222"/>
      <c r="Z384" s="222"/>
      <c r="AA384" s="222"/>
      <c r="AB384" s="222"/>
      <c r="AC384" s="223"/>
      <c r="AD384" s="223"/>
      <c r="CK384" s="257"/>
      <c r="CL384" s="257"/>
      <c r="CM384" s="257"/>
      <c r="CN384" s="257"/>
      <c r="CO384" s="257"/>
      <c r="CP384" s="225"/>
      <c r="CQ384" s="239"/>
      <c r="CR384" s="239"/>
      <c r="CS384" s="225"/>
      <c r="CT384" s="225"/>
      <c r="CU384" s="225"/>
      <c r="CV384" s="225"/>
      <c r="CW384" s="225"/>
      <c r="CX384" s="225"/>
      <c r="CY384" s="225"/>
      <c r="CZ384" s="225"/>
      <c r="DA384" s="225"/>
      <c r="DB384" s="225"/>
      <c r="DC384" s="225"/>
      <c r="DD384" s="225"/>
      <c r="DE384" s="225"/>
      <c r="DF384" s="225"/>
      <c r="DG384" s="225"/>
    </row>
    <row r="385" spans="2:111" s="221" customFormat="1" ht="20.100000000000001" customHeight="1" x14ac:dyDescent="0.25">
      <c r="B385" s="235"/>
      <c r="C385" s="236"/>
      <c r="P385" s="224"/>
      <c r="Q385" s="222"/>
      <c r="R385" s="222"/>
      <c r="S385" s="222"/>
      <c r="T385" s="222"/>
      <c r="U385" s="222"/>
      <c r="V385" s="222"/>
      <c r="W385" s="222"/>
      <c r="X385" s="222"/>
      <c r="Y385" s="222"/>
      <c r="Z385" s="222"/>
      <c r="AA385" s="222"/>
      <c r="AB385" s="222"/>
      <c r="AC385" s="223"/>
      <c r="AD385" s="223"/>
      <c r="CK385" s="257"/>
      <c r="CL385" s="257"/>
      <c r="CM385" s="257"/>
      <c r="CN385" s="257"/>
      <c r="CO385" s="257"/>
      <c r="CP385" s="225"/>
      <c r="CQ385" s="239"/>
      <c r="CR385" s="239"/>
      <c r="CS385" s="225"/>
      <c r="CT385" s="225"/>
      <c r="CU385" s="225"/>
      <c r="CV385" s="225"/>
      <c r="CW385" s="225"/>
      <c r="CX385" s="225"/>
      <c r="CY385" s="225"/>
      <c r="CZ385" s="225"/>
      <c r="DA385" s="225"/>
      <c r="DB385" s="225"/>
      <c r="DC385" s="225"/>
      <c r="DD385" s="225"/>
      <c r="DE385" s="225"/>
      <c r="DF385" s="225"/>
      <c r="DG385" s="225"/>
    </row>
    <row r="386" spans="2:111" s="221" customFormat="1" ht="20.100000000000001" customHeight="1" x14ac:dyDescent="0.25">
      <c r="B386" s="235"/>
      <c r="C386" s="236"/>
      <c r="P386" s="224"/>
      <c r="Q386" s="222"/>
      <c r="R386" s="222"/>
      <c r="S386" s="222"/>
      <c r="T386" s="222"/>
      <c r="U386" s="222"/>
      <c r="V386" s="222"/>
      <c r="W386" s="222"/>
      <c r="X386" s="222"/>
      <c r="Y386" s="222"/>
      <c r="Z386" s="222"/>
      <c r="AA386" s="222"/>
      <c r="AB386" s="222"/>
      <c r="AC386" s="223"/>
      <c r="AD386" s="223"/>
      <c r="CK386" s="257"/>
      <c r="CL386" s="257"/>
      <c r="CM386" s="257"/>
      <c r="CN386" s="257"/>
      <c r="CO386" s="257"/>
      <c r="CP386" s="225"/>
      <c r="CQ386" s="239"/>
      <c r="CR386" s="239"/>
      <c r="CS386" s="225"/>
      <c r="CT386" s="225"/>
      <c r="CU386" s="225"/>
      <c r="CV386" s="225"/>
      <c r="CW386" s="225"/>
      <c r="CX386" s="225"/>
      <c r="CY386" s="225"/>
      <c r="CZ386" s="225"/>
      <c r="DA386" s="225"/>
      <c r="DB386" s="225"/>
      <c r="DC386" s="225"/>
      <c r="DD386" s="225"/>
      <c r="DE386" s="225"/>
      <c r="DF386" s="225"/>
      <c r="DG386" s="225"/>
    </row>
    <row r="387" spans="2:111" s="221" customFormat="1" ht="20.100000000000001" customHeight="1" x14ac:dyDescent="0.25">
      <c r="B387" s="235"/>
      <c r="C387" s="236"/>
      <c r="P387" s="224"/>
      <c r="Q387" s="222"/>
      <c r="R387" s="222"/>
      <c r="S387" s="222"/>
      <c r="T387" s="222"/>
      <c r="U387" s="222"/>
      <c r="V387" s="222"/>
      <c r="W387" s="222"/>
      <c r="X387" s="222"/>
      <c r="Y387" s="222"/>
      <c r="Z387" s="222"/>
      <c r="AA387" s="222"/>
      <c r="AB387" s="222"/>
      <c r="AC387" s="223"/>
      <c r="AD387" s="223"/>
      <c r="CK387" s="257"/>
      <c r="CL387" s="257"/>
      <c r="CM387" s="257"/>
      <c r="CN387" s="257"/>
      <c r="CO387" s="257"/>
      <c r="CP387" s="225"/>
      <c r="CQ387" s="239"/>
      <c r="CR387" s="239"/>
      <c r="CS387" s="225"/>
      <c r="CT387" s="225"/>
      <c r="CU387" s="225"/>
      <c r="CV387" s="225"/>
      <c r="CW387" s="225"/>
      <c r="CX387" s="225"/>
      <c r="CY387" s="225"/>
      <c r="CZ387" s="225"/>
      <c r="DA387" s="225"/>
      <c r="DB387" s="225"/>
      <c r="DC387" s="225"/>
      <c r="DD387" s="225"/>
      <c r="DE387" s="225"/>
      <c r="DF387" s="225"/>
      <c r="DG387" s="225"/>
    </row>
  </sheetData>
  <sortState ref="B110:CF134">
    <sortCondition ref="B110:B134"/>
  </sortState>
  <mergeCells count="53">
    <mergeCell ref="BN150:BN152"/>
    <mergeCell ref="BN220:BN221"/>
    <mergeCell ref="B225:C225"/>
    <mergeCell ref="B200:C200"/>
    <mergeCell ref="B182:C182"/>
    <mergeCell ref="B193:C193"/>
    <mergeCell ref="B194:C194"/>
    <mergeCell ref="B221:C221"/>
    <mergeCell ref="B202:C202"/>
    <mergeCell ref="B207:C207"/>
    <mergeCell ref="B209:C209"/>
    <mergeCell ref="B211:C211"/>
    <mergeCell ref="B216:C216"/>
    <mergeCell ref="B218:C218"/>
    <mergeCell ref="B164:C164"/>
    <mergeCell ref="B168:C168"/>
    <mergeCell ref="AC9:AC11"/>
    <mergeCell ref="B223:C223"/>
    <mergeCell ref="B177:C177"/>
    <mergeCell ref="AC220:AC221"/>
    <mergeCell ref="Q220:AB220"/>
    <mergeCell ref="D220:O220"/>
    <mergeCell ref="P220:P221"/>
    <mergeCell ref="B170:C170"/>
    <mergeCell ref="B192:C192"/>
    <mergeCell ref="B198:C198"/>
    <mergeCell ref="B188:C188"/>
    <mergeCell ref="B81:C81"/>
    <mergeCell ref="B150:C150"/>
    <mergeCell ref="CJ10:CJ11"/>
    <mergeCell ref="B166:C166"/>
    <mergeCell ref="B48:C48"/>
    <mergeCell ref="AC150:AC152"/>
    <mergeCell ref="P150:P152"/>
    <mergeCell ref="B154:C154"/>
    <mergeCell ref="B9:C11"/>
    <mergeCell ref="B15:C15"/>
    <mergeCell ref="B162:C162"/>
    <mergeCell ref="B156:C156"/>
    <mergeCell ref="Q9:AB10"/>
    <mergeCell ref="P9:P11"/>
    <mergeCell ref="D150:O150"/>
    <mergeCell ref="D9:O10"/>
    <mergeCell ref="B78:C78"/>
    <mergeCell ref="Q150:AB150"/>
    <mergeCell ref="CG9:CI9"/>
    <mergeCell ref="AD9:AO10"/>
    <mergeCell ref="CG10:CI10"/>
    <mergeCell ref="AP9:BA10"/>
    <mergeCell ref="BB9:BM10"/>
    <mergeCell ref="BO9:BZ10"/>
    <mergeCell ref="BN9:BN11"/>
    <mergeCell ref="CA9:CF10"/>
  </mergeCells>
  <phoneticPr fontId="6" type="noConversion"/>
  <printOptions horizontalCentered="1"/>
  <pageMargins left="0.15748031496062992" right="0.15748031496062992" top="0.19685039370078741" bottom="0.19685039370078741" header="0.19685039370078741" footer="0.19685039370078741"/>
  <pageSetup scale="35" fitToHeight="0" orientation="landscape" r:id="rId1"/>
  <headerFooter>
    <oddFooter>&amp;L/MLC&amp;C&amp;"Arial,Negrita"&amp;12&amp;P</oddFooter>
  </headerFooter>
  <rowBreaks count="3" manualBreakCount="3">
    <brk id="82" min="1" max="69" man="1"/>
    <brk id="157" min="1" max="87" man="1"/>
    <brk id="225" max="16383" man="1"/>
  </rowBreaks>
  <colBreaks count="1" manualBreakCount="1">
    <brk id="88" max="1048575" man="1"/>
  </colBreaks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 sizeWithCells="1">
              <from>
                <xdr:col>1</xdr:col>
                <xdr:colOff>57150</xdr:colOff>
                <xdr:row>2</xdr:row>
                <xdr:rowOff>47625</xdr:rowOff>
              </from>
              <to>
                <xdr:col>2</xdr:col>
                <xdr:colOff>571500</xdr:colOff>
                <xdr:row>6</xdr:row>
                <xdr:rowOff>28575</xdr:rowOff>
              </to>
            </anchor>
          </objectPr>
        </oleObject>
      </mc:Choice>
      <mc:Fallback>
        <oleObject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EST-DIC</vt:lpstr>
      <vt:lpstr>'EST-DIC'!Área_de_impresión</vt:lpstr>
      <vt:lpstr>'EST-DIC'!Títulos_a_imprimir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PCamacho</dc:creator>
  <cp:lastModifiedBy>Llanos Marcos</cp:lastModifiedBy>
  <cp:lastPrinted>2015-07-21T18:03:45Z</cp:lastPrinted>
  <dcterms:created xsi:type="dcterms:W3CDTF">2010-02-24T14:16:20Z</dcterms:created>
  <dcterms:modified xsi:type="dcterms:W3CDTF">2015-07-21T20:03:46Z</dcterms:modified>
</cp:coreProperties>
</file>