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155" yWindow="1350" windowWidth="8010" windowHeight="6915"/>
  </bookViews>
  <sheets>
    <sheet name="EST-DIC" sheetId="1" r:id="rId1"/>
  </sheets>
  <definedNames>
    <definedName name="_xlnm._FilterDatabase" localSheetId="0" hidden="1">'EST-DIC'!$B$8:$AD$225</definedName>
    <definedName name="_xlnm.Print_Area" localSheetId="0">'EST-DIC'!$B$3:$CJ$225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BO229" i="1" l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36" i="1"/>
  <c r="BO234" i="1"/>
  <c r="CF240" i="1" l="1"/>
  <c r="CC240" i="1"/>
  <c r="BY240" i="1"/>
  <c r="BU240" i="1"/>
  <c r="BQ240" i="1"/>
  <c r="CE240" i="1"/>
  <c r="CB240" i="1"/>
  <c r="CA240" i="1"/>
  <c r="BZ240" i="1"/>
  <c r="BX240" i="1"/>
  <c r="BW240" i="1"/>
  <c r="BV240" i="1"/>
  <c r="BT240" i="1"/>
  <c r="BS240" i="1"/>
  <c r="BR240" i="1"/>
  <c r="BP240" i="1"/>
  <c r="BO239" i="1"/>
  <c r="BO238" i="1"/>
  <c r="BO235" i="1"/>
  <c r="BO233" i="1"/>
  <c r="BO232" i="1"/>
  <c r="BO231" i="1"/>
  <c r="BO230" i="1"/>
  <c r="BO240" i="1"/>
  <c r="BO237" i="1"/>
  <c r="CF207" i="1"/>
  <c r="CF209" i="1"/>
  <c r="CF216" i="1" l="1"/>
  <c r="CG141" i="1" l="1"/>
  <c r="CI142" i="1"/>
  <c r="CH142" i="1"/>
  <c r="CG142" i="1"/>
  <c r="CI141" i="1"/>
  <c r="CH141" i="1"/>
  <c r="CI140" i="1"/>
  <c r="CH140" i="1"/>
  <c r="CG140" i="1"/>
  <c r="BN142" i="1"/>
  <c r="BN141" i="1"/>
  <c r="BN140" i="1"/>
  <c r="CI108" i="1"/>
  <c r="CI107" i="1"/>
  <c r="CH108" i="1"/>
  <c r="CH107" i="1"/>
  <c r="CG108" i="1"/>
  <c r="BN108" i="1"/>
  <c r="BN107" i="1"/>
  <c r="CG107" i="1"/>
  <c r="CI74" i="1"/>
  <c r="CI73" i="1"/>
  <c r="CI72" i="1"/>
  <c r="CH74" i="1" l="1"/>
  <c r="CH73" i="1"/>
  <c r="CH72" i="1"/>
  <c r="CG74" i="1"/>
  <c r="CG73" i="1"/>
  <c r="BN74" i="1"/>
  <c r="BN73" i="1"/>
  <c r="BN72" i="1"/>
  <c r="CG72" i="1"/>
  <c r="CG39" i="1"/>
  <c r="CI39" i="1"/>
  <c r="CH39" i="1"/>
  <c r="CI38" i="1"/>
  <c r="CH38" i="1"/>
  <c r="BN39" i="1"/>
  <c r="BN38" i="1"/>
  <c r="CG38" i="1"/>
  <c r="CH139" i="1" l="1"/>
  <c r="CG139" i="1"/>
  <c r="CI218" i="1"/>
  <c r="CI212" i="1"/>
  <c r="CI211" i="1"/>
  <c r="CI203" i="1"/>
  <c r="CI202" i="1"/>
  <c r="CI200" i="1"/>
  <c r="CI198" i="1"/>
  <c r="CI194" i="1"/>
  <c r="CI193" i="1"/>
  <c r="CI192" i="1"/>
  <c r="CI190" i="1"/>
  <c r="CI189" i="1"/>
  <c r="CI188" i="1"/>
  <c r="CI185" i="1"/>
  <c r="CI184" i="1"/>
  <c r="CI183" i="1"/>
  <c r="CI180" i="1"/>
  <c r="CI179" i="1"/>
  <c r="CI178" i="1"/>
  <c r="CI173" i="1"/>
  <c r="CI172" i="1"/>
  <c r="CI171" i="1"/>
  <c r="CI170" i="1"/>
  <c r="CI168" i="1"/>
  <c r="CI166" i="1"/>
  <c r="CI164" i="1"/>
  <c r="CI162" i="1"/>
  <c r="CI148" i="1"/>
  <c r="CI147" i="1"/>
  <c r="CI146" i="1"/>
  <c r="CI145" i="1"/>
  <c r="CI144" i="1"/>
  <c r="CI143" i="1"/>
  <c r="CI139" i="1"/>
  <c r="CI138" i="1"/>
  <c r="CI137" i="1"/>
  <c r="CI136" i="1"/>
  <c r="CI135" i="1"/>
  <c r="CJ135" i="1" s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2" i="1"/>
  <c r="CI121" i="1"/>
  <c r="CI120" i="1"/>
  <c r="CI119" i="1"/>
  <c r="CI118" i="1"/>
  <c r="CI117" i="1"/>
  <c r="CI115" i="1"/>
  <c r="CI114" i="1"/>
  <c r="CJ114" i="1" s="1"/>
  <c r="CI113" i="1"/>
  <c r="CI112" i="1"/>
  <c r="CI111" i="1"/>
  <c r="CI110" i="1"/>
  <c r="CJ110" i="1" s="1"/>
  <c r="CI109" i="1"/>
  <c r="CI106" i="1"/>
  <c r="CI105" i="1"/>
  <c r="CI104" i="1"/>
  <c r="CI103" i="1"/>
  <c r="CI102" i="1"/>
  <c r="CI101" i="1"/>
  <c r="CI100" i="1"/>
  <c r="CI99" i="1"/>
  <c r="CI98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79" i="1"/>
  <c r="CI78" i="1"/>
  <c r="CI76" i="1"/>
  <c r="CI75" i="1"/>
  <c r="CI71" i="1"/>
  <c r="CI70" i="1"/>
  <c r="CI69" i="1"/>
  <c r="CI68" i="1"/>
  <c r="CI67" i="1"/>
  <c r="CJ67" i="1" s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J55" i="1" s="1"/>
  <c r="CI54" i="1"/>
  <c r="CI53" i="1"/>
  <c r="CI52" i="1"/>
  <c r="CI51" i="1"/>
  <c r="CI50" i="1"/>
  <c r="CI49" i="1"/>
  <c r="CI46" i="1"/>
  <c r="CI45" i="1"/>
  <c r="CJ45" i="1" s="1"/>
  <c r="CI44" i="1"/>
  <c r="CI43" i="1"/>
  <c r="CI42" i="1"/>
  <c r="CI41" i="1"/>
  <c r="CJ41" i="1" s="1"/>
  <c r="CI40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H218" i="1"/>
  <c r="CH216" i="1"/>
  <c r="CH212" i="1"/>
  <c r="CH211" i="1"/>
  <c r="CH209" i="1"/>
  <c r="CH207" i="1"/>
  <c r="CH203" i="1"/>
  <c r="CH202" i="1"/>
  <c r="CH200" i="1"/>
  <c r="CH198" i="1"/>
  <c r="CH194" i="1"/>
  <c r="CH193" i="1"/>
  <c r="CH192" i="1"/>
  <c r="CH190" i="1"/>
  <c r="CH189" i="1"/>
  <c r="CH188" i="1"/>
  <c r="CH185" i="1"/>
  <c r="CH184" i="1"/>
  <c r="CH183" i="1"/>
  <c r="CH180" i="1"/>
  <c r="CH179" i="1"/>
  <c r="CH178" i="1"/>
  <c r="CH173" i="1"/>
  <c r="CH172" i="1"/>
  <c r="CH171" i="1"/>
  <c r="CH170" i="1"/>
  <c r="CH168" i="1"/>
  <c r="CH166" i="1"/>
  <c r="CH164" i="1"/>
  <c r="CH162" i="1"/>
  <c r="CH148" i="1"/>
  <c r="CH147" i="1"/>
  <c r="CH146" i="1"/>
  <c r="CH145" i="1"/>
  <c r="CH144" i="1"/>
  <c r="CH143" i="1"/>
  <c r="CH138" i="1"/>
  <c r="CH137" i="1"/>
  <c r="CH136" i="1"/>
  <c r="CH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H122" i="1"/>
  <c r="CH121" i="1"/>
  <c r="CH120" i="1"/>
  <c r="CH119" i="1"/>
  <c r="CH118" i="1"/>
  <c r="CH117" i="1"/>
  <c r="CH115" i="1"/>
  <c r="CH114" i="1"/>
  <c r="CH113" i="1"/>
  <c r="CH112" i="1"/>
  <c r="CH111" i="1"/>
  <c r="CH110" i="1"/>
  <c r="CH109" i="1"/>
  <c r="CH106" i="1"/>
  <c r="CH105" i="1"/>
  <c r="CH104" i="1"/>
  <c r="CH103" i="1"/>
  <c r="CH102" i="1"/>
  <c r="CH101" i="1"/>
  <c r="CH100" i="1"/>
  <c r="CH99" i="1"/>
  <c r="CH98" i="1"/>
  <c r="CH97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2" i="1"/>
  <c r="CH81" i="1"/>
  <c r="CH79" i="1"/>
  <c r="CH78" i="1"/>
  <c r="CH76" i="1"/>
  <c r="CH75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6" i="1"/>
  <c r="CH45" i="1"/>
  <c r="CH44" i="1"/>
  <c r="CH43" i="1"/>
  <c r="CH42" i="1"/>
  <c r="CH41" i="1"/>
  <c r="CH40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G218" i="1"/>
  <c r="CG216" i="1"/>
  <c r="CG212" i="1"/>
  <c r="CG211" i="1"/>
  <c r="CG209" i="1"/>
  <c r="CG207" i="1"/>
  <c r="CG203" i="1"/>
  <c r="CG202" i="1"/>
  <c r="CG200" i="1"/>
  <c r="CG198" i="1"/>
  <c r="CG194" i="1"/>
  <c r="CG193" i="1"/>
  <c r="CG192" i="1"/>
  <c r="CG190" i="1"/>
  <c r="CG189" i="1"/>
  <c r="CG188" i="1"/>
  <c r="CG185" i="1"/>
  <c r="CG184" i="1"/>
  <c r="CG183" i="1"/>
  <c r="CG180" i="1"/>
  <c r="CG179" i="1"/>
  <c r="CG178" i="1"/>
  <c r="CG173" i="1"/>
  <c r="CG172" i="1"/>
  <c r="CG171" i="1"/>
  <c r="CG170" i="1"/>
  <c r="CG168" i="1"/>
  <c r="CG166" i="1"/>
  <c r="CG164" i="1"/>
  <c r="CG162" i="1"/>
  <c r="CG148" i="1"/>
  <c r="CG147" i="1"/>
  <c r="CG146" i="1"/>
  <c r="CG145" i="1"/>
  <c r="CG144" i="1"/>
  <c r="CG143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5" i="1"/>
  <c r="CG114" i="1"/>
  <c r="CG113" i="1"/>
  <c r="CG112" i="1"/>
  <c r="CG111" i="1"/>
  <c r="CG110" i="1"/>
  <c r="CG109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2" i="1"/>
  <c r="CG81" i="1"/>
  <c r="CG79" i="1"/>
  <c r="CG78" i="1"/>
  <c r="CG76" i="1"/>
  <c r="CG75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6" i="1"/>
  <c r="CG45" i="1"/>
  <c r="CG44" i="1"/>
  <c r="CG43" i="1"/>
  <c r="CG42" i="1"/>
  <c r="CG41" i="1"/>
  <c r="CG40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F217" i="1"/>
  <c r="CF214" i="1"/>
  <c r="CF210" i="1"/>
  <c r="CF205" i="1"/>
  <c r="CF201" i="1"/>
  <c r="CF196" i="1"/>
  <c r="CF191" i="1"/>
  <c r="CF187" i="1"/>
  <c r="CF182" i="1"/>
  <c r="CF177" i="1"/>
  <c r="CF160" i="1"/>
  <c r="CF169" i="1"/>
  <c r="CF116" i="1"/>
  <c r="CF84" i="1"/>
  <c r="CF48" i="1"/>
  <c r="CF15" i="1"/>
  <c r="CF13" i="1" l="1"/>
  <c r="CF186" i="1"/>
  <c r="CJ101" i="1"/>
  <c r="CJ111" i="1"/>
  <c r="CJ120" i="1"/>
  <c r="CJ132" i="1"/>
  <c r="CJ136" i="1"/>
  <c r="CJ147" i="1"/>
  <c r="CJ134" i="1"/>
  <c r="CJ42" i="1"/>
  <c r="CF225" i="1"/>
  <c r="CJ43" i="1"/>
  <c r="CJ112" i="1"/>
  <c r="CF223" i="1"/>
  <c r="CJ68" i="1"/>
  <c r="CJ22" i="1"/>
  <c r="CJ91" i="1"/>
  <c r="CF156" i="1"/>
  <c r="CF154" i="1"/>
  <c r="CF175" i="1"/>
  <c r="CF83" i="1"/>
  <c r="CE116" i="1" l="1"/>
  <c r="CJ30" i="1" l="1"/>
  <c r="CJ90" i="1"/>
  <c r="CJ99" i="1"/>
  <c r="CJ148" i="1"/>
  <c r="CE216" i="1"/>
  <c r="CE182" i="1" l="1"/>
  <c r="CE217" i="1" l="1"/>
  <c r="CE214" i="1"/>
  <c r="CE210" i="1"/>
  <c r="CE205" i="1"/>
  <c r="CE201" i="1"/>
  <c r="CE196" i="1"/>
  <c r="CE191" i="1"/>
  <c r="CE225" i="1" s="1"/>
  <c r="CE187" i="1"/>
  <c r="CE177" i="1"/>
  <c r="CE175" i="1" s="1"/>
  <c r="CE169" i="1"/>
  <c r="CE160" i="1"/>
  <c r="CE84" i="1"/>
  <c r="CE48" i="1"/>
  <c r="CE15" i="1"/>
  <c r="CE223" i="1" l="1"/>
  <c r="CE156" i="1"/>
  <c r="CE154" i="1"/>
  <c r="CE186" i="1"/>
  <c r="CE83" i="1"/>
  <c r="CE13" i="1"/>
  <c r="BN129" i="1"/>
  <c r="BN61" i="1"/>
  <c r="CD216" i="1" l="1"/>
  <c r="CD81" i="1" l="1"/>
  <c r="CI81" i="1" s="1"/>
  <c r="CJ81" i="1" s="1"/>
  <c r="CD82" i="1"/>
  <c r="CD240" i="1" s="1"/>
  <c r="CI82" i="1" l="1"/>
  <c r="CJ82" i="1" s="1"/>
  <c r="CD217" i="1"/>
  <c r="CD214" i="1"/>
  <c r="CD210" i="1"/>
  <c r="CD205" i="1"/>
  <c r="CD201" i="1"/>
  <c r="CD196" i="1"/>
  <c r="CD191" i="1"/>
  <c r="CD187" i="1"/>
  <c r="CD186" i="1" s="1"/>
  <c r="CD182" i="1"/>
  <c r="CD177" i="1"/>
  <c r="CD169" i="1"/>
  <c r="CD160" i="1"/>
  <c r="CD116" i="1"/>
  <c r="CD84" i="1"/>
  <c r="CD48" i="1"/>
  <c r="CD15" i="1"/>
  <c r="CD154" i="1" l="1"/>
  <c r="CD225" i="1"/>
  <c r="CD223" i="1"/>
  <c r="CD175" i="1"/>
  <c r="CD83" i="1"/>
  <c r="CD156" i="1"/>
  <c r="CD13" i="1"/>
  <c r="CC216" i="1" l="1"/>
  <c r="CC217" i="1" l="1"/>
  <c r="CC214" i="1"/>
  <c r="CC210" i="1"/>
  <c r="CC205" i="1"/>
  <c r="CC201" i="1"/>
  <c r="CC196" i="1"/>
  <c r="CC191" i="1"/>
  <c r="CC187" i="1"/>
  <c r="CC182" i="1"/>
  <c r="CC177" i="1"/>
  <c r="CC169" i="1"/>
  <c r="CC160" i="1"/>
  <c r="CC116" i="1"/>
  <c r="CC84" i="1"/>
  <c r="CC48" i="1"/>
  <c r="CC15" i="1"/>
  <c r="CC175" i="1" l="1"/>
  <c r="CC154" i="1"/>
  <c r="CC223" i="1"/>
  <c r="CC156" i="1"/>
  <c r="CC83" i="1"/>
  <c r="CC186" i="1"/>
  <c r="CC225" i="1"/>
  <c r="CC13" i="1"/>
  <c r="BN218" i="1"/>
  <c r="BN216" i="1"/>
  <c r="BN212" i="1"/>
  <c r="BN211" i="1"/>
  <c r="BN209" i="1"/>
  <c r="BN207" i="1"/>
  <c r="BN203" i="1"/>
  <c r="BN202" i="1"/>
  <c r="BN200" i="1"/>
  <c r="BN198" i="1"/>
  <c r="BN194" i="1"/>
  <c r="BN193" i="1"/>
  <c r="BN192" i="1"/>
  <c r="BN190" i="1"/>
  <c r="BN189" i="1"/>
  <c r="BN188" i="1"/>
  <c r="BN185" i="1"/>
  <c r="BN184" i="1"/>
  <c r="BN183" i="1"/>
  <c r="BN180" i="1"/>
  <c r="BN179" i="1"/>
  <c r="BN178" i="1"/>
  <c r="BN173" i="1"/>
  <c r="BN172" i="1"/>
  <c r="BN171" i="1"/>
  <c r="BN170" i="1"/>
  <c r="BN168" i="1"/>
  <c r="BN166" i="1"/>
  <c r="BN164" i="1"/>
  <c r="BN162" i="1"/>
  <c r="BN148" i="1"/>
  <c r="BN147" i="1"/>
  <c r="BN146" i="1"/>
  <c r="BN145" i="1"/>
  <c r="BN144" i="1"/>
  <c r="BN127" i="1"/>
  <c r="BN125" i="1"/>
  <c r="BN143" i="1"/>
  <c r="BN126" i="1"/>
  <c r="BN139" i="1"/>
  <c r="BN138" i="1"/>
  <c r="BN137" i="1"/>
  <c r="BN136" i="1"/>
  <c r="BN135" i="1"/>
  <c r="BN133" i="1"/>
  <c r="BN134" i="1"/>
  <c r="BN132" i="1"/>
  <c r="BN123" i="1"/>
  <c r="BN130" i="1"/>
  <c r="BN128" i="1"/>
  <c r="BN124" i="1"/>
  <c r="BN122" i="1"/>
  <c r="BN121" i="1"/>
  <c r="BN120" i="1"/>
  <c r="BN119" i="1"/>
  <c r="BN118" i="1"/>
  <c r="BN117" i="1"/>
  <c r="BN98" i="1"/>
  <c r="BN115" i="1"/>
  <c r="BN95" i="1"/>
  <c r="BN93" i="1"/>
  <c r="BN113" i="1"/>
  <c r="BN94" i="1"/>
  <c r="BN114" i="1"/>
  <c r="BN106" i="1"/>
  <c r="BN105" i="1"/>
  <c r="BN104" i="1"/>
  <c r="BN103" i="1"/>
  <c r="BN102" i="1"/>
  <c r="BN100" i="1"/>
  <c r="BN101" i="1"/>
  <c r="BN99" i="1"/>
  <c r="BN112" i="1"/>
  <c r="BN111" i="1"/>
  <c r="BN110" i="1"/>
  <c r="BN109" i="1"/>
  <c r="BN91" i="1"/>
  <c r="BN97" i="1"/>
  <c r="BN96" i="1"/>
  <c r="BN92" i="1"/>
  <c r="BN90" i="1"/>
  <c r="BN89" i="1"/>
  <c r="BN88" i="1"/>
  <c r="BN87" i="1"/>
  <c r="BN86" i="1"/>
  <c r="BN85" i="1"/>
  <c r="BN82" i="1"/>
  <c r="BN81" i="1"/>
  <c r="BN79" i="1"/>
  <c r="BN78" i="1"/>
  <c r="BN76" i="1"/>
  <c r="BN63" i="1"/>
  <c r="BN59" i="1"/>
  <c r="BN57" i="1"/>
  <c r="BN75" i="1"/>
  <c r="BN58" i="1"/>
  <c r="BN71" i="1"/>
  <c r="BN70" i="1"/>
  <c r="BN69" i="1"/>
  <c r="BN68" i="1"/>
  <c r="BN67" i="1"/>
  <c r="BN65" i="1"/>
  <c r="BN66" i="1"/>
  <c r="BN64" i="1"/>
  <c r="BN55" i="1"/>
  <c r="BN62" i="1"/>
  <c r="BN60" i="1"/>
  <c r="BN56" i="1"/>
  <c r="BN54" i="1"/>
  <c r="BN53" i="1"/>
  <c r="BN52" i="1"/>
  <c r="BN51" i="1"/>
  <c r="BN50" i="1"/>
  <c r="BN49" i="1"/>
  <c r="BN29" i="1"/>
  <c r="BN46" i="1"/>
  <c r="BN26" i="1"/>
  <c r="BN24" i="1"/>
  <c r="BN44" i="1"/>
  <c r="BN25" i="1"/>
  <c r="BN45" i="1"/>
  <c r="BN37" i="1"/>
  <c r="BN36" i="1"/>
  <c r="BN35" i="1"/>
  <c r="BN34" i="1"/>
  <c r="BN33" i="1"/>
  <c r="BN31" i="1"/>
  <c r="BN32" i="1"/>
  <c r="BN30" i="1"/>
  <c r="BN43" i="1"/>
  <c r="BN42" i="1"/>
  <c r="BN41" i="1"/>
  <c r="BN40" i="1"/>
  <c r="BN22" i="1"/>
  <c r="BN28" i="1"/>
  <c r="BN27" i="1"/>
  <c r="BN23" i="1"/>
  <c r="BN21" i="1"/>
  <c r="BN20" i="1"/>
  <c r="BN19" i="1"/>
  <c r="BN18" i="1"/>
  <c r="BN17" i="1"/>
  <c r="BN16" i="1"/>
  <c r="BN15" i="1" l="1"/>
  <c r="CB216" i="1"/>
  <c r="CB209" i="1" l="1"/>
  <c r="CB207" i="1"/>
  <c r="CB15" i="1" l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B84" i="1"/>
  <c r="AA84" i="1"/>
  <c r="Z84" i="1"/>
  <c r="Y84" i="1"/>
  <c r="X84" i="1"/>
  <c r="W84" i="1"/>
  <c r="V84" i="1"/>
  <c r="U84" i="1"/>
  <c r="T84" i="1"/>
  <c r="S84" i="1"/>
  <c r="R84" i="1"/>
  <c r="Q84" i="1"/>
  <c r="O84" i="1"/>
  <c r="N84" i="1"/>
  <c r="M84" i="1"/>
  <c r="L84" i="1"/>
  <c r="K84" i="1"/>
  <c r="J84" i="1"/>
  <c r="I84" i="1"/>
  <c r="H84" i="1"/>
  <c r="G84" i="1"/>
  <c r="F84" i="1"/>
  <c r="E84" i="1"/>
  <c r="D84" i="1"/>
  <c r="CB116" i="1"/>
  <c r="CB48" i="1"/>
  <c r="CB217" i="1"/>
  <c r="CB214" i="1"/>
  <c r="CB210" i="1"/>
  <c r="CB205" i="1"/>
  <c r="CB201" i="1"/>
  <c r="CB196" i="1"/>
  <c r="CB191" i="1"/>
  <c r="CB187" i="1"/>
  <c r="CB182" i="1"/>
  <c r="CB177" i="1"/>
  <c r="CB169" i="1"/>
  <c r="CB160" i="1"/>
  <c r="CI84" i="1" l="1"/>
  <c r="CG84" i="1"/>
  <c r="CH84" i="1"/>
  <c r="CG15" i="1"/>
  <c r="CH15" i="1"/>
  <c r="CI15" i="1"/>
  <c r="CB156" i="1"/>
  <c r="BN84" i="1"/>
  <c r="CB223" i="1"/>
  <c r="CB225" i="1"/>
  <c r="CB154" i="1"/>
  <c r="CB186" i="1"/>
  <c r="CB175" i="1"/>
  <c r="CB83" i="1"/>
  <c r="CB13" i="1"/>
  <c r="CA209" i="1"/>
  <c r="CI209" i="1" s="1"/>
  <c r="CA207" i="1"/>
  <c r="CI207" i="1" s="1"/>
  <c r="BN154" i="1" l="1"/>
  <c r="CA216" i="1" l="1"/>
  <c r="CI216" i="1" s="1"/>
  <c r="CA217" i="1" l="1"/>
  <c r="CI217" i="1" s="1"/>
  <c r="CA214" i="1"/>
  <c r="CI214" i="1" s="1"/>
  <c r="CA210" i="1"/>
  <c r="CI210" i="1" s="1"/>
  <c r="CA205" i="1"/>
  <c r="CI205" i="1" s="1"/>
  <c r="CA201" i="1"/>
  <c r="CI201" i="1" s="1"/>
  <c r="CA196" i="1"/>
  <c r="CI196" i="1" s="1"/>
  <c r="CA191" i="1"/>
  <c r="CI191" i="1" s="1"/>
  <c r="CA187" i="1"/>
  <c r="CI187" i="1" s="1"/>
  <c r="CA177" i="1"/>
  <c r="CI177" i="1" s="1"/>
  <c r="CA182" i="1"/>
  <c r="CI182" i="1" s="1"/>
  <c r="CA169" i="1"/>
  <c r="CI169" i="1" s="1"/>
  <c r="CA160" i="1"/>
  <c r="CI160" i="1" s="1"/>
  <c r="CA116" i="1"/>
  <c r="CI116" i="1" s="1"/>
  <c r="CA48" i="1"/>
  <c r="CI48" i="1" s="1"/>
  <c r="CA156" i="1" l="1"/>
  <c r="CA154" i="1"/>
  <c r="CA83" i="1"/>
  <c r="CI83" i="1" s="1"/>
  <c r="CA13" i="1"/>
  <c r="CI13" i="1" s="1"/>
  <c r="CA223" i="1"/>
  <c r="CA186" i="1"/>
  <c r="CI186" i="1" s="1"/>
  <c r="CA175" i="1"/>
  <c r="CI175" i="1" s="1"/>
  <c r="CA225" i="1"/>
  <c r="BY217" i="1"/>
  <c r="BX217" i="1"/>
  <c r="BW217" i="1"/>
  <c r="BV217" i="1"/>
  <c r="BU217" i="1"/>
  <c r="BT217" i="1"/>
  <c r="BS217" i="1"/>
  <c r="BR217" i="1"/>
  <c r="BQ217" i="1"/>
  <c r="BP217" i="1"/>
  <c r="BO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Y214" i="1"/>
  <c r="BX214" i="1"/>
  <c r="BW214" i="1"/>
  <c r="BV214" i="1"/>
  <c r="BU214" i="1"/>
  <c r="BT214" i="1"/>
  <c r="BS214" i="1"/>
  <c r="BR214" i="1"/>
  <c r="BQ214" i="1"/>
  <c r="BP214" i="1"/>
  <c r="BO214" i="1"/>
  <c r="CH214" i="1" s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CG214" i="1" s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Y210" i="1"/>
  <c r="BX210" i="1"/>
  <c r="BW210" i="1"/>
  <c r="BV210" i="1"/>
  <c r="BU210" i="1"/>
  <c r="BT210" i="1"/>
  <c r="BS210" i="1"/>
  <c r="BR210" i="1"/>
  <c r="BQ210" i="1"/>
  <c r="BP210" i="1"/>
  <c r="BO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Y205" i="1"/>
  <c r="BX205" i="1"/>
  <c r="BW205" i="1"/>
  <c r="BV205" i="1"/>
  <c r="BU205" i="1"/>
  <c r="BT205" i="1"/>
  <c r="BS205" i="1"/>
  <c r="BR205" i="1"/>
  <c r="BQ205" i="1"/>
  <c r="BP205" i="1"/>
  <c r="BO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Y201" i="1"/>
  <c r="BX201" i="1"/>
  <c r="BW201" i="1"/>
  <c r="BV201" i="1"/>
  <c r="BU201" i="1"/>
  <c r="BT201" i="1"/>
  <c r="BS201" i="1"/>
  <c r="BR201" i="1"/>
  <c r="BQ201" i="1"/>
  <c r="BP201" i="1"/>
  <c r="BO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Y196" i="1"/>
  <c r="BX196" i="1"/>
  <c r="BW196" i="1"/>
  <c r="BV196" i="1"/>
  <c r="BU196" i="1"/>
  <c r="BT196" i="1"/>
  <c r="BS196" i="1"/>
  <c r="BR196" i="1"/>
  <c r="BQ196" i="1"/>
  <c r="BP196" i="1"/>
  <c r="BO196" i="1"/>
  <c r="CH196" i="1" s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CG196" i="1" s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Y191" i="1"/>
  <c r="BX191" i="1"/>
  <c r="BW191" i="1"/>
  <c r="BV191" i="1"/>
  <c r="BU191" i="1"/>
  <c r="BT191" i="1"/>
  <c r="BS191" i="1"/>
  <c r="BR191" i="1"/>
  <c r="BQ191" i="1"/>
  <c r="BP191" i="1"/>
  <c r="BO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Y187" i="1"/>
  <c r="BX187" i="1"/>
  <c r="BW187" i="1"/>
  <c r="BV187" i="1"/>
  <c r="BU187" i="1"/>
  <c r="BT187" i="1"/>
  <c r="BS187" i="1"/>
  <c r="BR187" i="1"/>
  <c r="BQ187" i="1"/>
  <c r="BP187" i="1"/>
  <c r="BO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L186" i="1" s="1"/>
  <c r="AK187" i="1"/>
  <c r="AJ187" i="1"/>
  <c r="AI187" i="1"/>
  <c r="AH187" i="1"/>
  <c r="AH186" i="1" s="1"/>
  <c r="AG187" i="1"/>
  <c r="AF187" i="1"/>
  <c r="AE187" i="1"/>
  <c r="AD187" i="1"/>
  <c r="AD186" i="1" s="1"/>
  <c r="AC187" i="1"/>
  <c r="AB187" i="1"/>
  <c r="AA187" i="1"/>
  <c r="Z187" i="1"/>
  <c r="Z186" i="1" s="1"/>
  <c r="Y187" i="1"/>
  <c r="X187" i="1"/>
  <c r="W187" i="1"/>
  <c r="V187" i="1"/>
  <c r="V186" i="1" s="1"/>
  <c r="U187" i="1"/>
  <c r="T187" i="1"/>
  <c r="S187" i="1"/>
  <c r="R187" i="1"/>
  <c r="R186" i="1" s="1"/>
  <c r="Q187" i="1"/>
  <c r="P187" i="1"/>
  <c r="O187" i="1"/>
  <c r="N187" i="1"/>
  <c r="N186" i="1" s="1"/>
  <c r="M187" i="1"/>
  <c r="L187" i="1"/>
  <c r="K187" i="1"/>
  <c r="J187" i="1"/>
  <c r="J186" i="1" s="1"/>
  <c r="I187" i="1"/>
  <c r="H187" i="1"/>
  <c r="G187" i="1"/>
  <c r="F187" i="1"/>
  <c r="F186" i="1" s="1"/>
  <c r="E187" i="1"/>
  <c r="D187" i="1"/>
  <c r="BY182" i="1"/>
  <c r="BX182" i="1"/>
  <c r="BW182" i="1"/>
  <c r="BV182" i="1"/>
  <c r="BU182" i="1"/>
  <c r="BT182" i="1"/>
  <c r="BS182" i="1"/>
  <c r="BR182" i="1"/>
  <c r="BQ182" i="1"/>
  <c r="BP182" i="1"/>
  <c r="BO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Y177" i="1"/>
  <c r="BX177" i="1"/>
  <c r="BW177" i="1"/>
  <c r="BV177" i="1"/>
  <c r="BU177" i="1"/>
  <c r="BT177" i="1"/>
  <c r="BS177" i="1"/>
  <c r="BR177" i="1"/>
  <c r="BQ177" i="1"/>
  <c r="BP177" i="1"/>
  <c r="BO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Y169" i="1"/>
  <c r="BX169" i="1"/>
  <c r="BW169" i="1"/>
  <c r="BV169" i="1"/>
  <c r="BU169" i="1"/>
  <c r="BT169" i="1"/>
  <c r="BS169" i="1"/>
  <c r="BR169" i="1"/>
  <c r="BQ169" i="1"/>
  <c r="BP169" i="1"/>
  <c r="BO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Y160" i="1"/>
  <c r="BX160" i="1"/>
  <c r="BW160" i="1"/>
  <c r="BV160" i="1"/>
  <c r="BU160" i="1"/>
  <c r="BT160" i="1"/>
  <c r="BS160" i="1"/>
  <c r="BR160" i="1"/>
  <c r="BQ160" i="1"/>
  <c r="BP160" i="1"/>
  <c r="BO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Y116" i="1"/>
  <c r="BX116" i="1"/>
  <c r="BW116" i="1"/>
  <c r="BV116" i="1"/>
  <c r="BU116" i="1"/>
  <c r="BT116" i="1"/>
  <c r="BS116" i="1"/>
  <c r="BS83" i="1" s="1"/>
  <c r="BR116" i="1"/>
  <c r="BQ116" i="1"/>
  <c r="BP116" i="1"/>
  <c r="BO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X83" i="1" s="1"/>
  <c r="AW116" i="1"/>
  <c r="AV116" i="1"/>
  <c r="AU116" i="1"/>
  <c r="AT116" i="1"/>
  <c r="AS116" i="1"/>
  <c r="AR116" i="1"/>
  <c r="AQ116" i="1"/>
  <c r="AP116" i="1"/>
  <c r="AO116" i="1"/>
  <c r="AN116" i="1"/>
  <c r="AM116" i="1"/>
  <c r="AM83" i="1" s="1"/>
  <c r="AL116" i="1"/>
  <c r="AL83" i="1" s="1"/>
  <c r="AK116" i="1"/>
  <c r="AJ116" i="1"/>
  <c r="AI116" i="1"/>
  <c r="AI83" i="1" s="1"/>
  <c r="AH116" i="1"/>
  <c r="AH83" i="1" s="1"/>
  <c r="AG116" i="1"/>
  <c r="AF116" i="1"/>
  <c r="AE116" i="1"/>
  <c r="AD116" i="1"/>
  <c r="AC116" i="1"/>
  <c r="AB116" i="1"/>
  <c r="AA116" i="1"/>
  <c r="AA83" i="1" s="1"/>
  <c r="Z116" i="1"/>
  <c r="Y116" i="1"/>
  <c r="X116" i="1"/>
  <c r="W116" i="1"/>
  <c r="V116" i="1"/>
  <c r="V83" i="1" s="1"/>
  <c r="U116" i="1"/>
  <c r="T116" i="1"/>
  <c r="S116" i="1"/>
  <c r="R116" i="1"/>
  <c r="R83" i="1" s="1"/>
  <c r="Q116" i="1"/>
  <c r="P116" i="1"/>
  <c r="O116" i="1"/>
  <c r="O83" i="1" s="1"/>
  <c r="N116" i="1"/>
  <c r="M116" i="1"/>
  <c r="L116" i="1"/>
  <c r="L83" i="1" s="1"/>
  <c r="K116" i="1"/>
  <c r="K83" i="1" s="1"/>
  <c r="J116" i="1"/>
  <c r="I116" i="1"/>
  <c r="H116" i="1"/>
  <c r="G116" i="1"/>
  <c r="G83" i="1" s="1"/>
  <c r="F116" i="1"/>
  <c r="F83" i="1" s="1"/>
  <c r="E116" i="1"/>
  <c r="D116" i="1"/>
  <c r="D83" i="1" s="1"/>
  <c r="BZ169" i="1"/>
  <c r="BZ160" i="1"/>
  <c r="CG160" i="1" l="1"/>
  <c r="CH160" i="1"/>
  <c r="CG187" i="1"/>
  <c r="CH187" i="1"/>
  <c r="CG177" i="1"/>
  <c r="CH177" i="1"/>
  <c r="CG182" i="1"/>
  <c r="CH182" i="1"/>
  <c r="CG201" i="1"/>
  <c r="CH201" i="1"/>
  <c r="CG217" i="1"/>
  <c r="CH217" i="1"/>
  <c r="CG205" i="1"/>
  <c r="CH205" i="1"/>
  <c r="CG169" i="1"/>
  <c r="CH169" i="1"/>
  <c r="CG191" i="1"/>
  <c r="CH191" i="1"/>
  <c r="CG210" i="1"/>
  <c r="CH210" i="1"/>
  <c r="CG116" i="1"/>
  <c r="CH116" i="1"/>
  <c r="AP186" i="1"/>
  <c r="AT186" i="1"/>
  <c r="AX186" i="1"/>
  <c r="BF186" i="1"/>
  <c r="BJ186" i="1"/>
  <c r="BS186" i="1"/>
  <c r="BW186" i="1"/>
  <c r="AE186" i="1"/>
  <c r="W175" i="1"/>
  <c r="AY175" i="1"/>
  <c r="F175" i="1"/>
  <c r="J175" i="1"/>
  <c r="N175" i="1"/>
  <c r="R175" i="1"/>
  <c r="V175" i="1"/>
  <c r="Z175" i="1"/>
  <c r="AD175" i="1"/>
  <c r="AH175" i="1"/>
  <c r="AL175" i="1"/>
  <c r="AP175" i="1"/>
  <c r="AT175" i="1"/>
  <c r="AX175" i="1"/>
  <c r="BF175" i="1"/>
  <c r="BJ175" i="1"/>
  <c r="BS175" i="1"/>
  <c r="BW175" i="1"/>
  <c r="BN201" i="1"/>
  <c r="BN217" i="1"/>
  <c r="BN169" i="1"/>
  <c r="BN116" i="1"/>
  <c r="D225" i="1"/>
  <c r="P225" i="1"/>
  <c r="X225" i="1"/>
  <c r="AF225" i="1"/>
  <c r="AN225" i="1"/>
  <c r="BH225" i="1"/>
  <c r="BQ225" i="1"/>
  <c r="BY225" i="1"/>
  <c r="BN187" i="1"/>
  <c r="BN160" i="1"/>
  <c r="BN177" i="1"/>
  <c r="BN191" i="1"/>
  <c r="BN210" i="1"/>
  <c r="L225" i="1"/>
  <c r="T225" i="1"/>
  <c r="AB225" i="1"/>
  <c r="AV225" i="1"/>
  <c r="BL225" i="1"/>
  <c r="BN205" i="1"/>
  <c r="BN182" i="1"/>
  <c r="BN225" i="1" s="1"/>
  <c r="D186" i="1"/>
  <c r="H186" i="1"/>
  <c r="L186" i="1"/>
  <c r="P186" i="1"/>
  <c r="T186" i="1"/>
  <c r="X186" i="1"/>
  <c r="AB186" i="1"/>
  <c r="AF186" i="1"/>
  <c r="AJ186" i="1"/>
  <c r="AN186" i="1"/>
  <c r="AR186" i="1"/>
  <c r="AV186" i="1"/>
  <c r="AZ186" i="1"/>
  <c r="BD186" i="1"/>
  <c r="BH186" i="1"/>
  <c r="BL186" i="1"/>
  <c r="BQ186" i="1"/>
  <c r="BU186" i="1"/>
  <c r="BY186" i="1"/>
  <c r="BN196" i="1"/>
  <c r="BN214" i="1"/>
  <c r="BG186" i="1"/>
  <c r="AB175" i="1"/>
  <c r="G175" i="1"/>
  <c r="K175" i="1"/>
  <c r="O175" i="1"/>
  <c r="S175" i="1"/>
  <c r="AA175" i="1"/>
  <c r="AE175" i="1"/>
  <c r="AI175" i="1"/>
  <c r="AM175" i="1"/>
  <c r="AQ175" i="1"/>
  <c r="AU175" i="1"/>
  <c r="BC175" i="1"/>
  <c r="BG175" i="1"/>
  <c r="BK175" i="1"/>
  <c r="AE83" i="1"/>
  <c r="AQ83" i="1"/>
  <c r="AU83" i="1"/>
  <c r="Y223" i="1"/>
  <c r="AO223" i="1"/>
  <c r="G186" i="1"/>
  <c r="AY186" i="1"/>
  <c r="AY225" i="1"/>
  <c r="BP175" i="1"/>
  <c r="BT175" i="1"/>
  <c r="BX175" i="1"/>
  <c r="U186" i="1"/>
  <c r="AK186" i="1"/>
  <c r="BO186" i="1"/>
  <c r="M223" i="1"/>
  <c r="AC223" i="1"/>
  <c r="AW223" i="1"/>
  <c r="BI223" i="1"/>
  <c r="BV223" i="1"/>
  <c r="P175" i="1"/>
  <c r="BP225" i="1"/>
  <c r="T83" i="1"/>
  <c r="AB83" i="1"/>
  <c r="AJ83" i="1"/>
  <c r="AV83" i="1"/>
  <c r="AZ83" i="1"/>
  <c r="BH83" i="1"/>
  <c r="F225" i="1"/>
  <c r="J225" i="1"/>
  <c r="N225" i="1"/>
  <c r="R225" i="1"/>
  <c r="V225" i="1"/>
  <c r="Z225" i="1"/>
  <c r="AD225" i="1"/>
  <c r="AH225" i="1"/>
  <c r="AL225" i="1"/>
  <c r="AP225" i="1"/>
  <c r="AT225" i="1"/>
  <c r="AX225" i="1"/>
  <c r="BB225" i="1"/>
  <c r="BF225" i="1"/>
  <c r="BJ225" i="1"/>
  <c r="BO225" i="1"/>
  <c r="BS225" i="1"/>
  <c r="BW225" i="1"/>
  <c r="E186" i="1"/>
  <c r="BA186" i="1"/>
  <c r="BR186" i="1"/>
  <c r="BB186" i="1"/>
  <c r="I223" i="1"/>
  <c r="Q223" i="1"/>
  <c r="AG223" i="1"/>
  <c r="AS223" i="1"/>
  <c r="BE223" i="1"/>
  <c r="BM223" i="1"/>
  <c r="BL175" i="1"/>
  <c r="S83" i="1"/>
  <c r="W83" i="1"/>
  <c r="AY83" i="1"/>
  <c r="BC83" i="1"/>
  <c r="BT83" i="1"/>
  <c r="BX83" i="1"/>
  <c r="BB175" i="1"/>
  <c r="CG175" i="1" s="1"/>
  <c r="BO175" i="1"/>
  <c r="E225" i="1"/>
  <c r="U225" i="1"/>
  <c r="AK225" i="1"/>
  <c r="BA225" i="1"/>
  <c r="BR225" i="1"/>
  <c r="K186" i="1"/>
  <c r="O186" i="1"/>
  <c r="S186" i="1"/>
  <c r="W186" i="1"/>
  <c r="AA186" i="1"/>
  <c r="AI186" i="1"/>
  <c r="AM186" i="1"/>
  <c r="AQ186" i="1"/>
  <c r="AU186" i="1"/>
  <c r="BC186" i="1"/>
  <c r="BG225" i="1"/>
  <c r="BK186" i="1"/>
  <c r="BP186" i="1"/>
  <c r="BT186" i="1"/>
  <c r="BX186" i="1"/>
  <c r="T223" i="1"/>
  <c r="AJ223" i="1"/>
  <c r="AZ223" i="1"/>
  <c r="BQ223" i="1"/>
  <c r="AI225" i="1"/>
  <c r="BU83" i="1"/>
  <c r="BQ83" i="1"/>
  <c r="BP83" i="1"/>
  <c r="BO83" i="1"/>
  <c r="BK83" i="1"/>
  <c r="BG83" i="1"/>
  <c r="BB83" i="1"/>
  <c r="H83" i="1"/>
  <c r="X83" i="1"/>
  <c r="AF83" i="1"/>
  <c r="AN83" i="1"/>
  <c r="AR83" i="1"/>
  <c r="BD83" i="1"/>
  <c r="BL83" i="1"/>
  <c r="BY83" i="1"/>
  <c r="D223" i="1"/>
  <c r="E175" i="1"/>
  <c r="E223" i="1"/>
  <c r="U223" i="1"/>
  <c r="U175" i="1"/>
  <c r="AK223" i="1"/>
  <c r="AK175" i="1"/>
  <c r="BA175" i="1"/>
  <c r="BA223" i="1"/>
  <c r="BR175" i="1"/>
  <c r="BR223" i="1"/>
  <c r="H225" i="1"/>
  <c r="H175" i="1"/>
  <c r="AJ225" i="1"/>
  <c r="AJ175" i="1"/>
  <c r="AR225" i="1"/>
  <c r="AR175" i="1"/>
  <c r="AZ225" i="1"/>
  <c r="AZ175" i="1"/>
  <c r="BD225" i="1"/>
  <c r="BD175" i="1"/>
  <c r="BU175" i="1"/>
  <c r="BU225" i="1"/>
  <c r="L223" i="1"/>
  <c r="AB223" i="1"/>
  <c r="AR223" i="1"/>
  <c r="BH223" i="1"/>
  <c r="BY223" i="1"/>
  <c r="S225" i="1"/>
  <c r="H223" i="1"/>
  <c r="P223" i="1"/>
  <c r="BD223" i="1"/>
  <c r="BL223" i="1"/>
  <c r="BU223" i="1"/>
  <c r="G225" i="1"/>
  <c r="O225" i="1"/>
  <c r="W225" i="1"/>
  <c r="AE225" i="1"/>
  <c r="BT225" i="1"/>
  <c r="K225" i="1"/>
  <c r="AA225" i="1"/>
  <c r="AQ225" i="1"/>
  <c r="BX225" i="1"/>
  <c r="J83" i="1"/>
  <c r="N83" i="1"/>
  <c r="Z83" i="1"/>
  <c r="AD83" i="1"/>
  <c r="AP83" i="1"/>
  <c r="AT83" i="1"/>
  <c r="BF83" i="1"/>
  <c r="BJ83" i="1"/>
  <c r="BW83" i="1"/>
  <c r="D175" i="1"/>
  <c r="L175" i="1"/>
  <c r="T175" i="1"/>
  <c r="X175" i="1"/>
  <c r="AF175" i="1"/>
  <c r="AN175" i="1"/>
  <c r="AV175" i="1"/>
  <c r="BH175" i="1"/>
  <c r="BQ175" i="1"/>
  <c r="BY175" i="1"/>
  <c r="X223" i="1"/>
  <c r="AF223" i="1"/>
  <c r="AN223" i="1"/>
  <c r="AV223" i="1"/>
  <c r="AM225" i="1"/>
  <c r="AU225" i="1"/>
  <c r="BC225" i="1"/>
  <c r="BK225" i="1"/>
  <c r="G223" i="1"/>
  <c r="K223" i="1"/>
  <c r="O223" i="1"/>
  <c r="S223" i="1"/>
  <c r="W223" i="1"/>
  <c r="AA223" i="1"/>
  <c r="AE223" i="1"/>
  <c r="AI223" i="1"/>
  <c r="AM223" i="1"/>
  <c r="AQ223" i="1"/>
  <c r="AU223" i="1"/>
  <c r="AY223" i="1"/>
  <c r="BC223" i="1"/>
  <c r="BG223" i="1"/>
  <c r="BK223" i="1"/>
  <c r="BP223" i="1"/>
  <c r="BT223" i="1"/>
  <c r="BX223" i="1"/>
  <c r="I175" i="1"/>
  <c r="M175" i="1"/>
  <c r="Q175" i="1"/>
  <c r="Y175" i="1"/>
  <c r="AC175" i="1"/>
  <c r="AG175" i="1"/>
  <c r="AO175" i="1"/>
  <c r="AS175" i="1"/>
  <c r="AW175" i="1"/>
  <c r="BE175" i="1"/>
  <c r="BI175" i="1"/>
  <c r="BM175" i="1"/>
  <c r="BV175" i="1"/>
  <c r="I186" i="1"/>
  <c r="M186" i="1"/>
  <c r="Q186" i="1"/>
  <c r="Y186" i="1"/>
  <c r="AC186" i="1"/>
  <c r="AG186" i="1"/>
  <c r="AO186" i="1"/>
  <c r="AS186" i="1"/>
  <c r="AW186" i="1"/>
  <c r="BE186" i="1"/>
  <c r="BI186" i="1"/>
  <c r="BM186" i="1"/>
  <c r="BV186" i="1"/>
  <c r="F223" i="1"/>
  <c r="J223" i="1"/>
  <c r="N223" i="1"/>
  <c r="R223" i="1"/>
  <c r="V223" i="1"/>
  <c r="Z223" i="1"/>
  <c r="AD223" i="1"/>
  <c r="AH223" i="1"/>
  <c r="AL223" i="1"/>
  <c r="AP223" i="1"/>
  <c r="AT223" i="1"/>
  <c r="AX223" i="1"/>
  <c r="BB223" i="1"/>
  <c r="BF223" i="1"/>
  <c r="BJ223" i="1"/>
  <c r="BO223" i="1"/>
  <c r="BS223" i="1"/>
  <c r="BW223" i="1"/>
  <c r="I225" i="1"/>
  <c r="M225" i="1"/>
  <c r="Q225" i="1"/>
  <c r="Y225" i="1"/>
  <c r="AC225" i="1"/>
  <c r="AG225" i="1"/>
  <c r="AO225" i="1"/>
  <c r="AS225" i="1"/>
  <c r="AW225" i="1"/>
  <c r="BE225" i="1"/>
  <c r="BI225" i="1"/>
  <c r="BM225" i="1"/>
  <c r="BV225" i="1"/>
  <c r="E83" i="1"/>
  <c r="I83" i="1"/>
  <c r="M83" i="1"/>
  <c r="Q83" i="1"/>
  <c r="U83" i="1"/>
  <c r="Y83" i="1"/>
  <c r="AG83" i="1"/>
  <c r="AK83" i="1"/>
  <c r="AO83" i="1"/>
  <c r="AS83" i="1"/>
  <c r="AW83" i="1"/>
  <c r="BA83" i="1"/>
  <c r="BE83" i="1"/>
  <c r="BI83" i="1"/>
  <c r="BM83" i="1"/>
  <c r="BR83" i="1"/>
  <c r="BV83" i="1"/>
  <c r="BZ205" i="1"/>
  <c r="BZ210" i="1"/>
  <c r="CJ211" i="1"/>
  <c r="CH175" i="1" l="1"/>
  <c r="CH186" i="1"/>
  <c r="CG186" i="1"/>
  <c r="CH83" i="1"/>
  <c r="CG83" i="1"/>
  <c r="BN186" i="1"/>
  <c r="BN175" i="1"/>
  <c r="BN223" i="1"/>
  <c r="BN83" i="1"/>
  <c r="BZ216" i="1"/>
  <c r="BZ217" i="1" l="1"/>
  <c r="BZ214" i="1"/>
  <c r="CJ218" i="1" l="1"/>
  <c r="CJ212" i="1"/>
  <c r="CJ209" i="1"/>
  <c r="CJ207" i="1"/>
  <c r="CJ216" i="1"/>
  <c r="BZ191" i="1" l="1"/>
  <c r="BZ187" i="1"/>
  <c r="BZ182" i="1"/>
  <c r="BZ177" i="1"/>
  <c r="BZ225" i="1" l="1"/>
  <c r="BZ223" i="1"/>
  <c r="BZ201" i="1"/>
  <c r="BZ196" i="1"/>
  <c r="BZ186" i="1"/>
  <c r="BZ175" i="1"/>
  <c r="BZ154" i="1"/>
  <c r="BY48" i="1"/>
  <c r="BY156" i="1" s="1"/>
  <c r="BX48" i="1"/>
  <c r="BX156" i="1" s="1"/>
  <c r="BW48" i="1"/>
  <c r="BW156" i="1" s="1"/>
  <c r="BV48" i="1"/>
  <c r="BV156" i="1" s="1"/>
  <c r="BU48" i="1"/>
  <c r="BU156" i="1" s="1"/>
  <c r="BT48" i="1"/>
  <c r="BT156" i="1" s="1"/>
  <c r="BS48" i="1"/>
  <c r="BS156" i="1" s="1"/>
  <c r="BR48" i="1"/>
  <c r="BR156" i="1" s="1"/>
  <c r="BQ48" i="1"/>
  <c r="BQ156" i="1" s="1"/>
  <c r="BP48" i="1"/>
  <c r="BP156" i="1" s="1"/>
  <c r="BO48" i="1"/>
  <c r="BM48" i="1"/>
  <c r="BM156" i="1" s="1"/>
  <c r="BL48" i="1"/>
  <c r="BL156" i="1" s="1"/>
  <c r="BK48" i="1"/>
  <c r="BK156" i="1" s="1"/>
  <c r="BJ48" i="1"/>
  <c r="BJ156" i="1" s="1"/>
  <c r="BI48" i="1"/>
  <c r="BI156" i="1" s="1"/>
  <c r="BH48" i="1"/>
  <c r="BH156" i="1" s="1"/>
  <c r="BG48" i="1"/>
  <c r="BG156" i="1" s="1"/>
  <c r="BF48" i="1"/>
  <c r="BF156" i="1" s="1"/>
  <c r="BE48" i="1"/>
  <c r="BE156" i="1" s="1"/>
  <c r="BD48" i="1"/>
  <c r="BD156" i="1" s="1"/>
  <c r="BC48" i="1"/>
  <c r="BC156" i="1" s="1"/>
  <c r="BB48" i="1"/>
  <c r="BA48" i="1"/>
  <c r="BA156" i="1" s="1"/>
  <c r="AZ48" i="1"/>
  <c r="AZ156" i="1" s="1"/>
  <c r="AY48" i="1"/>
  <c r="AY156" i="1" s="1"/>
  <c r="AX48" i="1"/>
  <c r="AX156" i="1" s="1"/>
  <c r="AW48" i="1"/>
  <c r="AW156" i="1" s="1"/>
  <c r="AV48" i="1"/>
  <c r="AV156" i="1" s="1"/>
  <c r="AU48" i="1"/>
  <c r="AU156" i="1" s="1"/>
  <c r="AT48" i="1"/>
  <c r="AT156" i="1" s="1"/>
  <c r="AS48" i="1"/>
  <c r="AS156" i="1" s="1"/>
  <c r="AR48" i="1"/>
  <c r="AR156" i="1" s="1"/>
  <c r="AQ48" i="1"/>
  <c r="AQ156" i="1" s="1"/>
  <c r="AP48" i="1"/>
  <c r="AP156" i="1" s="1"/>
  <c r="AO48" i="1"/>
  <c r="AO156" i="1" s="1"/>
  <c r="AN48" i="1"/>
  <c r="AN156" i="1" s="1"/>
  <c r="AM48" i="1"/>
  <c r="AM156" i="1" s="1"/>
  <c r="AL48" i="1"/>
  <c r="AL156" i="1" s="1"/>
  <c r="AK48" i="1"/>
  <c r="AK156" i="1" s="1"/>
  <c r="AJ48" i="1"/>
  <c r="AJ156" i="1" s="1"/>
  <c r="AI48" i="1"/>
  <c r="AI156" i="1" s="1"/>
  <c r="AH48" i="1"/>
  <c r="AH156" i="1" s="1"/>
  <c r="AG48" i="1"/>
  <c r="AG156" i="1" s="1"/>
  <c r="AF48" i="1"/>
  <c r="AF156" i="1" s="1"/>
  <c r="AE48" i="1"/>
  <c r="AE156" i="1" s="1"/>
  <c r="AD48" i="1"/>
  <c r="AD156" i="1" s="1"/>
  <c r="AC48" i="1"/>
  <c r="AC156" i="1" s="1"/>
  <c r="AB48" i="1"/>
  <c r="AB156" i="1" s="1"/>
  <c r="AA48" i="1"/>
  <c r="AA156" i="1" s="1"/>
  <c r="Z48" i="1"/>
  <c r="Z156" i="1" s="1"/>
  <c r="Y48" i="1"/>
  <c r="Y156" i="1" s="1"/>
  <c r="X48" i="1"/>
  <c r="X156" i="1" s="1"/>
  <c r="W48" i="1"/>
  <c r="W156" i="1" s="1"/>
  <c r="V48" i="1"/>
  <c r="V156" i="1" s="1"/>
  <c r="U48" i="1"/>
  <c r="U156" i="1" s="1"/>
  <c r="T48" i="1"/>
  <c r="T156" i="1" s="1"/>
  <c r="S48" i="1"/>
  <c r="S156" i="1" s="1"/>
  <c r="R48" i="1"/>
  <c r="R156" i="1" s="1"/>
  <c r="Q48" i="1"/>
  <c r="Q156" i="1" s="1"/>
  <c r="P48" i="1"/>
  <c r="P156" i="1" s="1"/>
  <c r="O48" i="1"/>
  <c r="O156" i="1" s="1"/>
  <c r="N48" i="1"/>
  <c r="N156" i="1" s="1"/>
  <c r="M48" i="1"/>
  <c r="M156" i="1" s="1"/>
  <c r="L48" i="1"/>
  <c r="L156" i="1" s="1"/>
  <c r="K48" i="1"/>
  <c r="K156" i="1" s="1"/>
  <c r="J48" i="1"/>
  <c r="J156" i="1" s="1"/>
  <c r="I48" i="1"/>
  <c r="I156" i="1" s="1"/>
  <c r="H48" i="1"/>
  <c r="H156" i="1" s="1"/>
  <c r="G48" i="1"/>
  <c r="G156" i="1" s="1"/>
  <c r="F48" i="1"/>
  <c r="F156" i="1" s="1"/>
  <c r="E48" i="1"/>
  <c r="E156" i="1" s="1"/>
  <c r="D48" i="1"/>
  <c r="D156" i="1" s="1"/>
  <c r="BZ48" i="1"/>
  <c r="BZ116" i="1"/>
  <c r="CG48" i="1" l="1"/>
  <c r="CH48" i="1"/>
  <c r="BN48" i="1"/>
  <c r="BN156" i="1" s="1"/>
  <c r="BO156" i="1"/>
  <c r="BB156" i="1"/>
  <c r="E154" i="1"/>
  <c r="E13" i="1"/>
  <c r="I154" i="1"/>
  <c r="I13" i="1"/>
  <c r="M154" i="1"/>
  <c r="M13" i="1"/>
  <c r="R13" i="1"/>
  <c r="R154" i="1"/>
  <c r="V154" i="1"/>
  <c r="V13" i="1"/>
  <c r="Z13" i="1"/>
  <c r="Z154" i="1"/>
  <c r="AE13" i="1"/>
  <c r="AE154" i="1"/>
  <c r="AI154" i="1"/>
  <c r="AI13" i="1"/>
  <c r="AM154" i="1"/>
  <c r="AM13" i="1"/>
  <c r="AQ154" i="1"/>
  <c r="AQ13" i="1"/>
  <c r="AU13" i="1"/>
  <c r="AU154" i="1"/>
  <c r="BP154" i="1"/>
  <c r="BP13" i="1"/>
  <c r="BX13" i="1"/>
  <c r="BX154" i="1"/>
  <c r="F154" i="1"/>
  <c r="F13" i="1"/>
  <c r="N154" i="1"/>
  <c r="N13" i="1"/>
  <c r="W154" i="1"/>
  <c r="W13" i="1"/>
  <c r="AF154" i="1"/>
  <c r="AF13" i="1"/>
  <c r="AN13" i="1"/>
  <c r="AN154" i="1"/>
  <c r="AV13" i="1"/>
  <c r="AV154" i="1"/>
  <c r="BD154" i="1"/>
  <c r="BD13" i="1"/>
  <c r="BL154" i="1"/>
  <c r="BL13" i="1"/>
  <c r="BY13" i="1"/>
  <c r="BY154" i="1"/>
  <c r="G154" i="1"/>
  <c r="G13" i="1"/>
  <c r="K154" i="1"/>
  <c r="K13" i="1"/>
  <c r="O13" i="1"/>
  <c r="O154" i="1"/>
  <c r="T13" i="1"/>
  <c r="T154" i="1"/>
  <c r="X13" i="1"/>
  <c r="X154" i="1"/>
  <c r="AB13" i="1"/>
  <c r="AB154" i="1"/>
  <c r="AG154" i="1"/>
  <c r="AG13" i="1"/>
  <c r="AK154" i="1"/>
  <c r="AK13" i="1"/>
  <c r="AO154" i="1"/>
  <c r="AO13" i="1"/>
  <c r="AS154" i="1"/>
  <c r="AS13" i="1"/>
  <c r="AW154" i="1"/>
  <c r="AW13" i="1"/>
  <c r="BA154" i="1"/>
  <c r="BA13" i="1"/>
  <c r="BE154" i="1"/>
  <c r="BE13" i="1"/>
  <c r="BI154" i="1"/>
  <c r="BI13" i="1"/>
  <c r="BM154" i="1"/>
  <c r="BM13" i="1"/>
  <c r="BR154" i="1"/>
  <c r="BR13" i="1"/>
  <c r="BV154" i="1"/>
  <c r="BV13" i="1"/>
  <c r="AY154" i="1"/>
  <c r="AY13" i="1"/>
  <c r="BC13" i="1"/>
  <c r="BC154" i="1"/>
  <c r="BG154" i="1"/>
  <c r="BG13" i="1"/>
  <c r="BK13" i="1"/>
  <c r="BK154" i="1"/>
  <c r="BT154" i="1"/>
  <c r="BT13" i="1"/>
  <c r="J13" i="1"/>
  <c r="J154" i="1"/>
  <c r="S154" i="1"/>
  <c r="S13" i="1"/>
  <c r="AA154" i="1"/>
  <c r="AA13" i="1"/>
  <c r="AJ13" i="1"/>
  <c r="AJ154" i="1"/>
  <c r="AR13" i="1"/>
  <c r="AR154" i="1"/>
  <c r="AZ13" i="1"/>
  <c r="AZ154" i="1"/>
  <c r="BH13" i="1"/>
  <c r="BH154" i="1"/>
  <c r="BQ13" i="1"/>
  <c r="BQ154" i="1"/>
  <c r="BU154" i="1"/>
  <c r="BU13" i="1"/>
  <c r="D13" i="1"/>
  <c r="D154" i="1"/>
  <c r="H13" i="1"/>
  <c r="H154" i="1"/>
  <c r="L13" i="1"/>
  <c r="L154" i="1"/>
  <c r="Q154" i="1"/>
  <c r="Q13" i="1"/>
  <c r="U154" i="1"/>
  <c r="U13" i="1"/>
  <c r="Y154" i="1"/>
  <c r="Y13" i="1"/>
  <c r="AD154" i="1"/>
  <c r="AD13" i="1"/>
  <c r="AH154" i="1"/>
  <c r="AH13" i="1"/>
  <c r="AL154" i="1"/>
  <c r="AL13" i="1"/>
  <c r="AP154" i="1"/>
  <c r="AP13" i="1"/>
  <c r="AT154" i="1"/>
  <c r="AT13" i="1"/>
  <c r="AX154" i="1"/>
  <c r="AX13" i="1"/>
  <c r="BB154" i="1"/>
  <c r="BB13" i="1"/>
  <c r="BF154" i="1"/>
  <c r="BF13" i="1"/>
  <c r="BJ154" i="1"/>
  <c r="BJ13" i="1"/>
  <c r="BO13" i="1"/>
  <c r="BO154" i="1"/>
  <c r="BS154" i="1"/>
  <c r="BS13" i="1"/>
  <c r="BW13" i="1"/>
  <c r="BW154" i="1"/>
  <c r="BZ156" i="1"/>
  <c r="BZ83" i="1"/>
  <c r="BZ13" i="1"/>
  <c r="CH13" i="1" l="1"/>
  <c r="CG13" i="1"/>
  <c r="BN13" i="1"/>
  <c r="AC85" i="1"/>
  <c r="AC86" i="1"/>
  <c r="AC87" i="1"/>
  <c r="AC88" i="1"/>
  <c r="AC89" i="1"/>
  <c r="AC90" i="1"/>
  <c r="AC92" i="1"/>
  <c r="AC96" i="1"/>
  <c r="AC97" i="1"/>
  <c r="AC91" i="1"/>
  <c r="AC109" i="1"/>
  <c r="AC110" i="1"/>
  <c r="AC111" i="1"/>
  <c r="AC112" i="1"/>
  <c r="AC99" i="1"/>
  <c r="AC101" i="1"/>
  <c r="AC100" i="1"/>
  <c r="AC102" i="1"/>
  <c r="P86" i="1"/>
  <c r="P87" i="1"/>
  <c r="P88" i="1"/>
  <c r="P89" i="1"/>
  <c r="P90" i="1"/>
  <c r="P92" i="1"/>
  <c r="P96" i="1"/>
  <c r="P97" i="1"/>
  <c r="P91" i="1"/>
  <c r="P109" i="1"/>
  <c r="P110" i="1"/>
  <c r="P111" i="1"/>
  <c r="P112" i="1"/>
  <c r="P99" i="1"/>
  <c r="P101" i="1"/>
  <c r="P100" i="1"/>
  <c r="P102" i="1"/>
  <c r="P85" i="1"/>
  <c r="AC33" i="1"/>
  <c r="AC31" i="1"/>
  <c r="AC32" i="1"/>
  <c r="AC30" i="1"/>
  <c r="AC43" i="1"/>
  <c r="AC42" i="1"/>
  <c r="AC41" i="1"/>
  <c r="AC40" i="1"/>
  <c r="AC22" i="1"/>
  <c r="AC28" i="1"/>
  <c r="AC21" i="1"/>
  <c r="AC20" i="1"/>
  <c r="AC19" i="1"/>
  <c r="AC18" i="1"/>
  <c r="AC17" i="1"/>
  <c r="AC16" i="1"/>
  <c r="P17" i="1"/>
  <c r="P18" i="1"/>
  <c r="P19" i="1"/>
  <c r="P20" i="1"/>
  <c r="P21" i="1"/>
  <c r="P27" i="1"/>
  <c r="P28" i="1"/>
  <c r="P22" i="1"/>
  <c r="P40" i="1"/>
  <c r="P41" i="1"/>
  <c r="P42" i="1"/>
  <c r="P43" i="1"/>
  <c r="P30" i="1"/>
  <c r="P32" i="1"/>
  <c r="P31" i="1"/>
  <c r="P33" i="1"/>
  <c r="P16" i="1"/>
  <c r="AC15" i="1" l="1"/>
  <c r="AC84" i="1"/>
  <c r="AC83" i="1" s="1"/>
  <c r="P84" i="1"/>
  <c r="P83" i="1" s="1"/>
  <c r="P15" i="1"/>
  <c r="AC154" i="1" l="1"/>
  <c r="AC13" i="1"/>
  <c r="P154" i="1"/>
  <c r="P13" i="1"/>
  <c r="CJ203" i="1" l="1"/>
  <c r="CJ202" i="1"/>
  <c r="CJ200" i="1"/>
  <c r="CJ198" i="1"/>
  <c r="CJ194" i="1"/>
  <c r="CJ193" i="1"/>
  <c r="CJ192" i="1"/>
  <c r="CJ191" i="1"/>
  <c r="CJ190" i="1"/>
  <c r="CJ189" i="1"/>
  <c r="CJ188" i="1"/>
  <c r="CJ187" i="1"/>
  <c r="CJ185" i="1"/>
  <c r="CJ184" i="1"/>
  <c r="CJ183" i="1"/>
  <c r="CJ182" i="1"/>
  <c r="CJ180" i="1"/>
  <c r="CJ179" i="1"/>
  <c r="CJ178" i="1"/>
  <c r="CJ177" i="1"/>
  <c r="CJ162" i="1" l="1"/>
  <c r="CJ166" i="1"/>
  <c r="CJ171" i="1"/>
  <c r="CJ164" i="1"/>
  <c r="CJ170" i="1"/>
  <c r="CJ172" i="1"/>
  <c r="CJ85" i="1" l="1"/>
  <c r="CJ86" i="1"/>
  <c r="CJ87" i="1"/>
  <c r="CJ88" i="1"/>
  <c r="CJ89" i="1"/>
  <c r="CJ97" i="1"/>
  <c r="CJ102" i="1"/>
  <c r="CJ103" i="1"/>
  <c r="CJ109" i="1"/>
  <c r="CJ117" i="1"/>
  <c r="CJ118" i="1"/>
  <c r="CJ119" i="1"/>
  <c r="CJ123" i="1"/>
  <c r="CJ130" i="1"/>
  <c r="CJ52" i="1"/>
  <c r="CJ51" i="1"/>
  <c r="CJ50" i="1"/>
  <c r="CJ49" i="1"/>
  <c r="CJ84" i="1" l="1"/>
  <c r="CJ48" i="1"/>
  <c r="CJ116" i="1"/>
  <c r="CJ62" i="1"/>
  <c r="CJ15" i="1"/>
  <c r="CJ33" i="1"/>
  <c r="CJ19" i="1"/>
  <c r="CJ17" i="1"/>
  <c r="CJ40" i="1"/>
  <c r="CJ34" i="1"/>
  <c r="CJ28" i="1"/>
  <c r="CJ20" i="1"/>
  <c r="CJ18" i="1"/>
  <c r="CJ16" i="1"/>
</calcChain>
</file>

<file path=xl/comments1.xml><?xml version="1.0" encoding="utf-8"?>
<comments xmlns="http://schemas.openxmlformats.org/spreadsheetml/2006/main">
  <authors>
    <author>Llanos Marcos</author>
  </authors>
  <commentList>
    <comment ref="BE15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5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5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5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5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5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17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17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<sst xmlns="http://schemas.openxmlformats.org/spreadsheetml/2006/main" count="637" uniqueCount="195">
  <si>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</si>
  <si>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</si>
  <si>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</si>
  <si>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</si>
  <si>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</si>
  <si>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</si>
  <si>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</si>
  <si>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</si>
  <si>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</si>
  <si>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</si>
  <si>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</si>
  <si>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</si>
  <si>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</si>
  <si>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</si>
  <si>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</si>
  <si>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</si>
  <si>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</si>
  <si>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</si>
  <si>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</si>
  <si>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</si>
  <si>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</si>
  <si>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</si>
  <si>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</si>
  <si>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</si>
  <si>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</si>
  <si>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</si>
  <si>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</si>
  <si>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</si>
  <si>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</si>
  <si>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</si>
  <si>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</si>
  <si>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</si>
  <si>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</si>
  <si>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</si>
  <si>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</si>
  <si>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</si>
  <si>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</si>
  <si>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</si>
  <si>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</si>
  <si>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</si>
  <si>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</si>
  <si>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</si>
  <si>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</si>
  <si>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</si>
  <si>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</si>
  <si>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</si>
  <si>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</si>
  <si>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</si>
  <si>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</si>
  <si>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</si>
  <si>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</si>
  <si>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</si>
  <si>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</si>
  <si>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</si>
  <si>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</si>
  <si>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</si>
  <si>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</si>
  <si>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</si>
  <si>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</si>
  <si>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</si>
  <si>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</si>
  <si>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</si>
  <si>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</si>
  <si>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</si>
  <si>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</si>
  <si>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</si>
  <si>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</si>
  <si>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</si>
  <si>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</si>
  <si>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</si>
  <si>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</si>
  <si>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</si>
  <si>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</si>
  <si>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</si>
  <si>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</si>
  <si>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</si>
  <si>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</si>
  <si>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</si>
  <si>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</si>
  <si>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</si>
  <si>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</si>
  <si>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</si>
  <si>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</si>
  <si>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</si>
  <si>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</si>
  <si>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</si>
  <si>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</si>
  <si>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</si>
  <si>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</si>
  <si>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</si>
  <si>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</si>
  <si>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</si>
  <si>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</si>
  <si>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</si>
  <si>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</si>
  <si>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</si>
  <si>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</si>
  <si>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</si>
  <si>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</si>
  <si>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</si>
  <si>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</si>
  <si>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</si>
  <si>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</si>
  <si>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</si>
  <si>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</si>
  <si>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</si>
  <si>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</si>
  <si>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</si>
  <si>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</si>
  <si>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</si>
  <si>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</si>
  <si>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</si>
  <si>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</si>
  <si>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</si>
  <si>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</si>
  <si>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</si>
  <si>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</si>
  <si>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</si>
  <si>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</si>
  <si>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</si>
  <si>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</si>
  <si>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</si>
  <si>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</si>
  <si>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</si>
  <si>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</si>
  <si>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</si>
  <si>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</si>
  <si>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</si>
  <si>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</si>
  <si>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</si>
  <si>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</si>
  <si>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</si>
  <si>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</si>
  <si>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1. Sistema de Pagos de Alto Valor (SIPAV-LIP)*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</si>
  <si>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</si>
  <si>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</si>
  <si>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</si>
  <si>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</si>
  <si>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</si>
  <si>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</si>
  <si>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</si>
  <si>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</si>
  <si>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</si>
  <si>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</si>
  <si>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</si>
  <si>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</si>
  <si>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</si>
  <si>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</si>
  <si>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</si>
  <si>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</si>
  <si>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</si>
  <si>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</si>
  <si>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</si>
  <si>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</si>
  <si>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</si>
  <si>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</si>
  <si>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</si>
  <si>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</si>
  <si>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</si>
  <si>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6. Billetera Movil</t>
  </si>
  <si>
    <t>5. Tarjetas</t>
  </si>
  <si>
    <t xml:space="preserve">Valor Promedio de Transacciones Bajo Valor (CCC + ACH + Tarjetas + Billetera Móvil) 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</si>
  <si>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</si>
  <si>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</si>
  <si>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</si>
  <si>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</si>
  <si>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</si>
  <si>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</si>
  <si>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15/14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</si>
  <si>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</si>
  <si>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</si>
  <si>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</si>
  <si>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</si>
  <si>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</si>
  <si>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</si>
  <si>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</si>
  <si>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</si>
  <si>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</si>
  <si>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</si>
  <si>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</si>
  <si>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</si>
  <si>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</si>
  <si>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</si>
  <si>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</si>
  <si>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</si>
  <si>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Recuperqación activos recibidos bancos en liquidqación</t>
  </si>
  <si>
    <t>Ene-Jun</t>
  </si>
  <si>
    <t>* A partir de 08.09.14, con la implementación del LIP se cambia la clasificación de las operaciones: diferente denominación para E01 y E30 y se incorporan nuevas operaciones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</si>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</sst>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599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2" borderId="13" xfId="0" applyNumberFormat="1" applyFont="1" applyFill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2" borderId="8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9" fillId="2" borderId="0" xfId="0" applyNumberFormat="1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9" fillId="2" borderId="0" xfId="41" applyNumberFormat="1" applyFont="1" applyFill="1" applyBorder="1"/>
    <xf numFmtId="3" fontId="25" fillId="2" borderId="8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/>
    <xf numFmtId="3" fontId="29" fillId="2" borderId="2" xfId="0" applyNumberFormat="1" applyFont="1" applyFill="1" applyBorder="1" applyAlignment="1"/>
    <xf numFmtId="3" fontId="29" fillId="2" borderId="0" xfId="42" applyNumberFormat="1" applyFont="1" applyFill="1" applyBorder="1"/>
    <xf numFmtId="0" fontId="37" fillId="2" borderId="8" xfId="478" applyFont="1" applyFill="1" applyBorder="1" applyAlignment="1">
      <alignment horizontal="left"/>
    </xf>
    <xf numFmtId="3" fontId="29" fillId="2" borderId="8" xfId="0" applyNumberFormat="1" applyFont="1" applyFill="1" applyBorder="1" applyAlignment="1">
      <alignment horizontal="right"/>
    </xf>
    <xf numFmtId="164" fontId="25" fillId="2" borderId="14" xfId="0" applyNumberFormat="1" applyFont="1" applyFill="1" applyBorder="1" applyAlignment="1">
      <alignment horizontal="right"/>
    </xf>
    <xf numFmtId="0" fontId="24" fillId="2" borderId="4" xfId="478" applyFont="1" applyFill="1" applyBorder="1" applyAlignment="1">
      <alignment horizontal="left"/>
    </xf>
    <xf numFmtId="0" fontId="35" fillId="2" borderId="12" xfId="478" applyFont="1" applyFill="1" applyBorder="1" applyAlignment="1"/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36" fillId="2" borderId="11" xfId="0" applyFont="1" applyFill="1" applyBorder="1" applyAlignment="1"/>
    <xf numFmtId="0" fontId="35" fillId="2" borderId="11" xfId="0" applyFont="1" applyFill="1" applyBorder="1" applyAlignment="1">
      <alignment wrapText="1"/>
    </xf>
    <xf numFmtId="0" fontId="29" fillId="2" borderId="0" xfId="0" applyFont="1" applyFill="1" applyBorder="1" applyAlignment="1">
      <alignment horizontal="right"/>
    </xf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4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right" vertical="top"/>
    </xf>
    <xf numFmtId="0" fontId="54" fillId="35" borderId="0" xfId="0" applyFont="1" applyFill="1" applyBorder="1" applyAlignment="1">
      <alignment horizontal="center"/>
    </xf>
    <xf numFmtId="0" fontId="56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7" fillId="35" borderId="0" xfId="0" applyFont="1" applyFill="1" applyBorder="1" applyAlignment="1"/>
    <xf numFmtId="0" fontId="57" fillId="35" borderId="0" xfId="0" applyFont="1" applyFill="1" applyBorder="1" applyAlignment="1">
      <alignment horizontal="right"/>
    </xf>
    <xf numFmtId="0" fontId="58" fillId="35" borderId="0" xfId="0" applyFont="1" applyFill="1" applyBorder="1" applyAlignment="1"/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60" fillId="35" borderId="0" xfId="0" applyFont="1" applyFill="1" applyBorder="1" applyAlignment="1">
      <alignment horizontal="right" vertical="top"/>
    </xf>
    <xf numFmtId="0" fontId="59" fillId="35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 horizontal="right"/>
    </xf>
    <xf numFmtId="0" fontId="60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1" fillId="35" borderId="0" xfId="0" applyFont="1" applyFill="1" applyBorder="1" applyAlignment="1"/>
    <xf numFmtId="0" fontId="44" fillId="35" borderId="0" xfId="0" applyFont="1" applyFill="1" applyBorder="1" applyAlignment="1"/>
    <xf numFmtId="0" fontId="44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right" vertical="top"/>
    </xf>
    <xf numFmtId="0" fontId="44" fillId="35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>
      <alignment horizontal="right"/>
    </xf>
    <xf numFmtId="3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>
      <alignment horizontal="right"/>
    </xf>
    <xf numFmtId="2" fontId="44" fillId="35" borderId="0" xfId="0" applyNumberFormat="1" applyFont="1" applyFill="1" applyBorder="1" applyAlignment="1">
      <alignment horizontal="center"/>
    </xf>
    <xf numFmtId="1" fontId="41" fillId="35" borderId="0" xfId="0" applyNumberFormat="1" applyFont="1" applyFill="1" applyBorder="1" applyAlignment="1"/>
    <xf numFmtId="1" fontId="44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0" fontId="62" fillId="35" borderId="0" xfId="0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0" fontId="35" fillId="2" borderId="6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2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5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8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8" fillId="0" borderId="0" xfId="0" applyFont="1" applyFill="1" applyAlignment="1"/>
    <xf numFmtId="0" fontId="46" fillId="0" borderId="0" xfId="0" applyFont="1" applyFill="1" applyBorder="1" applyAlignment="1"/>
    <xf numFmtId="0" fontId="65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5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8" fillId="2" borderId="10" xfId="0" applyFont="1" applyFill="1" applyBorder="1" applyAlignment="1">
      <alignment horizontal="right"/>
    </xf>
    <xf numFmtId="0" fontId="26" fillId="0" borderId="10" xfId="0" applyFont="1" applyBorder="1" applyAlignment="1"/>
    <xf numFmtId="9" fontId="62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4" fillId="2" borderId="0" xfId="0" applyNumberFormat="1" applyFont="1" applyFill="1" applyBorder="1" applyAlignment="1">
      <alignment horizontal="right"/>
    </xf>
    <xf numFmtId="14" fontId="64" fillId="0" borderId="0" xfId="0" applyNumberFormat="1" applyFont="1" applyFill="1" applyBorder="1" applyAlignment="1">
      <alignment horizontal="right"/>
    </xf>
    <xf numFmtId="14" fontId="64" fillId="0" borderId="10" xfId="0" applyNumberFormat="1" applyFont="1" applyFill="1" applyBorder="1" applyAlignment="1">
      <alignment horizontal="right"/>
    </xf>
    <xf numFmtId="3" fontId="63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9" fillId="36" borderId="3" xfId="0" applyFont="1" applyFill="1" applyBorder="1" applyAlignment="1"/>
    <xf numFmtId="3" fontId="69" fillId="36" borderId="1" xfId="0" applyNumberFormat="1" applyFont="1" applyFill="1" applyBorder="1" applyAlignment="1">
      <alignment horizontal="right"/>
    </xf>
    <xf numFmtId="3" fontId="69" fillId="36" borderId="3" xfId="0" applyNumberFormat="1" applyFont="1" applyFill="1" applyBorder="1" applyAlignment="1">
      <alignment horizontal="right"/>
    </xf>
    <xf numFmtId="3" fontId="69" fillId="36" borderId="6" xfId="0" applyNumberFormat="1" applyFont="1" applyFill="1" applyBorder="1" applyAlignment="1">
      <alignment horizontal="right"/>
    </xf>
    <xf numFmtId="0" fontId="69" fillId="36" borderId="6" xfId="0" applyFont="1" applyFill="1" applyBorder="1" applyAlignment="1"/>
    <xf numFmtId="0" fontId="65" fillId="2" borderId="0" xfId="0" applyFont="1" applyFill="1" applyBorder="1" applyAlignment="1">
      <alignment horizontal="center" vertical="center"/>
    </xf>
    <xf numFmtId="0" fontId="70" fillId="36" borderId="1" xfId="0" applyFont="1" applyFill="1" applyBorder="1" applyAlignment="1"/>
    <xf numFmtId="0" fontId="69" fillId="36" borderId="1" xfId="0" applyFont="1" applyFill="1" applyBorder="1" applyAlignment="1">
      <alignment horizontal="left"/>
    </xf>
    <xf numFmtId="0" fontId="69" fillId="36" borderId="1" xfId="0" applyFont="1" applyFill="1" applyBorder="1" applyAlignment="1"/>
    <xf numFmtId="3" fontId="71" fillId="36" borderId="3" xfId="0" applyNumberFormat="1" applyFont="1" applyFill="1" applyBorder="1" applyAlignment="1">
      <alignment horizontal="right"/>
    </xf>
    <xf numFmtId="3" fontId="71" fillId="36" borderId="1" xfId="0" applyNumberFormat="1" applyFont="1" applyFill="1" applyBorder="1" applyAlignment="1">
      <alignment horizontal="right"/>
    </xf>
    <xf numFmtId="3" fontId="71" fillId="36" borderId="6" xfId="0" applyNumberFormat="1" applyFont="1" applyFill="1" applyBorder="1" applyAlignment="1">
      <alignment horizontal="right"/>
    </xf>
    <xf numFmtId="3" fontId="71" fillId="36" borderId="1" xfId="11050" applyNumberFormat="1" applyFont="1" applyFill="1" applyBorder="1" applyAlignment="1">
      <alignment horizontal="right"/>
    </xf>
    <xf numFmtId="3" fontId="71" fillId="36" borderId="3" xfId="11050" applyNumberFormat="1" applyFont="1" applyFill="1" applyBorder="1" applyAlignment="1">
      <alignment horizontal="right"/>
    </xf>
    <xf numFmtId="3" fontId="71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3" fillId="2" borderId="7" xfId="0" applyFont="1" applyFill="1" applyBorder="1" applyAlignment="1"/>
    <xf numFmtId="0" fontId="37" fillId="2" borderId="13" xfId="478" applyFont="1" applyFill="1" applyBorder="1" applyAlignment="1"/>
    <xf numFmtId="0" fontId="37" fillId="2" borderId="13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2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13" xfId="0" applyNumberFormat="1" applyFont="1" applyFill="1" applyBorder="1" applyAlignment="1">
      <alignment horizontal="right"/>
    </xf>
    <xf numFmtId="3" fontId="29" fillId="2" borderId="7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/>
    <xf numFmtId="3" fontId="48" fillId="2" borderId="13" xfId="0" applyNumberFormat="1" applyFont="1" applyFill="1" applyBorder="1" applyAlignment="1"/>
    <xf numFmtId="3" fontId="48" fillId="2" borderId="0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5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5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3" fontId="25" fillId="2" borderId="8" xfId="0" applyNumberFormat="1" applyFont="1" applyFill="1" applyBorder="1" applyAlignment="1"/>
    <xf numFmtId="3" fontId="25" fillId="2" borderId="2" xfId="0" applyNumberFormat="1" applyFont="1" applyFill="1" applyBorder="1" applyAlignment="1"/>
    <xf numFmtId="3" fontId="45" fillId="0" borderId="10" xfId="0" applyNumberFormat="1" applyFont="1" applyBorder="1"/>
    <xf numFmtId="164" fontId="25" fillId="2" borderId="5" xfId="0" applyNumberFormat="1" applyFont="1" applyFill="1" applyBorder="1" applyAlignment="1">
      <alignment horizontal="right"/>
    </xf>
    <xf numFmtId="164" fontId="29" fillId="2" borderId="3" xfId="0" applyNumberFormat="1" applyFont="1" applyFill="1" applyBorder="1" applyAlignment="1">
      <alignment horizontal="right"/>
    </xf>
    <xf numFmtId="164" fontId="25" fillId="2" borderId="7" xfId="0" applyNumberFormat="1" applyFont="1" applyFill="1" applyBorder="1" applyAlignment="1">
      <alignment horizontal="right"/>
    </xf>
    <xf numFmtId="0" fontId="1" fillId="2" borderId="2" xfId="186" applyFont="1" applyFill="1" applyBorder="1"/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1" fontId="48" fillId="2" borderId="4" xfId="44" applyNumberFormat="1" applyFont="1" applyFill="1" applyBorder="1"/>
    <xf numFmtId="3" fontId="28" fillId="2" borderId="4" xfId="0" applyNumberFormat="1" applyFont="1" applyFill="1" applyBorder="1" applyAlignment="1">
      <alignment horizontal="right"/>
    </xf>
    <xf numFmtId="3" fontId="69" fillId="2" borderId="1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0" fontId="1" fillId="2" borderId="9" xfId="186" applyFont="1" applyFill="1" applyBorder="1"/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3" fillId="2" borderId="2" xfId="0" applyNumberFormat="1" applyFont="1" applyFill="1" applyBorder="1" applyAlignment="1">
      <alignment horizontal="right"/>
    </xf>
    <xf numFmtId="3" fontId="63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4" fillId="0" borderId="11" xfId="0" applyNumberFormat="1" applyFont="1" applyFill="1" applyBorder="1" applyAlignment="1">
      <alignment horizontal="right"/>
    </xf>
    <xf numFmtId="164" fontId="29" fillId="2" borderId="10" xfId="0" applyNumberFormat="1" applyFont="1" applyFill="1" applyBorder="1" applyAlignment="1">
      <alignment horizontal="right"/>
    </xf>
    <xf numFmtId="14" fontId="64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164" fontId="29" fillId="2" borderId="11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4" fillId="2" borderId="11" xfId="0" applyNumberFormat="1" applyFont="1" applyFill="1" applyBorder="1" applyAlignment="1">
      <alignment horizontal="right"/>
    </xf>
    <xf numFmtId="3" fontId="48" fillId="2" borderId="3" xfId="0" applyNumberFormat="1" applyFont="1" applyFill="1" applyBorder="1" applyAlignment="1"/>
    <xf numFmtId="3" fontId="69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5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1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1" fillId="36" borderId="7" xfId="11050" applyNumberFormat="1" applyFont="1" applyFill="1" applyBorder="1" applyAlignment="1">
      <alignment horizontal="right"/>
    </xf>
    <xf numFmtId="14" fontId="64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0" fontId="72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3" fontId="48" fillId="2" borderId="5" xfId="0" applyNumberFormat="1" applyFont="1" applyFill="1" applyBorder="1" applyAlignment="1"/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2" borderId="4" xfId="478" applyFont="1" applyFill="1" applyBorder="1" applyAlignment="1">
      <alignment horizontal="left" vertical="center" wrapText="1"/>
    </xf>
    <xf numFmtId="0" fontId="37" fillId="2" borderId="12" xfId="478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left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2" borderId="4" xfId="0" applyFont="1" applyFill="1" applyBorder="1" applyAlignment="1">
      <alignment horizontal="left" wrapText="1"/>
    </xf>
    <xf numFmtId="0" fontId="37" fillId="2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47625</xdr:rowOff>
        </xdr:from>
        <xdr:to>
          <xdr:col>2</xdr:col>
          <xdr:colOff>571500</xdr:colOff>
          <xdr:row>6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G387"/>
  <sheetViews>
    <sheetView showGridLines="0" tabSelected="1" topLeftCell="BN1" zoomScale="80" zoomScaleNormal="80" zoomScaleSheetLayoutView="80" zoomScalePageLayoutView="50" workbookViewId="0">
      <selection activeCell="BV8" sqref="BV8"/>
    </sheetView>
  </sheetViews>
  <sheetFormatPr baseColWidth="10" defaultRowHeight="20.100000000000001" customHeight="1" x14ac:dyDescent="0.25"/>
  <cols>
    <col min="1" max="1" width="11.42578125" style="10"/>
    <col min="2" max="2" width="6.140625" style="80" customWidth="1"/>
    <col min="3" max="3" width="52.5703125" style="81" customWidth="1"/>
    <col min="4" max="15" width="8.42578125" style="10" hidden="1" customWidth="1"/>
    <col min="16" max="16" width="8.42578125" style="45" hidden="1" customWidth="1"/>
    <col min="17" max="28" width="8.42578125" style="17" hidden="1" customWidth="1"/>
    <col min="29" max="30" width="8.42578125" style="37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81" width="10.5703125" style="10" customWidth="1"/>
    <col min="82" max="82" width="11.7109375" style="10" bestFit="1" customWidth="1"/>
    <col min="83" max="85" width="11.7109375" style="10" customWidth="1"/>
    <col min="86" max="86" width="13.28515625" style="10" customWidth="1"/>
    <col min="87" max="87" width="12.7109375" style="10" bestFit="1" customWidth="1"/>
    <col min="88" max="88" width="9.42578125" style="10" customWidth="1"/>
    <col min="89" max="89" width="11.42578125" style="257"/>
    <col min="90" max="91" width="11.5703125" style="257" bestFit="1" customWidth="1"/>
    <col min="92" max="92" width="12.5703125" style="257" bestFit="1" customWidth="1"/>
    <col min="93" max="93" width="11.42578125" style="257"/>
    <col min="94" max="94" width="11.42578125" style="225"/>
    <col min="95" max="96" width="11.42578125" style="239"/>
    <col min="97" max="111" width="11.42578125" style="225"/>
    <col min="112" max="16384" width="11.42578125" style="10"/>
  </cols>
  <sheetData>
    <row r="2" spans="1:111" ht="20.100000000000001" customHeight="1" x14ac:dyDescent="0.25">
      <c r="AP2" s="10">
        <v>23</v>
      </c>
      <c r="AQ2" s="10">
        <v>24</v>
      </c>
      <c r="AR2" s="10">
        <v>25</v>
      </c>
      <c r="AS2" s="10">
        <v>26</v>
      </c>
      <c r="AT2" s="10">
        <v>27</v>
      </c>
      <c r="AU2" s="10">
        <v>28</v>
      </c>
      <c r="AV2" s="10">
        <v>29</v>
      </c>
      <c r="AW2" s="10">
        <v>30</v>
      </c>
      <c r="AX2" s="10">
        <v>31</v>
      </c>
      <c r="AY2" s="10">
        <v>32</v>
      </c>
      <c r="AZ2" s="10">
        <v>33</v>
      </c>
      <c r="BA2" s="10">
        <v>34</v>
      </c>
      <c r="BB2" s="10">
        <v>36</v>
      </c>
      <c r="BC2" s="10">
        <v>37</v>
      </c>
      <c r="BD2" s="10">
        <v>38</v>
      </c>
      <c r="BE2" s="10">
        <v>39</v>
      </c>
      <c r="BF2" s="10">
        <v>40</v>
      </c>
      <c r="BG2" s="10">
        <v>41</v>
      </c>
      <c r="BH2" s="10">
        <v>42</v>
      </c>
      <c r="BI2" s="10">
        <v>43</v>
      </c>
      <c r="BJ2" s="10">
        <v>44</v>
      </c>
      <c r="BK2" s="10">
        <v>45</v>
      </c>
      <c r="BL2" s="10">
        <v>46</v>
      </c>
      <c r="BM2" s="10">
        <v>47</v>
      </c>
      <c r="BO2" s="10">
        <v>49</v>
      </c>
      <c r="BP2" s="10">
        <v>50</v>
      </c>
      <c r="BQ2" s="10">
        <v>51</v>
      </c>
      <c r="BR2" s="10">
        <v>52</v>
      </c>
      <c r="BS2" s="10">
        <v>53</v>
      </c>
      <c r="BT2" s="10">
        <v>54</v>
      </c>
      <c r="BU2" s="10">
        <v>55</v>
      </c>
      <c r="BV2" s="10">
        <v>56</v>
      </c>
    </row>
    <row r="3" spans="1:111" ht="15.75" customHeight="1" x14ac:dyDescent="0.25"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</row>
    <row r="4" spans="1:111" ht="18.75" x14ac:dyDescent="0.3"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4"/>
      <c r="AF4" s="327"/>
      <c r="AG4" s="328"/>
      <c r="AH4" s="329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84"/>
    </row>
    <row r="5" spans="1:111" ht="18.75" x14ac:dyDescent="0.3"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4"/>
      <c r="AF5" s="327"/>
      <c r="AG5" s="328"/>
      <c r="AH5" s="329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84"/>
    </row>
    <row r="6" spans="1:111" ht="18.75" x14ac:dyDescent="0.3"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4"/>
      <c r="AF6" s="327"/>
      <c r="AG6" s="328"/>
      <c r="AH6" s="329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84"/>
    </row>
    <row r="7" spans="1:111" ht="20.100000000000001" customHeight="1" x14ac:dyDescent="0.25"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4"/>
      <c r="AF7" s="327"/>
      <c r="AG7" s="330"/>
      <c r="AH7" s="330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84"/>
    </row>
    <row r="8" spans="1:111" ht="30.75" customHeight="1" thickBot="1" x14ac:dyDescent="0.4">
      <c r="B8" s="289" t="s">
        <v>0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89"/>
      <c r="AD8" s="289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</row>
    <row r="9" spans="1:111" ht="29.25" customHeight="1" x14ac:dyDescent="0.2">
      <c r="B9" s="548" t="s">
        <v>1</v>
      </c>
      <c r="C9" s="549"/>
      <c r="D9" s="548">
        <v>2009</v>
      </c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49"/>
      <c r="P9" s="558" t="s">
        <v>69</v>
      </c>
      <c r="Q9" s="528">
        <v>2010</v>
      </c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30"/>
      <c r="AC9" s="568" t="s">
        <v>70</v>
      </c>
      <c r="AD9" s="528">
        <v>2011</v>
      </c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530"/>
      <c r="AP9" s="528">
        <v>2012</v>
      </c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30"/>
      <c r="BB9" s="528">
        <v>2013</v>
      </c>
      <c r="BC9" s="529"/>
      <c r="BD9" s="529"/>
      <c r="BE9" s="529"/>
      <c r="BF9" s="529"/>
      <c r="BG9" s="529"/>
      <c r="BH9" s="529"/>
      <c r="BI9" s="529"/>
      <c r="BJ9" s="529"/>
      <c r="BK9" s="529"/>
      <c r="BL9" s="529"/>
      <c r="BM9" s="529"/>
      <c r="BN9" s="537" t="s">
        <v>173</v>
      </c>
      <c r="BO9" s="528">
        <v>2014</v>
      </c>
      <c r="BP9" s="529"/>
      <c r="BQ9" s="529"/>
      <c r="BR9" s="529"/>
      <c r="BS9" s="529"/>
      <c r="BT9" s="529"/>
      <c r="BU9" s="529"/>
      <c r="BV9" s="529"/>
      <c r="BW9" s="529"/>
      <c r="BX9" s="529"/>
      <c r="BY9" s="529"/>
      <c r="BZ9" s="530"/>
      <c r="CA9" s="528">
        <v>2015</v>
      </c>
      <c r="CB9" s="529"/>
      <c r="CC9" s="529"/>
      <c r="CD9" s="529"/>
      <c r="CE9" s="529"/>
      <c r="CF9" s="529"/>
      <c r="CG9" s="525" t="s">
        <v>80</v>
      </c>
      <c r="CH9" s="526"/>
      <c r="CI9" s="527"/>
      <c r="CJ9" s="175" t="s">
        <v>81</v>
      </c>
    </row>
    <row r="10" spans="1:111" ht="18.75" customHeight="1" thickBot="1" x14ac:dyDescent="0.25">
      <c r="B10" s="550"/>
      <c r="C10" s="551"/>
      <c r="D10" s="550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51"/>
      <c r="P10" s="559"/>
      <c r="Q10" s="531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3"/>
      <c r="AC10" s="569"/>
      <c r="AD10" s="531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3"/>
      <c r="AP10" s="531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3"/>
      <c r="BB10" s="531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8"/>
      <c r="BO10" s="531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3"/>
      <c r="CA10" s="531"/>
      <c r="CB10" s="532"/>
      <c r="CC10" s="532"/>
      <c r="CD10" s="532"/>
      <c r="CE10" s="532"/>
      <c r="CF10" s="532"/>
      <c r="CG10" s="534" t="s">
        <v>186</v>
      </c>
      <c r="CH10" s="535"/>
      <c r="CI10" s="536"/>
      <c r="CJ10" s="540" t="s">
        <v>168</v>
      </c>
    </row>
    <row r="11" spans="1:111" s="17" customFormat="1" ht="21" customHeight="1" thickBot="1" x14ac:dyDescent="0.3">
      <c r="B11" s="552"/>
      <c r="C11" s="553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560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570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539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</v>
      </c>
      <c r="CB11" s="15" t="s">
        <v>3</v>
      </c>
      <c r="CC11" s="15" t="s">
        <v>4</v>
      </c>
      <c r="CD11" s="15" t="s">
        <v>5</v>
      </c>
      <c r="CE11" s="15" t="s">
        <v>6</v>
      </c>
      <c r="CF11" s="16" t="s">
        <v>7</v>
      </c>
      <c r="CG11" s="524">
        <v>2013</v>
      </c>
      <c r="CH11" s="387">
        <v>2014</v>
      </c>
      <c r="CI11" s="387">
        <v>2015</v>
      </c>
      <c r="CJ11" s="541"/>
      <c r="CK11" s="258"/>
      <c r="CL11" s="258"/>
      <c r="CM11" s="258"/>
      <c r="CN11" s="258"/>
      <c r="CO11" s="258"/>
      <c r="CP11" s="226"/>
      <c r="CQ11" s="240"/>
      <c r="CR11" s="240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</row>
    <row r="12" spans="1:111" s="18" customFormat="1" ht="20.100000000000001" customHeight="1" thickBot="1" x14ac:dyDescent="0.3">
      <c r="B12" s="370" t="s">
        <v>133</v>
      </c>
      <c r="C12" s="370"/>
      <c r="D12" s="370"/>
      <c r="E12" s="370"/>
      <c r="F12" s="370"/>
      <c r="G12" s="371"/>
      <c r="H12" s="371"/>
      <c r="I12" s="371"/>
      <c r="J12" s="371"/>
      <c r="K12" s="371"/>
      <c r="L12" s="371"/>
      <c r="M12" s="371"/>
      <c r="N12" s="371"/>
      <c r="O12" s="371"/>
      <c r="P12" s="372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428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60"/>
      <c r="CK12" s="259"/>
      <c r="CL12" s="259"/>
      <c r="CM12" s="259"/>
      <c r="CN12" s="259"/>
      <c r="CO12" s="259"/>
      <c r="CP12" s="227"/>
      <c r="CQ12" s="241"/>
      <c r="CR12" s="241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</row>
    <row r="13" spans="1:111" s="18" customFormat="1" ht="20.100000000000001" customHeight="1" thickBot="1" x14ac:dyDescent="0.3">
      <c r="B13" s="354"/>
      <c r="C13" s="355" t="s">
        <v>111</v>
      </c>
      <c r="D13" s="356">
        <f t="shared" ref="D13:AI13" si="0">+D15+D48+D78+D81</f>
        <v>15864.74581247875</v>
      </c>
      <c r="E13" s="357">
        <f t="shared" si="0"/>
        <v>14740.9462237226</v>
      </c>
      <c r="F13" s="357">
        <f t="shared" si="0"/>
        <v>14671.853613287392</v>
      </c>
      <c r="G13" s="357">
        <f t="shared" si="0"/>
        <v>15163.046998066322</v>
      </c>
      <c r="H13" s="357">
        <f t="shared" si="0"/>
        <v>16005.245932739139</v>
      </c>
      <c r="I13" s="357">
        <f t="shared" si="0"/>
        <v>14368.646591289304</v>
      </c>
      <c r="J13" s="357">
        <f t="shared" si="0"/>
        <v>14840.306017214401</v>
      </c>
      <c r="K13" s="357">
        <f t="shared" si="0"/>
        <v>13295.259415153674</v>
      </c>
      <c r="L13" s="357">
        <f t="shared" si="0"/>
        <v>15220.509494555294</v>
      </c>
      <c r="M13" s="357">
        <f t="shared" si="0"/>
        <v>17083.344943305699</v>
      </c>
      <c r="N13" s="357">
        <f t="shared" si="0"/>
        <v>17023.068159368395</v>
      </c>
      <c r="O13" s="358">
        <f t="shared" si="0"/>
        <v>19079.835996027501</v>
      </c>
      <c r="P13" s="357">
        <f t="shared" si="0"/>
        <v>187356.80918720842</v>
      </c>
      <c r="Q13" s="356">
        <f t="shared" si="0"/>
        <v>14707.962302311997</v>
      </c>
      <c r="R13" s="357">
        <f t="shared" si="0"/>
        <v>14142.311570270427</v>
      </c>
      <c r="S13" s="357">
        <f t="shared" si="0"/>
        <v>16193.460904172993</v>
      </c>
      <c r="T13" s="357">
        <f t="shared" si="0"/>
        <v>20088.618442206316</v>
      </c>
      <c r="U13" s="357">
        <f t="shared" si="0"/>
        <v>17138.278299739384</v>
      </c>
      <c r="V13" s="357">
        <f t="shared" si="0"/>
        <v>17906.742261258332</v>
      </c>
      <c r="W13" s="357">
        <f t="shared" si="0"/>
        <v>17816.578630998629</v>
      </c>
      <c r="X13" s="357">
        <f t="shared" si="0"/>
        <v>17424.151441783702</v>
      </c>
      <c r="Y13" s="357">
        <f t="shared" si="0"/>
        <v>16881.937903184698</v>
      </c>
      <c r="Z13" s="357">
        <f t="shared" si="0"/>
        <v>18263.103666037299</v>
      </c>
      <c r="AA13" s="357">
        <f t="shared" si="0"/>
        <v>17016.311198288826</v>
      </c>
      <c r="AB13" s="358">
        <f t="shared" si="0"/>
        <v>23096.912846880234</v>
      </c>
      <c r="AC13" s="357">
        <f t="shared" si="0"/>
        <v>210676.36945713282</v>
      </c>
      <c r="AD13" s="356">
        <f t="shared" si="0"/>
        <v>16481.669306069482</v>
      </c>
      <c r="AE13" s="357">
        <f t="shared" si="0"/>
        <v>16311.276628068785</v>
      </c>
      <c r="AF13" s="357">
        <f t="shared" si="0"/>
        <v>18140.94589547428</v>
      </c>
      <c r="AG13" s="357">
        <f t="shared" si="0"/>
        <v>23926.030260206506</v>
      </c>
      <c r="AH13" s="357">
        <f t="shared" si="0"/>
        <v>27669.094505295816</v>
      </c>
      <c r="AI13" s="357">
        <f t="shared" si="0"/>
        <v>21735.0005713012</v>
      </c>
      <c r="AJ13" s="357">
        <f t="shared" ref="AJ13:BM13" si="1">+AJ15+AJ48+AJ78+AJ81</f>
        <v>27301.821160100291</v>
      </c>
      <c r="AK13" s="357">
        <f t="shared" si="1"/>
        <v>23114.322819855308</v>
      </c>
      <c r="AL13" s="357">
        <f t="shared" si="1"/>
        <v>25196.624163185603</v>
      </c>
      <c r="AM13" s="357">
        <f t="shared" si="1"/>
        <v>22756.122049327198</v>
      </c>
      <c r="AN13" s="357">
        <f t="shared" si="1"/>
        <v>24540.173137069101</v>
      </c>
      <c r="AO13" s="358">
        <f t="shared" si="1"/>
        <v>29291.853973067002</v>
      </c>
      <c r="AP13" s="357">
        <f t="shared" si="1"/>
        <v>24131.414139582601</v>
      </c>
      <c r="AQ13" s="357">
        <f t="shared" si="1"/>
        <v>21919.170035338801</v>
      </c>
      <c r="AR13" s="357">
        <f t="shared" si="1"/>
        <v>26860.534272804805</v>
      </c>
      <c r="AS13" s="357">
        <f t="shared" si="1"/>
        <v>24440.679022060802</v>
      </c>
      <c r="AT13" s="357">
        <f t="shared" si="1"/>
        <v>33304.949784652403</v>
      </c>
      <c r="AU13" s="357">
        <f t="shared" si="1"/>
        <v>25942.282149408795</v>
      </c>
      <c r="AV13" s="357">
        <f t="shared" si="1"/>
        <v>31211.9406365592</v>
      </c>
      <c r="AW13" s="357">
        <f t="shared" si="1"/>
        <v>28449.051395734201</v>
      </c>
      <c r="AX13" s="357">
        <f t="shared" si="1"/>
        <v>24420.689261416544</v>
      </c>
      <c r="AY13" s="357">
        <f t="shared" si="1"/>
        <v>34172.736796450998</v>
      </c>
      <c r="AZ13" s="357">
        <f t="shared" si="1"/>
        <v>26407.678183424596</v>
      </c>
      <c r="BA13" s="357">
        <f t="shared" si="1"/>
        <v>27644.346034338803</v>
      </c>
      <c r="BB13" s="356">
        <f t="shared" si="1"/>
        <v>29873.431083504602</v>
      </c>
      <c r="BC13" s="357">
        <f t="shared" si="1"/>
        <v>23437.932691301205</v>
      </c>
      <c r="BD13" s="357">
        <f t="shared" si="1"/>
        <v>26864.394642345196</v>
      </c>
      <c r="BE13" s="357">
        <f t="shared" si="1"/>
        <v>33828.627824592251</v>
      </c>
      <c r="BF13" s="357">
        <f t="shared" si="1"/>
        <v>33689.855701764791</v>
      </c>
      <c r="BG13" s="357">
        <f t="shared" si="1"/>
        <v>33138.307871235993</v>
      </c>
      <c r="BH13" s="357">
        <f t="shared" si="1"/>
        <v>37192.178983102567</v>
      </c>
      <c r="BI13" s="357">
        <f t="shared" si="1"/>
        <v>33876.868986737798</v>
      </c>
      <c r="BJ13" s="357">
        <f t="shared" si="1"/>
        <v>30351.9239415952</v>
      </c>
      <c r="BK13" s="357">
        <f t="shared" si="1"/>
        <v>33964.238761865599</v>
      </c>
      <c r="BL13" s="357">
        <f t="shared" si="1"/>
        <v>33329.385849707993</v>
      </c>
      <c r="BM13" s="357">
        <f t="shared" si="1"/>
        <v>39360.418959994706</v>
      </c>
      <c r="BN13" s="494">
        <f>SUM(BB13:BM13)</f>
        <v>388907.56529774785</v>
      </c>
      <c r="BO13" s="357">
        <f t="shared" ref="BO13:CF13" si="2">+BO15+BO48+BO78+BO81</f>
        <v>38449.323481954794</v>
      </c>
      <c r="BP13" s="357">
        <f t="shared" si="2"/>
        <v>30850.744574973203</v>
      </c>
      <c r="BQ13" s="357">
        <f t="shared" si="2"/>
        <v>34307.482558024793</v>
      </c>
      <c r="BR13" s="357">
        <f t="shared" si="2"/>
        <v>39453.26258927639</v>
      </c>
      <c r="BS13" s="357">
        <f t="shared" si="2"/>
        <v>39711.23500824879</v>
      </c>
      <c r="BT13" s="357">
        <f t="shared" si="2"/>
        <v>34724.050935342602</v>
      </c>
      <c r="BU13" s="357">
        <f t="shared" si="2"/>
        <v>44447.977237269602</v>
      </c>
      <c r="BV13" s="357">
        <f t="shared" si="2"/>
        <v>34744.720174825794</v>
      </c>
      <c r="BW13" s="357">
        <f t="shared" si="2"/>
        <v>34969.441655805596</v>
      </c>
      <c r="BX13" s="357">
        <f t="shared" si="2"/>
        <v>39922.164396643006</v>
      </c>
      <c r="BY13" s="357">
        <f t="shared" si="2"/>
        <v>31544.272569643603</v>
      </c>
      <c r="BZ13" s="357">
        <f t="shared" si="2"/>
        <v>45996.881500293406</v>
      </c>
      <c r="CA13" s="356">
        <f t="shared" si="2"/>
        <v>37185.348018074808</v>
      </c>
      <c r="CB13" s="357">
        <f t="shared" si="2"/>
        <v>31938.432963621795</v>
      </c>
      <c r="CC13" s="357">
        <f t="shared" si="2"/>
        <v>35896.376307559207</v>
      </c>
      <c r="CD13" s="357">
        <f t="shared" si="2"/>
        <v>44613.640188923397</v>
      </c>
      <c r="CE13" s="357">
        <f t="shared" si="2"/>
        <v>37478.276447491189</v>
      </c>
      <c r="CF13" s="358">
        <f t="shared" si="2"/>
        <v>39223.599288372578</v>
      </c>
      <c r="CG13" s="437">
        <f>SUM($BB13:$BG13)</f>
        <v>180832.54981474404</v>
      </c>
      <c r="CH13" s="437">
        <f>SUM($BO13:$BT13)</f>
        <v>217496.09914782055</v>
      </c>
      <c r="CI13" s="438">
        <f>SUM($CA13:$CF13)</f>
        <v>226335.673214043</v>
      </c>
      <c r="CJ13" s="342"/>
      <c r="CK13" s="259"/>
      <c r="CL13" s="259"/>
      <c r="CM13" s="259"/>
      <c r="CN13" s="259"/>
      <c r="CO13" s="259"/>
      <c r="CP13" s="227"/>
      <c r="CQ13" s="241"/>
      <c r="CR13" s="241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</row>
    <row r="14" spans="1:111" s="18" customFormat="1" ht="20.100000000000001" customHeight="1" x14ac:dyDescent="0.3">
      <c r="B14" s="128" t="s">
        <v>64</v>
      </c>
      <c r="C14" s="29"/>
      <c r="D14" s="19"/>
      <c r="E14" s="20"/>
      <c r="F14" s="20"/>
      <c r="G14" s="112"/>
      <c r="H14" s="112"/>
      <c r="I14" s="112"/>
      <c r="J14" s="112"/>
      <c r="K14" s="112"/>
      <c r="L14" s="112"/>
      <c r="M14" s="112"/>
      <c r="N14" s="112"/>
      <c r="O14" s="112"/>
      <c r="P14" s="21"/>
      <c r="Q14" s="43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10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3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93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103"/>
      <c r="CA14" s="22"/>
      <c r="CB14" s="160"/>
      <c r="CC14" s="160"/>
      <c r="CD14" s="160"/>
      <c r="CE14" s="160"/>
      <c r="CF14" s="103"/>
      <c r="CG14" s="22"/>
      <c r="CH14" s="22"/>
      <c r="CI14" s="103"/>
      <c r="CJ14" s="393"/>
      <c r="CK14" s="259"/>
      <c r="CL14" s="259"/>
      <c r="CM14" s="259"/>
      <c r="CN14" s="259"/>
      <c r="CO14" s="259"/>
      <c r="CP14" s="227"/>
      <c r="CQ14" s="241"/>
      <c r="CR14" s="241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</row>
    <row r="15" spans="1:111" ht="20.100000000000001" customHeight="1" thickBot="1" x14ac:dyDescent="0.3">
      <c r="B15" s="544" t="s">
        <v>49</v>
      </c>
      <c r="C15" s="545"/>
      <c r="D15" s="24">
        <f t="shared" ref="D15:AI15" si="3">SUM(D16:D46)</f>
        <v>10537.58750037</v>
      </c>
      <c r="E15" s="24">
        <f t="shared" si="3"/>
        <v>10256.697276130004</v>
      </c>
      <c r="F15" s="24">
        <f t="shared" si="3"/>
        <v>9417.4097011500016</v>
      </c>
      <c r="G15" s="24">
        <f t="shared" si="3"/>
        <v>10640.481769879998</v>
      </c>
      <c r="H15" s="24">
        <f t="shared" si="3"/>
        <v>11128.434762000006</v>
      </c>
      <c r="I15" s="24">
        <f t="shared" si="3"/>
        <v>9618.956129619999</v>
      </c>
      <c r="J15" s="24">
        <f t="shared" si="3"/>
        <v>10522.13518497</v>
      </c>
      <c r="K15" s="24">
        <f t="shared" si="3"/>
        <v>8591.8337778700006</v>
      </c>
      <c r="L15" s="24">
        <f t="shared" si="3"/>
        <v>10513.5065608</v>
      </c>
      <c r="M15" s="24">
        <f t="shared" si="3"/>
        <v>11950.769073199999</v>
      </c>
      <c r="N15" s="24">
        <f t="shared" si="3"/>
        <v>11522.740315580002</v>
      </c>
      <c r="O15" s="24">
        <f t="shared" si="3"/>
        <v>13719.422938149997</v>
      </c>
      <c r="P15" s="23">
        <f t="shared" si="3"/>
        <v>128419.97497971996</v>
      </c>
      <c r="Q15" s="24">
        <f t="shared" si="3"/>
        <v>10721.630982730001</v>
      </c>
      <c r="R15" s="24">
        <f t="shared" si="3"/>
        <v>10214.484355260001</v>
      </c>
      <c r="S15" s="24">
        <f t="shared" si="3"/>
        <v>11562.90316552</v>
      </c>
      <c r="T15" s="24">
        <f t="shared" si="3"/>
        <v>14321.4275244</v>
      </c>
      <c r="U15" s="24">
        <f t="shared" si="3"/>
        <v>11230.714507130002</v>
      </c>
      <c r="V15" s="24">
        <f t="shared" si="3"/>
        <v>12331.049738069998</v>
      </c>
      <c r="W15" s="24">
        <f t="shared" si="3"/>
        <v>12707.30990493</v>
      </c>
      <c r="X15" s="24">
        <f t="shared" si="3"/>
        <v>12929.124021630003</v>
      </c>
      <c r="Y15" s="24">
        <f t="shared" si="3"/>
        <v>12420.606242770002</v>
      </c>
      <c r="Z15" s="24">
        <f t="shared" si="3"/>
        <v>12978.84814034</v>
      </c>
      <c r="AA15" s="24">
        <f t="shared" si="3"/>
        <v>12235.649977460002</v>
      </c>
      <c r="AB15" s="24">
        <f t="shared" si="3"/>
        <v>14437.42507542</v>
      </c>
      <c r="AC15" s="23">
        <f t="shared" si="3"/>
        <v>148091.17362566001</v>
      </c>
      <c r="AD15" s="24">
        <f t="shared" si="3"/>
        <v>12464.02314182</v>
      </c>
      <c r="AE15" s="24">
        <f t="shared" si="3"/>
        <v>12545.745553269999</v>
      </c>
      <c r="AF15" s="24">
        <f t="shared" si="3"/>
        <v>13519.089911270001</v>
      </c>
      <c r="AG15" s="24">
        <f t="shared" si="3"/>
        <v>18838.026078480005</v>
      </c>
      <c r="AH15" s="24">
        <f t="shared" si="3"/>
        <v>20679.88169618999</v>
      </c>
      <c r="AI15" s="24">
        <f t="shared" si="3"/>
        <v>16418.511232060002</v>
      </c>
      <c r="AJ15" s="24">
        <f t="shared" ref="AJ15:BM15" si="4">SUM(AJ16:AJ46)</f>
        <v>20964.981831190002</v>
      </c>
      <c r="AK15" s="24">
        <f t="shared" si="4"/>
        <v>17557.482640440001</v>
      </c>
      <c r="AL15" s="24">
        <f t="shared" si="4"/>
        <v>19411.65096929</v>
      </c>
      <c r="AM15" s="24">
        <f t="shared" si="4"/>
        <v>17592.756845069998</v>
      </c>
      <c r="AN15" s="24">
        <f t="shared" si="4"/>
        <v>19679.343208549999</v>
      </c>
      <c r="AO15" s="24">
        <f t="shared" si="4"/>
        <v>22684.093523670002</v>
      </c>
      <c r="AP15" s="104">
        <f t="shared" si="4"/>
        <v>19513.141826089999</v>
      </c>
      <c r="AQ15" s="24">
        <f t="shared" si="4"/>
        <v>17283.193144560002</v>
      </c>
      <c r="AR15" s="24">
        <f t="shared" si="4"/>
        <v>21405.775042980007</v>
      </c>
      <c r="AS15" s="24">
        <f t="shared" si="4"/>
        <v>19383.006051820001</v>
      </c>
      <c r="AT15" s="24">
        <f t="shared" si="4"/>
        <v>24751.593504210003</v>
      </c>
      <c r="AU15" s="24">
        <f t="shared" si="4"/>
        <v>19970.450603089997</v>
      </c>
      <c r="AV15" s="24">
        <f t="shared" si="4"/>
        <v>26028.218060160001</v>
      </c>
      <c r="AW15" s="24">
        <f t="shared" si="4"/>
        <v>22862.707646729999</v>
      </c>
      <c r="AX15" s="24">
        <f t="shared" si="4"/>
        <v>20647.489311839996</v>
      </c>
      <c r="AY15" s="24">
        <f t="shared" si="4"/>
        <v>26934.585144390003</v>
      </c>
      <c r="AZ15" s="24">
        <f t="shared" si="4"/>
        <v>21147.502286019997</v>
      </c>
      <c r="BA15" s="105">
        <f t="shared" si="4"/>
        <v>22208.713517630003</v>
      </c>
      <c r="BB15" s="24">
        <f t="shared" si="4"/>
        <v>23498.26455313</v>
      </c>
      <c r="BC15" s="24">
        <f t="shared" si="4"/>
        <v>17422.453564990003</v>
      </c>
      <c r="BD15" s="24">
        <f t="shared" si="4"/>
        <v>20144.842177869996</v>
      </c>
      <c r="BE15" s="24">
        <f t="shared" si="4"/>
        <v>27090.989100920004</v>
      </c>
      <c r="BF15" s="24">
        <f t="shared" si="4"/>
        <v>26562.85318152999</v>
      </c>
      <c r="BG15" s="24">
        <f t="shared" si="4"/>
        <v>23848.600444389995</v>
      </c>
      <c r="BH15" s="24">
        <f t="shared" si="4"/>
        <v>29863.777107459999</v>
      </c>
      <c r="BI15" s="24">
        <f t="shared" si="4"/>
        <v>24571.552874089997</v>
      </c>
      <c r="BJ15" s="24">
        <f t="shared" si="4"/>
        <v>22183.41869653</v>
      </c>
      <c r="BK15" s="24">
        <f t="shared" si="4"/>
        <v>26037.626990809997</v>
      </c>
      <c r="BL15" s="24">
        <f t="shared" si="4"/>
        <v>26213.934488199993</v>
      </c>
      <c r="BM15" s="24">
        <f t="shared" si="4"/>
        <v>31599.81306194999</v>
      </c>
      <c r="BN15" s="23">
        <f>SUM(BN16:BN46)</f>
        <v>299038.12624186999</v>
      </c>
      <c r="BO15" s="24">
        <f t="shared" ref="BO15:CF15" si="5">SUM(BO16:BO46)</f>
        <v>30863.906469519992</v>
      </c>
      <c r="BP15" s="24">
        <f t="shared" si="5"/>
        <v>23478.590910240004</v>
      </c>
      <c r="BQ15" s="24">
        <f t="shared" si="5"/>
        <v>26250.854759249989</v>
      </c>
      <c r="BR15" s="24">
        <f t="shared" si="5"/>
        <v>30683.42203677999</v>
      </c>
      <c r="BS15" s="24">
        <f t="shared" si="5"/>
        <v>29439.360260979993</v>
      </c>
      <c r="BT15" s="24">
        <f t="shared" si="5"/>
        <v>26491.569079270004</v>
      </c>
      <c r="BU15" s="24">
        <f t="shared" si="5"/>
        <v>36803.355120510001</v>
      </c>
      <c r="BV15" s="24">
        <f t="shared" si="5"/>
        <v>26305.069984979993</v>
      </c>
      <c r="BW15" s="24">
        <f t="shared" si="5"/>
        <v>28106.988204519999</v>
      </c>
      <c r="BX15" s="24">
        <f t="shared" si="5"/>
        <v>32846.334530930006</v>
      </c>
      <c r="BY15" s="24">
        <f t="shared" si="5"/>
        <v>26714.908814740003</v>
      </c>
      <c r="BZ15" s="105">
        <f t="shared" si="5"/>
        <v>39489.533714500009</v>
      </c>
      <c r="CA15" s="24">
        <f t="shared" si="5"/>
        <v>31613.714330270006</v>
      </c>
      <c r="CB15" s="24">
        <f t="shared" si="5"/>
        <v>27459.627244069994</v>
      </c>
      <c r="CC15" s="24">
        <f t="shared" si="5"/>
        <v>31160.034542540008</v>
      </c>
      <c r="CD15" s="24">
        <f t="shared" si="5"/>
        <v>38704.784921559993</v>
      </c>
      <c r="CE15" s="24">
        <f t="shared" si="5"/>
        <v>32981.976631779988</v>
      </c>
      <c r="CF15" s="105">
        <f t="shared" si="5"/>
        <v>34169.475945349979</v>
      </c>
      <c r="CG15" s="24">
        <f t="shared" ref="CG15:CG46" si="6">SUM($BB15:$BG15)</f>
        <v>138568.00302283</v>
      </c>
      <c r="CH15" s="24">
        <f t="shared" ref="CH15:CH46" si="7">SUM($BO15:$BT15)</f>
        <v>167207.70351603997</v>
      </c>
      <c r="CI15" s="105">
        <f t="shared" ref="CI15:CI46" si="8">SUM($CA15:$CF15)</f>
        <v>196089.61361556998</v>
      </c>
      <c r="CJ15" s="23">
        <f>((CI15/CH15)-1)*100</f>
        <v>17.273073843011911</v>
      </c>
      <c r="CL15" s="260"/>
      <c r="CM15" s="301"/>
    </row>
    <row r="16" spans="1:111" ht="20.100000000000001" customHeight="1" x14ac:dyDescent="0.25">
      <c r="A16" s="10">
        <v>69</v>
      </c>
      <c r="B16" s="79" t="s">
        <v>8</v>
      </c>
      <c r="C16" s="142" t="s">
        <v>132</v>
      </c>
      <c r="D16" s="82">
        <v>2380.1684893800007</v>
      </c>
      <c r="E16" s="82">
        <v>3181.8660317399999</v>
      </c>
      <c r="F16" s="82">
        <v>2100.96343914</v>
      </c>
      <c r="G16" s="82">
        <v>2621.2492120799998</v>
      </c>
      <c r="H16" s="82">
        <v>3462.3281415300007</v>
      </c>
      <c r="I16" s="82">
        <v>1910.8375127000002</v>
      </c>
      <c r="J16" s="82">
        <v>2126.5855789000002</v>
      </c>
      <c r="K16" s="82">
        <v>1850.5776609700004</v>
      </c>
      <c r="L16" s="82">
        <v>2214.1206525000007</v>
      </c>
      <c r="M16" s="114">
        <v>2468.6271339000004</v>
      </c>
      <c r="N16" s="114">
        <v>2610.3516561600004</v>
      </c>
      <c r="O16" s="114">
        <v>3418.28158773</v>
      </c>
      <c r="P16" s="25">
        <f t="shared" ref="P16:P22" si="9">SUM(D16:O16)</f>
        <v>30345.957096730002</v>
      </c>
      <c r="Q16" s="101">
        <v>2193.71287411</v>
      </c>
      <c r="R16" s="101">
        <v>2325.68796664</v>
      </c>
      <c r="S16" s="101">
        <v>2150.1200799500002</v>
      </c>
      <c r="T16" s="101">
        <v>2900.0601048700005</v>
      </c>
      <c r="U16" s="101">
        <v>2371.7152247800004</v>
      </c>
      <c r="V16" s="101">
        <v>2410.4523434499993</v>
      </c>
      <c r="W16" s="101">
        <v>2532.3939104600004</v>
      </c>
      <c r="X16" s="101">
        <v>3087.3435480300009</v>
      </c>
      <c r="Y16" s="101">
        <v>3121.5601421400002</v>
      </c>
      <c r="Z16" s="101">
        <v>2782.9435088099999</v>
      </c>
      <c r="AA16" s="101">
        <v>2715.9189682300007</v>
      </c>
      <c r="AB16" s="101">
        <v>2844.7305496000004</v>
      </c>
      <c r="AC16" s="25">
        <f t="shared" ref="AC16:AC22" si="10">SUM(Q16:AB16)</f>
        <v>31436.639221070003</v>
      </c>
      <c r="AD16" s="35">
        <v>2400.0458035799998</v>
      </c>
      <c r="AE16" s="35">
        <v>2647.5886310600004</v>
      </c>
      <c r="AF16" s="35">
        <v>3012.8826035000002</v>
      </c>
      <c r="AG16" s="35">
        <v>4338.4898194800007</v>
      </c>
      <c r="AH16" s="35">
        <v>6004.1112577700005</v>
      </c>
      <c r="AI16" s="35">
        <v>3648.2941165500001</v>
      </c>
      <c r="AJ16" s="35">
        <v>4229.8702913099996</v>
      </c>
      <c r="AK16" s="35">
        <v>3266.8028879000003</v>
      </c>
      <c r="AL16" s="35">
        <v>4044.0782769900002</v>
      </c>
      <c r="AM16" s="35">
        <v>3268.7642204899998</v>
      </c>
      <c r="AN16" s="35">
        <v>3835.5995664899997</v>
      </c>
      <c r="AO16" s="35">
        <v>5015.3134582199991</v>
      </c>
      <c r="AP16" s="121">
        <v>3817.2870306000009</v>
      </c>
      <c r="AQ16" s="35">
        <v>2776.9569599400024</v>
      </c>
      <c r="AR16" s="35">
        <v>3074.8021771900012</v>
      </c>
      <c r="AS16" s="35">
        <v>2362.7769751700012</v>
      </c>
      <c r="AT16" s="35">
        <v>3173.1624195899985</v>
      </c>
      <c r="AU16" s="35">
        <v>2879.9595021299992</v>
      </c>
      <c r="AV16" s="35">
        <v>3584.4026658499988</v>
      </c>
      <c r="AW16" s="35">
        <v>3521.8837025999969</v>
      </c>
      <c r="AX16" s="35">
        <v>2968.653838440001</v>
      </c>
      <c r="AY16" s="35">
        <v>3402.1552321300014</v>
      </c>
      <c r="AZ16" s="35">
        <v>2353.1175139099978</v>
      </c>
      <c r="BA16" s="35">
        <v>2027.984797849999</v>
      </c>
      <c r="BB16" s="154">
        <v>2390.0933685799992</v>
      </c>
      <c r="BC16" s="101">
        <v>1574.72235806</v>
      </c>
      <c r="BD16" s="101">
        <v>1564.9986953899993</v>
      </c>
      <c r="BE16" s="101">
        <v>2960.8170429200018</v>
      </c>
      <c r="BF16" s="101">
        <v>3805.8351472499985</v>
      </c>
      <c r="BG16" s="101">
        <v>2649.9181303099986</v>
      </c>
      <c r="BH16" s="101">
        <v>3416.4257248100021</v>
      </c>
      <c r="BI16" s="101">
        <v>3072.6886423299975</v>
      </c>
      <c r="BJ16" s="101">
        <v>2576.4155046700012</v>
      </c>
      <c r="BK16" s="101">
        <v>1820.4440218999994</v>
      </c>
      <c r="BL16" s="101">
        <v>2425.0594349999992</v>
      </c>
      <c r="BM16" s="101">
        <v>2583.4345341599974</v>
      </c>
      <c r="BN16" s="495">
        <f t="shared" ref="BN16:BN46" si="11">SUM(BB16:BM16)</f>
        <v>30840.852605379994</v>
      </c>
      <c r="BO16" s="35">
        <v>2558.8496042100001</v>
      </c>
      <c r="BP16" s="35">
        <v>2120.6817589300003</v>
      </c>
      <c r="BQ16" s="35">
        <v>3317.7348213299974</v>
      </c>
      <c r="BR16" s="35">
        <v>4245.3230028400021</v>
      </c>
      <c r="BS16" s="35">
        <v>5244.4901577899973</v>
      </c>
      <c r="BT16" s="35">
        <v>4010.0552055500025</v>
      </c>
      <c r="BU16" s="35">
        <v>7329.5021927900007</v>
      </c>
      <c r="BV16" s="35">
        <v>3608.4409972899975</v>
      </c>
      <c r="BW16" s="35">
        <v>794.64016796999999</v>
      </c>
      <c r="BX16" s="101">
        <v>848.5</v>
      </c>
      <c r="BY16" s="101">
        <v>292</v>
      </c>
      <c r="BZ16" s="101">
        <v>542</v>
      </c>
      <c r="CA16" s="154">
        <v>680</v>
      </c>
      <c r="CB16" s="101">
        <v>820</v>
      </c>
      <c r="CC16" s="101">
        <v>832</v>
      </c>
      <c r="CD16" s="101">
        <v>945</v>
      </c>
      <c r="CE16" s="101">
        <v>790</v>
      </c>
      <c r="CF16" s="270">
        <v>505</v>
      </c>
      <c r="CG16" s="83">
        <f t="shared" si="6"/>
        <v>14946.384742509996</v>
      </c>
      <c r="CH16" s="83">
        <f t="shared" si="7"/>
        <v>21497.13455065</v>
      </c>
      <c r="CI16" s="27">
        <f t="shared" si="8"/>
        <v>4572</v>
      </c>
      <c r="CJ16" s="25">
        <f t="shared" ref="CJ16:CJ97" si="12">((CI16/CH16)-1)*100</f>
        <v>-78.732049198334863</v>
      </c>
      <c r="CL16" s="295"/>
      <c r="CM16" s="301"/>
    </row>
    <row r="17" spans="1:91" ht="20.100000000000001" customHeight="1" x14ac:dyDescent="0.25">
      <c r="A17" s="10">
        <v>69</v>
      </c>
      <c r="B17" s="113" t="s">
        <v>9</v>
      </c>
      <c r="C17" s="143" t="s">
        <v>10</v>
      </c>
      <c r="D17" s="82">
        <v>582.23511585000017</v>
      </c>
      <c r="E17" s="82">
        <v>431.03656459000001</v>
      </c>
      <c r="F17" s="82">
        <v>560.36980138000013</v>
      </c>
      <c r="G17" s="82">
        <v>495.39022864999998</v>
      </c>
      <c r="H17" s="82">
        <v>336.39102544000002</v>
      </c>
      <c r="I17" s="82">
        <v>351.49585784999994</v>
      </c>
      <c r="J17" s="82">
        <v>360.4114813999999</v>
      </c>
      <c r="K17" s="82">
        <v>90.015596740000007</v>
      </c>
      <c r="L17" s="82">
        <v>157.56513885999999</v>
      </c>
      <c r="M17" s="114">
        <v>251.12258782000001</v>
      </c>
      <c r="N17" s="114">
        <v>616.91772832000004</v>
      </c>
      <c r="O17" s="114">
        <v>307.92833987</v>
      </c>
      <c r="P17" s="25">
        <f t="shared" si="9"/>
        <v>4540.8794667700004</v>
      </c>
      <c r="Q17" s="101">
        <v>417.99153801000011</v>
      </c>
      <c r="R17" s="101">
        <v>473.52899494000002</v>
      </c>
      <c r="S17" s="101">
        <v>307.02804146000005</v>
      </c>
      <c r="T17" s="101">
        <v>675.78129194000019</v>
      </c>
      <c r="U17" s="101">
        <v>427.70193931</v>
      </c>
      <c r="V17" s="101">
        <v>710.90345190000005</v>
      </c>
      <c r="W17" s="101">
        <v>357.56539774999987</v>
      </c>
      <c r="X17" s="101">
        <v>541.23901823000006</v>
      </c>
      <c r="Y17" s="101">
        <v>582.91405834000011</v>
      </c>
      <c r="Z17" s="101">
        <v>455.96555737000006</v>
      </c>
      <c r="AA17" s="101">
        <v>485.83626446999989</v>
      </c>
      <c r="AB17" s="101">
        <v>512.65375650999999</v>
      </c>
      <c r="AC17" s="25">
        <f t="shared" si="10"/>
        <v>5949.1093102300001</v>
      </c>
      <c r="AD17" s="101">
        <v>409.87457633999981</v>
      </c>
      <c r="AE17" s="101">
        <v>434.06031881000007</v>
      </c>
      <c r="AF17" s="101">
        <v>657.54730010999992</v>
      </c>
      <c r="AG17" s="101">
        <v>1000.7535816599999</v>
      </c>
      <c r="AH17" s="101">
        <v>1259.2341257499995</v>
      </c>
      <c r="AI17" s="101">
        <v>811.69372141999986</v>
      </c>
      <c r="AJ17" s="101">
        <v>1032.19895447</v>
      </c>
      <c r="AK17" s="101">
        <v>889.13319217000037</v>
      </c>
      <c r="AL17" s="101">
        <v>1208.1077623899996</v>
      </c>
      <c r="AM17" s="269">
        <v>921.10603039000011</v>
      </c>
      <c r="AN17" s="269">
        <v>1226.68796178</v>
      </c>
      <c r="AO17" s="269">
        <v>893.03676619000009</v>
      </c>
      <c r="AP17" s="154">
        <v>771.54163466999989</v>
      </c>
      <c r="AQ17" s="101">
        <v>1227.0943580599999</v>
      </c>
      <c r="AR17" s="101">
        <v>1535.2203630499996</v>
      </c>
      <c r="AS17" s="101">
        <v>847.94627121000019</v>
      </c>
      <c r="AT17" s="101">
        <v>2132.1039597500003</v>
      </c>
      <c r="AU17" s="101">
        <v>1140.9090417799998</v>
      </c>
      <c r="AV17" s="101">
        <v>1288.2126450100002</v>
      </c>
      <c r="AW17" s="101">
        <v>1468.4782991099999</v>
      </c>
      <c r="AX17" s="101">
        <v>1185.7675061600003</v>
      </c>
      <c r="AY17" s="101">
        <v>2152.5228289699999</v>
      </c>
      <c r="AZ17" s="101">
        <v>1321.5611038899999</v>
      </c>
      <c r="BA17" s="101">
        <v>834.06441169999994</v>
      </c>
      <c r="BB17" s="154">
        <v>1153.4433750699995</v>
      </c>
      <c r="BC17" s="101">
        <v>767.69580646999964</v>
      </c>
      <c r="BD17" s="101">
        <v>1144.0122175199995</v>
      </c>
      <c r="BE17" s="101">
        <v>1253.3366524200001</v>
      </c>
      <c r="BF17" s="101">
        <v>1618.0706025500003</v>
      </c>
      <c r="BG17" s="101">
        <v>2131.9263372600003</v>
      </c>
      <c r="BH17" s="101">
        <v>1630.2650734300003</v>
      </c>
      <c r="BI17" s="101">
        <v>1619.7664336900002</v>
      </c>
      <c r="BJ17" s="101">
        <v>1610.6775149999999</v>
      </c>
      <c r="BK17" s="101">
        <v>1752.6647751900002</v>
      </c>
      <c r="BL17" s="101">
        <v>1833.7046353000001</v>
      </c>
      <c r="BM17" s="101">
        <v>2091.8475851600001</v>
      </c>
      <c r="BN17" s="495">
        <f t="shared" si="11"/>
        <v>18607.411009060001</v>
      </c>
      <c r="BO17" s="101">
        <v>3183.5735988499987</v>
      </c>
      <c r="BP17" s="101">
        <v>2165.9196214900003</v>
      </c>
      <c r="BQ17" s="101">
        <v>2240.6762545799993</v>
      </c>
      <c r="BR17" s="101">
        <v>1813.0186478500009</v>
      </c>
      <c r="BS17" s="101">
        <v>1513.0468404099993</v>
      </c>
      <c r="BT17" s="101">
        <v>1150.96577181</v>
      </c>
      <c r="BU17" s="101">
        <v>1149.8848885700002</v>
      </c>
      <c r="BV17" s="101">
        <v>1183.5218524500006</v>
      </c>
      <c r="BW17" s="101">
        <v>2011.6568247800005</v>
      </c>
      <c r="BX17" s="101">
        <v>2228.0656999399989</v>
      </c>
      <c r="BY17" s="101">
        <v>1566.3877258700006</v>
      </c>
      <c r="BZ17" s="101">
        <v>2419.1042052800003</v>
      </c>
      <c r="CA17" s="154">
        <v>2136.7287783199995</v>
      </c>
      <c r="CB17" s="101">
        <v>2018.8224122500001</v>
      </c>
      <c r="CC17" s="101">
        <v>2821.5855182199994</v>
      </c>
      <c r="CD17" s="101">
        <v>2314.9672946500004</v>
      </c>
      <c r="CE17" s="101">
        <v>2507.18365021</v>
      </c>
      <c r="CF17" s="270">
        <v>2935.2248570700003</v>
      </c>
      <c r="CG17" s="83">
        <f t="shared" si="6"/>
        <v>8068.484991289999</v>
      </c>
      <c r="CH17" s="83">
        <f t="shared" si="7"/>
        <v>12067.20073499</v>
      </c>
      <c r="CI17" s="27">
        <f t="shared" si="8"/>
        <v>14734.51251072</v>
      </c>
      <c r="CJ17" s="25">
        <f t="shared" si="12"/>
        <v>22.103815410941795</v>
      </c>
      <c r="CL17" s="295"/>
      <c r="CM17" s="301"/>
    </row>
    <row r="18" spans="1:91" ht="20.100000000000001" customHeight="1" x14ac:dyDescent="0.25">
      <c r="A18" s="10">
        <v>69</v>
      </c>
      <c r="B18" s="113" t="s">
        <v>11</v>
      </c>
      <c r="C18" s="143" t="s">
        <v>12</v>
      </c>
      <c r="D18" s="82">
        <v>582.23511585000006</v>
      </c>
      <c r="E18" s="82">
        <v>431.46375647999997</v>
      </c>
      <c r="F18" s="82">
        <v>560.36980138000001</v>
      </c>
      <c r="G18" s="82">
        <v>495.39022865000004</v>
      </c>
      <c r="H18" s="82">
        <v>337.00830438999998</v>
      </c>
      <c r="I18" s="82">
        <v>351.49585785000005</v>
      </c>
      <c r="J18" s="82">
        <v>360.4114813999999</v>
      </c>
      <c r="K18" s="82">
        <v>90.015596740000007</v>
      </c>
      <c r="L18" s="82">
        <v>157.56513886000002</v>
      </c>
      <c r="M18" s="114">
        <v>248.77423379999999</v>
      </c>
      <c r="N18" s="114">
        <v>616.91772831999992</v>
      </c>
      <c r="O18" s="114">
        <v>307.92833986999995</v>
      </c>
      <c r="P18" s="25">
        <f t="shared" si="9"/>
        <v>4539.57558359</v>
      </c>
      <c r="Q18" s="101">
        <v>417.99153800999994</v>
      </c>
      <c r="R18" s="101">
        <v>473.52899494000002</v>
      </c>
      <c r="S18" s="101">
        <v>302.17382581999993</v>
      </c>
      <c r="T18" s="101">
        <v>675.78129193999996</v>
      </c>
      <c r="U18" s="101">
        <v>427.70193931</v>
      </c>
      <c r="V18" s="101">
        <v>710.90345190000005</v>
      </c>
      <c r="W18" s="101">
        <v>357.56539774999999</v>
      </c>
      <c r="X18" s="101">
        <v>541.23901823000006</v>
      </c>
      <c r="Y18" s="101">
        <v>582.91405834</v>
      </c>
      <c r="Z18" s="101">
        <v>455.96555737000006</v>
      </c>
      <c r="AA18" s="101">
        <v>493.54979125000006</v>
      </c>
      <c r="AB18" s="101">
        <v>512.65375650999999</v>
      </c>
      <c r="AC18" s="25">
        <f t="shared" si="10"/>
        <v>5951.9686213700006</v>
      </c>
      <c r="AD18" s="101">
        <v>413.06774462999988</v>
      </c>
      <c r="AE18" s="101">
        <v>434.06031881000018</v>
      </c>
      <c r="AF18" s="101">
        <v>657.54730010999992</v>
      </c>
      <c r="AG18" s="101">
        <v>961.01065613000003</v>
      </c>
      <c r="AH18" s="101">
        <v>1259.2341257499997</v>
      </c>
      <c r="AI18" s="101">
        <v>811.69372141999997</v>
      </c>
      <c r="AJ18" s="101">
        <v>1032.19895447</v>
      </c>
      <c r="AK18" s="101">
        <v>889.13319217000003</v>
      </c>
      <c r="AL18" s="101">
        <v>1208.1077623899998</v>
      </c>
      <c r="AM18" s="269">
        <v>921.10603039000034</v>
      </c>
      <c r="AN18" s="269">
        <v>1226.6879617800003</v>
      </c>
      <c r="AO18" s="269">
        <v>893.03676618999998</v>
      </c>
      <c r="AP18" s="154">
        <v>746.58212403999983</v>
      </c>
      <c r="AQ18" s="101">
        <v>1227.0943580599999</v>
      </c>
      <c r="AR18" s="101">
        <v>1535.2203630500001</v>
      </c>
      <c r="AS18" s="101">
        <v>847.94627121000019</v>
      </c>
      <c r="AT18" s="101">
        <v>2132.1039597500007</v>
      </c>
      <c r="AU18" s="101">
        <v>1140.9090417799998</v>
      </c>
      <c r="AV18" s="101">
        <v>1288.21264501</v>
      </c>
      <c r="AW18" s="101">
        <v>1468.4782991099999</v>
      </c>
      <c r="AX18" s="101">
        <v>1185.76750616</v>
      </c>
      <c r="AY18" s="101">
        <v>2152.5228289699999</v>
      </c>
      <c r="AZ18" s="101">
        <v>1321.5611038900004</v>
      </c>
      <c r="BA18" s="101">
        <v>834.06441170000005</v>
      </c>
      <c r="BB18" s="154">
        <v>1139.35492086</v>
      </c>
      <c r="BC18" s="101">
        <v>767.69580647000009</v>
      </c>
      <c r="BD18" s="101">
        <v>1144.0122175200004</v>
      </c>
      <c r="BE18" s="101">
        <v>1253.3366524200003</v>
      </c>
      <c r="BF18" s="101">
        <v>1618.0706025499999</v>
      </c>
      <c r="BG18" s="101">
        <v>1944.0632011299992</v>
      </c>
      <c r="BH18" s="101">
        <v>1630.2650734299998</v>
      </c>
      <c r="BI18" s="101">
        <v>1619.7664336899998</v>
      </c>
      <c r="BJ18" s="101">
        <v>1610.6775149999989</v>
      </c>
      <c r="BK18" s="101">
        <v>1752.6647751900002</v>
      </c>
      <c r="BL18" s="101">
        <v>1833.7046353000001</v>
      </c>
      <c r="BM18" s="101">
        <v>2091.8475851599997</v>
      </c>
      <c r="BN18" s="495">
        <f t="shared" si="11"/>
        <v>18405.459418719998</v>
      </c>
      <c r="BO18" s="101">
        <v>3183.5735988500014</v>
      </c>
      <c r="BP18" s="101">
        <v>2157.4959053000002</v>
      </c>
      <c r="BQ18" s="101">
        <v>2284.87069952</v>
      </c>
      <c r="BR18" s="101">
        <v>1813.01864785</v>
      </c>
      <c r="BS18" s="101">
        <v>1513.04684041</v>
      </c>
      <c r="BT18" s="101">
        <v>1150.9657718100004</v>
      </c>
      <c r="BU18" s="101">
        <v>1140.0372516800001</v>
      </c>
      <c r="BV18" s="101">
        <v>1183.5218524499999</v>
      </c>
      <c r="BW18" s="101">
        <v>2011.6568247800003</v>
      </c>
      <c r="BX18" s="101">
        <v>2228.0656999400007</v>
      </c>
      <c r="BY18" s="101">
        <v>1566.3877258699997</v>
      </c>
      <c r="BZ18" s="101">
        <v>2419.1042052800008</v>
      </c>
      <c r="CA18" s="154">
        <v>2136.728778319999</v>
      </c>
      <c r="CB18" s="101">
        <v>2018.8224122499996</v>
      </c>
      <c r="CC18" s="101">
        <v>2821.5855182199998</v>
      </c>
      <c r="CD18" s="101">
        <v>2314.96729465</v>
      </c>
      <c r="CE18" s="101">
        <v>2507.1836502099991</v>
      </c>
      <c r="CF18" s="270">
        <v>2935.2248570699999</v>
      </c>
      <c r="CG18" s="83">
        <f t="shared" si="6"/>
        <v>7866.5334009499993</v>
      </c>
      <c r="CH18" s="83">
        <f t="shared" si="7"/>
        <v>12102.971463740001</v>
      </c>
      <c r="CI18" s="27">
        <f t="shared" si="8"/>
        <v>14734.512510719996</v>
      </c>
      <c r="CJ18" s="25">
        <f t="shared" si="12"/>
        <v>21.742933583409531</v>
      </c>
      <c r="CK18" s="259"/>
      <c r="CL18" s="295"/>
      <c r="CM18" s="301"/>
    </row>
    <row r="19" spans="1:91" ht="20.100000000000001" customHeight="1" x14ac:dyDescent="0.25">
      <c r="A19" s="10">
        <v>69</v>
      </c>
      <c r="B19" s="113" t="s">
        <v>13</v>
      </c>
      <c r="C19" s="143" t="s">
        <v>135</v>
      </c>
      <c r="D19" s="82">
        <v>802.74495742000011</v>
      </c>
      <c r="E19" s="82">
        <v>667.90325021000001</v>
      </c>
      <c r="F19" s="82">
        <v>772.6538473600001</v>
      </c>
      <c r="G19" s="82">
        <v>1135.2097827999999</v>
      </c>
      <c r="H19" s="82">
        <v>1333.7049396399998</v>
      </c>
      <c r="I19" s="82">
        <v>796.99444394000022</v>
      </c>
      <c r="J19" s="82">
        <v>1638.6487064100002</v>
      </c>
      <c r="K19" s="82">
        <v>712.21533691000013</v>
      </c>
      <c r="L19" s="82">
        <v>672.95749144999979</v>
      </c>
      <c r="M19" s="114">
        <v>1804.3283247300001</v>
      </c>
      <c r="N19" s="114">
        <v>780.8768667999999</v>
      </c>
      <c r="O19" s="114">
        <v>736.7662220599999</v>
      </c>
      <c r="P19" s="25">
        <f t="shared" si="9"/>
        <v>11855.004169729998</v>
      </c>
      <c r="Q19" s="101">
        <v>960.33972672999994</v>
      </c>
      <c r="R19" s="101">
        <v>794.00381931999982</v>
      </c>
      <c r="S19" s="101">
        <v>810.69617605999963</v>
      </c>
      <c r="T19" s="101">
        <v>2540.0419090800001</v>
      </c>
      <c r="U19" s="101">
        <v>1082.78812831</v>
      </c>
      <c r="V19" s="101">
        <v>912.52014850999979</v>
      </c>
      <c r="W19" s="101">
        <v>1643.5684246099997</v>
      </c>
      <c r="X19" s="101">
        <v>983.81673342000033</v>
      </c>
      <c r="Y19" s="101">
        <v>849.68952586000012</v>
      </c>
      <c r="Z19" s="101">
        <v>1013.4485442099997</v>
      </c>
      <c r="AA19" s="101">
        <v>927.07092798000019</v>
      </c>
      <c r="AB19" s="101">
        <v>1473.3359670999998</v>
      </c>
      <c r="AC19" s="25">
        <f t="shared" si="10"/>
        <v>13991.320031189998</v>
      </c>
      <c r="AD19" s="101">
        <v>1356.1688515499993</v>
      </c>
      <c r="AE19" s="101">
        <v>1238.6649000899999</v>
      </c>
      <c r="AF19" s="101">
        <v>1102.93297755</v>
      </c>
      <c r="AG19" s="101">
        <v>1800.6721978300004</v>
      </c>
      <c r="AH19" s="101">
        <v>2150.6563967999996</v>
      </c>
      <c r="AI19" s="101">
        <v>1101.0964449600001</v>
      </c>
      <c r="AJ19" s="101">
        <v>2100.2220438099998</v>
      </c>
      <c r="AK19" s="101">
        <v>2052.3506117500001</v>
      </c>
      <c r="AL19" s="101">
        <v>1305.7470259999998</v>
      </c>
      <c r="AM19" s="269">
        <v>1346.0190714499997</v>
      </c>
      <c r="AN19" s="269">
        <v>1162.1962290699998</v>
      </c>
      <c r="AO19" s="269">
        <v>1898.6344526199996</v>
      </c>
      <c r="AP19" s="154">
        <v>1983.7377522000004</v>
      </c>
      <c r="AQ19" s="101">
        <v>1279.5349200199998</v>
      </c>
      <c r="AR19" s="101">
        <v>1305.4332972200002</v>
      </c>
      <c r="AS19" s="101">
        <v>1964.39071096</v>
      </c>
      <c r="AT19" s="101">
        <v>2694.9338994200016</v>
      </c>
      <c r="AU19" s="101">
        <v>1477.5224784300001</v>
      </c>
      <c r="AV19" s="101">
        <v>3574.7563731999994</v>
      </c>
      <c r="AW19" s="101">
        <v>1331.84643779</v>
      </c>
      <c r="AX19" s="101">
        <v>1330.6733888200001</v>
      </c>
      <c r="AY19" s="101">
        <v>1334.3788860000002</v>
      </c>
      <c r="AZ19" s="101">
        <v>1298.1750284699999</v>
      </c>
      <c r="BA19" s="101">
        <v>1352.9116947300004</v>
      </c>
      <c r="BB19" s="154">
        <v>2118.8467529699997</v>
      </c>
      <c r="BC19" s="101">
        <v>1524.3370813499998</v>
      </c>
      <c r="BD19" s="101">
        <v>1496.17094331</v>
      </c>
      <c r="BE19" s="101">
        <v>3481.6143321000004</v>
      </c>
      <c r="BF19" s="101">
        <v>2672.8798147100001</v>
      </c>
      <c r="BG19" s="101">
        <v>1502.0280260200002</v>
      </c>
      <c r="BH19" s="101">
        <v>3469.9652398099993</v>
      </c>
      <c r="BI19" s="101">
        <v>1923.9485788499999</v>
      </c>
      <c r="BJ19" s="101">
        <v>1421.6989893499997</v>
      </c>
      <c r="BK19" s="101">
        <v>1822.8460509200002</v>
      </c>
      <c r="BL19" s="101">
        <v>1618.1721234000001</v>
      </c>
      <c r="BM19" s="101">
        <v>1787.7210574299995</v>
      </c>
      <c r="BN19" s="495">
        <f t="shared" si="11"/>
        <v>24840.228990219999</v>
      </c>
      <c r="BO19" s="101">
        <v>2047.3838223700002</v>
      </c>
      <c r="BP19" s="101">
        <v>1658.9920655400001</v>
      </c>
      <c r="BQ19" s="101">
        <v>1857.9600558099999</v>
      </c>
      <c r="BR19" s="101">
        <v>4002.8611083200003</v>
      </c>
      <c r="BS19" s="101">
        <v>2503.3640928899995</v>
      </c>
      <c r="BT19" s="101">
        <v>1937.0408088700001</v>
      </c>
      <c r="BU19" s="101">
        <v>5011.9449384899999</v>
      </c>
      <c r="BV19" s="101">
        <v>1938.35312772</v>
      </c>
      <c r="BW19" s="101">
        <v>1846.9684792600001</v>
      </c>
      <c r="BX19" s="101">
        <v>2213.7584241300001</v>
      </c>
      <c r="BY19" s="101">
        <v>1695.3808072300001</v>
      </c>
      <c r="BZ19" s="101">
        <v>2037.3528936900002</v>
      </c>
      <c r="CA19" s="154">
        <v>2464.2855941500006</v>
      </c>
      <c r="CB19" s="101">
        <v>1872.9894978</v>
      </c>
      <c r="CC19" s="101">
        <v>2119.3694668500002</v>
      </c>
      <c r="CD19" s="101">
        <v>5697.63090422</v>
      </c>
      <c r="CE19" s="101">
        <v>2727.829946840001</v>
      </c>
      <c r="CF19" s="270">
        <v>2038.8189527900001</v>
      </c>
      <c r="CG19" s="83">
        <f t="shared" si="6"/>
        <v>12795.87695046</v>
      </c>
      <c r="CH19" s="83">
        <f t="shared" si="7"/>
        <v>14007.601953800002</v>
      </c>
      <c r="CI19" s="27">
        <f t="shared" si="8"/>
        <v>16920.924362649999</v>
      </c>
      <c r="CJ19" s="25">
        <f t="shared" si="12"/>
        <v>20.798152449353879</v>
      </c>
      <c r="CK19" s="296"/>
      <c r="CL19" s="296"/>
      <c r="CM19" s="301"/>
    </row>
    <row r="20" spans="1:91" ht="20.100000000000001" customHeight="1" x14ac:dyDescent="0.25">
      <c r="A20" s="10">
        <v>69</v>
      </c>
      <c r="B20" s="113" t="s">
        <v>14</v>
      </c>
      <c r="C20" s="143" t="s">
        <v>136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32.811906999999998</v>
      </c>
      <c r="J20" s="82">
        <v>291.87654300000003</v>
      </c>
      <c r="K20" s="82">
        <v>382.334182</v>
      </c>
      <c r="L20" s="82">
        <v>475.529651</v>
      </c>
      <c r="M20" s="114">
        <v>556.84697800000004</v>
      </c>
      <c r="N20" s="114">
        <v>569.57104300000003</v>
      </c>
      <c r="O20" s="114">
        <v>585.75235199999997</v>
      </c>
      <c r="P20" s="25">
        <f t="shared" si="9"/>
        <v>2894.7226559999999</v>
      </c>
      <c r="Q20" s="101">
        <v>471.64956799999999</v>
      </c>
      <c r="R20" s="101">
        <v>401.31358373</v>
      </c>
      <c r="S20" s="101">
        <v>554.83961399999998</v>
      </c>
      <c r="T20" s="101">
        <v>515.38243799999998</v>
      </c>
      <c r="U20" s="101">
        <v>571.67654800000003</v>
      </c>
      <c r="V20" s="101">
        <v>561.54433600000004</v>
      </c>
      <c r="W20" s="101">
        <v>636.93452501000002</v>
      </c>
      <c r="X20" s="101">
        <v>620.25118399999997</v>
      </c>
      <c r="Y20" s="101">
        <v>661.01100599999995</v>
      </c>
      <c r="Z20" s="101">
        <v>656.15703618000009</v>
      </c>
      <c r="AA20" s="101">
        <v>713.68381499999998</v>
      </c>
      <c r="AB20" s="101">
        <v>746.16264799999999</v>
      </c>
      <c r="AC20" s="25">
        <f t="shared" si="10"/>
        <v>7110.606301920001</v>
      </c>
      <c r="AD20" s="101">
        <v>672.00133400000004</v>
      </c>
      <c r="AE20" s="101">
        <v>604.22243200000003</v>
      </c>
      <c r="AF20" s="101">
        <v>721.06624199999999</v>
      </c>
      <c r="AG20" s="101">
        <v>687.28441599999996</v>
      </c>
      <c r="AH20" s="101">
        <v>696.04997700000001</v>
      </c>
      <c r="AI20" s="101">
        <v>660.57286799999997</v>
      </c>
      <c r="AJ20" s="101">
        <v>817.53250598</v>
      </c>
      <c r="AK20" s="101">
        <v>1111.126129</v>
      </c>
      <c r="AL20" s="101">
        <v>1195.807511</v>
      </c>
      <c r="AM20" s="269">
        <v>1170.198836</v>
      </c>
      <c r="AN20" s="269">
        <v>1108.228965</v>
      </c>
      <c r="AO20" s="269">
        <v>925.18373399999996</v>
      </c>
      <c r="AP20" s="154">
        <v>827.92391099999998</v>
      </c>
      <c r="AQ20" s="101">
        <v>769.297192</v>
      </c>
      <c r="AR20" s="101">
        <v>887.28707899999995</v>
      </c>
      <c r="AS20" s="101">
        <v>716.36247100000003</v>
      </c>
      <c r="AT20" s="101">
        <v>906.78120100000001</v>
      </c>
      <c r="AU20" s="101">
        <v>806.59512900000004</v>
      </c>
      <c r="AV20" s="101">
        <v>880.582987</v>
      </c>
      <c r="AW20" s="101">
        <v>993.78529200000003</v>
      </c>
      <c r="AX20" s="101">
        <v>854.36770899999999</v>
      </c>
      <c r="AY20" s="101">
        <v>1067.88588</v>
      </c>
      <c r="AZ20" s="101">
        <v>1025.8348800000001</v>
      </c>
      <c r="BA20" s="101">
        <v>1077.312664</v>
      </c>
      <c r="BB20" s="154">
        <v>1072.55286</v>
      </c>
      <c r="BC20" s="101">
        <v>863.52601200000004</v>
      </c>
      <c r="BD20" s="101">
        <v>926.76466300000004</v>
      </c>
      <c r="BE20" s="101">
        <v>1016.078905</v>
      </c>
      <c r="BF20" s="101">
        <v>987.69473000000005</v>
      </c>
      <c r="BG20" s="101">
        <v>867.42438900000002</v>
      </c>
      <c r="BH20" s="101">
        <v>1034.3805870000001</v>
      </c>
      <c r="BI20" s="101">
        <v>1000.378659</v>
      </c>
      <c r="BJ20" s="101">
        <v>1029.7119419999999</v>
      </c>
      <c r="BK20" s="101">
        <v>1154.7352550000001</v>
      </c>
      <c r="BL20" s="101">
        <v>1065.221542</v>
      </c>
      <c r="BM20" s="101">
        <v>1270.6043360000001</v>
      </c>
      <c r="BN20" s="495">
        <f t="shared" si="11"/>
        <v>12289.073879999998</v>
      </c>
      <c r="BO20" s="101">
        <v>1052.994322</v>
      </c>
      <c r="BP20" s="101">
        <v>1052.8099070000001</v>
      </c>
      <c r="BQ20" s="101">
        <v>979.01097300000004</v>
      </c>
      <c r="BR20" s="101">
        <v>1027.0750869999999</v>
      </c>
      <c r="BS20" s="101">
        <v>1074.820293</v>
      </c>
      <c r="BT20" s="101">
        <v>1049.9542980000001</v>
      </c>
      <c r="BU20" s="101">
        <v>1195.027184</v>
      </c>
      <c r="BV20" s="101">
        <v>1033.5204659999999</v>
      </c>
      <c r="BW20" s="101">
        <v>1174.2384609999999</v>
      </c>
      <c r="BX20" s="101">
        <v>1262.657913</v>
      </c>
      <c r="BY20" s="101">
        <v>1194.6190590000001</v>
      </c>
      <c r="BZ20" s="101">
        <v>1374.775969</v>
      </c>
      <c r="CA20" s="154">
        <v>1108.948093</v>
      </c>
      <c r="CB20" s="101">
        <v>1044.9414079999999</v>
      </c>
      <c r="CC20" s="101">
        <v>1193.495273</v>
      </c>
      <c r="CD20" s="101">
        <v>1054.235197</v>
      </c>
      <c r="CE20" s="101">
        <v>1039.483502</v>
      </c>
      <c r="CF20" s="270">
        <v>1062.1962940000001</v>
      </c>
      <c r="CG20" s="83">
        <f t="shared" si="6"/>
        <v>5734.0415589999993</v>
      </c>
      <c r="CH20" s="83">
        <f t="shared" si="7"/>
        <v>6236.6648800000003</v>
      </c>
      <c r="CI20" s="27">
        <f t="shared" si="8"/>
        <v>6503.2997670000004</v>
      </c>
      <c r="CJ20" s="25">
        <f t="shared" si="12"/>
        <v>4.2752800115179568</v>
      </c>
      <c r="CK20" s="296"/>
      <c r="CL20" s="296"/>
      <c r="CM20" s="301"/>
    </row>
    <row r="21" spans="1:91" ht="20.100000000000001" customHeight="1" x14ac:dyDescent="0.25">
      <c r="A21" s="10">
        <v>69</v>
      </c>
      <c r="B21" s="113" t="s">
        <v>15</v>
      </c>
      <c r="C21" s="143" t="s">
        <v>16</v>
      </c>
      <c r="D21" s="82">
        <v>326.13526100000001</v>
      </c>
      <c r="E21" s="82">
        <v>264.51441999999997</v>
      </c>
      <c r="F21" s="82">
        <v>210.84567500999998</v>
      </c>
      <c r="G21" s="82">
        <v>173.034469</v>
      </c>
      <c r="H21" s="82">
        <v>286.785394</v>
      </c>
      <c r="I21" s="82">
        <v>136.48206200000001</v>
      </c>
      <c r="J21" s="82">
        <v>36.808487190000001</v>
      </c>
      <c r="K21" s="82">
        <v>65.713093999999998</v>
      </c>
      <c r="L21" s="82">
        <v>58.828859999999999</v>
      </c>
      <c r="M21" s="114">
        <v>1.53589</v>
      </c>
      <c r="N21" s="114">
        <v>12.3</v>
      </c>
      <c r="O21" s="114">
        <v>171.3655</v>
      </c>
      <c r="P21" s="25">
        <f t="shared" si="9"/>
        <v>1744.3491122</v>
      </c>
      <c r="Q21" s="101">
        <v>18.530355</v>
      </c>
      <c r="R21" s="101">
        <v>7.5</v>
      </c>
      <c r="S21" s="101">
        <v>184.12155000000001</v>
      </c>
      <c r="T21" s="101">
        <v>358.61667499999999</v>
      </c>
      <c r="U21" s="101">
        <v>244.13698500000001</v>
      </c>
      <c r="V21" s="101">
        <v>4.5</v>
      </c>
      <c r="W21" s="101">
        <v>1.1543209999999999</v>
      </c>
      <c r="X21" s="101">
        <v>0</v>
      </c>
      <c r="Y21" s="101">
        <v>2.0000000000000001E-4</v>
      </c>
      <c r="Z21" s="101">
        <v>8.7135090000000002</v>
      </c>
      <c r="AA21" s="101">
        <v>24.308821999999999</v>
      </c>
      <c r="AB21" s="101">
        <v>38.059510000000003</v>
      </c>
      <c r="AC21" s="25">
        <f t="shared" si="10"/>
        <v>889.6419269999999</v>
      </c>
      <c r="AD21" s="101">
        <v>24</v>
      </c>
      <c r="AE21" s="101">
        <v>16.146129999999999</v>
      </c>
      <c r="AF21" s="101">
        <v>20</v>
      </c>
      <c r="AG21" s="101">
        <v>3.31684</v>
      </c>
      <c r="AH21" s="101">
        <v>23.700576999999999</v>
      </c>
      <c r="AI21" s="101">
        <v>0.31</v>
      </c>
      <c r="AJ21" s="101">
        <v>0</v>
      </c>
      <c r="AK21" s="101">
        <v>3.1</v>
      </c>
      <c r="AL21" s="101">
        <v>0.2</v>
      </c>
      <c r="AM21" s="101">
        <v>0</v>
      </c>
      <c r="AN21" s="101">
        <v>0</v>
      </c>
      <c r="AO21" s="269">
        <v>2.8</v>
      </c>
      <c r="AP21" s="154">
        <v>3.5</v>
      </c>
      <c r="AQ21" s="101">
        <v>1.4</v>
      </c>
      <c r="AR21" s="101">
        <v>0.65</v>
      </c>
      <c r="AS21" s="101">
        <v>0</v>
      </c>
      <c r="AT21" s="101">
        <v>0</v>
      </c>
      <c r="AU21" s="101">
        <v>0</v>
      </c>
      <c r="AV21" s="101">
        <v>5.3042700000000007E-3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54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46</v>
      </c>
      <c r="BI21" s="101">
        <v>0</v>
      </c>
      <c r="BJ21" s="101">
        <v>0</v>
      </c>
      <c r="BK21" s="101">
        <v>0</v>
      </c>
      <c r="BL21" s="101">
        <v>0</v>
      </c>
      <c r="BM21" s="101">
        <v>0.3</v>
      </c>
      <c r="BN21" s="495">
        <f t="shared" si="11"/>
        <v>46.3</v>
      </c>
      <c r="BO21" s="101">
        <v>0</v>
      </c>
      <c r="BP21" s="101">
        <v>0</v>
      </c>
      <c r="BQ21" s="101">
        <v>0</v>
      </c>
      <c r="BR21" s="101">
        <v>0</v>
      </c>
      <c r="BS21" s="101">
        <v>0.19461100000000001</v>
      </c>
      <c r="BT21" s="101">
        <v>0</v>
      </c>
      <c r="BU21" s="101">
        <v>5.92</v>
      </c>
      <c r="BV21" s="101">
        <v>0</v>
      </c>
      <c r="BW21" s="101">
        <v>0</v>
      </c>
      <c r="BX21" s="167">
        <v>0.29988199999999998</v>
      </c>
      <c r="BY21" s="167">
        <v>0</v>
      </c>
      <c r="BZ21" s="167">
        <v>0</v>
      </c>
      <c r="CA21" s="483">
        <v>1.5</v>
      </c>
      <c r="CB21" s="167">
        <v>2.0000010000000001</v>
      </c>
      <c r="CC21" s="167">
        <v>2E-8</v>
      </c>
      <c r="CD21" s="167">
        <v>0</v>
      </c>
      <c r="CE21" s="167">
        <v>8</v>
      </c>
      <c r="CF21" s="488">
        <v>0</v>
      </c>
      <c r="CG21" s="83">
        <f t="shared" si="6"/>
        <v>0</v>
      </c>
      <c r="CH21" s="83">
        <f t="shared" si="7"/>
        <v>0.19461100000000001</v>
      </c>
      <c r="CI21" s="27">
        <f t="shared" si="8"/>
        <v>11.500001019999999</v>
      </c>
      <c r="CJ21" s="25"/>
      <c r="CK21" s="296"/>
      <c r="CL21" s="296"/>
      <c r="CM21" s="301"/>
    </row>
    <row r="22" spans="1:91" ht="20.100000000000001" customHeight="1" x14ac:dyDescent="0.3">
      <c r="A22" s="10">
        <v>69</v>
      </c>
      <c r="B22" s="113" t="s">
        <v>19</v>
      </c>
      <c r="C22" s="144" t="s">
        <v>20</v>
      </c>
      <c r="D22" s="82">
        <v>1231.4849570199999</v>
      </c>
      <c r="E22" s="82">
        <v>1230.4584316</v>
      </c>
      <c r="F22" s="82">
        <v>1202.8202104199997</v>
      </c>
      <c r="G22" s="82">
        <v>1409.8243697299997</v>
      </c>
      <c r="H22" s="82">
        <v>1289.8348906600002</v>
      </c>
      <c r="I22" s="82">
        <v>1278.2510536300001</v>
      </c>
      <c r="J22" s="82">
        <v>1247.4494340800002</v>
      </c>
      <c r="K22" s="82">
        <v>1188.9607932399999</v>
      </c>
      <c r="L22" s="82">
        <v>1900.82250638</v>
      </c>
      <c r="M22" s="114">
        <v>1597.8461013599997</v>
      </c>
      <c r="N22" s="114">
        <v>1637.7947975999998</v>
      </c>
      <c r="O22" s="114">
        <v>1800.6830234399997</v>
      </c>
      <c r="P22" s="25">
        <f t="shared" si="9"/>
        <v>17016.230569159998</v>
      </c>
      <c r="Q22" s="101">
        <v>1503.3238858600007</v>
      </c>
      <c r="R22" s="101">
        <v>1310.9754017000005</v>
      </c>
      <c r="S22" s="101">
        <v>1769.6379513399991</v>
      </c>
      <c r="T22" s="101">
        <v>1654.36973816</v>
      </c>
      <c r="U22" s="101">
        <v>1372.9846721599993</v>
      </c>
      <c r="V22" s="101">
        <v>1536.9316236800003</v>
      </c>
      <c r="W22" s="101">
        <v>2030.3052296699998</v>
      </c>
      <c r="X22" s="101">
        <v>1923.1034060600009</v>
      </c>
      <c r="Y22" s="101">
        <v>1630.6783413800003</v>
      </c>
      <c r="Z22" s="101">
        <v>1979.6142110899996</v>
      </c>
      <c r="AA22" s="101">
        <v>1507.0153716299992</v>
      </c>
      <c r="AB22" s="101">
        <v>2267.8367764299992</v>
      </c>
      <c r="AC22" s="25">
        <f t="shared" si="10"/>
        <v>20486.776609159999</v>
      </c>
      <c r="AD22" s="101">
        <v>1864.5383078899999</v>
      </c>
      <c r="AE22" s="101">
        <v>1906.14180758</v>
      </c>
      <c r="AF22" s="101">
        <v>2038.5357366500004</v>
      </c>
      <c r="AG22" s="101">
        <v>2490.4004643499998</v>
      </c>
      <c r="AH22" s="101">
        <v>2186.5258463799996</v>
      </c>
      <c r="AI22" s="101">
        <v>1913.99830548</v>
      </c>
      <c r="AJ22" s="101">
        <v>3841.8795136799999</v>
      </c>
      <c r="AK22" s="101">
        <v>2626.2812531899999</v>
      </c>
      <c r="AL22" s="101">
        <v>2946.8457749000004</v>
      </c>
      <c r="AM22" s="101">
        <v>2417.5922332399996</v>
      </c>
      <c r="AN22" s="101">
        <v>2914.4574741400002</v>
      </c>
      <c r="AO22" s="269">
        <v>3431.4095762100001</v>
      </c>
      <c r="AP22" s="154">
        <v>3361.7578300600003</v>
      </c>
      <c r="AQ22" s="101">
        <v>2578.6429351500005</v>
      </c>
      <c r="AR22" s="101">
        <v>3541.8719981300019</v>
      </c>
      <c r="AS22" s="101">
        <v>3817.5243458999985</v>
      </c>
      <c r="AT22" s="101">
        <v>3797.6401833399991</v>
      </c>
      <c r="AU22" s="101">
        <v>3385.9714855099996</v>
      </c>
      <c r="AV22" s="101">
        <v>4466.2829463099997</v>
      </c>
      <c r="AW22" s="101">
        <v>3900.1309804599987</v>
      </c>
      <c r="AX22" s="101">
        <v>3477.2445801200015</v>
      </c>
      <c r="AY22" s="101">
        <v>4492.9940806799996</v>
      </c>
      <c r="AZ22" s="101">
        <v>3873.6865597999981</v>
      </c>
      <c r="BA22" s="101">
        <v>4188.4036458100009</v>
      </c>
      <c r="BB22" s="154">
        <v>4048.8497033700019</v>
      </c>
      <c r="BC22" s="101">
        <v>3504.868512489998</v>
      </c>
      <c r="BD22" s="101">
        <v>3857.2679464099983</v>
      </c>
      <c r="BE22" s="101">
        <v>4738.1063243299977</v>
      </c>
      <c r="BF22" s="101">
        <v>3798.6797634699974</v>
      </c>
      <c r="BG22" s="101">
        <v>3530.3563699099964</v>
      </c>
      <c r="BH22" s="101">
        <v>4460.5443178799969</v>
      </c>
      <c r="BI22" s="101">
        <v>3682.1907935000027</v>
      </c>
      <c r="BJ22" s="101">
        <v>3378.3387119399981</v>
      </c>
      <c r="BK22" s="101">
        <v>3910.9261246700007</v>
      </c>
      <c r="BL22" s="101">
        <v>3896.0880922699989</v>
      </c>
      <c r="BM22" s="101">
        <v>5268.4617938299971</v>
      </c>
      <c r="BN22" s="495">
        <f t="shared" si="11"/>
        <v>48074.678454069995</v>
      </c>
      <c r="BO22" s="101">
        <v>4860.7289863599999</v>
      </c>
      <c r="BP22" s="101">
        <v>3454.1516570600006</v>
      </c>
      <c r="BQ22" s="101">
        <v>3603.1724618100011</v>
      </c>
      <c r="BR22" s="101">
        <v>4657.752073579999</v>
      </c>
      <c r="BS22" s="101">
        <v>4500.6863724400027</v>
      </c>
      <c r="BT22" s="101">
        <v>4146.8684777499975</v>
      </c>
      <c r="BU22" s="101">
        <v>5499.8109292499939</v>
      </c>
      <c r="BV22" s="101">
        <v>4146.1482493699987</v>
      </c>
      <c r="BW22" s="101">
        <v>5247.5277248500006</v>
      </c>
      <c r="BX22" s="101">
        <v>5311.1837202099996</v>
      </c>
      <c r="BY22" s="101">
        <v>4583.1567093800004</v>
      </c>
      <c r="BZ22" s="101">
        <v>6949.5571945400061</v>
      </c>
      <c r="CA22" s="154">
        <v>5397.0801635300013</v>
      </c>
      <c r="CB22" s="101">
        <v>4592.3734093799985</v>
      </c>
      <c r="CC22" s="101">
        <v>4536.5455836800002</v>
      </c>
      <c r="CD22" s="101">
        <v>4950.5843767799979</v>
      </c>
      <c r="CE22" s="101">
        <v>4523.0410860600023</v>
      </c>
      <c r="CF22" s="270">
        <v>5133.2909627699955</v>
      </c>
      <c r="CG22" s="83">
        <f t="shared" si="6"/>
        <v>23478.128619979991</v>
      </c>
      <c r="CH22" s="83">
        <f t="shared" si="7"/>
        <v>25223.360029000003</v>
      </c>
      <c r="CI22" s="27">
        <f t="shared" si="8"/>
        <v>29132.915582199992</v>
      </c>
      <c r="CJ22" s="25">
        <f t="shared" si="12"/>
        <v>15.499741306095082</v>
      </c>
      <c r="CK22" s="296"/>
      <c r="CL22" s="296"/>
      <c r="CM22" s="301"/>
    </row>
    <row r="23" spans="1:91" ht="20.100000000000001" customHeight="1" x14ac:dyDescent="0.25">
      <c r="A23" s="10">
        <v>69</v>
      </c>
      <c r="B23" s="113" t="s">
        <v>26</v>
      </c>
      <c r="C23" s="143" t="s">
        <v>124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114">
        <v>0</v>
      </c>
      <c r="N23" s="114">
        <v>0</v>
      </c>
      <c r="O23" s="114">
        <v>0</v>
      </c>
      <c r="P23" s="25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25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269">
        <v>0</v>
      </c>
      <c r="AP23" s="154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54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495">
        <f t="shared" si="11"/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322.27743684000001</v>
      </c>
      <c r="BX23" s="101">
        <v>1076.3339770300001</v>
      </c>
      <c r="BY23" s="101">
        <v>168.86349332</v>
      </c>
      <c r="BZ23" s="101">
        <v>817.43433638999988</v>
      </c>
      <c r="CA23" s="154">
        <v>386.27161888000001</v>
      </c>
      <c r="CB23" s="101">
        <v>800.36320276999993</v>
      </c>
      <c r="CC23" s="101">
        <v>655.27238887999988</v>
      </c>
      <c r="CD23" s="101">
        <v>1031.4179583099999</v>
      </c>
      <c r="CE23" s="101">
        <v>1016.5210194599998</v>
      </c>
      <c r="CF23" s="270">
        <v>461.41017224000007</v>
      </c>
      <c r="CG23" s="83">
        <f t="shared" si="6"/>
        <v>0</v>
      </c>
      <c r="CH23" s="83">
        <f t="shared" si="7"/>
        <v>0</v>
      </c>
      <c r="CI23" s="27">
        <f t="shared" si="8"/>
        <v>4351.2563605399992</v>
      </c>
      <c r="CJ23" s="25"/>
      <c r="CM23" s="301"/>
    </row>
    <row r="24" spans="1:91" ht="20.100000000000001" customHeight="1" x14ac:dyDescent="0.25">
      <c r="A24" s="10">
        <v>69</v>
      </c>
      <c r="B24" s="113" t="s">
        <v>151</v>
      </c>
      <c r="C24" s="143" t="s">
        <v>155</v>
      </c>
      <c r="D24" s="82">
        <v>0</v>
      </c>
      <c r="E24" s="82">
        <v>0</v>
      </c>
      <c r="F24" s="82">
        <v>0</v>
      </c>
      <c r="G24" s="82">
        <v>0</v>
      </c>
      <c r="H24" s="82">
        <v>9.9999999999999995E-7</v>
      </c>
      <c r="I24" s="82">
        <v>0</v>
      </c>
      <c r="J24" s="82">
        <v>0</v>
      </c>
      <c r="K24" s="82">
        <v>0</v>
      </c>
      <c r="L24" s="82">
        <v>0</v>
      </c>
      <c r="M24" s="114">
        <v>0</v>
      </c>
      <c r="N24" s="114">
        <v>0</v>
      </c>
      <c r="O24" s="114">
        <v>0</v>
      </c>
      <c r="P24" s="25">
        <v>0</v>
      </c>
      <c r="Q24" s="82">
        <v>0</v>
      </c>
      <c r="R24" s="82">
        <v>0</v>
      </c>
      <c r="S24" s="82">
        <v>0</v>
      </c>
      <c r="T24" s="82">
        <v>0</v>
      </c>
      <c r="U24" s="82">
        <v>9.9999999999999995E-7</v>
      </c>
      <c r="V24" s="82">
        <v>0</v>
      </c>
      <c r="W24" s="82">
        <v>0</v>
      </c>
      <c r="X24" s="82">
        <v>0</v>
      </c>
      <c r="Y24" s="82">
        <v>0</v>
      </c>
      <c r="Z24" s="114">
        <v>0</v>
      </c>
      <c r="AA24" s="114">
        <v>0</v>
      </c>
      <c r="AB24" s="114">
        <v>0</v>
      </c>
      <c r="AC24" s="25">
        <v>0</v>
      </c>
      <c r="AD24" s="101">
        <v>0</v>
      </c>
      <c r="AE24" s="101">
        <v>0</v>
      </c>
      <c r="AF24" s="101">
        <v>0</v>
      </c>
      <c r="AG24" s="101">
        <v>10.40560022</v>
      </c>
      <c r="AH24" s="101">
        <v>15.458109589999999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54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54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495">
        <f t="shared" si="11"/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123.67349494000005</v>
      </c>
      <c r="CA24" s="154">
        <v>80.329044650000057</v>
      </c>
      <c r="CB24" s="101">
        <v>74.255325869999993</v>
      </c>
      <c r="CC24" s="101">
        <v>90.620432520000037</v>
      </c>
      <c r="CD24" s="101">
        <v>79.042026520000022</v>
      </c>
      <c r="CE24" s="101">
        <v>94.546076290000045</v>
      </c>
      <c r="CF24" s="270">
        <v>102.21190429000001</v>
      </c>
      <c r="CG24" s="83">
        <f t="shared" si="6"/>
        <v>0</v>
      </c>
      <c r="CH24" s="83">
        <f t="shared" si="7"/>
        <v>0</v>
      </c>
      <c r="CI24" s="27">
        <f t="shared" si="8"/>
        <v>521.00481014000013</v>
      </c>
      <c r="CJ24" s="25"/>
      <c r="CK24" s="296"/>
      <c r="CL24" s="296"/>
      <c r="CM24" s="301"/>
    </row>
    <row r="25" spans="1:91" ht="20.100000000000001" customHeight="1" x14ac:dyDescent="0.25">
      <c r="A25" s="10">
        <v>69</v>
      </c>
      <c r="B25" s="113" t="s">
        <v>149</v>
      </c>
      <c r="C25" s="143" t="s">
        <v>154</v>
      </c>
      <c r="D25" s="82">
        <v>0</v>
      </c>
      <c r="E25" s="82">
        <v>0</v>
      </c>
      <c r="F25" s="82">
        <v>0</v>
      </c>
      <c r="G25" s="82">
        <v>0</v>
      </c>
      <c r="H25" s="82">
        <v>9.9999999999999995E-7</v>
      </c>
      <c r="I25" s="82">
        <v>0</v>
      </c>
      <c r="J25" s="82">
        <v>0</v>
      </c>
      <c r="K25" s="82">
        <v>0</v>
      </c>
      <c r="L25" s="82">
        <v>0</v>
      </c>
      <c r="M25" s="114">
        <v>0</v>
      </c>
      <c r="N25" s="114">
        <v>0</v>
      </c>
      <c r="O25" s="114">
        <v>0</v>
      </c>
      <c r="P25" s="25">
        <v>0</v>
      </c>
      <c r="Q25" s="82">
        <v>0</v>
      </c>
      <c r="R25" s="82">
        <v>0</v>
      </c>
      <c r="S25" s="82">
        <v>0</v>
      </c>
      <c r="T25" s="82">
        <v>0</v>
      </c>
      <c r="U25" s="82">
        <v>9.9999999999999995E-7</v>
      </c>
      <c r="V25" s="82">
        <v>0</v>
      </c>
      <c r="W25" s="82">
        <v>0</v>
      </c>
      <c r="X25" s="82">
        <v>0</v>
      </c>
      <c r="Y25" s="82">
        <v>0</v>
      </c>
      <c r="Z25" s="114">
        <v>0</v>
      </c>
      <c r="AA25" s="114">
        <v>0</v>
      </c>
      <c r="AB25" s="114">
        <v>0</v>
      </c>
      <c r="AC25" s="25">
        <v>0</v>
      </c>
      <c r="AD25" s="101">
        <v>0</v>
      </c>
      <c r="AE25" s="101">
        <v>0</v>
      </c>
      <c r="AF25" s="101">
        <v>0</v>
      </c>
      <c r="AG25" s="101">
        <v>10.40560022</v>
      </c>
      <c r="AH25" s="101">
        <v>15.458109589999999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54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54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495">
        <f t="shared" si="11"/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161.56728072999996</v>
      </c>
      <c r="CA25" s="154">
        <v>110.46298013000003</v>
      </c>
      <c r="CB25" s="101">
        <v>98.342594120000058</v>
      </c>
      <c r="CC25" s="101">
        <v>106.64993328</v>
      </c>
      <c r="CD25" s="101">
        <v>97.47366990999997</v>
      </c>
      <c r="CE25" s="101">
        <v>101.29262514000003</v>
      </c>
      <c r="CF25" s="270">
        <v>112.39388563000006</v>
      </c>
      <c r="CG25" s="83">
        <f t="shared" si="6"/>
        <v>0</v>
      </c>
      <c r="CH25" s="83">
        <f t="shared" si="7"/>
        <v>0</v>
      </c>
      <c r="CI25" s="27">
        <f t="shared" si="8"/>
        <v>626.61568821000014</v>
      </c>
      <c r="CJ25" s="25"/>
      <c r="CK25" s="296"/>
      <c r="CL25" s="296"/>
      <c r="CM25" s="301"/>
    </row>
    <row r="26" spans="1:91" ht="20.100000000000001" customHeight="1" x14ac:dyDescent="0.25">
      <c r="A26" s="10">
        <v>69</v>
      </c>
      <c r="B26" s="113" t="s">
        <v>152</v>
      </c>
      <c r="C26" s="143" t="s">
        <v>156</v>
      </c>
      <c r="D26" s="82">
        <v>0</v>
      </c>
      <c r="E26" s="82">
        <v>0</v>
      </c>
      <c r="F26" s="82">
        <v>0</v>
      </c>
      <c r="G26" s="82">
        <v>0</v>
      </c>
      <c r="H26" s="82">
        <v>9.9999999999999995E-7</v>
      </c>
      <c r="I26" s="82">
        <v>0</v>
      </c>
      <c r="J26" s="82">
        <v>0</v>
      </c>
      <c r="K26" s="82">
        <v>0</v>
      </c>
      <c r="L26" s="82">
        <v>0</v>
      </c>
      <c r="M26" s="114">
        <v>0</v>
      </c>
      <c r="N26" s="114">
        <v>0</v>
      </c>
      <c r="O26" s="114">
        <v>0</v>
      </c>
      <c r="P26" s="25">
        <v>0</v>
      </c>
      <c r="Q26" s="82">
        <v>0</v>
      </c>
      <c r="R26" s="82">
        <v>0</v>
      </c>
      <c r="S26" s="82">
        <v>0</v>
      </c>
      <c r="T26" s="82">
        <v>0</v>
      </c>
      <c r="U26" s="82">
        <v>9.9999999999999995E-7</v>
      </c>
      <c r="V26" s="82">
        <v>0</v>
      </c>
      <c r="W26" s="82">
        <v>0</v>
      </c>
      <c r="X26" s="82">
        <v>0</v>
      </c>
      <c r="Y26" s="82">
        <v>0</v>
      </c>
      <c r="Z26" s="114">
        <v>0</v>
      </c>
      <c r="AA26" s="114">
        <v>0</v>
      </c>
      <c r="AB26" s="114">
        <v>0</v>
      </c>
      <c r="AC26" s="25">
        <v>0</v>
      </c>
      <c r="AD26" s="101">
        <v>0</v>
      </c>
      <c r="AE26" s="101">
        <v>0</v>
      </c>
      <c r="AF26" s="101">
        <v>0</v>
      </c>
      <c r="AG26" s="101">
        <v>10.40560022</v>
      </c>
      <c r="AH26" s="101">
        <v>15.458109589999999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54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54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495">
        <f t="shared" si="11"/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33.758840400000004</v>
      </c>
      <c r="CA26" s="154">
        <v>28.001623389999995</v>
      </c>
      <c r="CB26" s="101">
        <v>24.039787980000003</v>
      </c>
      <c r="CC26" s="101">
        <v>15.10868885</v>
      </c>
      <c r="CD26" s="101">
        <v>17.579946630000002</v>
      </c>
      <c r="CE26" s="101">
        <v>6.7463488499999995</v>
      </c>
      <c r="CF26" s="270">
        <v>9.6573218900000004</v>
      </c>
      <c r="CG26" s="83">
        <f t="shared" si="6"/>
        <v>0</v>
      </c>
      <c r="CH26" s="83">
        <f t="shared" si="7"/>
        <v>0</v>
      </c>
      <c r="CI26" s="27">
        <f t="shared" si="8"/>
        <v>101.13371759000002</v>
      </c>
      <c r="CJ26" s="25"/>
      <c r="CM26" s="301"/>
    </row>
    <row r="27" spans="1:91" ht="19.5" customHeight="1" x14ac:dyDescent="0.25">
      <c r="A27" s="10">
        <v>69</v>
      </c>
      <c r="B27" s="113" t="s">
        <v>123</v>
      </c>
      <c r="C27" s="143" t="s">
        <v>125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114">
        <v>0</v>
      </c>
      <c r="N27" s="114">
        <v>0</v>
      </c>
      <c r="O27" s="114">
        <v>0</v>
      </c>
      <c r="P27" s="25">
        <f>SUM(D27:O27)</f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25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54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54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495">
        <f t="shared" si="11"/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54">
        <v>0</v>
      </c>
      <c r="CB27" s="101">
        <v>0</v>
      </c>
      <c r="CC27" s="101">
        <v>0</v>
      </c>
      <c r="CD27" s="101">
        <v>0</v>
      </c>
      <c r="CE27" s="101">
        <v>0</v>
      </c>
      <c r="CF27" s="270">
        <v>0</v>
      </c>
      <c r="CG27" s="83">
        <f t="shared" si="6"/>
        <v>0</v>
      </c>
      <c r="CH27" s="83">
        <f t="shared" si="7"/>
        <v>0</v>
      </c>
      <c r="CI27" s="27">
        <f t="shared" si="8"/>
        <v>0</v>
      </c>
      <c r="CJ27" s="25"/>
      <c r="CM27" s="301"/>
    </row>
    <row r="28" spans="1:91" ht="20.25" customHeight="1" x14ac:dyDescent="0.25">
      <c r="A28" s="10">
        <v>69</v>
      </c>
      <c r="B28" s="113" t="s">
        <v>17</v>
      </c>
      <c r="C28" s="143" t="s">
        <v>18</v>
      </c>
      <c r="D28" s="82">
        <v>1178.1549821899998</v>
      </c>
      <c r="E28" s="82">
        <v>1201.6945238000003</v>
      </c>
      <c r="F28" s="82">
        <v>1202.7793070900004</v>
      </c>
      <c r="G28" s="82">
        <v>1409.2478181800004</v>
      </c>
      <c r="H28" s="82">
        <v>1288.57951411</v>
      </c>
      <c r="I28" s="82">
        <v>1277.4308070299999</v>
      </c>
      <c r="J28" s="82">
        <v>1247.42845158</v>
      </c>
      <c r="K28" s="82">
        <v>1188.94500694</v>
      </c>
      <c r="L28" s="82">
        <v>1900.8150853800003</v>
      </c>
      <c r="M28" s="114">
        <v>1638.8603798199999</v>
      </c>
      <c r="N28" s="114">
        <v>1637.7947676000001</v>
      </c>
      <c r="O28" s="114">
        <v>1787.05667948</v>
      </c>
      <c r="P28" s="25">
        <f>SUM(D28:O28)</f>
        <v>16958.787323200002</v>
      </c>
      <c r="Q28" s="101">
        <v>1503.2310632600002</v>
      </c>
      <c r="R28" s="101">
        <v>1310.8879257000008</v>
      </c>
      <c r="S28" s="101">
        <v>1769.5395679299993</v>
      </c>
      <c r="T28" s="101">
        <v>1653.8965416699991</v>
      </c>
      <c r="U28" s="101">
        <v>1372.8598240900001</v>
      </c>
      <c r="V28" s="101">
        <v>1536.1198155899997</v>
      </c>
      <c r="W28" s="101">
        <v>2030.30031285</v>
      </c>
      <c r="X28" s="101">
        <v>1923.0578788700004</v>
      </c>
      <c r="Y28" s="101">
        <v>1626.2967227100016</v>
      </c>
      <c r="Z28" s="101">
        <v>1978.4897828399994</v>
      </c>
      <c r="AA28" s="101">
        <v>1506.8203076200009</v>
      </c>
      <c r="AB28" s="101">
        <v>2264.924503780001</v>
      </c>
      <c r="AC28" s="25">
        <f>SUM(Q28:AB28)</f>
        <v>20476.424246910006</v>
      </c>
      <c r="AD28" s="101">
        <v>1864.5252078900003</v>
      </c>
      <c r="AE28" s="101">
        <v>1906.1021927000004</v>
      </c>
      <c r="AF28" s="101">
        <v>2036.48687412</v>
      </c>
      <c r="AG28" s="101">
        <v>2633.75175752</v>
      </c>
      <c r="AH28" s="101">
        <v>2186.4108367199997</v>
      </c>
      <c r="AI28" s="101">
        <v>1913.3267970200004</v>
      </c>
      <c r="AJ28" s="101">
        <v>3831.2971810399999</v>
      </c>
      <c r="AK28" s="101">
        <v>2623.35279885</v>
      </c>
      <c r="AL28" s="101">
        <v>2946.8308973799999</v>
      </c>
      <c r="AM28" s="269">
        <v>2670.3486031000002</v>
      </c>
      <c r="AN28" s="269">
        <v>2913.3645275899999</v>
      </c>
      <c r="AO28" s="269">
        <v>3427.2133521400001</v>
      </c>
      <c r="AP28" s="154">
        <v>3361.7226754899993</v>
      </c>
      <c r="AQ28" s="101">
        <v>2578.6416346500009</v>
      </c>
      <c r="AR28" s="101">
        <v>3536.8576278100013</v>
      </c>
      <c r="AS28" s="101">
        <v>3816.6589990000011</v>
      </c>
      <c r="AT28" s="101">
        <v>3797.1979931800001</v>
      </c>
      <c r="AU28" s="101">
        <v>3385.9273120200014</v>
      </c>
      <c r="AV28" s="101">
        <v>4463.1262937300007</v>
      </c>
      <c r="AW28" s="101">
        <v>3899.1462932900013</v>
      </c>
      <c r="AX28" s="101">
        <v>3477.2415183099984</v>
      </c>
      <c r="AY28" s="101">
        <v>4488.9917233200013</v>
      </c>
      <c r="AZ28" s="101">
        <v>3898.19266857</v>
      </c>
      <c r="BA28" s="101">
        <v>4184.1890088400014</v>
      </c>
      <c r="BB28" s="154">
        <v>4097.2062289799997</v>
      </c>
      <c r="BC28" s="101">
        <v>3504.8660544800009</v>
      </c>
      <c r="BD28" s="101">
        <v>3857.2678254099997</v>
      </c>
      <c r="BE28" s="101">
        <v>4725.5162604400011</v>
      </c>
      <c r="BF28" s="101">
        <v>3798.6760877899969</v>
      </c>
      <c r="BG28" s="101">
        <v>3530.3465235500003</v>
      </c>
      <c r="BH28" s="101">
        <v>4460.5434927000015</v>
      </c>
      <c r="BI28" s="101">
        <v>3681.8883498500018</v>
      </c>
      <c r="BJ28" s="101">
        <v>3378.3031484300004</v>
      </c>
      <c r="BK28" s="101">
        <v>3910.9066275900009</v>
      </c>
      <c r="BL28" s="101">
        <v>3896.0754067300009</v>
      </c>
      <c r="BM28" s="101">
        <v>5262.0788991199979</v>
      </c>
      <c r="BN28" s="495">
        <f t="shared" si="11"/>
        <v>48103.674905070002</v>
      </c>
      <c r="BO28" s="101">
        <v>4860.4168086599975</v>
      </c>
      <c r="BP28" s="101">
        <v>3454.1434585600023</v>
      </c>
      <c r="BQ28" s="101">
        <v>3603.0643344799969</v>
      </c>
      <c r="BR28" s="101">
        <v>4657.4804805799959</v>
      </c>
      <c r="BS28" s="101">
        <v>4500.0753975899988</v>
      </c>
      <c r="BT28" s="101">
        <v>4146.5383131699982</v>
      </c>
      <c r="BU28" s="101">
        <v>5485.2493144600012</v>
      </c>
      <c r="BV28" s="101">
        <v>4145.8037548399989</v>
      </c>
      <c r="BW28" s="101">
        <v>5247.5255854399993</v>
      </c>
      <c r="BX28" s="101">
        <v>5311.1837202100023</v>
      </c>
      <c r="BY28" s="101">
        <v>4583.1567093800022</v>
      </c>
      <c r="BZ28" s="101">
        <v>6949.5571945399925</v>
      </c>
      <c r="CA28" s="154">
        <v>5397.0801635300031</v>
      </c>
      <c r="CB28" s="101">
        <v>4592.3734093799994</v>
      </c>
      <c r="CC28" s="101">
        <v>4536.5455836800056</v>
      </c>
      <c r="CD28" s="101">
        <v>4950.5843767799943</v>
      </c>
      <c r="CE28" s="101">
        <v>4523.0410860599986</v>
      </c>
      <c r="CF28" s="270">
        <v>5133.290962770001</v>
      </c>
      <c r="CG28" s="83">
        <f t="shared" si="6"/>
        <v>23513.878980649999</v>
      </c>
      <c r="CH28" s="83">
        <f t="shared" si="7"/>
        <v>25221.718793039996</v>
      </c>
      <c r="CI28" s="27">
        <f t="shared" si="8"/>
        <v>29132.915582200003</v>
      </c>
      <c r="CJ28" s="25">
        <f t="shared" si="12"/>
        <v>15.507257143154396</v>
      </c>
      <c r="CM28" s="301"/>
    </row>
    <row r="29" spans="1:91" ht="20.100000000000001" customHeight="1" x14ac:dyDescent="0.25">
      <c r="A29" s="10">
        <v>69</v>
      </c>
      <c r="B29" s="113" t="s">
        <v>171</v>
      </c>
      <c r="C29" s="143" t="s">
        <v>172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114">
        <v>0</v>
      </c>
      <c r="N29" s="114">
        <v>0</v>
      </c>
      <c r="O29" s="114">
        <v>0</v>
      </c>
      <c r="P29" s="25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114">
        <v>0</v>
      </c>
      <c r="AA29" s="114">
        <v>0</v>
      </c>
      <c r="AB29" s="114">
        <v>0</v>
      </c>
      <c r="AC29" s="25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54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54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495">
        <f t="shared" si="11"/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54">
        <v>0</v>
      </c>
      <c r="CB29" s="101">
        <v>0.18009421000000003</v>
      </c>
      <c r="CC29" s="101">
        <v>16.92020776</v>
      </c>
      <c r="CD29" s="101">
        <v>10.62703329</v>
      </c>
      <c r="CE29" s="101">
        <v>174.9815772</v>
      </c>
      <c r="CF29" s="270">
        <v>39.732356340000003</v>
      </c>
      <c r="CG29" s="83">
        <f t="shared" si="6"/>
        <v>0</v>
      </c>
      <c r="CH29" s="83">
        <f t="shared" si="7"/>
        <v>0</v>
      </c>
      <c r="CI29" s="27">
        <f t="shared" si="8"/>
        <v>242.44126879999999</v>
      </c>
      <c r="CJ29" s="25"/>
      <c r="CM29" s="301"/>
    </row>
    <row r="30" spans="1:91" ht="20.100000000000001" customHeight="1" x14ac:dyDescent="0.25">
      <c r="A30" s="10">
        <v>69</v>
      </c>
      <c r="B30" s="113" t="s">
        <v>28</v>
      </c>
      <c r="C30" s="143" t="s">
        <v>29</v>
      </c>
      <c r="D30" s="82">
        <v>11.45584539</v>
      </c>
      <c r="E30" s="82">
        <v>5.7068109600000012</v>
      </c>
      <c r="F30" s="82">
        <v>0</v>
      </c>
      <c r="G30" s="82">
        <v>0</v>
      </c>
      <c r="H30" s="82">
        <v>1.6670430600000001</v>
      </c>
      <c r="I30" s="82">
        <v>0</v>
      </c>
      <c r="J30" s="82">
        <v>0</v>
      </c>
      <c r="K30" s="82">
        <v>0</v>
      </c>
      <c r="L30" s="82">
        <v>0</v>
      </c>
      <c r="M30" s="114">
        <v>0</v>
      </c>
      <c r="N30" s="114">
        <v>0</v>
      </c>
      <c r="O30" s="114">
        <v>0</v>
      </c>
      <c r="P30" s="25">
        <f>SUM(D30:O30)</f>
        <v>18.829699410000003</v>
      </c>
      <c r="Q30" s="101">
        <v>9.9999999999999995E-7</v>
      </c>
      <c r="R30" s="101">
        <v>9.9999999999999995E-7</v>
      </c>
      <c r="S30" s="101">
        <v>9.9999999999999995E-7</v>
      </c>
      <c r="T30" s="101">
        <v>9.9999999999999995E-7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25">
        <f>SUM(Q30:AB30)</f>
        <v>3.9999999999999998E-6</v>
      </c>
      <c r="AD30" s="101">
        <v>0</v>
      </c>
      <c r="AE30" s="101">
        <v>0</v>
      </c>
      <c r="AF30" s="101">
        <v>0</v>
      </c>
      <c r="AG30" s="101">
        <v>10.40560022</v>
      </c>
      <c r="AH30" s="101">
        <v>15.458109589999999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54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54">
        <v>0</v>
      </c>
      <c r="BC30" s="101">
        <v>0</v>
      </c>
      <c r="BD30" s="101">
        <v>0</v>
      </c>
      <c r="BE30" s="101">
        <v>31.209384880000002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495">
        <f t="shared" si="11"/>
        <v>31.209384880000002</v>
      </c>
      <c r="BO30" s="101">
        <v>0</v>
      </c>
      <c r="BP30" s="101">
        <v>0</v>
      </c>
      <c r="BQ30" s="101">
        <v>0</v>
      </c>
      <c r="BR30" s="101">
        <v>20</v>
      </c>
      <c r="BS30" s="101">
        <v>26</v>
      </c>
      <c r="BT30" s="101">
        <v>0</v>
      </c>
      <c r="BU30" s="101">
        <v>347</v>
      </c>
      <c r="BV30" s="101">
        <v>47</v>
      </c>
      <c r="BW30" s="101">
        <v>0</v>
      </c>
      <c r="BX30" s="101">
        <v>0</v>
      </c>
      <c r="BY30" s="101">
        <v>0</v>
      </c>
      <c r="BZ30" s="101">
        <v>125.04999999</v>
      </c>
      <c r="CA30" s="154">
        <v>30.004000000000001</v>
      </c>
      <c r="CB30" s="101">
        <v>0</v>
      </c>
      <c r="CC30" s="101">
        <v>0</v>
      </c>
      <c r="CD30" s="101">
        <v>0</v>
      </c>
      <c r="CE30" s="101">
        <v>0</v>
      </c>
      <c r="CF30" s="270">
        <v>0</v>
      </c>
      <c r="CG30" s="83">
        <f t="shared" si="6"/>
        <v>31.209384880000002</v>
      </c>
      <c r="CH30" s="83">
        <f t="shared" si="7"/>
        <v>46</v>
      </c>
      <c r="CI30" s="27">
        <f t="shared" si="8"/>
        <v>30.004000000000001</v>
      </c>
      <c r="CJ30" s="25">
        <f t="shared" si="12"/>
        <v>-34.773913043478252</v>
      </c>
      <c r="CM30" s="301"/>
    </row>
    <row r="31" spans="1:91" ht="20.100000000000001" customHeight="1" x14ac:dyDescent="0.25">
      <c r="A31" s="10">
        <v>69</v>
      </c>
      <c r="B31" s="113" t="s">
        <v>30</v>
      </c>
      <c r="C31" s="143" t="s">
        <v>31</v>
      </c>
      <c r="D31" s="82">
        <v>11.45584539</v>
      </c>
      <c r="E31" s="82">
        <v>5.7068109600000012</v>
      </c>
      <c r="F31" s="82">
        <v>0</v>
      </c>
      <c r="G31" s="82">
        <v>0</v>
      </c>
      <c r="H31" s="82">
        <v>1.66704206</v>
      </c>
      <c r="I31" s="82">
        <v>0</v>
      </c>
      <c r="J31" s="82">
        <v>0</v>
      </c>
      <c r="K31" s="82">
        <v>0</v>
      </c>
      <c r="L31" s="82">
        <v>0</v>
      </c>
      <c r="M31" s="114">
        <v>0</v>
      </c>
      <c r="N31" s="114">
        <v>0</v>
      </c>
      <c r="O31" s="114">
        <v>0</v>
      </c>
      <c r="P31" s="25">
        <f>SUM(D31:O31)</f>
        <v>18.829698410000002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25">
        <f>SUM(Q31:AB31)</f>
        <v>0</v>
      </c>
      <c r="AD31" s="101">
        <v>0</v>
      </c>
      <c r="AE31" s="101">
        <v>0</v>
      </c>
      <c r="AF31" s="101">
        <v>0</v>
      </c>
      <c r="AG31" s="101">
        <v>10.40560022</v>
      </c>
      <c r="AH31" s="101">
        <v>15.458109589999999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54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54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495">
        <f t="shared" si="11"/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54">
        <v>0</v>
      </c>
      <c r="CB31" s="101">
        <v>0</v>
      </c>
      <c r="CC31" s="101">
        <v>0</v>
      </c>
      <c r="CD31" s="101">
        <v>0</v>
      </c>
      <c r="CE31" s="101">
        <v>0</v>
      </c>
      <c r="CF31" s="270">
        <v>0</v>
      </c>
      <c r="CG31" s="83">
        <f t="shared" si="6"/>
        <v>0</v>
      </c>
      <c r="CH31" s="83">
        <f t="shared" si="7"/>
        <v>0</v>
      </c>
      <c r="CI31" s="27">
        <f t="shared" si="8"/>
        <v>0</v>
      </c>
      <c r="CJ31" s="25"/>
      <c r="CM31" s="301"/>
    </row>
    <row r="32" spans="1:91" ht="20.100000000000001" customHeight="1" x14ac:dyDescent="0.25">
      <c r="A32" s="10">
        <v>69</v>
      </c>
      <c r="B32" s="113" t="s">
        <v>137</v>
      </c>
      <c r="C32" s="143" t="s">
        <v>138</v>
      </c>
      <c r="D32" s="82">
        <v>0</v>
      </c>
      <c r="E32" s="82">
        <v>0</v>
      </c>
      <c r="F32" s="82">
        <v>0</v>
      </c>
      <c r="G32" s="82">
        <v>0</v>
      </c>
      <c r="H32" s="82">
        <v>9.9999999999999995E-7</v>
      </c>
      <c r="I32" s="82">
        <v>0</v>
      </c>
      <c r="J32" s="82">
        <v>0</v>
      </c>
      <c r="K32" s="82">
        <v>0</v>
      </c>
      <c r="L32" s="82">
        <v>0</v>
      </c>
      <c r="M32" s="114">
        <v>0</v>
      </c>
      <c r="N32" s="114">
        <v>0</v>
      </c>
      <c r="O32" s="114">
        <v>0</v>
      </c>
      <c r="P32" s="25">
        <f>SUM(D32:O32)</f>
        <v>9.9999999999999995E-7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25">
        <f>SUM(Q32:AB32)</f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54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54">
        <v>0</v>
      </c>
      <c r="BC32" s="101">
        <v>0</v>
      </c>
      <c r="BD32" s="101">
        <v>0</v>
      </c>
      <c r="BE32" s="101">
        <v>31.209384880000002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495">
        <f t="shared" si="11"/>
        <v>31.209384880000002</v>
      </c>
      <c r="BO32" s="101">
        <v>0</v>
      </c>
      <c r="BP32" s="101">
        <v>0</v>
      </c>
      <c r="BQ32" s="101">
        <v>0</v>
      </c>
      <c r="BR32" s="101">
        <v>20</v>
      </c>
      <c r="BS32" s="101">
        <v>26</v>
      </c>
      <c r="BT32" s="101">
        <v>0</v>
      </c>
      <c r="BU32" s="101">
        <v>347</v>
      </c>
      <c r="BV32" s="101">
        <v>47</v>
      </c>
      <c r="BW32" s="101">
        <v>0</v>
      </c>
      <c r="BX32" s="101">
        <v>0</v>
      </c>
      <c r="BY32" s="101">
        <v>0</v>
      </c>
      <c r="BZ32" s="101">
        <v>155</v>
      </c>
      <c r="CA32" s="154">
        <v>0</v>
      </c>
      <c r="CB32" s="101">
        <v>0</v>
      </c>
      <c r="CC32" s="101">
        <v>0</v>
      </c>
      <c r="CD32" s="101">
        <v>0</v>
      </c>
      <c r="CE32" s="101">
        <v>0</v>
      </c>
      <c r="CF32" s="270">
        <v>0</v>
      </c>
      <c r="CG32" s="83">
        <f t="shared" si="6"/>
        <v>31.209384880000002</v>
      </c>
      <c r="CH32" s="83">
        <f t="shared" si="7"/>
        <v>46</v>
      </c>
      <c r="CI32" s="27">
        <f t="shared" si="8"/>
        <v>0</v>
      </c>
      <c r="CJ32" s="25"/>
      <c r="CM32" s="301"/>
    </row>
    <row r="33" spans="1:91" ht="20.100000000000001" customHeight="1" x14ac:dyDescent="0.25">
      <c r="A33" s="10">
        <v>69</v>
      </c>
      <c r="B33" s="113" t="s">
        <v>32</v>
      </c>
      <c r="C33" s="143" t="s">
        <v>139</v>
      </c>
      <c r="D33" s="82">
        <v>378.78693087999994</v>
      </c>
      <c r="E33" s="82">
        <v>490.66667578999994</v>
      </c>
      <c r="F33" s="82">
        <v>442.80761937</v>
      </c>
      <c r="G33" s="82">
        <v>392.05566079000005</v>
      </c>
      <c r="H33" s="82">
        <v>437.29845510999996</v>
      </c>
      <c r="I33" s="82">
        <v>413.88662762000007</v>
      </c>
      <c r="J33" s="82">
        <v>593.96502100999976</v>
      </c>
      <c r="K33" s="82">
        <v>275.38651033000002</v>
      </c>
      <c r="L33" s="82">
        <v>431.58203636999997</v>
      </c>
      <c r="M33" s="114">
        <v>448.77244377000005</v>
      </c>
      <c r="N33" s="114">
        <v>618.51572778000013</v>
      </c>
      <c r="O33" s="114">
        <v>1211.0508937</v>
      </c>
      <c r="P33" s="25">
        <f>SUM(D33:O33)</f>
        <v>6134.7746025199995</v>
      </c>
      <c r="Q33" s="101">
        <v>663.53043274999993</v>
      </c>
      <c r="R33" s="101">
        <v>817.77766728999984</v>
      </c>
      <c r="S33" s="101">
        <v>1057.5813579600001</v>
      </c>
      <c r="T33" s="101">
        <v>830.13753273999998</v>
      </c>
      <c r="U33" s="101">
        <v>899.76923617</v>
      </c>
      <c r="V33" s="101">
        <v>1122.5645670399997</v>
      </c>
      <c r="W33" s="101">
        <v>714.50838583000007</v>
      </c>
      <c r="X33" s="101">
        <v>988.62323478999986</v>
      </c>
      <c r="Y33" s="101">
        <v>977.81218799999999</v>
      </c>
      <c r="Z33" s="101">
        <v>847.34043346999999</v>
      </c>
      <c r="AA33" s="101">
        <v>1027.25570928</v>
      </c>
      <c r="AB33" s="101">
        <v>1324.0576074899998</v>
      </c>
      <c r="AC33" s="25">
        <f>SUM(Q33:AB33)</f>
        <v>11270.958352809999</v>
      </c>
      <c r="AD33" s="101">
        <v>739.99131594000005</v>
      </c>
      <c r="AE33" s="101">
        <v>1091.2788222199997</v>
      </c>
      <c r="AF33" s="101">
        <v>1096.3808772300004</v>
      </c>
      <c r="AG33" s="101">
        <v>2382.5291428699998</v>
      </c>
      <c r="AH33" s="101">
        <v>2162.3212379400002</v>
      </c>
      <c r="AI33" s="101">
        <v>2308.9452572099995</v>
      </c>
      <c r="AJ33" s="101">
        <v>2113.4923864299999</v>
      </c>
      <c r="AK33" s="101">
        <v>1622.72257541</v>
      </c>
      <c r="AL33" s="101">
        <v>2350.6659582400002</v>
      </c>
      <c r="AM33" s="101">
        <v>2051.63182001</v>
      </c>
      <c r="AN33" s="101">
        <v>2533.0305227000003</v>
      </c>
      <c r="AO33" s="101">
        <v>2588.6454181000008</v>
      </c>
      <c r="AP33" s="154">
        <v>2290.23886803</v>
      </c>
      <c r="AQ33" s="101">
        <v>2999.3407866800003</v>
      </c>
      <c r="AR33" s="101">
        <v>3829.0121375300032</v>
      </c>
      <c r="AS33" s="101">
        <v>2980.2000073700019</v>
      </c>
      <c r="AT33" s="101">
        <v>3296.379888179998</v>
      </c>
      <c r="AU33" s="101">
        <v>2903.9966124399994</v>
      </c>
      <c r="AV33" s="101">
        <v>3547.3061997799996</v>
      </c>
      <c r="AW33" s="101">
        <v>3480.0803423700004</v>
      </c>
      <c r="AX33" s="101">
        <v>3577.9860248299979</v>
      </c>
      <c r="AY33" s="101">
        <v>4394.3896843200009</v>
      </c>
      <c r="AZ33" s="101">
        <v>2847.3134274899999</v>
      </c>
      <c r="BA33" s="101">
        <v>3372.9328529999998</v>
      </c>
      <c r="BB33" s="154">
        <v>3820.5193432999995</v>
      </c>
      <c r="BC33" s="101">
        <v>2644.5239336700006</v>
      </c>
      <c r="BD33" s="101">
        <v>3781.2221193099995</v>
      </c>
      <c r="BE33" s="101">
        <v>4899.7281615300035</v>
      </c>
      <c r="BF33" s="101">
        <v>5236.3633832100004</v>
      </c>
      <c r="BG33" s="101">
        <v>4124.2614672100026</v>
      </c>
      <c r="BH33" s="101">
        <v>6116.2163983999972</v>
      </c>
      <c r="BI33" s="101">
        <v>4688.3034831799987</v>
      </c>
      <c r="BJ33" s="101">
        <v>3876.8384401400017</v>
      </c>
      <c r="BK33" s="101">
        <v>5555.7683603499972</v>
      </c>
      <c r="BL33" s="101">
        <v>6063.8646182000002</v>
      </c>
      <c r="BM33" s="101">
        <v>5126.6762710899966</v>
      </c>
      <c r="BN33" s="495">
        <f t="shared" si="11"/>
        <v>55934.28597959</v>
      </c>
      <c r="BO33" s="101">
        <v>4773.9637282200001</v>
      </c>
      <c r="BP33" s="101">
        <v>4605.2610363599997</v>
      </c>
      <c r="BQ33" s="101">
        <v>5375.628708719998</v>
      </c>
      <c r="BR33" s="101">
        <v>5256.7829887599946</v>
      </c>
      <c r="BS33" s="101">
        <v>4812.4613754499997</v>
      </c>
      <c r="BT33" s="101">
        <v>5239.8954323100033</v>
      </c>
      <c r="BU33" s="101">
        <v>5549.8364212699953</v>
      </c>
      <c r="BV33" s="101">
        <v>5331.0276848599979</v>
      </c>
      <c r="BW33" s="101">
        <v>4019.074295659997</v>
      </c>
      <c r="BX33" s="101">
        <v>3986.715511059997</v>
      </c>
      <c r="BY33" s="101">
        <v>3183.2006229900003</v>
      </c>
      <c r="BZ33" s="101">
        <v>4450.9357305800022</v>
      </c>
      <c r="CA33" s="154">
        <v>4510.1643091600072</v>
      </c>
      <c r="CB33" s="101">
        <v>3378.2198947699967</v>
      </c>
      <c r="CC33" s="101">
        <v>3901.9452844399952</v>
      </c>
      <c r="CD33" s="101">
        <v>5455.5318062800006</v>
      </c>
      <c r="CE33" s="101">
        <v>4834.83482233</v>
      </c>
      <c r="CF33" s="270">
        <v>3969.3613677699991</v>
      </c>
      <c r="CG33" s="83">
        <f t="shared" si="6"/>
        <v>24506.618408230006</v>
      </c>
      <c r="CH33" s="83">
        <f t="shared" si="7"/>
        <v>30063.993269819995</v>
      </c>
      <c r="CI33" s="27">
        <f t="shared" si="8"/>
        <v>26050.057484749996</v>
      </c>
      <c r="CJ33" s="25">
        <f t="shared" si="12"/>
        <v>-13.351306158983956</v>
      </c>
      <c r="CM33" s="301"/>
    </row>
    <row r="34" spans="1:91" ht="20.100000000000001" customHeight="1" x14ac:dyDescent="0.25">
      <c r="A34" s="10">
        <v>69</v>
      </c>
      <c r="B34" s="113" t="s">
        <v>103</v>
      </c>
      <c r="C34" s="143" t="s">
        <v>104</v>
      </c>
      <c r="D34" s="82">
        <v>0</v>
      </c>
      <c r="E34" s="82">
        <v>0</v>
      </c>
      <c r="F34" s="82">
        <v>0</v>
      </c>
      <c r="G34" s="82">
        <v>0</v>
      </c>
      <c r="H34" s="82">
        <v>9.9999999999999995E-7</v>
      </c>
      <c r="I34" s="82">
        <v>0</v>
      </c>
      <c r="J34" s="82">
        <v>0</v>
      </c>
      <c r="K34" s="82">
        <v>0</v>
      </c>
      <c r="L34" s="82">
        <v>0</v>
      </c>
      <c r="M34" s="114">
        <v>0</v>
      </c>
      <c r="N34" s="114">
        <v>0</v>
      </c>
      <c r="O34" s="114">
        <v>0</v>
      </c>
      <c r="P34" s="25">
        <v>0</v>
      </c>
      <c r="Q34" s="82">
        <v>0</v>
      </c>
      <c r="R34" s="82">
        <v>0</v>
      </c>
      <c r="S34" s="82">
        <v>0</v>
      </c>
      <c r="T34" s="82">
        <v>0</v>
      </c>
      <c r="U34" s="82">
        <v>9.9999999999999995E-7</v>
      </c>
      <c r="V34" s="82">
        <v>0</v>
      </c>
      <c r="W34" s="82">
        <v>0</v>
      </c>
      <c r="X34" s="82">
        <v>0</v>
      </c>
      <c r="Y34" s="82">
        <v>0</v>
      </c>
      <c r="Z34" s="114">
        <v>0</v>
      </c>
      <c r="AA34" s="114">
        <v>0</v>
      </c>
      <c r="AB34" s="114">
        <v>0</v>
      </c>
      <c r="AC34" s="25">
        <v>0</v>
      </c>
      <c r="AD34" s="101">
        <v>0</v>
      </c>
      <c r="AE34" s="101">
        <v>0</v>
      </c>
      <c r="AF34" s="101">
        <v>0</v>
      </c>
      <c r="AG34" s="101">
        <v>10.40560022</v>
      </c>
      <c r="AH34" s="101">
        <v>15.458109589999999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54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54">
        <v>0</v>
      </c>
      <c r="BC34" s="101">
        <v>0</v>
      </c>
      <c r="BD34" s="101">
        <v>0</v>
      </c>
      <c r="BE34" s="101">
        <v>0</v>
      </c>
      <c r="BF34" s="101">
        <v>7.476</v>
      </c>
      <c r="BG34" s="101">
        <v>0</v>
      </c>
      <c r="BH34" s="101">
        <v>13.4</v>
      </c>
      <c r="BI34" s="101">
        <v>9.2385000000000002</v>
      </c>
      <c r="BJ34" s="101">
        <v>11.9</v>
      </c>
      <c r="BK34" s="101">
        <v>0</v>
      </c>
      <c r="BL34" s="101">
        <v>14</v>
      </c>
      <c r="BM34" s="101">
        <v>8</v>
      </c>
      <c r="BN34" s="495">
        <f t="shared" si="11"/>
        <v>64.014499999999998</v>
      </c>
      <c r="BO34" s="101">
        <v>5.5</v>
      </c>
      <c r="BP34" s="101">
        <v>0</v>
      </c>
      <c r="BQ34" s="101">
        <v>19.75</v>
      </c>
      <c r="BR34" s="101">
        <v>0</v>
      </c>
      <c r="BS34" s="101">
        <v>12.855</v>
      </c>
      <c r="BT34" s="101">
        <v>5.55</v>
      </c>
      <c r="BU34" s="101">
        <v>22.35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54">
        <v>0</v>
      </c>
      <c r="CB34" s="101">
        <v>0</v>
      </c>
      <c r="CC34" s="101">
        <v>0</v>
      </c>
      <c r="CD34" s="101">
        <v>0</v>
      </c>
      <c r="CE34" s="101">
        <v>0</v>
      </c>
      <c r="CF34" s="270">
        <v>0</v>
      </c>
      <c r="CG34" s="83">
        <f t="shared" si="6"/>
        <v>7.476</v>
      </c>
      <c r="CH34" s="83">
        <f t="shared" si="7"/>
        <v>43.655000000000001</v>
      </c>
      <c r="CI34" s="27">
        <f t="shared" si="8"/>
        <v>0</v>
      </c>
      <c r="CJ34" s="25">
        <f t="shared" si="12"/>
        <v>-100</v>
      </c>
      <c r="CM34" s="301"/>
    </row>
    <row r="35" spans="1:91" ht="20.100000000000001" customHeight="1" x14ac:dyDescent="0.25">
      <c r="A35" s="10">
        <v>69</v>
      </c>
      <c r="B35" s="113" t="s">
        <v>126</v>
      </c>
      <c r="C35" s="143" t="s">
        <v>129</v>
      </c>
      <c r="D35" s="82">
        <v>0</v>
      </c>
      <c r="E35" s="82">
        <v>0</v>
      </c>
      <c r="F35" s="82">
        <v>0</v>
      </c>
      <c r="G35" s="82">
        <v>0</v>
      </c>
      <c r="H35" s="82">
        <v>9.9999999999999995E-7</v>
      </c>
      <c r="I35" s="82">
        <v>0</v>
      </c>
      <c r="J35" s="82">
        <v>0</v>
      </c>
      <c r="K35" s="82">
        <v>0</v>
      </c>
      <c r="L35" s="82">
        <v>0</v>
      </c>
      <c r="M35" s="114">
        <v>0</v>
      </c>
      <c r="N35" s="114">
        <v>0</v>
      </c>
      <c r="O35" s="114">
        <v>0</v>
      </c>
      <c r="P35" s="25">
        <v>0</v>
      </c>
      <c r="Q35" s="82">
        <v>0</v>
      </c>
      <c r="R35" s="82">
        <v>0</v>
      </c>
      <c r="S35" s="82">
        <v>0</v>
      </c>
      <c r="T35" s="82">
        <v>0</v>
      </c>
      <c r="U35" s="82">
        <v>9.9999999999999995E-7</v>
      </c>
      <c r="V35" s="82">
        <v>0</v>
      </c>
      <c r="W35" s="82">
        <v>0</v>
      </c>
      <c r="X35" s="82">
        <v>0</v>
      </c>
      <c r="Y35" s="82">
        <v>0</v>
      </c>
      <c r="Z35" s="114">
        <v>0</v>
      </c>
      <c r="AA35" s="114">
        <v>0</v>
      </c>
      <c r="AB35" s="114">
        <v>0</v>
      </c>
      <c r="AC35" s="25">
        <v>0</v>
      </c>
      <c r="AD35" s="101">
        <v>0</v>
      </c>
      <c r="AE35" s="101">
        <v>0</v>
      </c>
      <c r="AF35" s="101">
        <v>0</v>
      </c>
      <c r="AG35" s="101">
        <v>10.40560022</v>
      </c>
      <c r="AH35" s="101">
        <v>15.458109589999999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54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54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495">
        <f t="shared" si="11"/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5.8837847000000005</v>
      </c>
      <c r="BX35" s="101">
        <v>106.63122326999999</v>
      </c>
      <c r="BY35" s="101">
        <v>36.41396060000001</v>
      </c>
      <c r="BZ35" s="101">
        <v>135.91479802999996</v>
      </c>
      <c r="CA35" s="154">
        <v>18.45559325</v>
      </c>
      <c r="CB35" s="101">
        <v>17.89782138</v>
      </c>
      <c r="CC35" s="101">
        <v>6.2090008499999998</v>
      </c>
      <c r="CD35" s="101">
        <v>25.30913704</v>
      </c>
      <c r="CE35" s="101">
        <v>37.448342690000004</v>
      </c>
      <c r="CF35" s="270">
        <v>23.127011570000001</v>
      </c>
      <c r="CG35" s="83">
        <f t="shared" si="6"/>
        <v>0</v>
      </c>
      <c r="CH35" s="83">
        <f t="shared" si="7"/>
        <v>0</v>
      </c>
      <c r="CI35" s="27">
        <f t="shared" si="8"/>
        <v>128.44690678000001</v>
      </c>
      <c r="CJ35" s="25"/>
      <c r="CM35" s="301"/>
    </row>
    <row r="36" spans="1:91" ht="20.100000000000001" customHeight="1" x14ac:dyDescent="0.25">
      <c r="A36" s="10">
        <v>69</v>
      </c>
      <c r="B36" s="113" t="s">
        <v>127</v>
      </c>
      <c r="C36" s="143" t="s">
        <v>194</v>
      </c>
      <c r="D36" s="82">
        <v>0</v>
      </c>
      <c r="E36" s="82">
        <v>0</v>
      </c>
      <c r="F36" s="82">
        <v>0</v>
      </c>
      <c r="G36" s="82">
        <v>0</v>
      </c>
      <c r="H36" s="82">
        <v>9.9999999999999995E-7</v>
      </c>
      <c r="I36" s="82">
        <v>0</v>
      </c>
      <c r="J36" s="82">
        <v>0</v>
      </c>
      <c r="K36" s="82">
        <v>0</v>
      </c>
      <c r="L36" s="82">
        <v>0</v>
      </c>
      <c r="M36" s="114">
        <v>0</v>
      </c>
      <c r="N36" s="114">
        <v>0</v>
      </c>
      <c r="O36" s="114">
        <v>0</v>
      </c>
      <c r="P36" s="25">
        <v>0</v>
      </c>
      <c r="Q36" s="82">
        <v>0</v>
      </c>
      <c r="R36" s="82">
        <v>0</v>
      </c>
      <c r="S36" s="82">
        <v>0</v>
      </c>
      <c r="T36" s="82">
        <v>0</v>
      </c>
      <c r="U36" s="82">
        <v>9.9999999999999995E-7</v>
      </c>
      <c r="V36" s="82">
        <v>0</v>
      </c>
      <c r="W36" s="82">
        <v>0</v>
      </c>
      <c r="X36" s="82">
        <v>0</v>
      </c>
      <c r="Y36" s="82">
        <v>0</v>
      </c>
      <c r="Z36" s="114">
        <v>0</v>
      </c>
      <c r="AA36" s="114">
        <v>0</v>
      </c>
      <c r="AB36" s="114">
        <v>0</v>
      </c>
      <c r="AC36" s="25">
        <v>0</v>
      </c>
      <c r="AD36" s="101">
        <v>0</v>
      </c>
      <c r="AE36" s="101">
        <v>0</v>
      </c>
      <c r="AF36" s="101">
        <v>0</v>
      </c>
      <c r="AG36" s="101">
        <v>10.40560022</v>
      </c>
      <c r="AH36" s="101">
        <v>15.458109589999999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54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54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495">
        <f t="shared" si="11"/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2350.2764296399996</v>
      </c>
      <c r="BX36" s="101">
        <v>2646.0297545900053</v>
      </c>
      <c r="BY36" s="101">
        <v>3429.8925437700018</v>
      </c>
      <c r="BZ36" s="101">
        <v>3782.2943931700024</v>
      </c>
      <c r="CA36" s="154">
        <v>2329.722951029994</v>
      </c>
      <c r="CB36" s="101">
        <v>2905.7868506099981</v>
      </c>
      <c r="CC36" s="101">
        <v>3605.145593650002</v>
      </c>
      <c r="CD36" s="101">
        <v>5282.6442273899993</v>
      </c>
      <c r="CE36" s="101">
        <v>3324.2779735099984</v>
      </c>
      <c r="CF36" s="270">
        <v>4970.0381819899931</v>
      </c>
      <c r="CG36" s="83">
        <f t="shared" si="6"/>
        <v>0</v>
      </c>
      <c r="CH36" s="83">
        <f t="shared" si="7"/>
        <v>0</v>
      </c>
      <c r="CI36" s="27">
        <f t="shared" si="8"/>
        <v>22417.615778179985</v>
      </c>
      <c r="CJ36" s="25"/>
      <c r="CM36" s="301"/>
    </row>
    <row r="37" spans="1:91" ht="20.100000000000001" customHeight="1" x14ac:dyDescent="0.25">
      <c r="A37" s="10">
        <v>69</v>
      </c>
      <c r="B37" s="113" t="s">
        <v>128</v>
      </c>
      <c r="C37" s="143" t="s">
        <v>130</v>
      </c>
      <c r="D37" s="82">
        <v>0</v>
      </c>
      <c r="E37" s="82">
        <v>0</v>
      </c>
      <c r="F37" s="82">
        <v>0</v>
      </c>
      <c r="G37" s="82">
        <v>0</v>
      </c>
      <c r="H37" s="82">
        <v>9.9999999999999995E-7</v>
      </c>
      <c r="I37" s="82">
        <v>0</v>
      </c>
      <c r="J37" s="82">
        <v>0</v>
      </c>
      <c r="K37" s="82">
        <v>0</v>
      </c>
      <c r="L37" s="82">
        <v>0</v>
      </c>
      <c r="M37" s="114">
        <v>0</v>
      </c>
      <c r="N37" s="114">
        <v>0</v>
      </c>
      <c r="O37" s="114">
        <v>0</v>
      </c>
      <c r="P37" s="25">
        <v>0</v>
      </c>
      <c r="Q37" s="82">
        <v>0</v>
      </c>
      <c r="R37" s="82">
        <v>0</v>
      </c>
      <c r="S37" s="82">
        <v>0</v>
      </c>
      <c r="T37" s="82">
        <v>0</v>
      </c>
      <c r="U37" s="82">
        <v>9.9999999999999995E-7</v>
      </c>
      <c r="V37" s="82">
        <v>0</v>
      </c>
      <c r="W37" s="82">
        <v>0</v>
      </c>
      <c r="X37" s="82">
        <v>0</v>
      </c>
      <c r="Y37" s="82">
        <v>0</v>
      </c>
      <c r="Z37" s="114">
        <v>0</v>
      </c>
      <c r="AA37" s="114">
        <v>0</v>
      </c>
      <c r="AB37" s="114">
        <v>0</v>
      </c>
      <c r="AC37" s="25">
        <v>0</v>
      </c>
      <c r="AD37" s="101">
        <v>0</v>
      </c>
      <c r="AE37" s="101">
        <v>0</v>
      </c>
      <c r="AF37" s="101">
        <v>0</v>
      </c>
      <c r="AG37" s="101">
        <v>10.40560022</v>
      </c>
      <c r="AH37" s="101">
        <v>15.458109589999999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54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54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495">
        <f t="shared" si="11"/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245.72785789999998</v>
      </c>
      <c r="BX37" s="101">
        <v>1171.5150055499998</v>
      </c>
      <c r="BY37" s="101">
        <v>963.78245733000006</v>
      </c>
      <c r="BZ37" s="101">
        <v>1111.68008747</v>
      </c>
      <c r="CA37" s="154">
        <v>619.82646867000005</v>
      </c>
      <c r="CB37" s="101">
        <v>430.13653551999994</v>
      </c>
      <c r="CC37" s="101">
        <v>596.12013528000011</v>
      </c>
      <c r="CD37" s="101">
        <v>861.72283289999973</v>
      </c>
      <c r="CE37" s="101">
        <v>1009.4681369900001</v>
      </c>
      <c r="CF37" s="270">
        <v>751.7826562499996</v>
      </c>
      <c r="CG37" s="83">
        <f t="shared" si="6"/>
        <v>0</v>
      </c>
      <c r="CH37" s="83">
        <f t="shared" si="7"/>
        <v>0</v>
      </c>
      <c r="CI37" s="27">
        <f t="shared" si="8"/>
        <v>4269.0567656099993</v>
      </c>
      <c r="CJ37" s="25"/>
      <c r="CM37" s="301"/>
    </row>
    <row r="38" spans="1:91" ht="20.100000000000001" customHeight="1" x14ac:dyDescent="0.25">
      <c r="A38" s="10">
        <v>69</v>
      </c>
      <c r="B38" s="113" t="s">
        <v>188</v>
      </c>
      <c r="C38" s="143" t="s">
        <v>190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114">
        <v>0</v>
      </c>
      <c r="N38" s="114">
        <v>0</v>
      </c>
      <c r="O38" s="114">
        <v>0</v>
      </c>
      <c r="P38" s="25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114">
        <v>0</v>
      </c>
      <c r="AA38" s="114">
        <v>0</v>
      </c>
      <c r="AB38" s="114">
        <v>0</v>
      </c>
      <c r="AC38" s="25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54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54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495">
        <f t="shared" si="11"/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54">
        <v>0</v>
      </c>
      <c r="CB38" s="101">
        <v>0</v>
      </c>
      <c r="CC38" s="101">
        <v>0</v>
      </c>
      <c r="CD38" s="101">
        <v>0</v>
      </c>
      <c r="CE38" s="101">
        <v>0</v>
      </c>
      <c r="CF38" s="270">
        <v>7.4086896599999994</v>
      </c>
      <c r="CG38" s="83">
        <f t="shared" si="6"/>
        <v>0</v>
      </c>
      <c r="CH38" s="83">
        <f t="shared" si="7"/>
        <v>0</v>
      </c>
      <c r="CI38" s="27">
        <f t="shared" si="8"/>
        <v>7.4086896599999994</v>
      </c>
      <c r="CJ38" s="25"/>
      <c r="CM38" s="301"/>
    </row>
    <row r="39" spans="1:91" ht="20.100000000000001" customHeight="1" x14ac:dyDescent="0.25">
      <c r="A39" s="10">
        <v>69</v>
      </c>
      <c r="B39" s="113" t="s">
        <v>189</v>
      </c>
      <c r="C39" s="143" t="s">
        <v>191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114">
        <v>0</v>
      </c>
      <c r="N39" s="114">
        <v>0</v>
      </c>
      <c r="O39" s="114">
        <v>0</v>
      </c>
      <c r="P39" s="25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114">
        <v>0</v>
      </c>
      <c r="AA39" s="114">
        <v>0</v>
      </c>
      <c r="AB39" s="114">
        <v>0</v>
      </c>
      <c r="AC39" s="25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54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54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495">
        <f t="shared" si="11"/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54">
        <v>0</v>
      </c>
      <c r="CB39" s="101">
        <v>0</v>
      </c>
      <c r="CC39" s="101">
        <v>0</v>
      </c>
      <c r="CD39" s="101">
        <v>0</v>
      </c>
      <c r="CE39" s="101">
        <v>0</v>
      </c>
      <c r="CF39" s="270">
        <v>7.4086896600000003</v>
      </c>
      <c r="CG39" s="83">
        <f t="shared" si="6"/>
        <v>0</v>
      </c>
      <c r="CH39" s="83">
        <f t="shared" si="7"/>
        <v>0</v>
      </c>
      <c r="CI39" s="27">
        <f t="shared" si="8"/>
        <v>7.4086896600000003</v>
      </c>
      <c r="CJ39" s="25"/>
      <c r="CM39" s="301"/>
    </row>
    <row r="40" spans="1:91" ht="20.100000000000001" customHeight="1" x14ac:dyDescent="0.25">
      <c r="A40" s="10">
        <v>69</v>
      </c>
      <c r="B40" s="113" t="s">
        <v>21</v>
      </c>
      <c r="C40" s="143" t="s">
        <v>22</v>
      </c>
      <c r="D40" s="82">
        <v>1677.97</v>
      </c>
      <c r="E40" s="82">
        <v>1014.61</v>
      </c>
      <c r="F40" s="82">
        <v>1054.51</v>
      </c>
      <c r="G40" s="82">
        <v>874.32</v>
      </c>
      <c r="H40" s="82">
        <v>865.67</v>
      </c>
      <c r="I40" s="82">
        <v>1119.43</v>
      </c>
      <c r="J40" s="82">
        <v>1000.75</v>
      </c>
      <c r="K40" s="82">
        <v>1090.03</v>
      </c>
      <c r="L40" s="82">
        <v>1051.8900000000001</v>
      </c>
      <c r="M40" s="114">
        <v>1036.925</v>
      </c>
      <c r="N40" s="114">
        <v>1077.0999999999999</v>
      </c>
      <c r="O40" s="114">
        <v>1266.73</v>
      </c>
      <c r="P40" s="25">
        <f>SUM(D40:O40)</f>
        <v>13129.934999999999</v>
      </c>
      <c r="Q40" s="101">
        <v>1406.03</v>
      </c>
      <c r="R40" s="101">
        <v>1027.7</v>
      </c>
      <c r="S40" s="101">
        <v>1125.7249999999999</v>
      </c>
      <c r="T40" s="101">
        <v>946.67</v>
      </c>
      <c r="U40" s="101">
        <v>901.37</v>
      </c>
      <c r="V40" s="101">
        <v>1050.4100000000001</v>
      </c>
      <c r="W40" s="101">
        <v>892.85</v>
      </c>
      <c r="X40" s="101">
        <v>928.99</v>
      </c>
      <c r="Y40" s="101">
        <v>902.17</v>
      </c>
      <c r="Z40" s="101">
        <v>1053.97</v>
      </c>
      <c r="AA40" s="101">
        <v>836.13</v>
      </c>
      <c r="AB40" s="101">
        <v>724.03</v>
      </c>
      <c r="AC40" s="25">
        <f>SUM(Q40:AB40)</f>
        <v>11796.045</v>
      </c>
      <c r="AD40" s="101">
        <v>1445.95</v>
      </c>
      <c r="AE40" s="101">
        <v>879.38</v>
      </c>
      <c r="AF40" s="101">
        <v>965.07</v>
      </c>
      <c r="AG40" s="101">
        <v>808.79</v>
      </c>
      <c r="AH40" s="101">
        <v>940.72</v>
      </c>
      <c r="AI40" s="101">
        <v>1104.48</v>
      </c>
      <c r="AJ40" s="101">
        <v>844.83</v>
      </c>
      <c r="AK40" s="101">
        <v>939.28</v>
      </c>
      <c r="AL40" s="101">
        <v>813.86</v>
      </c>
      <c r="AM40" s="271">
        <v>1109.1300000000001</v>
      </c>
      <c r="AN40" s="271">
        <v>1101.8900000000001</v>
      </c>
      <c r="AO40" s="271">
        <v>1037.92</v>
      </c>
      <c r="AP40" s="154">
        <v>1240.1099999999999</v>
      </c>
      <c r="AQ40" s="101">
        <v>876.95</v>
      </c>
      <c r="AR40" s="101">
        <v>1023.18</v>
      </c>
      <c r="AS40" s="101">
        <v>706.5</v>
      </c>
      <c r="AT40" s="101">
        <v>983.35</v>
      </c>
      <c r="AU40" s="101">
        <v>994.26</v>
      </c>
      <c r="AV40" s="101">
        <v>1134.43</v>
      </c>
      <c r="AW40" s="101">
        <v>1171.96</v>
      </c>
      <c r="AX40" s="101">
        <v>912.92</v>
      </c>
      <c r="AY40" s="101">
        <v>1209.23</v>
      </c>
      <c r="AZ40" s="101">
        <v>1218.99</v>
      </c>
      <c r="BA40" s="101">
        <v>1414.36</v>
      </c>
      <c r="BB40" s="154">
        <v>1782.76</v>
      </c>
      <c r="BC40" s="101">
        <v>1115</v>
      </c>
      <c r="BD40" s="101">
        <v>1071.26</v>
      </c>
      <c r="BE40" s="101">
        <v>1139.29</v>
      </c>
      <c r="BF40" s="101">
        <v>1128.4100000000001</v>
      </c>
      <c r="BG40" s="101">
        <v>1273.56</v>
      </c>
      <c r="BH40" s="101">
        <v>1371.22</v>
      </c>
      <c r="BI40" s="101">
        <v>1302.83</v>
      </c>
      <c r="BJ40" s="101">
        <v>1223.78</v>
      </c>
      <c r="BK40" s="101">
        <v>1518.68</v>
      </c>
      <c r="BL40" s="101">
        <v>1302.28</v>
      </c>
      <c r="BM40" s="101">
        <v>2060.9899999999998</v>
      </c>
      <c r="BN40" s="495">
        <f t="shared" si="11"/>
        <v>16290.060000000001</v>
      </c>
      <c r="BO40" s="101">
        <v>2273.6</v>
      </c>
      <c r="BP40" s="101">
        <v>1350.48</v>
      </c>
      <c r="BQ40" s="101">
        <v>1449.52</v>
      </c>
      <c r="BR40" s="101">
        <v>1225.22</v>
      </c>
      <c r="BS40" s="101">
        <v>1341.84</v>
      </c>
      <c r="BT40" s="101">
        <v>1318.42</v>
      </c>
      <c r="BU40" s="101">
        <v>1461.44</v>
      </c>
      <c r="BV40" s="101">
        <v>1404.95</v>
      </c>
      <c r="BW40" s="101">
        <v>1214.8302661</v>
      </c>
      <c r="BX40" s="101">
        <v>1634.46</v>
      </c>
      <c r="BY40" s="101">
        <v>1420.73</v>
      </c>
      <c r="BZ40" s="101">
        <v>1867.86</v>
      </c>
      <c r="CA40" s="154">
        <v>2176.56</v>
      </c>
      <c r="CB40" s="101">
        <v>1508.34</v>
      </c>
      <c r="CC40" s="101">
        <v>1695.22</v>
      </c>
      <c r="CD40" s="101">
        <v>1437.21</v>
      </c>
      <c r="CE40" s="101">
        <v>1380.44</v>
      </c>
      <c r="CF40" s="270">
        <v>1488.5</v>
      </c>
      <c r="CG40" s="83">
        <f t="shared" si="6"/>
        <v>7510.2800000000007</v>
      </c>
      <c r="CH40" s="83">
        <f t="shared" si="7"/>
        <v>8959.0800000000017</v>
      </c>
      <c r="CI40" s="27">
        <f t="shared" si="8"/>
        <v>9686.27</v>
      </c>
      <c r="CJ40" s="25">
        <f t="shared" si="12"/>
        <v>8.1167932421632329</v>
      </c>
      <c r="CM40" s="301"/>
    </row>
    <row r="41" spans="1:91" ht="20.100000000000001" customHeight="1" x14ac:dyDescent="0.25">
      <c r="A41" s="10">
        <v>69</v>
      </c>
      <c r="B41" s="113" t="s">
        <v>23</v>
      </c>
      <c r="C41" s="143" t="s">
        <v>24</v>
      </c>
      <c r="D41" s="82">
        <v>689.38</v>
      </c>
      <c r="E41" s="82">
        <v>666.04</v>
      </c>
      <c r="F41" s="82">
        <v>655.37</v>
      </c>
      <c r="G41" s="82">
        <v>822.38</v>
      </c>
      <c r="H41" s="82">
        <v>752.44</v>
      </c>
      <c r="I41" s="82">
        <v>975.67</v>
      </c>
      <c r="J41" s="82">
        <v>809</v>
      </c>
      <c r="K41" s="82">
        <v>829.02</v>
      </c>
      <c r="L41" s="82">
        <v>747.98</v>
      </c>
      <c r="M41" s="114">
        <v>950.86500000000001</v>
      </c>
      <c r="N41" s="114">
        <v>674.2</v>
      </c>
      <c r="O41" s="114">
        <v>1067.54</v>
      </c>
      <c r="P41" s="25">
        <f>SUM(D41:O41)</f>
        <v>9639.8849999999984</v>
      </c>
      <c r="Q41" s="101">
        <v>583.4</v>
      </c>
      <c r="R41" s="101">
        <v>635.84</v>
      </c>
      <c r="S41" s="101">
        <v>769.77</v>
      </c>
      <c r="T41" s="101">
        <v>786.2</v>
      </c>
      <c r="U41" s="101">
        <v>778.55</v>
      </c>
      <c r="V41" s="101">
        <v>887.1</v>
      </c>
      <c r="W41" s="101">
        <v>755.08199999999999</v>
      </c>
      <c r="X41" s="101">
        <v>695.73</v>
      </c>
      <c r="Y41" s="101">
        <v>742.78</v>
      </c>
      <c r="Z41" s="101">
        <v>873.12</v>
      </c>
      <c r="AA41" s="101">
        <v>999.03</v>
      </c>
      <c r="AB41" s="101">
        <v>864.49</v>
      </c>
      <c r="AC41" s="25">
        <f>SUM(Q41:AB41)</f>
        <v>9371.0920000000006</v>
      </c>
      <c r="AD41" s="101">
        <v>636.92999999999995</v>
      </c>
      <c r="AE41" s="101">
        <v>694.05</v>
      </c>
      <c r="AF41" s="101">
        <v>605.32000000000005</v>
      </c>
      <c r="AG41" s="101">
        <v>803.08</v>
      </c>
      <c r="AH41" s="101">
        <v>812.71</v>
      </c>
      <c r="AI41" s="101">
        <v>1072.05</v>
      </c>
      <c r="AJ41" s="101">
        <v>560.73</v>
      </c>
      <c r="AK41" s="101">
        <v>767.1</v>
      </c>
      <c r="AL41" s="101">
        <v>695.7</v>
      </c>
      <c r="AM41" s="271">
        <v>858.43</v>
      </c>
      <c r="AN41" s="271">
        <v>828.6</v>
      </c>
      <c r="AO41" s="271">
        <v>1285.45</v>
      </c>
      <c r="AP41" s="154">
        <v>554.37</v>
      </c>
      <c r="AQ41" s="101">
        <v>484.12</v>
      </c>
      <c r="AR41" s="101">
        <v>568.12</v>
      </c>
      <c r="AS41" s="101">
        <v>661.35</v>
      </c>
      <c r="AT41" s="101">
        <v>918.97</v>
      </c>
      <c r="AU41" s="101">
        <v>927.2</v>
      </c>
      <c r="AV41" s="101">
        <v>900.45</v>
      </c>
      <c r="AW41" s="101">
        <v>807.18</v>
      </c>
      <c r="AX41" s="101">
        <v>833.55</v>
      </c>
      <c r="AY41" s="101">
        <v>1116.49</v>
      </c>
      <c r="AZ41" s="101">
        <v>992.18</v>
      </c>
      <c r="BA41" s="101">
        <v>1454.16</v>
      </c>
      <c r="BB41" s="154">
        <v>928.94</v>
      </c>
      <c r="BC41" s="101">
        <v>573.65</v>
      </c>
      <c r="BD41" s="101">
        <v>647.67999999999995</v>
      </c>
      <c r="BE41" s="101">
        <v>777.24</v>
      </c>
      <c r="BF41" s="101">
        <v>942.67</v>
      </c>
      <c r="BG41" s="101">
        <v>1143.5999999999999</v>
      </c>
      <c r="BH41" s="101">
        <v>1102.0600999999999</v>
      </c>
      <c r="BI41" s="101">
        <v>981.93</v>
      </c>
      <c r="BJ41" s="101">
        <v>1028.9100000000001</v>
      </c>
      <c r="BK41" s="101">
        <v>1416.66</v>
      </c>
      <c r="BL41" s="101">
        <v>1131.51</v>
      </c>
      <c r="BM41" s="101">
        <v>2022.82</v>
      </c>
      <c r="BN41" s="495">
        <f t="shared" si="11"/>
        <v>12697.670100000001</v>
      </c>
      <c r="BO41" s="101">
        <v>1030.0999999999999</v>
      </c>
      <c r="BP41" s="101">
        <v>728.03</v>
      </c>
      <c r="BQ41" s="101">
        <v>758.85</v>
      </c>
      <c r="BR41" s="101">
        <v>971.85</v>
      </c>
      <c r="BS41" s="101">
        <v>1184.94</v>
      </c>
      <c r="BT41" s="101">
        <v>1167.47</v>
      </c>
      <c r="BU41" s="101">
        <v>1128.76</v>
      </c>
      <c r="BV41" s="101">
        <v>1117.5</v>
      </c>
      <c r="BW41" s="101">
        <v>806.9605327999999</v>
      </c>
      <c r="BX41" s="101">
        <v>1373.6</v>
      </c>
      <c r="BY41" s="101">
        <v>1015.36</v>
      </c>
      <c r="BZ41" s="101">
        <v>2013.9</v>
      </c>
      <c r="CA41" s="154">
        <v>999.41</v>
      </c>
      <c r="CB41" s="101">
        <v>629.6</v>
      </c>
      <c r="CC41" s="101">
        <v>804</v>
      </c>
      <c r="CD41" s="101">
        <v>1088.25</v>
      </c>
      <c r="CE41" s="101">
        <v>1187.5999999999999</v>
      </c>
      <c r="CF41" s="270">
        <v>1240.8499999999999</v>
      </c>
      <c r="CG41" s="83">
        <f t="shared" si="6"/>
        <v>5013.7800000000007</v>
      </c>
      <c r="CH41" s="83">
        <f t="shared" si="7"/>
        <v>5841.2400000000007</v>
      </c>
      <c r="CI41" s="27">
        <f t="shared" si="8"/>
        <v>5949.7100000000009</v>
      </c>
      <c r="CJ41" s="25">
        <f t="shared" si="12"/>
        <v>1.8569687258184864</v>
      </c>
      <c r="CM41" s="301"/>
    </row>
    <row r="42" spans="1:91" ht="20.100000000000001" customHeight="1" x14ac:dyDescent="0.25">
      <c r="A42" s="10">
        <v>69</v>
      </c>
      <c r="B42" s="113" t="s">
        <v>25</v>
      </c>
      <c r="C42" s="145" t="s">
        <v>48</v>
      </c>
      <c r="D42" s="82">
        <v>685.38</v>
      </c>
      <c r="E42" s="82">
        <v>665.03</v>
      </c>
      <c r="F42" s="82">
        <v>653.91999999999996</v>
      </c>
      <c r="G42" s="82">
        <v>812.38</v>
      </c>
      <c r="H42" s="82">
        <v>735.06</v>
      </c>
      <c r="I42" s="82">
        <v>974.17</v>
      </c>
      <c r="J42" s="82">
        <v>808.8</v>
      </c>
      <c r="K42" s="82">
        <v>828.62</v>
      </c>
      <c r="L42" s="82">
        <v>743.85</v>
      </c>
      <c r="M42" s="114">
        <v>946.26499999999999</v>
      </c>
      <c r="N42" s="114">
        <v>670.4</v>
      </c>
      <c r="O42" s="114">
        <v>1058.3399999999999</v>
      </c>
      <c r="P42" s="25">
        <f>SUM(D42:O42)</f>
        <v>9582.2150000000001</v>
      </c>
      <c r="Q42" s="101">
        <v>581.9</v>
      </c>
      <c r="R42" s="101">
        <v>635.74</v>
      </c>
      <c r="S42" s="101">
        <v>761.67</v>
      </c>
      <c r="T42" s="101">
        <v>784.49</v>
      </c>
      <c r="U42" s="101">
        <v>778.55</v>
      </c>
      <c r="V42" s="101">
        <v>855.8</v>
      </c>
      <c r="W42" s="101">
        <v>753.08</v>
      </c>
      <c r="X42" s="101">
        <v>693.53</v>
      </c>
      <c r="Y42" s="101">
        <v>727.82</v>
      </c>
      <c r="Z42" s="101">
        <v>861.62</v>
      </c>
      <c r="AA42" s="101">
        <v>981.03</v>
      </c>
      <c r="AB42" s="101">
        <v>839.59</v>
      </c>
      <c r="AC42" s="25">
        <f>SUM(Q42:AB42)</f>
        <v>9254.82</v>
      </c>
      <c r="AD42" s="101">
        <v>607.03</v>
      </c>
      <c r="AE42" s="101">
        <v>691.4</v>
      </c>
      <c r="AF42" s="101">
        <v>590.04</v>
      </c>
      <c r="AG42" s="101">
        <v>791.08</v>
      </c>
      <c r="AH42" s="101">
        <v>803.51</v>
      </c>
      <c r="AI42" s="101">
        <v>1069.05</v>
      </c>
      <c r="AJ42" s="101">
        <v>560.38</v>
      </c>
      <c r="AK42" s="101">
        <v>764.6</v>
      </c>
      <c r="AL42" s="101">
        <v>694.1</v>
      </c>
      <c r="AM42" s="271">
        <v>857.73</v>
      </c>
      <c r="AN42" s="271">
        <v>823.6</v>
      </c>
      <c r="AO42" s="271">
        <v>1267.45</v>
      </c>
      <c r="AP42" s="154">
        <v>554.37</v>
      </c>
      <c r="AQ42" s="101">
        <v>482.42</v>
      </c>
      <c r="AR42" s="101">
        <v>567.72</v>
      </c>
      <c r="AS42" s="101">
        <v>657.85</v>
      </c>
      <c r="AT42" s="101">
        <v>918.97</v>
      </c>
      <c r="AU42" s="101">
        <v>925.23</v>
      </c>
      <c r="AV42" s="101">
        <v>884.75</v>
      </c>
      <c r="AW42" s="101">
        <v>807.18</v>
      </c>
      <c r="AX42" s="101">
        <v>833.55</v>
      </c>
      <c r="AY42" s="101">
        <v>1116.49</v>
      </c>
      <c r="AZ42" s="101">
        <v>976.98</v>
      </c>
      <c r="BA42" s="101">
        <v>1450.66</v>
      </c>
      <c r="BB42" s="154">
        <v>928.79</v>
      </c>
      <c r="BC42" s="101">
        <v>570.45000000000005</v>
      </c>
      <c r="BD42" s="101">
        <v>647.67999999999995</v>
      </c>
      <c r="BE42" s="101">
        <v>776.24</v>
      </c>
      <c r="BF42" s="101">
        <v>936.97</v>
      </c>
      <c r="BG42" s="101">
        <v>1140.5</v>
      </c>
      <c r="BH42" s="101">
        <v>1100.8599999999999</v>
      </c>
      <c r="BI42" s="101">
        <v>977.63</v>
      </c>
      <c r="BJ42" s="101">
        <v>1027.9100000000001</v>
      </c>
      <c r="BK42" s="101">
        <v>1416.66</v>
      </c>
      <c r="BL42" s="101">
        <v>1125.71</v>
      </c>
      <c r="BM42" s="101">
        <v>2010.02</v>
      </c>
      <c r="BN42" s="495">
        <f t="shared" si="11"/>
        <v>12659.420000000002</v>
      </c>
      <c r="BO42" s="101">
        <v>1027.7</v>
      </c>
      <c r="BP42" s="101">
        <v>724.03</v>
      </c>
      <c r="BQ42" s="101">
        <v>738.85</v>
      </c>
      <c r="BR42" s="101">
        <v>943.75</v>
      </c>
      <c r="BS42" s="101">
        <v>1169.94</v>
      </c>
      <c r="BT42" s="101">
        <v>1167.47</v>
      </c>
      <c r="BU42" s="101">
        <v>1118.26</v>
      </c>
      <c r="BV42" s="101">
        <v>1117.5</v>
      </c>
      <c r="BW42" s="101">
        <v>801.56053279999992</v>
      </c>
      <c r="BX42" s="101">
        <v>1446.55</v>
      </c>
      <c r="BY42" s="101">
        <v>1013.86</v>
      </c>
      <c r="BZ42" s="101">
        <v>1970.6</v>
      </c>
      <c r="CA42" s="154">
        <v>996.31</v>
      </c>
      <c r="CB42" s="101">
        <v>629.6</v>
      </c>
      <c r="CC42" s="101">
        <v>803.1</v>
      </c>
      <c r="CD42" s="101">
        <v>1088.25</v>
      </c>
      <c r="CE42" s="101">
        <v>1185.5999999999999</v>
      </c>
      <c r="CF42" s="270">
        <v>1239.45</v>
      </c>
      <c r="CG42" s="83">
        <f t="shared" si="6"/>
        <v>5000.63</v>
      </c>
      <c r="CH42" s="83">
        <f t="shared" si="7"/>
        <v>5771.7400000000007</v>
      </c>
      <c r="CI42" s="27">
        <f t="shared" si="8"/>
        <v>5942.3099999999995</v>
      </c>
      <c r="CJ42" s="25">
        <f t="shared" si="12"/>
        <v>2.9552613250076964</v>
      </c>
      <c r="CM42" s="301"/>
    </row>
    <row r="43" spans="1:91" ht="20.100000000000001" customHeight="1" x14ac:dyDescent="0.25">
      <c r="A43" s="10">
        <v>69</v>
      </c>
      <c r="B43" s="113" t="s">
        <v>42</v>
      </c>
      <c r="C43" s="143" t="s">
        <v>27</v>
      </c>
      <c r="D43" s="82">
        <v>0</v>
      </c>
      <c r="E43" s="82">
        <v>0</v>
      </c>
      <c r="F43" s="82">
        <v>0</v>
      </c>
      <c r="G43" s="82">
        <v>0</v>
      </c>
      <c r="H43" s="82">
        <v>9.9999999999999995E-7</v>
      </c>
      <c r="I43" s="82">
        <v>0</v>
      </c>
      <c r="J43" s="82">
        <v>0</v>
      </c>
      <c r="K43" s="82">
        <v>0</v>
      </c>
      <c r="L43" s="82">
        <v>0</v>
      </c>
      <c r="M43" s="114">
        <v>0</v>
      </c>
      <c r="N43" s="114">
        <v>0</v>
      </c>
      <c r="O43" s="114">
        <v>0</v>
      </c>
      <c r="P43" s="25">
        <f>SUM(D43:O43)</f>
        <v>9.9999999999999995E-7</v>
      </c>
      <c r="Q43" s="101">
        <v>0</v>
      </c>
      <c r="R43" s="101">
        <v>0</v>
      </c>
      <c r="S43" s="101">
        <v>0</v>
      </c>
      <c r="T43" s="101">
        <v>0</v>
      </c>
      <c r="U43" s="101">
        <v>0.91</v>
      </c>
      <c r="V43" s="101">
        <v>31.3</v>
      </c>
      <c r="W43" s="101">
        <v>2.0019999999999998</v>
      </c>
      <c r="X43" s="101">
        <v>2.2000000000000002</v>
      </c>
      <c r="Y43" s="101">
        <v>14.96</v>
      </c>
      <c r="Z43" s="101">
        <v>11.5</v>
      </c>
      <c r="AA43" s="101">
        <v>18</v>
      </c>
      <c r="AB43" s="101">
        <v>24.9</v>
      </c>
      <c r="AC43" s="25">
        <f>SUM(Q43:AB43)</f>
        <v>105.77200000000002</v>
      </c>
      <c r="AD43" s="101">
        <v>29.9</v>
      </c>
      <c r="AE43" s="101">
        <v>2.65</v>
      </c>
      <c r="AF43" s="101">
        <v>15.28</v>
      </c>
      <c r="AG43" s="101">
        <v>12</v>
      </c>
      <c r="AH43" s="101">
        <v>9.1999999999999993</v>
      </c>
      <c r="AI43" s="101">
        <v>3</v>
      </c>
      <c r="AJ43" s="101">
        <v>0.35</v>
      </c>
      <c r="AK43" s="101">
        <v>2.5</v>
      </c>
      <c r="AL43" s="101">
        <v>1.6</v>
      </c>
      <c r="AM43" s="271">
        <v>0.7</v>
      </c>
      <c r="AN43" s="271">
        <v>5</v>
      </c>
      <c r="AO43" s="271">
        <v>18</v>
      </c>
      <c r="AP43" s="154">
        <v>0</v>
      </c>
      <c r="AQ43" s="101">
        <v>1.7</v>
      </c>
      <c r="AR43" s="101">
        <v>0.4</v>
      </c>
      <c r="AS43" s="101">
        <v>3.5</v>
      </c>
      <c r="AT43" s="101">
        <v>0</v>
      </c>
      <c r="AU43" s="101">
        <v>1.97</v>
      </c>
      <c r="AV43" s="101">
        <v>15.7</v>
      </c>
      <c r="AW43" s="101">
        <v>0</v>
      </c>
      <c r="AX43" s="101">
        <v>0</v>
      </c>
      <c r="AY43" s="101">
        <v>0</v>
      </c>
      <c r="AZ43" s="101">
        <v>15.2</v>
      </c>
      <c r="BA43" s="101">
        <v>3.5</v>
      </c>
      <c r="BB43" s="154">
        <v>0.15</v>
      </c>
      <c r="BC43" s="101">
        <v>3.2</v>
      </c>
      <c r="BD43" s="101">
        <v>0</v>
      </c>
      <c r="BE43" s="101">
        <v>1</v>
      </c>
      <c r="BF43" s="101">
        <v>5.7</v>
      </c>
      <c r="BG43" s="101">
        <v>3.1</v>
      </c>
      <c r="BH43" s="101">
        <v>1.2000999999999999</v>
      </c>
      <c r="BI43" s="101">
        <v>4.3</v>
      </c>
      <c r="BJ43" s="101">
        <v>1</v>
      </c>
      <c r="BK43" s="101">
        <v>0</v>
      </c>
      <c r="BL43" s="101">
        <v>5.8</v>
      </c>
      <c r="BM43" s="101">
        <v>12.8</v>
      </c>
      <c r="BN43" s="495">
        <f t="shared" si="11"/>
        <v>38.250100000000003</v>
      </c>
      <c r="BO43" s="101">
        <v>2.4</v>
      </c>
      <c r="BP43" s="101">
        <v>4</v>
      </c>
      <c r="BQ43" s="101">
        <v>20</v>
      </c>
      <c r="BR43" s="101">
        <v>28.1</v>
      </c>
      <c r="BS43" s="101">
        <v>15</v>
      </c>
      <c r="BT43" s="101">
        <v>0</v>
      </c>
      <c r="BU43" s="101">
        <v>10.5</v>
      </c>
      <c r="BV43" s="101">
        <v>0</v>
      </c>
      <c r="BW43" s="101">
        <v>5.4</v>
      </c>
      <c r="BX43" s="101">
        <v>0</v>
      </c>
      <c r="BY43" s="101">
        <v>1.5</v>
      </c>
      <c r="BZ43" s="101">
        <v>43.3</v>
      </c>
      <c r="CA43" s="154">
        <v>3.1</v>
      </c>
      <c r="CB43" s="101">
        <v>0</v>
      </c>
      <c r="CC43" s="101">
        <v>0.9</v>
      </c>
      <c r="CD43" s="101">
        <v>0</v>
      </c>
      <c r="CE43" s="101">
        <v>2</v>
      </c>
      <c r="CF43" s="270">
        <v>1.4</v>
      </c>
      <c r="CG43" s="83">
        <f t="shared" si="6"/>
        <v>13.15</v>
      </c>
      <c r="CH43" s="83">
        <f t="shared" si="7"/>
        <v>69.5</v>
      </c>
      <c r="CI43" s="27">
        <f t="shared" si="8"/>
        <v>7.4</v>
      </c>
      <c r="CJ43" s="25">
        <f t="shared" si="12"/>
        <v>-89.352517985611513</v>
      </c>
      <c r="CM43" s="301"/>
    </row>
    <row r="44" spans="1:91" ht="20.100000000000001" customHeight="1" x14ac:dyDescent="0.25">
      <c r="A44" s="10">
        <v>69</v>
      </c>
      <c r="B44" s="113" t="s">
        <v>150</v>
      </c>
      <c r="C44" s="143" t="s">
        <v>157</v>
      </c>
      <c r="D44" s="82">
        <v>0</v>
      </c>
      <c r="E44" s="82">
        <v>0</v>
      </c>
      <c r="F44" s="82">
        <v>0</v>
      </c>
      <c r="G44" s="82">
        <v>0</v>
      </c>
      <c r="H44" s="82">
        <v>9.9999999999999995E-7</v>
      </c>
      <c r="I44" s="82">
        <v>0</v>
      </c>
      <c r="J44" s="82">
        <v>0</v>
      </c>
      <c r="K44" s="82">
        <v>0</v>
      </c>
      <c r="L44" s="82">
        <v>0</v>
      </c>
      <c r="M44" s="114">
        <v>0</v>
      </c>
      <c r="N44" s="114">
        <v>0</v>
      </c>
      <c r="O44" s="114">
        <v>0</v>
      </c>
      <c r="P44" s="25">
        <v>0</v>
      </c>
      <c r="Q44" s="82">
        <v>0</v>
      </c>
      <c r="R44" s="82">
        <v>0</v>
      </c>
      <c r="S44" s="82">
        <v>0</v>
      </c>
      <c r="T44" s="82">
        <v>0</v>
      </c>
      <c r="U44" s="82">
        <v>9.9999999999999995E-7</v>
      </c>
      <c r="V44" s="82">
        <v>0</v>
      </c>
      <c r="W44" s="82">
        <v>0</v>
      </c>
      <c r="X44" s="82">
        <v>0</v>
      </c>
      <c r="Y44" s="82">
        <v>0</v>
      </c>
      <c r="Z44" s="114">
        <v>0</v>
      </c>
      <c r="AA44" s="114">
        <v>0</v>
      </c>
      <c r="AB44" s="114">
        <v>0</v>
      </c>
      <c r="AC44" s="25">
        <v>0</v>
      </c>
      <c r="AD44" s="101">
        <v>0</v>
      </c>
      <c r="AE44" s="101">
        <v>0</v>
      </c>
      <c r="AF44" s="101">
        <v>0</v>
      </c>
      <c r="AG44" s="101">
        <v>10.40560022</v>
      </c>
      <c r="AH44" s="101">
        <v>15.458109589999999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54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0</v>
      </c>
      <c r="BA44" s="101">
        <v>0</v>
      </c>
      <c r="BB44" s="154">
        <v>0</v>
      </c>
      <c r="BC44" s="101">
        <v>0</v>
      </c>
      <c r="BD44" s="101">
        <v>0</v>
      </c>
      <c r="BE44" s="101">
        <v>0</v>
      </c>
      <c r="BF44" s="101">
        <v>0</v>
      </c>
      <c r="BG44" s="101">
        <v>0</v>
      </c>
      <c r="BH44" s="101">
        <v>0</v>
      </c>
      <c r="BI44" s="101">
        <v>0</v>
      </c>
      <c r="BJ44" s="101">
        <v>0</v>
      </c>
      <c r="BK44" s="101">
        <v>0</v>
      </c>
      <c r="BL44" s="101">
        <v>0</v>
      </c>
      <c r="BM44" s="101">
        <v>0</v>
      </c>
      <c r="BN44" s="495">
        <f t="shared" si="11"/>
        <v>0</v>
      </c>
      <c r="BO44" s="101">
        <v>0</v>
      </c>
      <c r="BP44" s="101">
        <v>0</v>
      </c>
      <c r="BQ44" s="101">
        <v>0</v>
      </c>
      <c r="BR44" s="101">
        <v>0</v>
      </c>
      <c r="BS44" s="101">
        <v>0</v>
      </c>
      <c r="BT44" s="101">
        <v>0</v>
      </c>
      <c r="BU44" s="101">
        <v>0</v>
      </c>
      <c r="BV44" s="101">
        <v>0</v>
      </c>
      <c r="BW44" s="101">
        <v>0</v>
      </c>
      <c r="BX44" s="101">
        <v>0</v>
      </c>
      <c r="BY44" s="101">
        <v>0</v>
      </c>
      <c r="BZ44" s="101">
        <v>4.1349453899999995</v>
      </c>
      <c r="CA44" s="154">
        <v>2.1323120899999997</v>
      </c>
      <c r="CB44" s="101">
        <v>4.7480270000000005E-2</v>
      </c>
      <c r="CC44" s="101">
        <v>0.92081191000000007</v>
      </c>
      <c r="CD44" s="101">
        <v>0.85169676000000005</v>
      </c>
      <c r="CE44" s="101">
        <v>2.0000000000000001E-4</v>
      </c>
      <c r="CF44" s="270">
        <v>0.52465944999999992</v>
      </c>
      <c r="CG44" s="83">
        <f t="shared" si="6"/>
        <v>0</v>
      </c>
      <c r="CH44" s="83">
        <f t="shared" si="7"/>
        <v>0</v>
      </c>
      <c r="CI44" s="27">
        <f t="shared" si="8"/>
        <v>4.4771604800000002</v>
      </c>
      <c r="CJ44" s="25"/>
      <c r="CM44" s="301"/>
    </row>
    <row r="45" spans="1:91" ht="20.100000000000001" customHeight="1" x14ac:dyDescent="0.25">
      <c r="A45" s="10">
        <v>69</v>
      </c>
      <c r="B45" s="113" t="s">
        <v>86</v>
      </c>
      <c r="C45" s="143" t="s">
        <v>87</v>
      </c>
      <c r="D45" s="82">
        <v>0</v>
      </c>
      <c r="E45" s="82">
        <v>0</v>
      </c>
      <c r="F45" s="82">
        <v>0</v>
      </c>
      <c r="G45" s="82">
        <v>0</v>
      </c>
      <c r="H45" s="82">
        <v>9.9999999999999995E-7</v>
      </c>
      <c r="I45" s="82">
        <v>0</v>
      </c>
      <c r="J45" s="82">
        <v>0</v>
      </c>
      <c r="K45" s="82">
        <v>0</v>
      </c>
      <c r="L45" s="82">
        <v>0</v>
      </c>
      <c r="M45" s="114">
        <v>0</v>
      </c>
      <c r="N45" s="114">
        <v>0</v>
      </c>
      <c r="O45" s="114">
        <v>0</v>
      </c>
      <c r="P45" s="25">
        <v>0</v>
      </c>
      <c r="Q45" s="82">
        <v>0</v>
      </c>
      <c r="R45" s="82">
        <v>0</v>
      </c>
      <c r="S45" s="82">
        <v>0</v>
      </c>
      <c r="T45" s="82">
        <v>0</v>
      </c>
      <c r="U45" s="82">
        <v>9.9999999999999995E-7</v>
      </c>
      <c r="V45" s="82">
        <v>0</v>
      </c>
      <c r="W45" s="82">
        <v>0</v>
      </c>
      <c r="X45" s="82">
        <v>0</v>
      </c>
      <c r="Y45" s="82">
        <v>0</v>
      </c>
      <c r="Z45" s="114">
        <v>0</v>
      </c>
      <c r="AA45" s="114">
        <v>0</v>
      </c>
      <c r="AB45" s="114">
        <v>0</v>
      </c>
      <c r="AC45" s="25">
        <v>0</v>
      </c>
      <c r="AD45" s="101">
        <v>0</v>
      </c>
      <c r="AE45" s="101">
        <v>0</v>
      </c>
      <c r="AF45" s="101">
        <v>0</v>
      </c>
      <c r="AG45" s="101">
        <v>10.40560022</v>
      </c>
      <c r="AH45" s="101">
        <v>15.458109589999999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54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12.558</v>
      </c>
      <c r="AX45" s="101">
        <v>9.7672399999999993</v>
      </c>
      <c r="AY45" s="101">
        <v>6.5339999999999998</v>
      </c>
      <c r="AZ45" s="101">
        <v>4.71</v>
      </c>
      <c r="BA45" s="101">
        <v>14.170030000000001</v>
      </c>
      <c r="BB45" s="154">
        <v>16.757999999999999</v>
      </c>
      <c r="BC45" s="101">
        <v>7.9180000000000001</v>
      </c>
      <c r="BD45" s="101">
        <v>6.5055500000000004</v>
      </c>
      <c r="BE45" s="101">
        <v>6.266</v>
      </c>
      <c r="BF45" s="101">
        <v>5.3570500000000001</v>
      </c>
      <c r="BG45" s="101">
        <v>7.516</v>
      </c>
      <c r="BH45" s="101">
        <v>10.430999999999999</v>
      </c>
      <c r="BI45" s="101">
        <v>6.6929999999999996</v>
      </c>
      <c r="BJ45" s="101">
        <v>7.2569299999999997</v>
      </c>
      <c r="BK45" s="101">
        <v>4.6710000000000003</v>
      </c>
      <c r="BL45" s="101">
        <v>2.7440000000000002</v>
      </c>
      <c r="BM45" s="101">
        <v>2.2109999999999999</v>
      </c>
      <c r="BN45" s="495">
        <f t="shared" si="11"/>
        <v>84.327529999999996</v>
      </c>
      <c r="BO45" s="101">
        <v>3.1219999999999999</v>
      </c>
      <c r="BP45" s="101">
        <v>2.5954999999999999</v>
      </c>
      <c r="BQ45" s="101">
        <v>1.7664500000000001</v>
      </c>
      <c r="BR45" s="101">
        <v>1.19</v>
      </c>
      <c r="BS45" s="101">
        <v>0.59928000000000003</v>
      </c>
      <c r="BT45" s="101">
        <v>0.375</v>
      </c>
      <c r="BU45" s="101">
        <v>0.83199999999999996</v>
      </c>
      <c r="BV45" s="101">
        <v>0.78200000000000003</v>
      </c>
      <c r="BW45" s="101">
        <v>0.78300000000000003</v>
      </c>
      <c r="BX45" s="101">
        <v>0.78400000000000003</v>
      </c>
      <c r="BY45" s="101">
        <v>0.217</v>
      </c>
      <c r="BZ45" s="101">
        <v>0.52500000000000002</v>
      </c>
      <c r="CA45" s="154">
        <v>0.433</v>
      </c>
      <c r="CB45" s="101">
        <v>0.33910000000000001</v>
      </c>
      <c r="CC45" s="101">
        <v>0.55349999999999999</v>
      </c>
      <c r="CD45" s="101">
        <v>0.76</v>
      </c>
      <c r="CE45" s="101">
        <v>0.36255995999999996</v>
      </c>
      <c r="CF45" s="270">
        <v>1.0009999999999999</v>
      </c>
      <c r="CG45" s="83">
        <f t="shared" si="6"/>
        <v>50.320599999999999</v>
      </c>
      <c r="CH45" s="83">
        <f t="shared" si="7"/>
        <v>9.6482299999999999</v>
      </c>
      <c r="CI45" s="27">
        <f t="shared" si="8"/>
        <v>3.4491599600000002</v>
      </c>
      <c r="CJ45" s="25">
        <f t="shared" si="12"/>
        <v>-64.250852643438222</v>
      </c>
      <c r="CM45" s="301"/>
    </row>
    <row r="46" spans="1:91" ht="20.100000000000001" customHeight="1" thickBot="1" x14ac:dyDescent="0.3">
      <c r="A46" s="10">
        <v>69</v>
      </c>
      <c r="B46" s="113" t="s">
        <v>153</v>
      </c>
      <c r="C46" s="143" t="s">
        <v>158</v>
      </c>
      <c r="D46" s="82">
        <v>0</v>
      </c>
      <c r="E46" s="82">
        <v>0</v>
      </c>
      <c r="F46" s="82">
        <v>0</v>
      </c>
      <c r="G46" s="82">
        <v>0</v>
      </c>
      <c r="H46" s="82">
        <v>9.9999999999999995E-7</v>
      </c>
      <c r="I46" s="82">
        <v>0</v>
      </c>
      <c r="J46" s="82">
        <v>0</v>
      </c>
      <c r="K46" s="82">
        <v>0</v>
      </c>
      <c r="L46" s="82">
        <v>0</v>
      </c>
      <c r="M46" s="114">
        <v>0</v>
      </c>
      <c r="N46" s="114">
        <v>0</v>
      </c>
      <c r="O46" s="114">
        <v>0</v>
      </c>
      <c r="P46" s="25">
        <v>0</v>
      </c>
      <c r="Q46" s="82">
        <v>0</v>
      </c>
      <c r="R46" s="82">
        <v>0</v>
      </c>
      <c r="S46" s="82">
        <v>0</v>
      </c>
      <c r="T46" s="82">
        <v>0</v>
      </c>
      <c r="U46" s="82">
        <v>9.9999999999999995E-7</v>
      </c>
      <c r="V46" s="82">
        <v>0</v>
      </c>
      <c r="W46" s="82">
        <v>0</v>
      </c>
      <c r="X46" s="82">
        <v>0</v>
      </c>
      <c r="Y46" s="82">
        <v>0</v>
      </c>
      <c r="Z46" s="114">
        <v>0</v>
      </c>
      <c r="AA46" s="114">
        <v>0</v>
      </c>
      <c r="AB46" s="114">
        <v>0</v>
      </c>
      <c r="AC46" s="25">
        <v>0</v>
      </c>
      <c r="AD46" s="101">
        <v>0</v>
      </c>
      <c r="AE46" s="101">
        <v>0</v>
      </c>
      <c r="AF46" s="101">
        <v>0</v>
      </c>
      <c r="AG46" s="101">
        <v>10.40560022</v>
      </c>
      <c r="AH46" s="101">
        <v>15.458109589999999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54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v>0</v>
      </c>
      <c r="BA46" s="101">
        <v>0</v>
      </c>
      <c r="BB46" s="154">
        <v>0</v>
      </c>
      <c r="BC46" s="101">
        <v>0</v>
      </c>
      <c r="BD46" s="101">
        <v>0</v>
      </c>
      <c r="BE46" s="101">
        <v>0</v>
      </c>
      <c r="BF46" s="101">
        <v>0</v>
      </c>
      <c r="BG46" s="101">
        <v>0</v>
      </c>
      <c r="BH46" s="101">
        <v>0</v>
      </c>
      <c r="BI46" s="101">
        <v>0</v>
      </c>
      <c r="BJ46" s="101">
        <v>0</v>
      </c>
      <c r="BK46" s="101">
        <v>0</v>
      </c>
      <c r="BL46" s="101">
        <v>0</v>
      </c>
      <c r="BM46" s="101">
        <v>0</v>
      </c>
      <c r="BN46" s="495">
        <f t="shared" si="11"/>
        <v>0</v>
      </c>
      <c r="BO46" s="101">
        <v>0</v>
      </c>
      <c r="BP46" s="101">
        <v>0</v>
      </c>
      <c r="BQ46" s="101">
        <v>0</v>
      </c>
      <c r="BR46" s="101">
        <v>0</v>
      </c>
      <c r="BS46" s="101">
        <v>0</v>
      </c>
      <c r="BT46" s="101">
        <v>0</v>
      </c>
      <c r="BU46" s="101">
        <v>0</v>
      </c>
      <c r="BV46" s="101">
        <v>0</v>
      </c>
      <c r="BW46" s="101">
        <v>0</v>
      </c>
      <c r="BX46" s="101">
        <v>0</v>
      </c>
      <c r="BY46" s="101">
        <v>0</v>
      </c>
      <c r="BZ46" s="101">
        <v>0.45314508000000003</v>
      </c>
      <c r="CA46" s="154">
        <v>0.17885816999999998</v>
      </c>
      <c r="CB46" s="101">
        <v>0.15600651000000001</v>
      </c>
      <c r="CC46" s="101">
        <v>0.22162144999999997</v>
      </c>
      <c r="CD46" s="101">
        <v>0.14514245000000001</v>
      </c>
      <c r="CE46" s="273">
        <v>9.4027979999999997E-2</v>
      </c>
      <c r="CF46" s="270">
        <v>0.17116213999999999</v>
      </c>
      <c r="CG46" s="83">
        <f t="shared" si="6"/>
        <v>0</v>
      </c>
      <c r="CH46" s="83">
        <f t="shared" si="7"/>
        <v>0</v>
      </c>
      <c r="CI46" s="27">
        <f t="shared" si="8"/>
        <v>0.96681870000000003</v>
      </c>
      <c r="CJ46" s="25"/>
      <c r="CM46" s="301"/>
    </row>
    <row r="47" spans="1:91" ht="20.100000000000001" customHeight="1" x14ac:dyDescent="0.3">
      <c r="B47" s="128" t="s">
        <v>50</v>
      </c>
      <c r="C47" s="29"/>
      <c r="D47" s="429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5"/>
      <c r="P47" s="30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30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5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5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30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5"/>
      <c r="CB47" s="116"/>
      <c r="CC47" s="116"/>
      <c r="CD47" s="116"/>
      <c r="CE47" s="83"/>
      <c r="CF47" s="275"/>
      <c r="CG47" s="116"/>
      <c r="CH47" s="116"/>
      <c r="CI47" s="275"/>
      <c r="CJ47" s="30"/>
      <c r="CM47" s="301"/>
    </row>
    <row r="48" spans="1:91" ht="20.100000000000001" customHeight="1" thickBot="1" x14ac:dyDescent="0.3">
      <c r="B48" s="544" t="s">
        <v>49</v>
      </c>
      <c r="C48" s="545"/>
      <c r="D48" s="24">
        <f t="shared" ref="D48:AI48" si="13">SUM(D49:D76)</f>
        <v>4689.9648305551009</v>
      </c>
      <c r="E48" s="24">
        <f t="shared" si="13"/>
        <v>4191.7096283394003</v>
      </c>
      <c r="F48" s="24">
        <f t="shared" si="13"/>
        <v>5015.6659201291004</v>
      </c>
      <c r="G48" s="24">
        <f t="shared" si="13"/>
        <v>4338.2436834597993</v>
      </c>
      <c r="H48" s="24">
        <f t="shared" si="13"/>
        <v>4565.3605952363996</v>
      </c>
      <c r="I48" s="24">
        <f t="shared" si="13"/>
        <v>4610.9462302283009</v>
      </c>
      <c r="J48" s="24">
        <f t="shared" si="13"/>
        <v>4278.6927981094996</v>
      </c>
      <c r="K48" s="24">
        <f t="shared" si="13"/>
        <v>4649.5456745374995</v>
      </c>
      <c r="L48" s="24">
        <f t="shared" si="13"/>
        <v>4667.7815647556999</v>
      </c>
      <c r="M48" s="24">
        <f t="shared" si="13"/>
        <v>5114.158870105699</v>
      </c>
      <c r="N48" s="24">
        <f t="shared" si="13"/>
        <v>5454.9750823728</v>
      </c>
      <c r="O48" s="24">
        <f t="shared" si="13"/>
        <v>5202.1439498443006</v>
      </c>
      <c r="P48" s="23">
        <f t="shared" si="13"/>
        <v>56779.188827673592</v>
      </c>
      <c r="Q48" s="24">
        <f t="shared" si="13"/>
        <v>3970.4921295812001</v>
      </c>
      <c r="R48" s="24">
        <f t="shared" si="13"/>
        <v>3909.6077136508002</v>
      </c>
      <c r="S48" s="24">
        <f t="shared" si="13"/>
        <v>4402.6514327174</v>
      </c>
      <c r="T48" s="24">
        <f t="shared" si="13"/>
        <v>5411.4253134959999</v>
      </c>
      <c r="U48" s="24">
        <f t="shared" si="13"/>
        <v>5686.0479325847</v>
      </c>
      <c r="V48" s="24">
        <f t="shared" si="13"/>
        <v>5569.5267775495986</v>
      </c>
      <c r="W48" s="24">
        <f t="shared" si="13"/>
        <v>5105.6146180993001</v>
      </c>
      <c r="X48" s="24">
        <f t="shared" si="13"/>
        <v>4495.0274201536995</v>
      </c>
      <c r="Y48" s="24">
        <f t="shared" si="13"/>
        <v>4458.7314604067997</v>
      </c>
      <c r="Z48" s="24">
        <f t="shared" si="13"/>
        <v>5266.4151206973002</v>
      </c>
      <c r="AA48" s="24">
        <f t="shared" si="13"/>
        <v>4752.8657592733998</v>
      </c>
      <c r="AB48" s="24">
        <f t="shared" si="13"/>
        <v>8643.8833650990018</v>
      </c>
      <c r="AC48" s="23">
        <f t="shared" si="13"/>
        <v>61672.289043309196</v>
      </c>
      <c r="AD48" s="24">
        <f t="shared" si="13"/>
        <v>3986.3241642464</v>
      </c>
      <c r="AE48" s="24">
        <f t="shared" si="13"/>
        <v>3726.8186503882994</v>
      </c>
      <c r="AF48" s="24">
        <f t="shared" si="13"/>
        <v>4613.3376842065991</v>
      </c>
      <c r="AG48" s="24">
        <f t="shared" si="13"/>
        <v>5052.1325917272998</v>
      </c>
      <c r="AH48" s="24">
        <f t="shared" si="13"/>
        <v>6951.1997780979</v>
      </c>
      <c r="AI48" s="24">
        <f t="shared" si="13"/>
        <v>5287.2290792411995</v>
      </c>
      <c r="AJ48" s="24">
        <f t="shared" ref="AJ48:BM48" si="14">SUM(AJ49:AJ76)</f>
        <v>6323.3429689190989</v>
      </c>
      <c r="AK48" s="24">
        <f t="shared" si="14"/>
        <v>5555.3401794089996</v>
      </c>
      <c r="AL48" s="24">
        <f t="shared" si="14"/>
        <v>5784.9731938956011</v>
      </c>
      <c r="AM48" s="24">
        <f t="shared" si="14"/>
        <v>5163.3652042572012</v>
      </c>
      <c r="AN48" s="24">
        <f t="shared" si="14"/>
        <v>4859.1265885191015</v>
      </c>
      <c r="AO48" s="24">
        <f t="shared" si="14"/>
        <v>6607.416919397001</v>
      </c>
      <c r="AP48" s="104">
        <f t="shared" si="14"/>
        <v>4618.2723134926</v>
      </c>
      <c r="AQ48" s="24">
        <f t="shared" si="14"/>
        <v>4635.9768907788002</v>
      </c>
      <c r="AR48" s="24">
        <f t="shared" si="14"/>
        <v>5454.7592298248001</v>
      </c>
      <c r="AS48" s="24">
        <f t="shared" si="14"/>
        <v>5057.6729702407993</v>
      </c>
      <c r="AT48" s="24">
        <f t="shared" si="14"/>
        <v>8553.3562804424</v>
      </c>
      <c r="AU48" s="24">
        <f t="shared" si="14"/>
        <v>5964.2855463198011</v>
      </c>
      <c r="AV48" s="24">
        <f t="shared" si="14"/>
        <v>5183.7172721292</v>
      </c>
      <c r="AW48" s="24">
        <f t="shared" si="14"/>
        <v>5586.3437490042015</v>
      </c>
      <c r="AX48" s="24">
        <f t="shared" si="14"/>
        <v>3771.7417385942008</v>
      </c>
      <c r="AY48" s="24">
        <f t="shared" si="14"/>
        <v>7214.0924920610005</v>
      </c>
      <c r="AZ48" s="24">
        <f t="shared" si="14"/>
        <v>5258.6544399046006</v>
      </c>
      <c r="BA48" s="24">
        <f t="shared" si="14"/>
        <v>5435.6325167088007</v>
      </c>
      <c r="BB48" s="104">
        <f t="shared" si="14"/>
        <v>6375.1665303746004</v>
      </c>
      <c r="BC48" s="24">
        <f t="shared" si="14"/>
        <v>6015.4791263112011</v>
      </c>
      <c r="BD48" s="24">
        <f t="shared" si="14"/>
        <v>6719.5524644752004</v>
      </c>
      <c r="BE48" s="24">
        <f t="shared" si="14"/>
        <v>6734.2817306561992</v>
      </c>
      <c r="BF48" s="24">
        <f t="shared" si="14"/>
        <v>7127.0025202348006</v>
      </c>
      <c r="BG48" s="24">
        <f t="shared" si="14"/>
        <v>9289.7074268459983</v>
      </c>
      <c r="BH48" s="24">
        <f t="shared" si="14"/>
        <v>7282.3463852356017</v>
      </c>
      <c r="BI48" s="24">
        <f t="shared" si="14"/>
        <v>9305.3161126478008</v>
      </c>
      <c r="BJ48" s="24">
        <f t="shared" si="14"/>
        <v>8168.5052450652011</v>
      </c>
      <c r="BK48" s="24">
        <f t="shared" si="14"/>
        <v>7926.6117710556009</v>
      </c>
      <c r="BL48" s="24">
        <f t="shared" si="14"/>
        <v>7115.4513615079986</v>
      </c>
      <c r="BM48" s="24">
        <f t="shared" si="14"/>
        <v>7759.1435510413985</v>
      </c>
      <c r="BN48" s="23">
        <f t="shared" ref="BN48:BN72" si="15">SUM(BB48:BM48)</f>
        <v>89818.564225451599</v>
      </c>
      <c r="BO48" s="24">
        <f t="shared" ref="BO48:CF48" si="16">SUM(BO49:BO76)</f>
        <v>7585.4170124348002</v>
      </c>
      <c r="BP48" s="24">
        <f t="shared" si="16"/>
        <v>7372.1536647331995</v>
      </c>
      <c r="BQ48" s="24">
        <f t="shared" si="16"/>
        <v>8056.6277987748017</v>
      </c>
      <c r="BR48" s="24">
        <f t="shared" si="16"/>
        <v>8769.8405524964001</v>
      </c>
      <c r="BS48" s="24">
        <f t="shared" si="16"/>
        <v>10270.979978268801</v>
      </c>
      <c r="BT48" s="24">
        <f t="shared" si="16"/>
        <v>8232.4818560725998</v>
      </c>
      <c r="BU48" s="24">
        <f t="shared" si="16"/>
        <v>7644.6221167595995</v>
      </c>
      <c r="BV48" s="24">
        <f t="shared" si="16"/>
        <v>8439.6501898457991</v>
      </c>
      <c r="BW48" s="24">
        <f t="shared" si="16"/>
        <v>6862.4534512855989</v>
      </c>
      <c r="BX48" s="24">
        <f t="shared" si="16"/>
        <v>7075.8298657130008</v>
      </c>
      <c r="BY48" s="24">
        <f t="shared" si="16"/>
        <v>4829.3637549036011</v>
      </c>
      <c r="BZ48" s="24">
        <f t="shared" si="16"/>
        <v>6507.3477857933995</v>
      </c>
      <c r="CA48" s="104">
        <f t="shared" si="16"/>
        <v>5571.6336878048014</v>
      </c>
      <c r="CB48" s="24">
        <f t="shared" si="16"/>
        <v>4478.8057195518013</v>
      </c>
      <c r="CC48" s="24">
        <f t="shared" si="16"/>
        <v>4736.3417650191986</v>
      </c>
      <c r="CD48" s="24">
        <f t="shared" si="16"/>
        <v>5908.6052673634003</v>
      </c>
      <c r="CE48" s="24">
        <f t="shared" si="16"/>
        <v>4496.2998157112006</v>
      </c>
      <c r="CF48" s="105">
        <f t="shared" si="16"/>
        <v>5054.1233430226011</v>
      </c>
      <c r="CG48" s="24">
        <f t="shared" ref="CG48:CG76" si="17">SUM($BB48:$BG48)</f>
        <v>42261.189798898005</v>
      </c>
      <c r="CH48" s="24">
        <f t="shared" ref="CH48:CH76" si="18">SUM($BO48:$BT48)</f>
        <v>50287.500862780602</v>
      </c>
      <c r="CI48" s="105">
        <f t="shared" ref="CI48:CI76" si="19">SUM($CA48:$CF48)</f>
        <v>30245.809598473006</v>
      </c>
      <c r="CJ48" s="23">
        <f t="shared" si="12"/>
        <v>-39.85422007547227</v>
      </c>
      <c r="CK48" s="296"/>
      <c r="CL48" s="296"/>
      <c r="CM48" s="301"/>
    </row>
    <row r="49" spans="2:91" ht="20.100000000000001" customHeight="1" x14ac:dyDescent="0.25">
      <c r="B49" s="79" t="s">
        <v>8</v>
      </c>
      <c r="C49" s="142" t="s">
        <v>132</v>
      </c>
      <c r="D49" s="118">
        <v>1562.1593973027002</v>
      </c>
      <c r="E49" s="118">
        <v>1254.5744246305001</v>
      </c>
      <c r="F49" s="118">
        <v>1447.5499792345001</v>
      </c>
      <c r="G49" s="118">
        <v>1254.6055957251001</v>
      </c>
      <c r="H49" s="118">
        <v>1531.3823246091001</v>
      </c>
      <c r="I49" s="118">
        <v>1489.9658907456003</v>
      </c>
      <c r="J49" s="118">
        <v>1434.1184067905999</v>
      </c>
      <c r="K49" s="118">
        <v>1565.4125118848001</v>
      </c>
      <c r="L49" s="118">
        <v>2104.8474044560999</v>
      </c>
      <c r="M49" s="118">
        <v>2230.7098687052999</v>
      </c>
      <c r="N49" s="118">
        <v>2193.8315722890002</v>
      </c>
      <c r="O49" s="118">
        <v>2424.6737655455004</v>
      </c>
      <c r="P49" s="25">
        <v>20493.831141918799</v>
      </c>
      <c r="Q49" s="101">
        <v>1475.5306286831001</v>
      </c>
      <c r="R49" s="101">
        <v>1454.0854648343</v>
      </c>
      <c r="S49" s="101">
        <v>1500.7559655497998</v>
      </c>
      <c r="T49" s="101">
        <v>2303.9623607486997</v>
      </c>
      <c r="U49" s="101">
        <v>2440.6562358749993</v>
      </c>
      <c r="V49" s="101">
        <v>2497.0178931055998</v>
      </c>
      <c r="W49" s="101">
        <v>2481.5497622861999</v>
      </c>
      <c r="X49" s="101">
        <v>1886.6021877583</v>
      </c>
      <c r="Y49" s="101">
        <v>1774.9527844110999</v>
      </c>
      <c r="Z49" s="119">
        <v>1957.8628642259998</v>
      </c>
      <c r="AA49" s="119">
        <v>1476.6795085362996</v>
      </c>
      <c r="AB49" s="119">
        <v>2032.617411894</v>
      </c>
      <c r="AC49" s="25">
        <v>23282.273067908402</v>
      </c>
      <c r="AD49" s="35">
        <v>1281.8752035745999</v>
      </c>
      <c r="AE49" s="35">
        <v>1155.2978875926999</v>
      </c>
      <c r="AF49" s="35">
        <v>1636.688959518</v>
      </c>
      <c r="AG49" s="35">
        <v>1856.6713996547999</v>
      </c>
      <c r="AH49" s="35">
        <v>3104.7159931358997</v>
      </c>
      <c r="AI49" s="35">
        <v>1959.3058074217997</v>
      </c>
      <c r="AJ49" s="35">
        <v>1470.1450938312996</v>
      </c>
      <c r="AK49" s="35">
        <v>1278.7123556355002</v>
      </c>
      <c r="AL49" s="35">
        <v>1368.2354501886002</v>
      </c>
      <c r="AM49" s="276">
        <v>1120.5170219967001</v>
      </c>
      <c r="AN49" s="276">
        <v>1216.3792236471004</v>
      </c>
      <c r="AO49" s="276">
        <v>1965.7214208002003</v>
      </c>
      <c r="AP49" s="431">
        <v>1170.9978879101998</v>
      </c>
      <c r="AQ49" s="101">
        <v>1055.4933293982003</v>
      </c>
      <c r="AR49" s="101">
        <v>1215.8139018606</v>
      </c>
      <c r="AS49" s="101">
        <v>1353.6478003663999</v>
      </c>
      <c r="AT49" s="101">
        <v>2098.5828104387997</v>
      </c>
      <c r="AU49" s="101">
        <v>1596.0363989920002</v>
      </c>
      <c r="AV49" s="101">
        <v>844.2447791315999</v>
      </c>
      <c r="AW49" s="101">
        <v>1013.7604534050004</v>
      </c>
      <c r="AX49" s="101">
        <v>759.93506075899973</v>
      </c>
      <c r="AY49" s="101">
        <v>1474.1087518220002</v>
      </c>
      <c r="AZ49" s="101">
        <v>877.42578923999997</v>
      </c>
      <c r="BA49" s="101">
        <v>1000.5263678536002</v>
      </c>
      <c r="BB49" s="121">
        <v>1678.1043752144008</v>
      </c>
      <c r="BC49" s="101">
        <v>1339.4455129369996</v>
      </c>
      <c r="BD49" s="101">
        <v>979.89181054799985</v>
      </c>
      <c r="BE49" s="101">
        <v>1286.2205159257996</v>
      </c>
      <c r="BF49" s="101">
        <v>932.78745892639972</v>
      </c>
      <c r="BG49" s="101">
        <v>1380.5176661093999</v>
      </c>
      <c r="BH49" s="101">
        <v>1234.6345538814005</v>
      </c>
      <c r="BI49" s="101">
        <v>1898.1607772049999</v>
      </c>
      <c r="BJ49" s="101">
        <v>1151.6552876443998</v>
      </c>
      <c r="BK49" s="101">
        <v>1565.5510911908</v>
      </c>
      <c r="BL49" s="101">
        <v>997.22806832879996</v>
      </c>
      <c r="BM49" s="101">
        <v>1467.3159836635998</v>
      </c>
      <c r="BN49" s="495">
        <f t="shared" si="15"/>
        <v>15911.513101575001</v>
      </c>
      <c r="BO49" s="35">
        <v>2061.7677420843997</v>
      </c>
      <c r="BP49" s="35">
        <v>2097.8977621951999</v>
      </c>
      <c r="BQ49" s="35">
        <v>2539.2275475322003</v>
      </c>
      <c r="BR49" s="35">
        <v>2540.2341732305999</v>
      </c>
      <c r="BS49" s="35">
        <v>3108.7618545886003</v>
      </c>
      <c r="BT49" s="35">
        <v>2055.1778978709999</v>
      </c>
      <c r="BU49" s="35">
        <v>1486.9222298504005</v>
      </c>
      <c r="BV49" s="35">
        <v>1997.6336423525995</v>
      </c>
      <c r="BW49" s="35">
        <v>711.07254882999996</v>
      </c>
      <c r="BX49" s="101">
        <v>730.59</v>
      </c>
      <c r="BY49" s="101">
        <v>290.76</v>
      </c>
      <c r="BZ49" s="101">
        <v>370.44</v>
      </c>
      <c r="CA49" s="154">
        <v>552.23</v>
      </c>
      <c r="CB49" s="101">
        <v>78.89</v>
      </c>
      <c r="CC49" s="101">
        <v>0</v>
      </c>
      <c r="CD49" s="101">
        <v>19.207999999999998</v>
      </c>
      <c r="CE49" s="101">
        <v>13.72</v>
      </c>
      <c r="CF49" s="270">
        <v>13.72</v>
      </c>
      <c r="CG49" s="83">
        <f t="shared" si="17"/>
        <v>7596.9673396609987</v>
      </c>
      <c r="CH49" s="83">
        <f t="shared" si="18"/>
        <v>14403.066977502</v>
      </c>
      <c r="CI49" s="27">
        <f t="shared" si="19"/>
        <v>677.76800000000003</v>
      </c>
      <c r="CJ49" s="25">
        <f t="shared" si="12"/>
        <v>-95.294280023423525</v>
      </c>
      <c r="CM49" s="301"/>
    </row>
    <row r="50" spans="2:91" ht="20.100000000000001" customHeight="1" x14ac:dyDescent="0.25">
      <c r="B50" s="113" t="s">
        <v>9</v>
      </c>
      <c r="C50" s="143" t="s">
        <v>10</v>
      </c>
      <c r="D50" s="82">
        <v>131.48325667539996</v>
      </c>
      <c r="E50" s="82">
        <v>104.2165446753</v>
      </c>
      <c r="F50" s="82">
        <v>218.18679827009998</v>
      </c>
      <c r="G50" s="82">
        <v>181.93757174590002</v>
      </c>
      <c r="H50" s="82">
        <v>164.96112079869999</v>
      </c>
      <c r="I50" s="82">
        <v>95.616960696599989</v>
      </c>
      <c r="J50" s="82">
        <v>110.62603358509999</v>
      </c>
      <c r="K50" s="82">
        <v>65.502185279100004</v>
      </c>
      <c r="L50" s="82">
        <v>33.711037388099996</v>
      </c>
      <c r="M50" s="82">
        <v>34.237893484799997</v>
      </c>
      <c r="N50" s="82">
        <v>323.0249226663999</v>
      </c>
      <c r="O50" s="82">
        <v>92.637045440699978</v>
      </c>
      <c r="P50" s="25">
        <v>1556.1413707062</v>
      </c>
      <c r="Q50" s="101">
        <v>39.618683440200002</v>
      </c>
      <c r="R50" s="101">
        <v>91.493837401800008</v>
      </c>
      <c r="S50" s="101">
        <v>190.27121077440006</v>
      </c>
      <c r="T50" s="101">
        <v>86.255620817699977</v>
      </c>
      <c r="U50" s="101">
        <v>119.13066044449999</v>
      </c>
      <c r="V50" s="101">
        <v>104.45241721199999</v>
      </c>
      <c r="W50" s="101">
        <v>70.287291851500001</v>
      </c>
      <c r="X50" s="101">
        <v>62.701266941699998</v>
      </c>
      <c r="Y50" s="101">
        <v>82.403019950899989</v>
      </c>
      <c r="Z50" s="119">
        <v>262.55769037060003</v>
      </c>
      <c r="AA50" s="119">
        <v>123.09305794500001</v>
      </c>
      <c r="AB50" s="119">
        <v>137.76310351700002</v>
      </c>
      <c r="AC50" s="25">
        <v>1370.0278606673</v>
      </c>
      <c r="AD50" s="101">
        <v>100.39824001860002</v>
      </c>
      <c r="AE50" s="101">
        <v>108.23042395470002</v>
      </c>
      <c r="AF50" s="101">
        <v>90.644975914200003</v>
      </c>
      <c r="AG50" s="101">
        <v>64.164786937300008</v>
      </c>
      <c r="AH50" s="101">
        <v>102.21757599819999</v>
      </c>
      <c r="AI50" s="101">
        <v>121.2649001103</v>
      </c>
      <c r="AJ50" s="101">
        <v>544.56783102560019</v>
      </c>
      <c r="AK50" s="101">
        <v>89.538989122500013</v>
      </c>
      <c r="AL50" s="101">
        <v>229.51234678379998</v>
      </c>
      <c r="AM50" s="269">
        <v>126.9194796753</v>
      </c>
      <c r="AN50" s="269">
        <v>186.8250322591</v>
      </c>
      <c r="AO50" s="269">
        <v>157.45421174000003</v>
      </c>
      <c r="AP50" s="431">
        <v>59.867165462999999</v>
      </c>
      <c r="AQ50" s="101">
        <v>245.52839318559998</v>
      </c>
      <c r="AR50" s="101">
        <v>226.18580663980001</v>
      </c>
      <c r="AS50" s="101">
        <v>155.66472826100005</v>
      </c>
      <c r="AT50" s="101">
        <v>284.34489528339998</v>
      </c>
      <c r="AU50" s="101">
        <v>81.708595708600015</v>
      </c>
      <c r="AV50" s="101">
        <v>125.92879801039999</v>
      </c>
      <c r="AW50" s="101">
        <v>157.37515058300002</v>
      </c>
      <c r="AX50" s="101">
        <v>47.896061409000005</v>
      </c>
      <c r="AY50" s="101">
        <v>140.19598309780005</v>
      </c>
      <c r="AZ50" s="101">
        <v>57.66187646100002</v>
      </c>
      <c r="BA50" s="101">
        <v>96.480842396399993</v>
      </c>
      <c r="BB50" s="154">
        <v>90.242612010600013</v>
      </c>
      <c r="BC50" s="101">
        <v>395.22043315440004</v>
      </c>
      <c r="BD50" s="101">
        <v>414.13818545679999</v>
      </c>
      <c r="BE50" s="101">
        <v>192.810955638</v>
      </c>
      <c r="BF50" s="101">
        <v>371.54784499840002</v>
      </c>
      <c r="BG50" s="101">
        <v>403.84954949920007</v>
      </c>
      <c r="BH50" s="101">
        <v>273.63631900640002</v>
      </c>
      <c r="BI50" s="101">
        <v>371.37056819240001</v>
      </c>
      <c r="BJ50" s="101">
        <v>398.43949364240001</v>
      </c>
      <c r="BK50" s="101">
        <v>173.64024934200003</v>
      </c>
      <c r="BL50" s="101">
        <v>219.32608460699998</v>
      </c>
      <c r="BM50" s="101">
        <v>149.807631792</v>
      </c>
      <c r="BN50" s="495">
        <f t="shared" si="15"/>
        <v>3454.0299273395999</v>
      </c>
      <c r="BO50" s="101">
        <v>246.21485301139998</v>
      </c>
      <c r="BP50" s="101">
        <v>129.60131314199998</v>
      </c>
      <c r="BQ50" s="101">
        <v>179.7978633402</v>
      </c>
      <c r="BR50" s="101">
        <v>132.04830704100002</v>
      </c>
      <c r="BS50" s="101">
        <v>254.67848489020008</v>
      </c>
      <c r="BT50" s="101">
        <v>219.17365506399997</v>
      </c>
      <c r="BU50" s="101">
        <v>198.8625894276</v>
      </c>
      <c r="BV50" s="101">
        <v>184.83606336160005</v>
      </c>
      <c r="BW50" s="101">
        <v>218.62054650379994</v>
      </c>
      <c r="BX50" s="101">
        <v>217.72078794340001</v>
      </c>
      <c r="BY50" s="101">
        <v>174.99036743240012</v>
      </c>
      <c r="BZ50" s="101">
        <v>189.21403942139992</v>
      </c>
      <c r="CA50" s="154">
        <v>75.719996332400001</v>
      </c>
      <c r="CB50" s="101">
        <v>214.25759164879997</v>
      </c>
      <c r="CC50" s="101">
        <v>136.86613820599999</v>
      </c>
      <c r="CD50" s="101">
        <v>346.21909567979992</v>
      </c>
      <c r="CE50" s="101">
        <v>91.060549018599971</v>
      </c>
      <c r="CF50" s="270">
        <v>270.33006009799999</v>
      </c>
      <c r="CG50" s="83">
        <f t="shared" si="17"/>
        <v>1867.8095807574</v>
      </c>
      <c r="CH50" s="83">
        <f t="shared" si="18"/>
        <v>1161.5144764888003</v>
      </c>
      <c r="CI50" s="27">
        <f t="shared" si="19"/>
        <v>1134.4534309835999</v>
      </c>
      <c r="CJ50" s="25">
        <f t="shared" si="12"/>
        <v>-2.3298069936247834</v>
      </c>
      <c r="CM50" s="301"/>
    </row>
    <row r="51" spans="2:91" ht="20.100000000000001" customHeight="1" x14ac:dyDescent="0.25">
      <c r="B51" s="113" t="s">
        <v>11</v>
      </c>
      <c r="C51" s="143" t="s">
        <v>12</v>
      </c>
      <c r="D51" s="82">
        <v>131.48325667539999</v>
      </c>
      <c r="E51" s="82">
        <v>104.51186887249999</v>
      </c>
      <c r="F51" s="82">
        <v>218.18679827009998</v>
      </c>
      <c r="G51" s="82">
        <v>181.93757174589999</v>
      </c>
      <c r="H51" s="82">
        <v>165.16377076069998</v>
      </c>
      <c r="I51" s="82">
        <v>95.616960696600003</v>
      </c>
      <c r="J51" s="82">
        <v>110.62603358509999</v>
      </c>
      <c r="K51" s="82">
        <v>65.502185279100004</v>
      </c>
      <c r="L51" s="82">
        <v>33.711037388099996</v>
      </c>
      <c r="M51" s="82">
        <v>33.099936574199994</v>
      </c>
      <c r="N51" s="82">
        <v>323.0249226663999</v>
      </c>
      <c r="O51" s="82">
        <v>92.637045440699993</v>
      </c>
      <c r="P51" s="25">
        <v>1555.5013879547998</v>
      </c>
      <c r="Q51" s="101">
        <v>39.618683440200002</v>
      </c>
      <c r="R51" s="101">
        <v>91.493837401800008</v>
      </c>
      <c r="S51" s="101">
        <v>189.57408587200004</v>
      </c>
      <c r="T51" s="101">
        <v>86.255620817699992</v>
      </c>
      <c r="U51" s="101">
        <v>119.13066044449998</v>
      </c>
      <c r="V51" s="101">
        <v>104.45241721199999</v>
      </c>
      <c r="W51" s="101">
        <v>70.287291851500001</v>
      </c>
      <c r="X51" s="101">
        <v>62.701266941699998</v>
      </c>
      <c r="Y51" s="101">
        <v>82.403019950900003</v>
      </c>
      <c r="Z51" s="119">
        <v>262.55769037059997</v>
      </c>
      <c r="AA51" s="119">
        <v>123.093057945</v>
      </c>
      <c r="AB51" s="119">
        <v>137.76310351699999</v>
      </c>
      <c r="AC51" s="25">
        <v>1369.3307357648998</v>
      </c>
      <c r="AD51" s="101">
        <v>100.39824001860002</v>
      </c>
      <c r="AE51" s="101">
        <v>108.23042395469999</v>
      </c>
      <c r="AF51" s="101">
        <v>90.644975914199989</v>
      </c>
      <c r="AG51" s="101">
        <v>64.164786937299993</v>
      </c>
      <c r="AH51" s="101">
        <v>102.2175759982</v>
      </c>
      <c r="AI51" s="101">
        <v>121.2649001103</v>
      </c>
      <c r="AJ51" s="101">
        <v>544.56783102560007</v>
      </c>
      <c r="AK51" s="101">
        <v>89.538989122499999</v>
      </c>
      <c r="AL51" s="101">
        <v>229.51234678380001</v>
      </c>
      <c r="AM51" s="269">
        <v>126.91947967529998</v>
      </c>
      <c r="AN51" s="269">
        <v>186.82503225910003</v>
      </c>
      <c r="AO51" s="269">
        <v>157.45421174000003</v>
      </c>
      <c r="AP51" s="431">
        <v>59.522335077799994</v>
      </c>
      <c r="AQ51" s="101">
        <v>245.52839318560001</v>
      </c>
      <c r="AR51" s="101">
        <v>226.18580663979998</v>
      </c>
      <c r="AS51" s="101">
        <v>155.66472826099996</v>
      </c>
      <c r="AT51" s="101">
        <v>284.34489528339992</v>
      </c>
      <c r="AU51" s="101">
        <v>81.708595708600015</v>
      </c>
      <c r="AV51" s="101">
        <v>125.92879801040002</v>
      </c>
      <c r="AW51" s="101">
        <v>157.37515058300002</v>
      </c>
      <c r="AX51" s="101">
        <v>47.896061409000012</v>
      </c>
      <c r="AY51" s="101">
        <v>140.19598309780002</v>
      </c>
      <c r="AZ51" s="101">
        <v>57.661876460999999</v>
      </c>
      <c r="BA51" s="101">
        <v>96.480842396399979</v>
      </c>
      <c r="BB51" s="154">
        <v>89.542208823200014</v>
      </c>
      <c r="BC51" s="101">
        <v>395.22043315440004</v>
      </c>
      <c r="BD51" s="101">
        <v>414.13818545680004</v>
      </c>
      <c r="BE51" s="101">
        <v>192.810955638</v>
      </c>
      <c r="BF51" s="101">
        <v>371.54784499840002</v>
      </c>
      <c r="BG51" s="101">
        <v>402.44798838719993</v>
      </c>
      <c r="BH51" s="101">
        <v>273.63631900640002</v>
      </c>
      <c r="BI51" s="101">
        <v>371.37056819239996</v>
      </c>
      <c r="BJ51" s="101">
        <v>398.43949364240001</v>
      </c>
      <c r="BK51" s="101">
        <v>173.64024934200003</v>
      </c>
      <c r="BL51" s="101">
        <v>219.32608460699998</v>
      </c>
      <c r="BM51" s="101">
        <v>149.807631792</v>
      </c>
      <c r="BN51" s="495">
        <f t="shared" si="15"/>
        <v>3451.9279630402002</v>
      </c>
      <c r="BO51" s="101">
        <v>246.21485301139998</v>
      </c>
      <c r="BP51" s="101">
        <v>129.60131314199998</v>
      </c>
      <c r="BQ51" s="101">
        <v>180.27358177080004</v>
      </c>
      <c r="BR51" s="101">
        <v>152.66454396200004</v>
      </c>
      <c r="BS51" s="101">
        <v>254.6784848902</v>
      </c>
      <c r="BT51" s="101">
        <v>219.17365506400003</v>
      </c>
      <c r="BU51" s="101">
        <v>198.86258942759997</v>
      </c>
      <c r="BV51" s="101">
        <v>184.83606336160003</v>
      </c>
      <c r="BW51" s="101">
        <v>218.62054650380006</v>
      </c>
      <c r="BX51" s="101">
        <v>217.72078794339998</v>
      </c>
      <c r="BY51" s="101">
        <v>174.99036743240009</v>
      </c>
      <c r="BZ51" s="101">
        <v>189.21403942139997</v>
      </c>
      <c r="CA51" s="154">
        <v>75.719996332400001</v>
      </c>
      <c r="CB51" s="101">
        <v>214.2575916488</v>
      </c>
      <c r="CC51" s="101">
        <v>136.86613820599999</v>
      </c>
      <c r="CD51" s="101">
        <v>346.21909567979992</v>
      </c>
      <c r="CE51" s="101">
        <v>91.060549018599971</v>
      </c>
      <c r="CF51" s="270">
        <v>270.33006009800005</v>
      </c>
      <c r="CG51" s="83">
        <f t="shared" si="17"/>
        <v>1865.7076164580001</v>
      </c>
      <c r="CH51" s="83">
        <f t="shared" si="18"/>
        <v>1182.6064318404001</v>
      </c>
      <c r="CI51" s="27">
        <f t="shared" si="19"/>
        <v>1134.4534309835999</v>
      </c>
      <c r="CJ51" s="25">
        <f t="shared" si="12"/>
        <v>-4.071768896255989</v>
      </c>
      <c r="CM51" s="301"/>
    </row>
    <row r="52" spans="2:91" ht="20.100000000000001" customHeight="1" x14ac:dyDescent="0.25">
      <c r="B52" s="113" t="s">
        <v>13</v>
      </c>
      <c r="C52" s="143" t="s">
        <v>135</v>
      </c>
      <c r="D52" s="82">
        <v>802.34933353999998</v>
      </c>
      <c r="E52" s="82">
        <v>784.36957032999987</v>
      </c>
      <c r="F52" s="82">
        <v>761.32610211999997</v>
      </c>
      <c r="G52" s="82">
        <v>483.02352314000001</v>
      </c>
      <c r="H52" s="82">
        <v>474.49642513999999</v>
      </c>
      <c r="I52" s="82">
        <v>491.21135638999999</v>
      </c>
      <c r="J52" s="82">
        <v>390.75022324999998</v>
      </c>
      <c r="K52" s="82">
        <v>485.81740581999998</v>
      </c>
      <c r="L52" s="82">
        <v>480.93361743000003</v>
      </c>
      <c r="M52" s="82">
        <v>474.61843499000003</v>
      </c>
      <c r="N52" s="82">
        <v>438.22923594999997</v>
      </c>
      <c r="O52" s="82">
        <v>402.87007745</v>
      </c>
      <c r="P52" s="25">
        <v>6469.9953055500009</v>
      </c>
      <c r="Q52" s="101">
        <v>457.81121396999998</v>
      </c>
      <c r="R52" s="101">
        <v>401.99079103999998</v>
      </c>
      <c r="S52" s="101">
        <v>393.54330438</v>
      </c>
      <c r="T52" s="101">
        <v>455.25604681999999</v>
      </c>
      <c r="U52" s="101">
        <v>520.27648639999995</v>
      </c>
      <c r="V52" s="101">
        <v>584.66080892999992</v>
      </c>
      <c r="W52" s="101">
        <v>520.58750173999999</v>
      </c>
      <c r="X52" s="101">
        <v>668.72184572000003</v>
      </c>
      <c r="Y52" s="101">
        <v>667.31517425999994</v>
      </c>
      <c r="Z52" s="119">
        <v>698.97708231999991</v>
      </c>
      <c r="AA52" s="119">
        <v>701.49953447999997</v>
      </c>
      <c r="AB52" s="119">
        <v>673.66919366000013</v>
      </c>
      <c r="AC52" s="25">
        <v>6744.3089837199996</v>
      </c>
      <c r="AD52" s="101">
        <v>678.93862462000004</v>
      </c>
      <c r="AE52" s="101">
        <v>651.22064760000001</v>
      </c>
      <c r="AF52" s="101">
        <v>619.25934389999998</v>
      </c>
      <c r="AG52" s="101">
        <v>605.26503075999995</v>
      </c>
      <c r="AH52" s="101">
        <v>687.29257531999997</v>
      </c>
      <c r="AI52" s="101">
        <v>734.32022608</v>
      </c>
      <c r="AJ52" s="101">
        <v>693.85830068999996</v>
      </c>
      <c r="AK52" s="101">
        <v>741.25013663999994</v>
      </c>
      <c r="AL52" s="101">
        <v>834.50882715</v>
      </c>
      <c r="AM52" s="269">
        <v>967.63110486000005</v>
      </c>
      <c r="AN52" s="269">
        <v>908.83274887999994</v>
      </c>
      <c r="AO52" s="269">
        <v>873.67655913999999</v>
      </c>
      <c r="AP52" s="431">
        <v>941.48215056000004</v>
      </c>
      <c r="AQ52" s="101">
        <v>906.85896223999998</v>
      </c>
      <c r="AR52" s="101">
        <v>874.8803450800001</v>
      </c>
      <c r="AS52" s="101">
        <v>1.0571260000000001E-2</v>
      </c>
      <c r="AT52" s="101">
        <v>1736.3690646399998</v>
      </c>
      <c r="AU52" s="101">
        <v>1044.54299698</v>
      </c>
      <c r="AV52" s="101">
        <v>970.40496700000006</v>
      </c>
      <c r="AW52" s="101">
        <v>1166.98188222</v>
      </c>
      <c r="AX52" s="101">
        <v>0</v>
      </c>
      <c r="AY52" s="101">
        <v>2120.7621537200002</v>
      </c>
      <c r="AZ52" s="101">
        <v>1085.9770608400001</v>
      </c>
      <c r="BA52" s="101">
        <v>1262.8919263800001</v>
      </c>
      <c r="BB52" s="154">
        <v>1272.9065522599999</v>
      </c>
      <c r="BC52" s="101">
        <v>1288.6253093</v>
      </c>
      <c r="BD52" s="101">
        <v>1276.97366104</v>
      </c>
      <c r="BE52" s="101">
        <v>1236.75877696</v>
      </c>
      <c r="BF52" s="101">
        <v>1190.12519668</v>
      </c>
      <c r="BG52" s="101">
        <v>1348.05281016</v>
      </c>
      <c r="BH52" s="101">
        <v>1200.3792708600001</v>
      </c>
      <c r="BI52" s="101">
        <v>1455.66689926</v>
      </c>
      <c r="BJ52" s="101">
        <v>1348.1669262600001</v>
      </c>
      <c r="BK52" s="101">
        <v>1311.9327698400002</v>
      </c>
      <c r="BL52" s="101">
        <v>1329.3956613</v>
      </c>
      <c r="BM52" s="101">
        <v>1283.6059227599999</v>
      </c>
      <c r="BN52" s="495">
        <f t="shared" si="15"/>
        <v>15542.589756680003</v>
      </c>
      <c r="BO52" s="101">
        <v>1343.0899706000002</v>
      </c>
      <c r="BP52" s="101">
        <v>1212.1113800599999</v>
      </c>
      <c r="BQ52" s="101">
        <v>1265.1536340800001</v>
      </c>
      <c r="BR52" s="101">
        <v>1350.0667140800001</v>
      </c>
      <c r="BS52" s="101">
        <v>1252.9066613</v>
      </c>
      <c r="BT52" s="101">
        <v>1311.70841354</v>
      </c>
      <c r="BU52" s="101">
        <v>1316.46081574</v>
      </c>
      <c r="BV52" s="101">
        <v>1298.0618498400001</v>
      </c>
      <c r="BW52" s="101">
        <v>0</v>
      </c>
      <c r="BX52" s="101">
        <v>0</v>
      </c>
      <c r="BY52" s="101">
        <v>0</v>
      </c>
      <c r="BZ52" s="101">
        <v>0</v>
      </c>
      <c r="CA52" s="154">
        <v>0</v>
      </c>
      <c r="CB52" s="101">
        <v>0</v>
      </c>
      <c r="CC52" s="101">
        <v>0</v>
      </c>
      <c r="CD52" s="101">
        <v>0</v>
      </c>
      <c r="CE52" s="101">
        <v>0</v>
      </c>
      <c r="CF52" s="270">
        <v>0</v>
      </c>
      <c r="CG52" s="83">
        <f t="shared" si="17"/>
        <v>7613.4423064000002</v>
      </c>
      <c r="CH52" s="83">
        <f t="shared" si="18"/>
        <v>7735.0367736600001</v>
      </c>
      <c r="CI52" s="27">
        <f t="shared" si="19"/>
        <v>0</v>
      </c>
      <c r="CJ52" s="25">
        <f t="shared" si="12"/>
        <v>-100</v>
      </c>
      <c r="CM52" s="301"/>
    </row>
    <row r="53" spans="2:91" ht="20.100000000000001" customHeight="1" x14ac:dyDescent="0.25">
      <c r="B53" s="113" t="s">
        <v>14</v>
      </c>
      <c r="C53" s="143" t="s">
        <v>136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25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19">
        <v>0</v>
      </c>
      <c r="AA53" s="119">
        <v>0</v>
      </c>
      <c r="AB53" s="119">
        <v>0</v>
      </c>
      <c r="AC53" s="25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431">
        <v>0</v>
      </c>
      <c r="AQ53" s="101">
        <v>0</v>
      </c>
      <c r="AR53" s="101">
        <v>0</v>
      </c>
      <c r="AS53" s="101">
        <v>0</v>
      </c>
      <c r="AT53" s="101"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54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495">
        <f t="shared" si="15"/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54">
        <v>0</v>
      </c>
      <c r="CB53" s="101">
        <v>0</v>
      </c>
      <c r="CC53" s="101">
        <v>0</v>
      </c>
      <c r="CD53" s="101">
        <v>0</v>
      </c>
      <c r="CE53" s="101">
        <v>0</v>
      </c>
      <c r="CF53" s="270">
        <v>0</v>
      </c>
      <c r="CG53" s="83">
        <f t="shared" si="17"/>
        <v>0</v>
      </c>
      <c r="CH53" s="83">
        <f t="shared" si="18"/>
        <v>0</v>
      </c>
      <c r="CI53" s="27">
        <f t="shared" si="19"/>
        <v>0</v>
      </c>
      <c r="CJ53" s="25"/>
      <c r="CM53" s="301"/>
    </row>
    <row r="54" spans="2:91" ht="20.100000000000001" customHeight="1" x14ac:dyDescent="0.25">
      <c r="B54" s="113" t="s">
        <v>15</v>
      </c>
      <c r="C54" s="143" t="s">
        <v>16</v>
      </c>
      <c r="D54" s="82">
        <v>0</v>
      </c>
      <c r="E54" s="82">
        <v>0</v>
      </c>
      <c r="F54" s="82">
        <v>98.000000002500002</v>
      </c>
      <c r="G54" s="82">
        <v>1.42885</v>
      </c>
      <c r="H54" s="82">
        <v>11.500500000000001</v>
      </c>
      <c r="I54" s="82">
        <v>0</v>
      </c>
      <c r="J54" s="82">
        <v>0</v>
      </c>
      <c r="K54" s="82">
        <v>0</v>
      </c>
      <c r="L54" s="82">
        <v>0</v>
      </c>
      <c r="M54" s="82">
        <v>4.8789999999999996</v>
      </c>
      <c r="N54" s="82">
        <v>0</v>
      </c>
      <c r="O54" s="82">
        <v>0</v>
      </c>
      <c r="P54" s="25">
        <v>115.80835000250001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19">
        <v>0</v>
      </c>
      <c r="AA54" s="119">
        <v>216.45599999999999</v>
      </c>
      <c r="AB54" s="119">
        <v>2984.2065000695002</v>
      </c>
      <c r="AC54" s="25">
        <v>3200.6625000695003</v>
      </c>
      <c r="AD54" s="101">
        <v>31.23</v>
      </c>
      <c r="AE54" s="101">
        <v>34.61</v>
      </c>
      <c r="AF54" s="101">
        <v>34.500069000000003</v>
      </c>
      <c r="AG54" s="101">
        <v>60.976500000000001</v>
      </c>
      <c r="AH54" s="101">
        <v>301.09300000000002</v>
      </c>
      <c r="AI54" s="101">
        <v>75.562399999999997</v>
      </c>
      <c r="AJ54" s="101">
        <v>643.0915</v>
      </c>
      <c r="AK54" s="101">
        <v>886.77959999999996</v>
      </c>
      <c r="AL54" s="101">
        <v>496.01400000000001</v>
      </c>
      <c r="AM54" s="269">
        <v>85.875</v>
      </c>
      <c r="AN54" s="269">
        <v>6.86</v>
      </c>
      <c r="AO54" s="269">
        <v>0</v>
      </c>
      <c r="AP54" s="431">
        <v>0</v>
      </c>
      <c r="AQ54" s="101">
        <v>0</v>
      </c>
      <c r="AR54" s="101">
        <v>0</v>
      </c>
      <c r="AS54" s="101">
        <v>0</v>
      </c>
      <c r="AT54" s="101"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v>0</v>
      </c>
      <c r="BA54" s="101">
        <v>0</v>
      </c>
      <c r="BB54" s="154">
        <v>2.7440000000000002</v>
      </c>
      <c r="BC54" s="101">
        <v>6.5170000000000003</v>
      </c>
      <c r="BD54" s="101">
        <v>2.0579999999999998</v>
      </c>
      <c r="BE54" s="101">
        <v>3.43</v>
      </c>
      <c r="BF54" s="101">
        <v>0</v>
      </c>
      <c r="BG54" s="101">
        <v>3.43</v>
      </c>
      <c r="BH54" s="101">
        <v>3.43</v>
      </c>
      <c r="BI54" s="101">
        <v>0</v>
      </c>
      <c r="BJ54" s="101">
        <v>0</v>
      </c>
      <c r="BK54" s="101">
        <v>20.58</v>
      </c>
      <c r="BL54" s="101">
        <v>1.3908718600000002E-2</v>
      </c>
      <c r="BM54" s="101">
        <v>0</v>
      </c>
      <c r="BN54" s="495">
        <f t="shared" si="15"/>
        <v>42.2029087186</v>
      </c>
      <c r="BO54" s="101">
        <v>0</v>
      </c>
      <c r="BP54" s="101">
        <v>0</v>
      </c>
      <c r="BQ54" s="101">
        <v>0</v>
      </c>
      <c r="BR54" s="101">
        <v>0</v>
      </c>
      <c r="BS54" s="101">
        <v>0</v>
      </c>
      <c r="BT54" s="101">
        <v>0</v>
      </c>
      <c r="BU54" s="101">
        <v>0</v>
      </c>
      <c r="BV54" s="101">
        <v>0</v>
      </c>
      <c r="BW54" s="101">
        <v>0</v>
      </c>
      <c r="BX54" s="101">
        <v>0</v>
      </c>
      <c r="BY54" s="101">
        <v>0</v>
      </c>
      <c r="BZ54" s="101">
        <v>0</v>
      </c>
      <c r="CA54" s="154">
        <v>0</v>
      </c>
      <c r="CB54" s="101">
        <v>0</v>
      </c>
      <c r="CC54" s="101">
        <v>0</v>
      </c>
      <c r="CD54" s="101">
        <v>0</v>
      </c>
      <c r="CE54" s="101">
        <v>0</v>
      </c>
      <c r="CF54" s="270">
        <v>0</v>
      </c>
      <c r="CG54" s="83">
        <f t="shared" si="17"/>
        <v>18.179000000000002</v>
      </c>
      <c r="CH54" s="83">
        <f t="shared" si="18"/>
        <v>0</v>
      </c>
      <c r="CI54" s="27">
        <f t="shared" si="19"/>
        <v>0</v>
      </c>
      <c r="CJ54" s="25"/>
      <c r="CM54" s="301"/>
    </row>
    <row r="55" spans="2:91" ht="20.100000000000001" customHeight="1" x14ac:dyDescent="0.25">
      <c r="B55" s="113" t="s">
        <v>19</v>
      </c>
      <c r="C55" s="143" t="s">
        <v>20</v>
      </c>
      <c r="D55" s="82">
        <v>837.72285072789987</v>
      </c>
      <c r="E55" s="82">
        <v>678.10867391310001</v>
      </c>
      <c r="F55" s="82">
        <v>924.06252347259988</v>
      </c>
      <c r="G55" s="82">
        <v>884.62928392209994</v>
      </c>
      <c r="H55" s="82">
        <v>879.33339881259985</v>
      </c>
      <c r="I55" s="82">
        <v>1027.4582229575001</v>
      </c>
      <c r="J55" s="82">
        <v>1008.9065518011998</v>
      </c>
      <c r="K55" s="82">
        <v>1080.9570192515998</v>
      </c>
      <c r="L55" s="82">
        <v>876.73797161830009</v>
      </c>
      <c r="M55" s="82">
        <v>980.42927458829979</v>
      </c>
      <c r="N55" s="82">
        <v>872.72284777650009</v>
      </c>
      <c r="O55" s="82">
        <v>890.94512265729986</v>
      </c>
      <c r="P55" s="25">
        <v>10942.013741499</v>
      </c>
      <c r="Q55" s="101">
        <v>854.66589948349986</v>
      </c>
      <c r="R55" s="101">
        <v>746.51504302830006</v>
      </c>
      <c r="S55" s="101">
        <v>844.05240119559994</v>
      </c>
      <c r="T55" s="101">
        <v>1010.5824901134001</v>
      </c>
      <c r="U55" s="101">
        <v>1009.0469731152999</v>
      </c>
      <c r="V55" s="101">
        <v>824.0410982889</v>
      </c>
      <c r="W55" s="101">
        <v>819.65652980619996</v>
      </c>
      <c r="X55" s="101">
        <v>744.64260069099998</v>
      </c>
      <c r="Y55" s="101">
        <v>727.86717743830013</v>
      </c>
      <c r="Z55" s="101">
        <v>843.68035507190018</v>
      </c>
      <c r="AA55" s="101">
        <v>868.66459941969993</v>
      </c>
      <c r="AB55" s="119">
        <v>1009.1367374535001</v>
      </c>
      <c r="AC55" s="25">
        <v>10302.5519051056</v>
      </c>
      <c r="AD55" s="101">
        <v>741.29915755579987</v>
      </c>
      <c r="AE55" s="101">
        <v>668.93213728160003</v>
      </c>
      <c r="AF55" s="101">
        <v>869.7348388869998</v>
      </c>
      <c r="AG55" s="101">
        <v>1013.3409158477998</v>
      </c>
      <c r="AH55" s="101">
        <v>1151.5738378807</v>
      </c>
      <c r="AI55" s="101">
        <v>932.76969050220009</v>
      </c>
      <c r="AJ55" s="101">
        <v>1028.0910491923999</v>
      </c>
      <c r="AK55" s="101">
        <v>1124.0587103486998</v>
      </c>
      <c r="AL55" s="101">
        <v>1206.1722785202001</v>
      </c>
      <c r="AM55" s="269">
        <v>1176.3821340543</v>
      </c>
      <c r="AN55" s="269">
        <v>1047.9296305604</v>
      </c>
      <c r="AO55" s="269">
        <v>1594.1624222650003</v>
      </c>
      <c r="AP55" s="431">
        <v>1052.7587098993999</v>
      </c>
      <c r="AQ55" s="101">
        <v>929.97727199999997</v>
      </c>
      <c r="AR55" s="101">
        <v>1241.2985850846001</v>
      </c>
      <c r="AS55" s="101">
        <v>1341.5507878724002</v>
      </c>
      <c r="AT55" s="101">
        <v>1645.3266398100002</v>
      </c>
      <c r="AU55" s="101">
        <v>1136.4116509116002</v>
      </c>
      <c r="AV55" s="101">
        <v>1223.2666126520003</v>
      </c>
      <c r="AW55" s="101">
        <v>1273.4459832149996</v>
      </c>
      <c r="AX55" s="101">
        <v>1115.3942199932007</v>
      </c>
      <c r="AY55" s="101">
        <v>1409.8216353997996</v>
      </c>
      <c r="AZ55" s="101">
        <v>1336.3465967740003</v>
      </c>
      <c r="BA55" s="101">
        <v>1262.1140471071999</v>
      </c>
      <c r="BB55" s="154">
        <v>1317.4435639049996</v>
      </c>
      <c r="BC55" s="101">
        <v>1024.6340017060004</v>
      </c>
      <c r="BD55" s="101">
        <v>1507.7102966688003</v>
      </c>
      <c r="BE55" s="101">
        <v>1637.3562301319994</v>
      </c>
      <c r="BF55" s="101">
        <v>1770.6470809467999</v>
      </c>
      <c r="BG55" s="101">
        <v>1943.3469824117994</v>
      </c>
      <c r="BH55" s="101">
        <v>1855.6926026450001</v>
      </c>
      <c r="BI55" s="101">
        <v>1917.0409457626001</v>
      </c>
      <c r="BJ55" s="101">
        <v>1982.7348345644004</v>
      </c>
      <c r="BK55" s="101">
        <v>1961.0072517812005</v>
      </c>
      <c r="BL55" s="101">
        <v>1749.1356176615984</v>
      </c>
      <c r="BM55" s="101">
        <v>1842.6059386993993</v>
      </c>
      <c r="BN55" s="495">
        <f t="shared" si="15"/>
        <v>20509.3553468846</v>
      </c>
      <c r="BO55" s="101">
        <v>1621.5225429157992</v>
      </c>
      <c r="BP55" s="101">
        <v>1728.0993539165997</v>
      </c>
      <c r="BQ55" s="101">
        <v>1633.1730229177999</v>
      </c>
      <c r="BR55" s="101">
        <v>1918.3380233807998</v>
      </c>
      <c r="BS55" s="101">
        <v>2120.4669013779994</v>
      </c>
      <c r="BT55" s="101">
        <v>1707.1714488108009</v>
      </c>
      <c r="BU55" s="101">
        <v>1837.9945731601983</v>
      </c>
      <c r="BV55" s="101">
        <v>1476.8680835789989</v>
      </c>
      <c r="BW55" s="101">
        <v>1394.7799346348004</v>
      </c>
      <c r="BX55" s="101">
        <v>1274.4890554760009</v>
      </c>
      <c r="BY55" s="101">
        <v>920.13978155960081</v>
      </c>
      <c r="BZ55" s="101">
        <v>1510.8208801139992</v>
      </c>
      <c r="CA55" s="154">
        <v>1073.293038351801</v>
      </c>
      <c r="CB55" s="101">
        <v>864.55610791759977</v>
      </c>
      <c r="CC55" s="101">
        <v>1093.0509288859994</v>
      </c>
      <c r="CD55" s="101">
        <v>1553.4623518567996</v>
      </c>
      <c r="CE55" s="101">
        <v>1287.3466360327998</v>
      </c>
      <c r="CF55" s="270">
        <v>1156.3158260065998</v>
      </c>
      <c r="CG55" s="83">
        <f t="shared" si="17"/>
        <v>9201.138155770399</v>
      </c>
      <c r="CH55" s="83">
        <f t="shared" si="18"/>
        <v>10728.771293319798</v>
      </c>
      <c r="CI55" s="27">
        <f t="shared" si="19"/>
        <v>7028.0248890515995</v>
      </c>
      <c r="CJ55" s="25">
        <f t="shared" si="12"/>
        <v>-34.493664773825913</v>
      </c>
      <c r="CM55" s="301"/>
    </row>
    <row r="56" spans="2:91" ht="20.100000000000001" customHeight="1" x14ac:dyDescent="0.25">
      <c r="B56" s="113" t="s">
        <v>26</v>
      </c>
      <c r="C56" s="143" t="s">
        <v>124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25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119">
        <v>0</v>
      </c>
      <c r="AA56" s="119">
        <v>0</v>
      </c>
      <c r="AB56" s="119">
        <v>0</v>
      </c>
      <c r="AC56" s="25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431">
        <v>0</v>
      </c>
      <c r="AQ56" s="101">
        <v>0</v>
      </c>
      <c r="AR56" s="101">
        <v>0</v>
      </c>
      <c r="AS56" s="101">
        <v>0</v>
      </c>
      <c r="AT56" s="101"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54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>
        <v>0</v>
      </c>
      <c r="BI56" s="101">
        <v>0</v>
      </c>
      <c r="BJ56" s="101">
        <v>0</v>
      </c>
      <c r="BK56" s="101">
        <v>0</v>
      </c>
      <c r="BL56" s="101">
        <v>0</v>
      </c>
      <c r="BM56" s="101">
        <v>0</v>
      </c>
      <c r="BN56" s="495">
        <f t="shared" si="15"/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384.47717017920007</v>
      </c>
      <c r="BX56" s="101">
        <v>830.50591241660004</v>
      </c>
      <c r="BY56" s="101">
        <v>347.8339920226</v>
      </c>
      <c r="BZ56" s="101">
        <v>384.30822347119999</v>
      </c>
      <c r="CA56" s="154">
        <v>490.76149499580004</v>
      </c>
      <c r="CB56" s="101">
        <v>113.2515780354</v>
      </c>
      <c r="CC56" s="101">
        <v>20.591661999999999</v>
      </c>
      <c r="CD56" s="101">
        <v>19.208457356199997</v>
      </c>
      <c r="CE56" s="101">
        <v>13.720762214600001</v>
      </c>
      <c r="CF56" s="270">
        <v>0</v>
      </c>
      <c r="CG56" s="83">
        <f t="shared" si="17"/>
        <v>0</v>
      </c>
      <c r="CH56" s="83">
        <f t="shared" si="18"/>
        <v>0</v>
      </c>
      <c r="CI56" s="27">
        <f t="shared" si="19"/>
        <v>657.53395460200011</v>
      </c>
      <c r="CJ56" s="25"/>
      <c r="CM56" s="301"/>
    </row>
    <row r="57" spans="2:91" ht="20.100000000000001" customHeight="1" x14ac:dyDescent="0.25">
      <c r="B57" s="113" t="s">
        <v>151</v>
      </c>
      <c r="C57" s="143" t="s">
        <v>155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25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19">
        <v>0</v>
      </c>
      <c r="AC57" s="25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431">
        <v>0</v>
      </c>
      <c r="AQ57" s="101">
        <v>0</v>
      </c>
      <c r="AR57" s="101">
        <v>0</v>
      </c>
      <c r="AS57" s="101">
        <v>0</v>
      </c>
      <c r="AT57" s="101"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v>0</v>
      </c>
      <c r="BA57" s="101">
        <v>0</v>
      </c>
      <c r="BB57" s="154">
        <v>0</v>
      </c>
      <c r="BC57" s="101">
        <v>0</v>
      </c>
      <c r="BD57" s="101">
        <v>0</v>
      </c>
      <c r="BE57" s="101">
        <v>0</v>
      </c>
      <c r="BF57" s="101">
        <v>0</v>
      </c>
      <c r="BG57" s="101">
        <v>0</v>
      </c>
      <c r="BH57" s="101">
        <v>0</v>
      </c>
      <c r="BI57" s="101">
        <v>0</v>
      </c>
      <c r="BJ57" s="101">
        <v>0</v>
      </c>
      <c r="BK57" s="101">
        <v>0</v>
      </c>
      <c r="BL57" s="101">
        <v>0</v>
      </c>
      <c r="BM57" s="101">
        <v>0</v>
      </c>
      <c r="BN57" s="495">
        <f t="shared" si="15"/>
        <v>0</v>
      </c>
      <c r="BO57" s="101">
        <v>0</v>
      </c>
      <c r="BP57" s="101">
        <v>0</v>
      </c>
      <c r="BQ57" s="101">
        <v>0</v>
      </c>
      <c r="BR57" s="101">
        <v>0</v>
      </c>
      <c r="BS57" s="101">
        <v>0</v>
      </c>
      <c r="BT57" s="101">
        <v>0</v>
      </c>
      <c r="BU57" s="101">
        <v>0</v>
      </c>
      <c r="BV57" s="101">
        <v>0</v>
      </c>
      <c r="BW57" s="101">
        <v>0</v>
      </c>
      <c r="BX57" s="101">
        <v>0</v>
      </c>
      <c r="BY57" s="101">
        <v>0</v>
      </c>
      <c r="BZ57" s="101">
        <v>44.427460669199995</v>
      </c>
      <c r="CA57" s="154">
        <v>37.508755739000001</v>
      </c>
      <c r="CB57" s="101">
        <v>33.163423538000018</v>
      </c>
      <c r="CC57" s="101">
        <v>35.684219512200023</v>
      </c>
      <c r="CD57" s="101">
        <v>33.849168003000003</v>
      </c>
      <c r="CE57" s="101">
        <v>37.405046190400022</v>
      </c>
      <c r="CF57" s="270">
        <v>41.210279272400008</v>
      </c>
      <c r="CG57" s="83">
        <f t="shared" si="17"/>
        <v>0</v>
      </c>
      <c r="CH57" s="83">
        <f t="shared" si="18"/>
        <v>0</v>
      </c>
      <c r="CI57" s="27">
        <f t="shared" si="19"/>
        <v>218.82089225500008</v>
      </c>
      <c r="CJ57" s="25"/>
      <c r="CM57" s="301"/>
    </row>
    <row r="58" spans="2:91" ht="20.100000000000001" customHeight="1" x14ac:dyDescent="0.25">
      <c r="B58" s="113" t="s">
        <v>149</v>
      </c>
      <c r="C58" s="143" t="s">
        <v>154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25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1">
        <v>0</v>
      </c>
      <c r="Z58" s="101">
        <v>0</v>
      </c>
      <c r="AA58" s="101">
        <v>0</v>
      </c>
      <c r="AB58" s="119">
        <v>0</v>
      </c>
      <c r="AC58" s="25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431">
        <v>0</v>
      </c>
      <c r="AQ58" s="101">
        <v>0</v>
      </c>
      <c r="AR58" s="101">
        <v>0</v>
      </c>
      <c r="AS58" s="101">
        <v>0</v>
      </c>
      <c r="AT58" s="101"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54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>
        <v>0</v>
      </c>
      <c r="BI58" s="101">
        <v>0</v>
      </c>
      <c r="BJ58" s="101">
        <v>0</v>
      </c>
      <c r="BK58" s="101">
        <v>0</v>
      </c>
      <c r="BL58" s="101">
        <v>0</v>
      </c>
      <c r="BM58" s="101">
        <v>0</v>
      </c>
      <c r="BN58" s="495">
        <f t="shared" si="15"/>
        <v>0</v>
      </c>
      <c r="BO58" s="101">
        <v>0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>
        <v>0</v>
      </c>
      <c r="BV58" s="101">
        <v>0</v>
      </c>
      <c r="BW58" s="101">
        <v>0</v>
      </c>
      <c r="BX58" s="101">
        <v>0</v>
      </c>
      <c r="BY58" s="101">
        <v>0</v>
      </c>
      <c r="BZ58" s="101">
        <v>47.652183401199999</v>
      </c>
      <c r="CA58" s="154">
        <v>39.429074647200004</v>
      </c>
      <c r="CB58" s="101">
        <v>34.890464896000005</v>
      </c>
      <c r="CC58" s="101">
        <v>36.869943072200009</v>
      </c>
      <c r="CD58" s="101">
        <v>35.081069241400009</v>
      </c>
      <c r="CE58" s="101">
        <v>38.263421114800011</v>
      </c>
      <c r="CF58" s="270">
        <v>42.000377097000012</v>
      </c>
      <c r="CG58" s="83">
        <f t="shared" si="17"/>
        <v>0</v>
      </c>
      <c r="CH58" s="83">
        <f t="shared" si="18"/>
        <v>0</v>
      </c>
      <c r="CI58" s="27">
        <f t="shared" si="19"/>
        <v>226.53435006860002</v>
      </c>
      <c r="CJ58" s="25"/>
      <c r="CM58" s="301"/>
    </row>
    <row r="59" spans="2:91" ht="20.100000000000001" customHeight="1" x14ac:dyDescent="0.25">
      <c r="B59" s="113" t="s">
        <v>152</v>
      </c>
      <c r="C59" s="143" t="s">
        <v>156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25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B59" s="119">
        <v>0</v>
      </c>
      <c r="AC59" s="25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431">
        <v>0</v>
      </c>
      <c r="AQ59" s="101">
        <v>0</v>
      </c>
      <c r="AR59" s="101">
        <v>0</v>
      </c>
      <c r="AS59" s="101">
        <v>0</v>
      </c>
      <c r="AT59" s="101"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v>0</v>
      </c>
      <c r="BA59" s="101">
        <v>0</v>
      </c>
      <c r="BB59" s="154">
        <v>0</v>
      </c>
      <c r="BC59" s="101">
        <v>0</v>
      </c>
      <c r="BD59" s="101">
        <v>0</v>
      </c>
      <c r="BE59" s="101">
        <v>0</v>
      </c>
      <c r="BF59" s="101">
        <v>0</v>
      </c>
      <c r="BG59" s="101">
        <v>0</v>
      </c>
      <c r="BH59" s="101">
        <v>0</v>
      </c>
      <c r="BI59" s="101">
        <v>0</v>
      </c>
      <c r="BJ59" s="101">
        <v>0</v>
      </c>
      <c r="BK59" s="101">
        <v>0</v>
      </c>
      <c r="BL59" s="101">
        <v>0</v>
      </c>
      <c r="BM59" s="101">
        <v>0</v>
      </c>
      <c r="BN59" s="495">
        <f t="shared" si="15"/>
        <v>0</v>
      </c>
      <c r="BO59" s="101">
        <v>0</v>
      </c>
      <c r="BP59" s="101">
        <v>0</v>
      </c>
      <c r="BQ59" s="101">
        <v>0</v>
      </c>
      <c r="BR59" s="101">
        <v>0</v>
      </c>
      <c r="BS59" s="101">
        <v>0</v>
      </c>
      <c r="BT59" s="101">
        <v>0</v>
      </c>
      <c r="BU59" s="101">
        <v>0</v>
      </c>
      <c r="BV59" s="101">
        <v>0</v>
      </c>
      <c r="BW59" s="101">
        <v>0</v>
      </c>
      <c r="BX59" s="101">
        <v>0</v>
      </c>
      <c r="BY59" s="101">
        <v>0</v>
      </c>
      <c r="BZ59" s="101">
        <v>2.1037535246000005</v>
      </c>
      <c r="CA59" s="154">
        <v>1.8468966711999999</v>
      </c>
      <c r="CB59" s="101">
        <v>1.6883320243999997</v>
      </c>
      <c r="CC59" s="101">
        <v>1.083097617</v>
      </c>
      <c r="CD59" s="101">
        <v>1.1431950586000001</v>
      </c>
      <c r="CE59" s="101">
        <v>0.84053041800000006</v>
      </c>
      <c r="CF59" s="270">
        <v>0.73888552359999993</v>
      </c>
      <c r="CG59" s="83">
        <f t="shared" si="17"/>
        <v>0</v>
      </c>
      <c r="CH59" s="83">
        <f t="shared" si="18"/>
        <v>0</v>
      </c>
      <c r="CI59" s="27">
        <f t="shared" si="19"/>
        <v>7.3409373127999995</v>
      </c>
      <c r="CJ59" s="25"/>
      <c r="CM59" s="301"/>
    </row>
    <row r="60" spans="2:91" ht="20.100000000000001" customHeight="1" x14ac:dyDescent="0.25">
      <c r="B60" s="113" t="s">
        <v>123</v>
      </c>
      <c r="C60" s="143" t="s">
        <v>125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25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19">
        <v>0</v>
      </c>
      <c r="AA60" s="119">
        <v>0</v>
      </c>
      <c r="AB60" s="119">
        <v>0</v>
      </c>
      <c r="AC60" s="25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431">
        <v>0</v>
      </c>
      <c r="AQ60" s="101">
        <v>0</v>
      </c>
      <c r="AR60" s="101">
        <v>0</v>
      </c>
      <c r="AS60" s="101">
        <v>0</v>
      </c>
      <c r="AT60" s="101"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v>0</v>
      </c>
      <c r="BA60" s="101">
        <v>0</v>
      </c>
      <c r="BB60" s="154">
        <v>0</v>
      </c>
      <c r="BC60" s="101">
        <v>0</v>
      </c>
      <c r="BD60" s="101">
        <v>0</v>
      </c>
      <c r="BE60" s="101">
        <v>0</v>
      </c>
      <c r="BF60" s="101">
        <v>0</v>
      </c>
      <c r="BG60" s="101">
        <v>0</v>
      </c>
      <c r="BH60" s="101">
        <v>0</v>
      </c>
      <c r="BI60" s="101">
        <v>0</v>
      </c>
      <c r="BJ60" s="101">
        <v>0</v>
      </c>
      <c r="BK60" s="101">
        <v>0</v>
      </c>
      <c r="BL60" s="101">
        <v>0</v>
      </c>
      <c r="BM60" s="101">
        <v>0</v>
      </c>
      <c r="BN60" s="495">
        <f t="shared" si="15"/>
        <v>0</v>
      </c>
      <c r="BO60" s="101">
        <v>0</v>
      </c>
      <c r="BP60" s="101">
        <v>0</v>
      </c>
      <c r="BQ60" s="101">
        <v>0</v>
      </c>
      <c r="BR60" s="101">
        <v>0</v>
      </c>
      <c r="BS60" s="101">
        <v>0</v>
      </c>
      <c r="BT60" s="101">
        <v>0</v>
      </c>
      <c r="BU60" s="101">
        <v>0</v>
      </c>
      <c r="BV60" s="101">
        <v>0</v>
      </c>
      <c r="BW60" s="101">
        <v>1370.08953116</v>
      </c>
      <c r="BX60" s="101">
        <v>1383.5229683800001</v>
      </c>
      <c r="BY60" s="101">
        <v>1335.87414926</v>
      </c>
      <c r="BZ60" s="101">
        <v>1162.8147203399999</v>
      </c>
      <c r="CA60" s="154">
        <v>1181.6048365800002</v>
      </c>
      <c r="CB60" s="101">
        <v>1062.7091207599999</v>
      </c>
      <c r="CC60" s="101">
        <v>1131.2118048</v>
      </c>
      <c r="CD60" s="101">
        <v>991.32397448000006</v>
      </c>
      <c r="CE60" s="101">
        <v>928.47771716000011</v>
      </c>
      <c r="CF60" s="270">
        <v>1034.6995967</v>
      </c>
      <c r="CG60" s="83">
        <f t="shared" si="17"/>
        <v>0</v>
      </c>
      <c r="CH60" s="83">
        <f t="shared" si="18"/>
        <v>0</v>
      </c>
      <c r="CI60" s="27">
        <f t="shared" si="19"/>
        <v>6330.027050480001</v>
      </c>
      <c r="CJ60" s="25"/>
      <c r="CM60" s="301"/>
    </row>
    <row r="61" spans="2:91" ht="20.100000000000001" customHeight="1" x14ac:dyDescent="0.25">
      <c r="B61" s="113" t="s">
        <v>184</v>
      </c>
      <c r="C61" s="143" t="s">
        <v>185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25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19">
        <v>0</v>
      </c>
      <c r="AC61" s="25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43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54">
        <v>0</v>
      </c>
      <c r="BC61" s="101">
        <v>0</v>
      </c>
      <c r="BD61" s="101">
        <v>0</v>
      </c>
      <c r="BE61" s="101">
        <v>0</v>
      </c>
      <c r="BF61" s="101">
        <v>0</v>
      </c>
      <c r="BG61" s="101">
        <v>0</v>
      </c>
      <c r="BH61" s="101">
        <v>0</v>
      </c>
      <c r="BI61" s="101">
        <v>0</v>
      </c>
      <c r="BJ61" s="101">
        <v>0</v>
      </c>
      <c r="BK61" s="101">
        <v>0</v>
      </c>
      <c r="BL61" s="101">
        <v>0</v>
      </c>
      <c r="BM61" s="101">
        <v>0</v>
      </c>
      <c r="BN61" s="495">
        <f t="shared" si="15"/>
        <v>0</v>
      </c>
      <c r="BO61" s="101">
        <v>0</v>
      </c>
      <c r="BP61" s="101">
        <v>0</v>
      </c>
      <c r="BQ61" s="101">
        <v>0</v>
      </c>
      <c r="BR61" s="101">
        <v>0</v>
      </c>
      <c r="BS61" s="101">
        <v>0</v>
      </c>
      <c r="BT61" s="101">
        <v>0</v>
      </c>
      <c r="BU61" s="101">
        <v>0</v>
      </c>
      <c r="BV61" s="101">
        <v>0</v>
      </c>
      <c r="BW61" s="101">
        <v>0</v>
      </c>
      <c r="BX61" s="101">
        <v>0</v>
      </c>
      <c r="BY61" s="101">
        <v>0</v>
      </c>
      <c r="BZ61" s="101">
        <v>0</v>
      </c>
      <c r="CA61" s="154">
        <v>0</v>
      </c>
      <c r="CB61" s="101">
        <v>0</v>
      </c>
      <c r="CC61" s="101">
        <v>6.1314680000000002E-4</v>
      </c>
      <c r="CD61" s="101">
        <v>0</v>
      </c>
      <c r="CE61" s="101">
        <v>0</v>
      </c>
      <c r="CF61" s="270">
        <v>0</v>
      </c>
      <c r="CG61" s="83">
        <f t="shared" si="17"/>
        <v>0</v>
      </c>
      <c r="CH61" s="83">
        <f t="shared" si="18"/>
        <v>0</v>
      </c>
      <c r="CI61" s="27">
        <f t="shared" si="19"/>
        <v>6.1314680000000002E-4</v>
      </c>
      <c r="CJ61" s="25"/>
      <c r="CM61" s="301"/>
    </row>
    <row r="62" spans="2:91" ht="20.100000000000001" customHeight="1" x14ac:dyDescent="0.25">
      <c r="B62" s="113" t="s">
        <v>17</v>
      </c>
      <c r="C62" s="143" t="s">
        <v>18</v>
      </c>
      <c r="D62" s="82">
        <v>837.6832679585001</v>
      </c>
      <c r="E62" s="82">
        <v>678.10867391309989</v>
      </c>
      <c r="F62" s="82">
        <v>923.48887630219997</v>
      </c>
      <c r="G62" s="82">
        <v>884.56939078180017</v>
      </c>
      <c r="H62" s="82">
        <v>875.50482137509994</v>
      </c>
      <c r="I62" s="82">
        <v>1027.4582229575001</v>
      </c>
      <c r="J62" s="82">
        <v>1001.9859068590997</v>
      </c>
      <c r="K62" s="82">
        <v>1080.9570192516001</v>
      </c>
      <c r="L62" s="82">
        <v>876.73797161829987</v>
      </c>
      <c r="M62" s="82">
        <v>1008.4569294380999</v>
      </c>
      <c r="N62" s="82">
        <v>872.7228477765002</v>
      </c>
      <c r="O62" s="82">
        <v>881.70555125729993</v>
      </c>
      <c r="P62" s="25">
        <v>10949.3794794891</v>
      </c>
      <c r="Q62" s="101">
        <v>854.6658994835002</v>
      </c>
      <c r="R62" s="101">
        <v>746.51504302830006</v>
      </c>
      <c r="S62" s="101">
        <v>844.05240119559994</v>
      </c>
      <c r="T62" s="101">
        <v>1010.5824901133998</v>
      </c>
      <c r="U62" s="101">
        <v>1009.0431877083</v>
      </c>
      <c r="V62" s="101">
        <v>824.04109828889989</v>
      </c>
      <c r="W62" s="101">
        <v>819.64692514619992</v>
      </c>
      <c r="X62" s="101">
        <v>744.64260069099987</v>
      </c>
      <c r="Y62" s="101">
        <v>727.86717743830013</v>
      </c>
      <c r="Z62" s="119">
        <v>843.68035507189984</v>
      </c>
      <c r="AA62" s="119">
        <v>868.62310303679988</v>
      </c>
      <c r="AB62" s="119">
        <v>1009.1367374535001</v>
      </c>
      <c r="AC62" s="25">
        <v>10302.4970186557</v>
      </c>
      <c r="AD62" s="101">
        <v>741.29915755579998</v>
      </c>
      <c r="AE62" s="101">
        <v>668.93213728159992</v>
      </c>
      <c r="AF62" s="101">
        <v>869.73483888700002</v>
      </c>
      <c r="AG62" s="101">
        <v>1056.5763230160001</v>
      </c>
      <c r="AH62" s="101">
        <v>1151.5738378807002</v>
      </c>
      <c r="AI62" s="101">
        <v>932.73783362539996</v>
      </c>
      <c r="AJ62" s="101">
        <v>1028.0910491924001</v>
      </c>
      <c r="AK62" s="101">
        <v>1124.0587103487001</v>
      </c>
      <c r="AL62" s="101">
        <v>1203.9886637907002</v>
      </c>
      <c r="AM62" s="101">
        <v>1349.9985790893002</v>
      </c>
      <c r="AN62" s="101">
        <v>1047.5234343882</v>
      </c>
      <c r="AO62" s="101">
        <v>1566.9513561058002</v>
      </c>
      <c r="AP62" s="154">
        <v>1045.0126084328001</v>
      </c>
      <c r="AQ62" s="269">
        <v>929.97727200000008</v>
      </c>
      <c r="AR62" s="269">
        <v>1227.5785850846</v>
      </c>
      <c r="AS62" s="269">
        <v>1341.5507878724</v>
      </c>
      <c r="AT62" s="269">
        <v>1645.3266398100002</v>
      </c>
      <c r="AU62" s="269">
        <v>1136.4116509116002</v>
      </c>
      <c r="AV62" s="101">
        <v>1216.8345524859999</v>
      </c>
      <c r="AW62" s="101">
        <v>1273.4459832150012</v>
      </c>
      <c r="AX62" s="101">
        <v>1115.3942199931998</v>
      </c>
      <c r="AY62" s="101">
        <v>1402.9616353997999</v>
      </c>
      <c r="AZ62" s="101">
        <v>1347.9143622574002</v>
      </c>
      <c r="BA62" s="101">
        <v>1262.0963948866004</v>
      </c>
      <c r="BB62" s="154">
        <v>1347.4739877816003</v>
      </c>
      <c r="BC62" s="101">
        <v>1024.4314374994005</v>
      </c>
      <c r="BD62" s="101">
        <v>1507.6629626687998</v>
      </c>
      <c r="BE62" s="101">
        <v>1637.3562301320003</v>
      </c>
      <c r="BF62" s="101">
        <v>1770.6470809467999</v>
      </c>
      <c r="BG62" s="101">
        <v>1943.3469824117988</v>
      </c>
      <c r="BH62" s="101">
        <v>1855.6926026450008</v>
      </c>
      <c r="BI62" s="101">
        <v>1917.0409457625997</v>
      </c>
      <c r="BJ62" s="101">
        <v>1982.7348345644011</v>
      </c>
      <c r="BK62" s="101">
        <v>1961.0072517812</v>
      </c>
      <c r="BL62" s="101">
        <v>1749.1270888979996</v>
      </c>
      <c r="BM62" s="101">
        <v>1842.6059386994004</v>
      </c>
      <c r="BN62" s="495">
        <f t="shared" si="15"/>
        <v>20539.127343791002</v>
      </c>
      <c r="BO62" s="101">
        <v>1621.5225429158006</v>
      </c>
      <c r="BP62" s="101">
        <v>1728.0993539166004</v>
      </c>
      <c r="BQ62" s="101">
        <v>1633.1730229178006</v>
      </c>
      <c r="BR62" s="101">
        <v>1918.3380233807995</v>
      </c>
      <c r="BS62" s="101">
        <v>2119.8464459340007</v>
      </c>
      <c r="BT62" s="101">
        <v>1707.1714488108003</v>
      </c>
      <c r="BU62" s="101">
        <v>1833.4884928429999</v>
      </c>
      <c r="BV62" s="101">
        <v>1476.8680835789992</v>
      </c>
      <c r="BW62" s="101">
        <v>1394.7813066347996</v>
      </c>
      <c r="BX62" s="101">
        <v>1274.4890554760009</v>
      </c>
      <c r="BY62" s="101">
        <v>920.13978155960012</v>
      </c>
      <c r="BZ62" s="101">
        <v>1510.8208801140004</v>
      </c>
      <c r="CA62" s="154">
        <v>1073.2930383517994</v>
      </c>
      <c r="CB62" s="101">
        <v>864.55610791760034</v>
      </c>
      <c r="CC62" s="101">
        <v>1093.0509288860001</v>
      </c>
      <c r="CD62" s="101">
        <v>1553.4623518567998</v>
      </c>
      <c r="CE62" s="101">
        <v>1287.3466360328</v>
      </c>
      <c r="CF62" s="270">
        <v>1156.3158260065998</v>
      </c>
      <c r="CG62" s="83">
        <f t="shared" si="17"/>
        <v>9230.9186814404002</v>
      </c>
      <c r="CH62" s="83">
        <f t="shared" si="18"/>
        <v>10728.150837875803</v>
      </c>
      <c r="CI62" s="27">
        <f t="shared" si="19"/>
        <v>7028.0248890515995</v>
      </c>
      <c r="CJ62" s="25">
        <f t="shared" si="12"/>
        <v>-34.489876258645481</v>
      </c>
      <c r="CM62" s="301"/>
    </row>
    <row r="63" spans="2:91" ht="20.100000000000001" customHeight="1" x14ac:dyDescent="0.25">
      <c r="B63" s="113" t="s">
        <v>169</v>
      </c>
      <c r="C63" s="143" t="s">
        <v>170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25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19">
        <v>0</v>
      </c>
      <c r="AC63" s="25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431">
        <v>0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54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>
        <v>0</v>
      </c>
      <c r="BI63" s="101">
        <v>0</v>
      </c>
      <c r="BJ63" s="101">
        <v>0</v>
      </c>
      <c r="BK63" s="101">
        <v>0</v>
      </c>
      <c r="BL63" s="101">
        <v>0</v>
      </c>
      <c r="BM63" s="101">
        <v>0</v>
      </c>
      <c r="BN63" s="495">
        <f t="shared" si="15"/>
        <v>0</v>
      </c>
      <c r="BO63" s="101">
        <v>0</v>
      </c>
      <c r="BP63" s="101">
        <v>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101">
        <v>0</v>
      </c>
      <c r="BY63" s="101">
        <v>0</v>
      </c>
      <c r="BZ63" s="101">
        <v>0</v>
      </c>
      <c r="CA63" s="154">
        <v>2.3628858400000001E-2</v>
      </c>
      <c r="CB63" s="101">
        <v>2.5936356600000005E-2</v>
      </c>
      <c r="CC63" s="101">
        <v>2.52109116E-2</v>
      </c>
      <c r="CD63" s="101">
        <v>2.4553517800000001E-2</v>
      </c>
      <c r="CE63" s="101">
        <v>2.3628858400000001E-2</v>
      </c>
      <c r="CF63" s="270">
        <v>2.6539007600000001E-2</v>
      </c>
      <c r="CG63" s="83">
        <f t="shared" si="17"/>
        <v>0</v>
      </c>
      <c r="CH63" s="83">
        <f t="shared" si="18"/>
        <v>0</v>
      </c>
      <c r="CI63" s="27">
        <f t="shared" si="19"/>
        <v>0.14949751040000001</v>
      </c>
      <c r="CJ63" s="25"/>
      <c r="CM63" s="301"/>
    </row>
    <row r="64" spans="2:91" ht="20.100000000000001" customHeight="1" x14ac:dyDescent="0.25">
      <c r="B64" s="113" t="s">
        <v>28</v>
      </c>
      <c r="C64" s="143" t="s">
        <v>29</v>
      </c>
      <c r="D64" s="146">
        <v>0</v>
      </c>
      <c r="E64" s="82">
        <v>95.097055920299994</v>
      </c>
      <c r="F64" s="82">
        <v>0</v>
      </c>
      <c r="G64" s="82">
        <v>9.8444630591000006</v>
      </c>
      <c r="H64" s="82">
        <v>6.9699999999999993E-6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25">
        <v>104.9415259494</v>
      </c>
      <c r="Q64" s="101">
        <v>0</v>
      </c>
      <c r="R64" s="101">
        <v>0</v>
      </c>
      <c r="S64" s="101">
        <v>0</v>
      </c>
      <c r="T64" s="101">
        <v>0</v>
      </c>
      <c r="U64" s="101">
        <v>4.3768784120000008</v>
      </c>
      <c r="V64" s="101">
        <v>90.7131947532</v>
      </c>
      <c r="W64" s="101">
        <v>0</v>
      </c>
      <c r="X64" s="101">
        <v>0</v>
      </c>
      <c r="Y64" s="101">
        <v>0</v>
      </c>
      <c r="Z64" s="119">
        <v>0</v>
      </c>
      <c r="AA64" s="119">
        <v>0</v>
      </c>
      <c r="AB64" s="119">
        <v>27.7679038966</v>
      </c>
      <c r="AC64" s="25">
        <v>122.8579770618</v>
      </c>
      <c r="AD64" s="101">
        <v>34.749399266999994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54">
        <v>0</v>
      </c>
      <c r="AQ64" s="56">
        <v>0</v>
      </c>
      <c r="AR64" s="56">
        <v>0</v>
      </c>
      <c r="AS64" s="56">
        <v>12.840397423000001</v>
      </c>
      <c r="AT64" s="56">
        <v>0</v>
      </c>
      <c r="AU64" s="56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54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01">
        <v>0</v>
      </c>
      <c r="BL64" s="101">
        <v>0</v>
      </c>
      <c r="BM64" s="101">
        <v>0</v>
      </c>
      <c r="BN64" s="495">
        <f t="shared" si="15"/>
        <v>0</v>
      </c>
      <c r="BO64" s="101">
        <v>0</v>
      </c>
      <c r="BP64" s="101">
        <v>0</v>
      </c>
      <c r="BQ64" s="101">
        <v>0</v>
      </c>
      <c r="BR64" s="101">
        <v>0.25997740000000003</v>
      </c>
      <c r="BS64" s="101">
        <v>0</v>
      </c>
      <c r="BT64" s="101">
        <v>0</v>
      </c>
      <c r="BU64" s="101">
        <v>5.4880000000000004</v>
      </c>
      <c r="BV64" s="101">
        <v>397.06000000000006</v>
      </c>
      <c r="BW64" s="101">
        <v>82.32</v>
      </c>
      <c r="BX64" s="101">
        <v>0</v>
      </c>
      <c r="BY64" s="101">
        <v>8.9515628752000005</v>
      </c>
      <c r="BZ64" s="101">
        <v>0</v>
      </c>
      <c r="CA64" s="154">
        <v>0</v>
      </c>
      <c r="CB64" s="101">
        <v>0</v>
      </c>
      <c r="CC64" s="101">
        <v>0</v>
      </c>
      <c r="CD64" s="101">
        <v>0</v>
      </c>
      <c r="CE64" s="101">
        <v>0</v>
      </c>
      <c r="CF64" s="270">
        <v>7.5540701039999991</v>
      </c>
      <c r="CG64" s="83">
        <f t="shared" si="17"/>
        <v>0</v>
      </c>
      <c r="CH64" s="83">
        <f t="shared" si="18"/>
        <v>0.25997740000000003</v>
      </c>
      <c r="CI64" s="27">
        <f t="shared" si="19"/>
        <v>7.5540701039999991</v>
      </c>
      <c r="CJ64" s="25"/>
      <c r="CM64" s="301"/>
    </row>
    <row r="65" spans="2:91" ht="20.100000000000001" customHeight="1" x14ac:dyDescent="0.25">
      <c r="B65" s="113" t="s">
        <v>30</v>
      </c>
      <c r="C65" s="143" t="s">
        <v>31</v>
      </c>
      <c r="D65" s="82">
        <v>0</v>
      </c>
      <c r="E65" s="82">
        <v>3.2024263722999997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25">
        <v>3.2024263722999997</v>
      </c>
      <c r="Q65" s="101">
        <v>0</v>
      </c>
      <c r="R65" s="101">
        <v>0</v>
      </c>
      <c r="S65" s="101">
        <v>0</v>
      </c>
      <c r="T65" s="101">
        <v>0</v>
      </c>
      <c r="U65" s="101">
        <v>4.3768784120000008</v>
      </c>
      <c r="V65" s="101">
        <v>0</v>
      </c>
      <c r="W65" s="101">
        <v>0</v>
      </c>
      <c r="X65" s="101">
        <v>0</v>
      </c>
      <c r="Y65" s="101">
        <v>0</v>
      </c>
      <c r="Z65" s="119">
        <v>0</v>
      </c>
      <c r="AA65" s="119">
        <v>0</v>
      </c>
      <c r="AB65" s="119">
        <v>0</v>
      </c>
      <c r="AC65" s="25">
        <v>4.3768784120000008</v>
      </c>
      <c r="AD65" s="101">
        <v>0</v>
      </c>
      <c r="AE65" s="101">
        <v>0</v>
      </c>
      <c r="AF65" s="101">
        <v>0</v>
      </c>
      <c r="AG65" s="101">
        <v>0</v>
      </c>
      <c r="AH65" s="101">
        <v>0</v>
      </c>
      <c r="AI65" s="101">
        <v>0</v>
      </c>
      <c r="AJ65" s="101">
        <v>0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54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v>0</v>
      </c>
      <c r="BA65" s="101">
        <v>0</v>
      </c>
      <c r="BB65" s="154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01">
        <v>0</v>
      </c>
      <c r="BI65" s="101">
        <v>0</v>
      </c>
      <c r="BJ65" s="101">
        <v>0</v>
      </c>
      <c r="BK65" s="101">
        <v>0</v>
      </c>
      <c r="BL65" s="101">
        <v>0</v>
      </c>
      <c r="BM65" s="101">
        <v>0</v>
      </c>
      <c r="BN65" s="495">
        <f t="shared" si="15"/>
        <v>0</v>
      </c>
      <c r="BO65" s="101">
        <v>0</v>
      </c>
      <c r="BP65" s="101">
        <v>0</v>
      </c>
      <c r="BQ65" s="101">
        <v>0</v>
      </c>
      <c r="BR65" s="101">
        <v>0</v>
      </c>
      <c r="BS65" s="101">
        <v>0</v>
      </c>
      <c r="BT65" s="101">
        <v>0</v>
      </c>
      <c r="BU65" s="101">
        <v>0</v>
      </c>
      <c r="BV65" s="101">
        <v>0</v>
      </c>
      <c r="BW65" s="101">
        <v>0</v>
      </c>
      <c r="BX65" s="101">
        <v>0</v>
      </c>
      <c r="BY65" s="101">
        <v>0</v>
      </c>
      <c r="BZ65" s="101">
        <v>0</v>
      </c>
      <c r="CA65" s="154">
        <v>0</v>
      </c>
      <c r="CB65" s="101">
        <v>0</v>
      </c>
      <c r="CC65" s="101">
        <v>0</v>
      </c>
      <c r="CD65" s="101">
        <v>0</v>
      </c>
      <c r="CE65" s="101">
        <v>0</v>
      </c>
      <c r="CF65" s="270">
        <v>0</v>
      </c>
      <c r="CG65" s="83">
        <f t="shared" si="17"/>
        <v>0</v>
      </c>
      <c r="CH65" s="83">
        <f t="shared" si="18"/>
        <v>0</v>
      </c>
      <c r="CI65" s="27">
        <f t="shared" si="19"/>
        <v>0</v>
      </c>
      <c r="CJ65" s="25"/>
      <c r="CM65" s="301"/>
    </row>
    <row r="66" spans="2:91" ht="20.100000000000001" customHeight="1" x14ac:dyDescent="0.25">
      <c r="B66" s="113" t="s">
        <v>137</v>
      </c>
      <c r="C66" s="143" t="s">
        <v>138</v>
      </c>
      <c r="D66" s="82">
        <v>0</v>
      </c>
      <c r="E66" s="82">
        <v>91.880010670000004</v>
      </c>
      <c r="F66" s="82">
        <v>0</v>
      </c>
      <c r="G66" s="82">
        <v>9.8416609099999999</v>
      </c>
      <c r="H66" s="82">
        <v>6.9699999999999993E-6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25">
        <v>101.72167855000001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90.61</v>
      </c>
      <c r="W66" s="101">
        <v>0</v>
      </c>
      <c r="X66" s="101">
        <v>0</v>
      </c>
      <c r="Y66" s="101">
        <v>0</v>
      </c>
      <c r="Z66" s="119">
        <v>0</v>
      </c>
      <c r="AA66" s="119">
        <v>0</v>
      </c>
      <c r="AB66" s="119">
        <v>62.46</v>
      </c>
      <c r="AC66" s="25">
        <v>153.07</v>
      </c>
      <c r="AD66" s="101">
        <v>0</v>
      </c>
      <c r="AE66" s="101">
        <v>0</v>
      </c>
      <c r="AF66" s="101">
        <v>0</v>
      </c>
      <c r="AG66" s="101">
        <v>0</v>
      </c>
      <c r="AH66" s="101">
        <v>0</v>
      </c>
      <c r="AI66" s="101">
        <v>0</v>
      </c>
      <c r="AJ66" s="101"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54">
        <v>0</v>
      </c>
      <c r="AQ66" s="56">
        <v>0</v>
      </c>
      <c r="AR66" s="56">
        <v>0</v>
      </c>
      <c r="AS66" s="56">
        <v>12.840397423000001</v>
      </c>
      <c r="AT66" s="56">
        <v>0</v>
      </c>
      <c r="AU66" s="56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v>0</v>
      </c>
      <c r="BA66" s="101">
        <v>0</v>
      </c>
      <c r="BB66" s="154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01">
        <v>0</v>
      </c>
      <c r="BI66" s="101">
        <v>0</v>
      </c>
      <c r="BJ66" s="101">
        <v>0</v>
      </c>
      <c r="BK66" s="101">
        <v>0</v>
      </c>
      <c r="BL66" s="101">
        <v>0</v>
      </c>
      <c r="BM66" s="101">
        <v>0</v>
      </c>
      <c r="BN66" s="495">
        <f t="shared" si="15"/>
        <v>0</v>
      </c>
      <c r="BO66" s="101">
        <v>0</v>
      </c>
      <c r="BP66" s="101">
        <v>0</v>
      </c>
      <c r="BQ66" s="101">
        <v>0</v>
      </c>
      <c r="BR66" s="101">
        <v>0.25997740000000003</v>
      </c>
      <c r="BS66" s="101">
        <v>0</v>
      </c>
      <c r="BT66" s="101">
        <v>0</v>
      </c>
      <c r="BU66" s="101">
        <v>5.4880000000000004</v>
      </c>
      <c r="BV66" s="101">
        <v>397.06000000000006</v>
      </c>
      <c r="BW66" s="101">
        <v>82.32</v>
      </c>
      <c r="BX66" s="101">
        <v>0</v>
      </c>
      <c r="BY66" s="101">
        <v>9.0006000000000004</v>
      </c>
      <c r="BZ66" s="101">
        <v>0</v>
      </c>
      <c r="CA66" s="154">
        <v>0</v>
      </c>
      <c r="CB66" s="101">
        <v>0</v>
      </c>
      <c r="CC66" s="101">
        <v>0</v>
      </c>
      <c r="CD66" s="101">
        <v>0</v>
      </c>
      <c r="CE66" s="101">
        <v>0</v>
      </c>
      <c r="CF66" s="270">
        <v>11.319000000000001</v>
      </c>
      <c r="CG66" s="83">
        <f t="shared" si="17"/>
        <v>0</v>
      </c>
      <c r="CH66" s="83">
        <f t="shared" si="18"/>
        <v>0.25997740000000003</v>
      </c>
      <c r="CI66" s="27">
        <f t="shared" si="19"/>
        <v>11.319000000000001</v>
      </c>
      <c r="CJ66" s="25"/>
      <c r="CM66" s="301"/>
    </row>
    <row r="67" spans="2:91" ht="20.100000000000001" customHeight="1" x14ac:dyDescent="0.25">
      <c r="B67" s="113" t="s">
        <v>32</v>
      </c>
      <c r="C67" s="143" t="s">
        <v>134</v>
      </c>
      <c r="D67" s="82">
        <v>387.0834676752001</v>
      </c>
      <c r="E67" s="82">
        <v>397.64037904229997</v>
      </c>
      <c r="F67" s="82">
        <v>424.86484245710005</v>
      </c>
      <c r="G67" s="82">
        <v>446.42577242989995</v>
      </c>
      <c r="H67" s="82">
        <v>463.01821980019997</v>
      </c>
      <c r="I67" s="82">
        <v>383.61861578449998</v>
      </c>
      <c r="J67" s="82">
        <v>221.67964223839999</v>
      </c>
      <c r="K67" s="82">
        <v>305.39734777129996</v>
      </c>
      <c r="L67" s="82">
        <v>261.10252485679996</v>
      </c>
      <c r="M67" s="82">
        <v>347.72753232499997</v>
      </c>
      <c r="N67" s="82">
        <v>431.41873324799997</v>
      </c>
      <c r="O67" s="82">
        <v>416.67534205280003</v>
      </c>
      <c r="P67" s="25">
        <v>4486.6524196814999</v>
      </c>
      <c r="Q67" s="101">
        <v>248.58112108070003</v>
      </c>
      <c r="R67" s="101">
        <v>377.51369691629998</v>
      </c>
      <c r="S67" s="101">
        <v>440.40206375000002</v>
      </c>
      <c r="T67" s="101">
        <v>458.53068406510005</v>
      </c>
      <c r="U67" s="101">
        <v>460.00997177309995</v>
      </c>
      <c r="V67" s="101">
        <v>449.53784975900004</v>
      </c>
      <c r="W67" s="101">
        <v>323.59931541769998</v>
      </c>
      <c r="X67" s="101">
        <v>325.01565140999998</v>
      </c>
      <c r="Y67" s="101">
        <v>395.92310695730009</v>
      </c>
      <c r="Z67" s="101">
        <v>397.09908326629994</v>
      </c>
      <c r="AA67" s="101">
        <v>374.7568979106</v>
      </c>
      <c r="AB67" s="119">
        <v>569.36267363790012</v>
      </c>
      <c r="AC67" s="25">
        <v>4820.3321159440011</v>
      </c>
      <c r="AD67" s="101">
        <v>276.13614163599999</v>
      </c>
      <c r="AE67" s="101">
        <v>331.364992723</v>
      </c>
      <c r="AF67" s="101">
        <v>402.12968218620006</v>
      </c>
      <c r="AG67" s="101">
        <v>330.9728485741</v>
      </c>
      <c r="AH67" s="101">
        <v>350.51538188419994</v>
      </c>
      <c r="AI67" s="101">
        <v>410.00332139120007</v>
      </c>
      <c r="AJ67" s="101">
        <v>370.93031396179998</v>
      </c>
      <c r="AK67" s="101">
        <v>221.40268819110003</v>
      </c>
      <c r="AL67" s="101">
        <v>217.02928067850002</v>
      </c>
      <c r="AM67" s="269">
        <v>209.12240490630001</v>
      </c>
      <c r="AN67" s="269">
        <v>257.95148652519998</v>
      </c>
      <c r="AO67" s="269">
        <v>291.99673760600001</v>
      </c>
      <c r="AP67" s="431">
        <v>288.63145614940004</v>
      </c>
      <c r="AQ67" s="101">
        <v>322.61326876940001</v>
      </c>
      <c r="AR67" s="101">
        <v>442.81619943539994</v>
      </c>
      <c r="AS67" s="101">
        <v>683.90277150160011</v>
      </c>
      <c r="AT67" s="101">
        <v>859.06133517679996</v>
      </c>
      <c r="AU67" s="101">
        <v>887.46565710740003</v>
      </c>
      <c r="AV67" s="101">
        <v>677.10876483880008</v>
      </c>
      <c r="AW67" s="101">
        <v>543.95914578320003</v>
      </c>
      <c r="AX67" s="101">
        <v>685.2261150308002</v>
      </c>
      <c r="AY67" s="101">
        <v>526.04634952380036</v>
      </c>
      <c r="AZ67" s="101">
        <v>495.66687787120014</v>
      </c>
      <c r="BA67" s="101">
        <v>455.04209568860006</v>
      </c>
      <c r="BB67" s="154">
        <v>576.70923037979992</v>
      </c>
      <c r="BC67" s="101">
        <v>541.38499855999999</v>
      </c>
      <c r="BD67" s="101">
        <v>616.97936263599991</v>
      </c>
      <c r="BE67" s="101">
        <v>547.53806623040009</v>
      </c>
      <c r="BF67" s="101">
        <v>719.70001273800028</v>
      </c>
      <c r="BG67" s="101">
        <v>1864.7154478665989</v>
      </c>
      <c r="BH67" s="101">
        <v>585.2447171913999</v>
      </c>
      <c r="BI67" s="101">
        <v>1374.665408272801</v>
      </c>
      <c r="BJ67" s="101">
        <v>899.47437474719982</v>
      </c>
      <c r="BK67" s="101">
        <v>759.25290777840041</v>
      </c>
      <c r="BL67" s="101">
        <v>851.89884738700027</v>
      </c>
      <c r="BM67" s="101">
        <v>1018.5925036350001</v>
      </c>
      <c r="BN67" s="495">
        <f t="shared" si="15"/>
        <v>10356.1558774226</v>
      </c>
      <c r="BO67" s="101">
        <v>440.96850789600035</v>
      </c>
      <c r="BP67" s="101">
        <v>346.74318836080005</v>
      </c>
      <c r="BQ67" s="101">
        <v>625.82912621599996</v>
      </c>
      <c r="BR67" s="101">
        <v>757.63081262119954</v>
      </c>
      <c r="BS67" s="101">
        <v>1159.6411452877994</v>
      </c>
      <c r="BT67" s="101">
        <v>1012.9053369119998</v>
      </c>
      <c r="BU67" s="101">
        <v>761.05482631080031</v>
      </c>
      <c r="BV67" s="101">
        <v>1026.4264037720004</v>
      </c>
      <c r="BW67" s="101">
        <v>812.25927137599979</v>
      </c>
      <c r="BX67" s="101">
        <v>628.96280371399996</v>
      </c>
      <c r="BY67" s="101">
        <v>360.24067545780002</v>
      </c>
      <c r="BZ67" s="101">
        <v>676.04810916300028</v>
      </c>
      <c r="CA67" s="154">
        <v>811.49567805320044</v>
      </c>
      <c r="CB67" s="101">
        <v>711.12924480920003</v>
      </c>
      <c r="CC67" s="101">
        <v>777.03939867819952</v>
      </c>
      <c r="CD67" s="101">
        <v>777.30010344280015</v>
      </c>
      <c r="CE67" s="101">
        <v>409.28684161399991</v>
      </c>
      <c r="CF67" s="270">
        <v>718.69123848760023</v>
      </c>
      <c r="CG67" s="83">
        <f t="shared" si="17"/>
        <v>4867.0271184107987</v>
      </c>
      <c r="CH67" s="83">
        <f t="shared" si="18"/>
        <v>4343.718117293799</v>
      </c>
      <c r="CI67" s="27">
        <f t="shared" si="19"/>
        <v>4204.9425050850004</v>
      </c>
      <c r="CJ67" s="25">
        <f t="shared" si="12"/>
        <v>-3.1948576878477963</v>
      </c>
      <c r="CM67" s="301"/>
    </row>
    <row r="68" spans="2:91" ht="20.100000000000001" customHeight="1" x14ac:dyDescent="0.25">
      <c r="B68" s="113" t="s">
        <v>103</v>
      </c>
      <c r="C68" s="143" t="s">
        <v>104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25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19">
        <v>0</v>
      </c>
      <c r="AC68" s="25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54">
        <v>0</v>
      </c>
      <c r="AQ68" s="101">
        <v>0</v>
      </c>
      <c r="AR68" s="101">
        <v>0</v>
      </c>
      <c r="AS68" s="101">
        <v>0</v>
      </c>
      <c r="AT68" s="101"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v>0</v>
      </c>
      <c r="BA68" s="101">
        <v>0</v>
      </c>
      <c r="BB68" s="154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>
        <v>0</v>
      </c>
      <c r="BI68" s="101">
        <v>0</v>
      </c>
      <c r="BJ68" s="101">
        <v>6.86</v>
      </c>
      <c r="BK68" s="101">
        <v>0</v>
      </c>
      <c r="BL68" s="101">
        <v>0</v>
      </c>
      <c r="BM68" s="101">
        <v>4.8019999999999996</v>
      </c>
      <c r="BN68" s="495">
        <f t="shared" si="15"/>
        <v>11.661999999999999</v>
      </c>
      <c r="BO68" s="101">
        <v>4.1159999999999997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0</v>
      </c>
      <c r="BW68" s="101">
        <v>0</v>
      </c>
      <c r="BX68" s="101">
        <v>0</v>
      </c>
      <c r="BY68" s="101">
        <v>0</v>
      </c>
      <c r="BZ68" s="101">
        <v>0</v>
      </c>
      <c r="CA68" s="154">
        <v>0</v>
      </c>
      <c r="CB68" s="101">
        <v>0</v>
      </c>
      <c r="CC68" s="101">
        <v>0</v>
      </c>
      <c r="CD68" s="101">
        <v>0</v>
      </c>
      <c r="CE68" s="101">
        <v>0</v>
      </c>
      <c r="CF68" s="270">
        <v>0</v>
      </c>
      <c r="CG68" s="83">
        <f t="shared" si="17"/>
        <v>0</v>
      </c>
      <c r="CH68" s="83">
        <f t="shared" si="18"/>
        <v>4.1159999999999997</v>
      </c>
      <c r="CI68" s="27">
        <f t="shared" si="19"/>
        <v>0</v>
      </c>
      <c r="CJ68" s="25">
        <f t="shared" si="12"/>
        <v>-100</v>
      </c>
      <c r="CM68" s="301"/>
    </row>
    <row r="69" spans="2:91" ht="20.100000000000001" customHeight="1" x14ac:dyDescent="0.25">
      <c r="B69" s="113" t="s">
        <v>126</v>
      </c>
      <c r="C69" s="143" t="s">
        <v>129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25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19">
        <v>0</v>
      </c>
      <c r="AC69" s="25">
        <v>0</v>
      </c>
      <c r="AD69" s="101">
        <v>0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431">
        <v>0</v>
      </c>
      <c r="AQ69" s="101">
        <v>0</v>
      </c>
      <c r="AR69" s="101">
        <v>0</v>
      </c>
      <c r="AS69" s="101">
        <v>0</v>
      </c>
      <c r="AT69" s="101"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v>0</v>
      </c>
      <c r="BA69" s="101">
        <v>0</v>
      </c>
      <c r="BB69" s="154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>
        <v>0</v>
      </c>
      <c r="BI69" s="101">
        <v>0</v>
      </c>
      <c r="BJ69" s="101">
        <v>0</v>
      </c>
      <c r="BK69" s="101">
        <v>0</v>
      </c>
      <c r="BL69" s="101">
        <v>0</v>
      </c>
      <c r="BM69" s="101">
        <v>0</v>
      </c>
      <c r="BN69" s="495">
        <f t="shared" si="15"/>
        <v>0</v>
      </c>
      <c r="BO69" s="101">
        <v>0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>
        <v>0</v>
      </c>
      <c r="BV69" s="101">
        <v>0</v>
      </c>
      <c r="BW69" s="101">
        <v>7.5210021599999996E-2</v>
      </c>
      <c r="BX69" s="101">
        <v>7.1306123882000003</v>
      </c>
      <c r="BY69" s="101">
        <v>2.6213637800000003</v>
      </c>
      <c r="BZ69" s="101">
        <v>0.68821804380000007</v>
      </c>
      <c r="CA69" s="154">
        <v>0</v>
      </c>
      <c r="CB69" s="101">
        <v>0</v>
      </c>
      <c r="CC69" s="101">
        <v>3.4220243582000003</v>
      </c>
      <c r="CD69" s="101">
        <v>0</v>
      </c>
      <c r="CE69" s="101">
        <v>0.58817358740000003</v>
      </c>
      <c r="CF69" s="270">
        <v>1.1910812200000001</v>
      </c>
      <c r="CG69" s="83">
        <f t="shared" si="17"/>
        <v>0</v>
      </c>
      <c r="CH69" s="83">
        <f t="shared" si="18"/>
        <v>0</v>
      </c>
      <c r="CI69" s="27">
        <f t="shared" si="19"/>
        <v>5.2012791655999999</v>
      </c>
      <c r="CJ69" s="25"/>
      <c r="CM69" s="301"/>
    </row>
    <row r="70" spans="2:91" ht="20.100000000000001" customHeight="1" x14ac:dyDescent="0.25">
      <c r="B70" s="113" t="s">
        <v>127</v>
      </c>
      <c r="C70" s="143" t="s">
        <v>194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25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19">
        <v>0</v>
      </c>
      <c r="AC70" s="25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431">
        <v>0</v>
      </c>
      <c r="AQ70" s="101">
        <v>0</v>
      </c>
      <c r="AR70" s="101">
        <v>0</v>
      </c>
      <c r="AS70" s="101">
        <v>0</v>
      </c>
      <c r="AT70" s="101"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v>0</v>
      </c>
      <c r="BA70" s="101">
        <v>0</v>
      </c>
      <c r="BB70" s="154">
        <v>0</v>
      </c>
      <c r="BC70" s="101">
        <v>0</v>
      </c>
      <c r="BD70" s="101">
        <v>0</v>
      </c>
      <c r="BE70" s="101">
        <v>0</v>
      </c>
      <c r="BF70" s="101">
        <v>0</v>
      </c>
      <c r="BG70" s="101">
        <v>0</v>
      </c>
      <c r="BH70" s="101">
        <v>0</v>
      </c>
      <c r="BI70" s="101">
        <v>0</v>
      </c>
      <c r="BJ70" s="101">
        <v>0</v>
      </c>
      <c r="BK70" s="101">
        <v>0</v>
      </c>
      <c r="BL70" s="101">
        <v>0</v>
      </c>
      <c r="BM70" s="101">
        <v>0</v>
      </c>
      <c r="BN70" s="495">
        <f t="shared" si="15"/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0</v>
      </c>
      <c r="BU70" s="101">
        <v>0</v>
      </c>
      <c r="BV70" s="101">
        <v>0</v>
      </c>
      <c r="BW70" s="101">
        <v>173.93430145839991</v>
      </c>
      <c r="BX70" s="101">
        <v>370.24759181759993</v>
      </c>
      <c r="BY70" s="101">
        <v>248.66085619479998</v>
      </c>
      <c r="BZ70" s="101">
        <v>330.01173047499998</v>
      </c>
      <c r="CA70" s="154">
        <v>143.86948956800003</v>
      </c>
      <c r="CB70" s="101">
        <v>279.01396726279995</v>
      </c>
      <c r="CC70" s="101">
        <v>265.11371328539991</v>
      </c>
      <c r="CD70" s="101">
        <v>209.38786101660006</v>
      </c>
      <c r="CE70" s="101">
        <v>241.50429283260019</v>
      </c>
      <c r="CF70" s="270">
        <v>259.08845502960003</v>
      </c>
      <c r="CG70" s="83">
        <f t="shared" si="17"/>
        <v>0</v>
      </c>
      <c r="CH70" s="83">
        <f t="shared" si="18"/>
        <v>0</v>
      </c>
      <c r="CI70" s="27">
        <f t="shared" si="19"/>
        <v>1397.9777789950001</v>
      </c>
      <c r="CJ70" s="25"/>
      <c r="CM70" s="301"/>
    </row>
    <row r="71" spans="2:91" ht="20.100000000000001" customHeight="1" x14ac:dyDescent="0.25">
      <c r="B71" s="113" t="s">
        <v>128</v>
      </c>
      <c r="C71" s="143" t="s">
        <v>130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25">
        <v>0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19">
        <v>0</v>
      </c>
      <c r="AC71" s="25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431">
        <v>0</v>
      </c>
      <c r="AQ71" s="101">
        <v>0</v>
      </c>
      <c r="AR71" s="101">
        <v>0</v>
      </c>
      <c r="AS71" s="101">
        <v>0</v>
      </c>
      <c r="AT71" s="101"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v>0</v>
      </c>
      <c r="BA71" s="101">
        <v>0</v>
      </c>
      <c r="BB71" s="154">
        <v>0</v>
      </c>
      <c r="BC71" s="101">
        <v>0</v>
      </c>
      <c r="BD71" s="101">
        <v>0</v>
      </c>
      <c r="BE71" s="101">
        <v>0</v>
      </c>
      <c r="BF71" s="101">
        <v>0</v>
      </c>
      <c r="BG71" s="101">
        <v>0</v>
      </c>
      <c r="BH71" s="101">
        <v>0</v>
      </c>
      <c r="BI71" s="101">
        <v>0</v>
      </c>
      <c r="BJ71" s="101">
        <v>0</v>
      </c>
      <c r="BK71" s="101">
        <v>0</v>
      </c>
      <c r="BL71" s="101">
        <v>0</v>
      </c>
      <c r="BM71" s="101">
        <v>0</v>
      </c>
      <c r="BN71" s="495">
        <f t="shared" si="15"/>
        <v>0</v>
      </c>
      <c r="BO71" s="101">
        <v>0</v>
      </c>
      <c r="BP71" s="101">
        <v>0</v>
      </c>
      <c r="BQ71" s="101">
        <v>0</v>
      </c>
      <c r="BR71" s="101">
        <v>0</v>
      </c>
      <c r="BS71" s="101">
        <v>0</v>
      </c>
      <c r="BT71" s="101">
        <v>0</v>
      </c>
      <c r="BU71" s="101">
        <v>0</v>
      </c>
      <c r="BV71" s="101">
        <v>0</v>
      </c>
      <c r="BW71" s="101">
        <v>19.103083983199998</v>
      </c>
      <c r="BX71" s="101">
        <v>140.4502901578</v>
      </c>
      <c r="BY71" s="101">
        <v>35.160257329199993</v>
      </c>
      <c r="BZ71" s="101">
        <v>85.833555348800019</v>
      </c>
      <c r="CA71" s="154">
        <v>14.188290971400001</v>
      </c>
      <c r="CB71" s="101">
        <v>5.8361364936000006</v>
      </c>
      <c r="CC71" s="101">
        <v>4.8772395195999998</v>
      </c>
      <c r="CD71" s="101">
        <v>22.196113511600004</v>
      </c>
      <c r="CE71" s="101">
        <v>54.520905136600007</v>
      </c>
      <c r="CF71" s="270">
        <v>68.270516944000008</v>
      </c>
      <c r="CG71" s="83">
        <f t="shared" si="17"/>
        <v>0</v>
      </c>
      <c r="CH71" s="83">
        <f t="shared" si="18"/>
        <v>0</v>
      </c>
      <c r="CI71" s="27">
        <f t="shared" si="19"/>
        <v>169.88920257680002</v>
      </c>
      <c r="CJ71" s="25"/>
      <c r="CM71" s="301"/>
    </row>
    <row r="72" spans="2:91" ht="20.100000000000001" customHeight="1" x14ac:dyDescent="0.25">
      <c r="B72" s="113" t="s">
        <v>188</v>
      </c>
      <c r="C72" s="143" t="s">
        <v>190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25">
        <v>0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19">
        <v>0</v>
      </c>
      <c r="AC72" s="25">
        <v>0</v>
      </c>
      <c r="AD72" s="101">
        <v>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1">
        <v>0</v>
      </c>
      <c r="AN72" s="101">
        <v>0</v>
      </c>
      <c r="AO72" s="101">
        <v>0</v>
      </c>
      <c r="AP72" s="431">
        <v>0</v>
      </c>
      <c r="AQ72" s="101">
        <v>0</v>
      </c>
      <c r="AR72" s="101">
        <v>0</v>
      </c>
      <c r="AS72" s="101">
        <v>0</v>
      </c>
      <c r="AT72" s="101">
        <v>0</v>
      </c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v>0</v>
      </c>
      <c r="BA72" s="101">
        <v>0</v>
      </c>
      <c r="BB72" s="154">
        <v>0</v>
      </c>
      <c r="BC72" s="101">
        <v>0</v>
      </c>
      <c r="BD72" s="101">
        <v>0</v>
      </c>
      <c r="BE72" s="101">
        <v>0</v>
      </c>
      <c r="BF72" s="101">
        <v>0</v>
      </c>
      <c r="BG72" s="101">
        <v>0</v>
      </c>
      <c r="BH72" s="101">
        <v>0</v>
      </c>
      <c r="BI72" s="101">
        <v>0</v>
      </c>
      <c r="BJ72" s="101">
        <v>0</v>
      </c>
      <c r="BK72" s="101">
        <v>0</v>
      </c>
      <c r="BL72" s="101">
        <v>0</v>
      </c>
      <c r="BM72" s="101">
        <v>0</v>
      </c>
      <c r="BN72" s="495">
        <f t="shared" si="15"/>
        <v>0</v>
      </c>
      <c r="BO72" s="101">
        <v>0</v>
      </c>
      <c r="BP72" s="101">
        <v>0</v>
      </c>
      <c r="BQ72" s="101">
        <v>0</v>
      </c>
      <c r="BR72" s="101">
        <v>0</v>
      </c>
      <c r="BS72" s="101">
        <v>0</v>
      </c>
      <c r="BT72" s="101">
        <v>0</v>
      </c>
      <c r="BU72" s="101">
        <v>0</v>
      </c>
      <c r="BV72" s="101">
        <v>0</v>
      </c>
      <c r="BW72" s="101">
        <v>0</v>
      </c>
      <c r="BX72" s="101">
        <v>0</v>
      </c>
      <c r="BY72" s="101">
        <v>0</v>
      </c>
      <c r="BZ72" s="101">
        <v>0</v>
      </c>
      <c r="CA72" s="154">
        <v>0</v>
      </c>
      <c r="CB72" s="101">
        <v>0</v>
      </c>
      <c r="CC72" s="101">
        <v>0</v>
      </c>
      <c r="CD72" s="101">
        <v>0</v>
      </c>
      <c r="CE72" s="101">
        <v>0</v>
      </c>
      <c r="CF72" s="270">
        <v>0.89779303320000003</v>
      </c>
      <c r="CG72" s="83">
        <f t="shared" si="17"/>
        <v>0</v>
      </c>
      <c r="CH72" s="83">
        <f t="shared" si="18"/>
        <v>0</v>
      </c>
      <c r="CI72" s="27">
        <f t="shared" si="19"/>
        <v>0.89779303320000003</v>
      </c>
      <c r="CJ72" s="25"/>
      <c r="CM72" s="301"/>
    </row>
    <row r="73" spans="2:91" ht="20.100000000000001" customHeight="1" x14ac:dyDescent="0.25">
      <c r="B73" s="113" t="s">
        <v>189</v>
      </c>
      <c r="C73" s="143" t="s">
        <v>191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25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19">
        <v>0</v>
      </c>
      <c r="AC73" s="25">
        <v>0</v>
      </c>
      <c r="AD73" s="101">
        <v>0</v>
      </c>
      <c r="AE73" s="101">
        <v>0</v>
      </c>
      <c r="AF73" s="101">
        <v>0</v>
      </c>
      <c r="AG73" s="101">
        <v>0</v>
      </c>
      <c r="AH73" s="101">
        <v>0</v>
      </c>
      <c r="AI73" s="101">
        <v>0</v>
      </c>
      <c r="AJ73" s="101">
        <v>0</v>
      </c>
      <c r="AK73" s="101">
        <v>0</v>
      </c>
      <c r="AL73" s="101">
        <v>0</v>
      </c>
      <c r="AM73" s="101">
        <v>0</v>
      </c>
      <c r="AN73" s="101">
        <v>0</v>
      </c>
      <c r="AO73" s="101">
        <v>0</v>
      </c>
      <c r="AP73" s="431">
        <v>0</v>
      </c>
      <c r="AQ73" s="101">
        <v>0</v>
      </c>
      <c r="AR73" s="101">
        <v>0</v>
      </c>
      <c r="AS73" s="101">
        <v>0</v>
      </c>
      <c r="AT73" s="101">
        <v>0</v>
      </c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v>0</v>
      </c>
      <c r="BA73" s="101">
        <v>0</v>
      </c>
      <c r="BB73" s="154">
        <v>0</v>
      </c>
      <c r="BC73" s="101">
        <v>0</v>
      </c>
      <c r="BD73" s="101">
        <v>0</v>
      </c>
      <c r="BE73" s="101">
        <v>0</v>
      </c>
      <c r="BF73" s="101">
        <v>0</v>
      </c>
      <c r="BG73" s="101">
        <v>0</v>
      </c>
      <c r="BH73" s="101">
        <v>0</v>
      </c>
      <c r="BI73" s="101">
        <v>0</v>
      </c>
      <c r="BJ73" s="101">
        <v>0</v>
      </c>
      <c r="BK73" s="101">
        <v>0</v>
      </c>
      <c r="BL73" s="101">
        <v>0</v>
      </c>
      <c r="BM73" s="101">
        <v>0</v>
      </c>
      <c r="BN73" s="495">
        <f t="shared" ref="BN73:BN74" si="20">SUM(BB73:BM73)</f>
        <v>0</v>
      </c>
      <c r="BO73" s="101">
        <v>0</v>
      </c>
      <c r="BP73" s="101">
        <v>0</v>
      </c>
      <c r="BQ73" s="101">
        <v>0</v>
      </c>
      <c r="BR73" s="101">
        <v>0</v>
      </c>
      <c r="BS73" s="101">
        <v>0</v>
      </c>
      <c r="BT73" s="101">
        <v>0</v>
      </c>
      <c r="BU73" s="101">
        <v>0</v>
      </c>
      <c r="BV73" s="101">
        <v>0</v>
      </c>
      <c r="BW73" s="101">
        <v>0</v>
      </c>
      <c r="BX73" s="101">
        <v>0</v>
      </c>
      <c r="BY73" s="101">
        <v>0</v>
      </c>
      <c r="BZ73" s="101">
        <v>0</v>
      </c>
      <c r="CA73" s="154">
        <v>0</v>
      </c>
      <c r="CB73" s="101">
        <v>0</v>
      </c>
      <c r="CC73" s="101">
        <v>0</v>
      </c>
      <c r="CD73" s="101">
        <v>0</v>
      </c>
      <c r="CE73" s="101">
        <v>0</v>
      </c>
      <c r="CF73" s="270">
        <v>0.89779303320000015</v>
      </c>
      <c r="CG73" s="83">
        <f t="shared" si="17"/>
        <v>0</v>
      </c>
      <c r="CH73" s="83">
        <f t="shared" si="18"/>
        <v>0</v>
      </c>
      <c r="CI73" s="27">
        <f t="shared" si="19"/>
        <v>0.89779303320000015</v>
      </c>
      <c r="CJ73" s="25"/>
      <c r="CM73" s="301"/>
    </row>
    <row r="74" spans="2:91" ht="20.100000000000001" customHeight="1" x14ac:dyDescent="0.25">
      <c r="B74" s="113" t="s">
        <v>192</v>
      </c>
      <c r="C74" s="143" t="s">
        <v>172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25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19">
        <v>0</v>
      </c>
      <c r="AC74" s="25">
        <v>0</v>
      </c>
      <c r="AD74" s="101">
        <v>0</v>
      </c>
      <c r="AE74" s="101">
        <v>0</v>
      </c>
      <c r="AF74" s="101">
        <v>0</v>
      </c>
      <c r="AG74" s="101">
        <v>0</v>
      </c>
      <c r="AH74" s="101">
        <v>0</v>
      </c>
      <c r="AI74" s="101">
        <v>0</v>
      </c>
      <c r="AJ74" s="101">
        <v>0</v>
      </c>
      <c r="AK74" s="101">
        <v>0</v>
      </c>
      <c r="AL74" s="101">
        <v>0</v>
      </c>
      <c r="AM74" s="101">
        <v>0</v>
      </c>
      <c r="AN74" s="101">
        <v>0</v>
      </c>
      <c r="AO74" s="101">
        <v>0</v>
      </c>
      <c r="AP74" s="431">
        <v>0</v>
      </c>
      <c r="AQ74" s="101">
        <v>0</v>
      </c>
      <c r="AR74" s="101">
        <v>0</v>
      </c>
      <c r="AS74" s="101">
        <v>0</v>
      </c>
      <c r="AT74" s="101">
        <v>0</v>
      </c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v>0</v>
      </c>
      <c r="BA74" s="101">
        <v>0</v>
      </c>
      <c r="BB74" s="154">
        <v>0</v>
      </c>
      <c r="BC74" s="101">
        <v>0</v>
      </c>
      <c r="BD74" s="101">
        <v>0</v>
      </c>
      <c r="BE74" s="101">
        <v>0</v>
      </c>
      <c r="BF74" s="101">
        <v>0</v>
      </c>
      <c r="BG74" s="101">
        <v>0</v>
      </c>
      <c r="BH74" s="101">
        <v>0</v>
      </c>
      <c r="BI74" s="101">
        <v>0</v>
      </c>
      <c r="BJ74" s="101">
        <v>0</v>
      </c>
      <c r="BK74" s="101">
        <v>0</v>
      </c>
      <c r="BL74" s="101">
        <v>0</v>
      </c>
      <c r="BM74" s="101">
        <v>0</v>
      </c>
      <c r="BN74" s="495">
        <f t="shared" si="20"/>
        <v>0</v>
      </c>
      <c r="BO74" s="101">
        <v>0</v>
      </c>
      <c r="BP74" s="101">
        <v>0</v>
      </c>
      <c r="BQ74" s="101">
        <v>0</v>
      </c>
      <c r="BR74" s="101">
        <v>0</v>
      </c>
      <c r="BS74" s="101">
        <v>0</v>
      </c>
      <c r="BT74" s="101">
        <v>0</v>
      </c>
      <c r="BU74" s="101">
        <v>0</v>
      </c>
      <c r="BV74" s="101">
        <v>0</v>
      </c>
      <c r="BW74" s="101">
        <v>0</v>
      </c>
      <c r="BX74" s="101">
        <v>0</v>
      </c>
      <c r="BY74" s="101">
        <v>0</v>
      </c>
      <c r="BZ74" s="101">
        <v>0</v>
      </c>
      <c r="CA74" s="154">
        <v>0</v>
      </c>
      <c r="CB74" s="101">
        <v>0</v>
      </c>
      <c r="CC74" s="101">
        <v>0</v>
      </c>
      <c r="CD74" s="101">
        <v>0</v>
      </c>
      <c r="CE74" s="101">
        <v>0</v>
      </c>
      <c r="CF74" s="270">
        <v>0.17012779420000002</v>
      </c>
      <c r="CG74" s="83">
        <f t="shared" si="17"/>
        <v>0</v>
      </c>
      <c r="CH74" s="83">
        <f t="shared" si="18"/>
        <v>0</v>
      </c>
      <c r="CI74" s="27">
        <f t="shared" si="19"/>
        <v>0.17012779420000002</v>
      </c>
      <c r="CJ74" s="25"/>
      <c r="CM74" s="301"/>
    </row>
    <row r="75" spans="2:91" ht="20.100000000000001" customHeight="1" x14ac:dyDescent="0.25">
      <c r="B75" s="113" t="s">
        <v>150</v>
      </c>
      <c r="C75" s="143" t="s">
        <v>157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25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1">
        <v>0</v>
      </c>
      <c r="AB75" s="119">
        <v>0</v>
      </c>
      <c r="AC75" s="25">
        <v>0</v>
      </c>
      <c r="AD75" s="101">
        <v>0</v>
      </c>
      <c r="AE75" s="101">
        <v>0</v>
      </c>
      <c r="AF75" s="101">
        <v>0</v>
      </c>
      <c r="AG75" s="101">
        <v>0</v>
      </c>
      <c r="AH75" s="101">
        <v>0</v>
      </c>
      <c r="AI75" s="101">
        <v>0</v>
      </c>
      <c r="AJ75" s="101">
        <v>0</v>
      </c>
      <c r="AK75" s="101">
        <v>0</v>
      </c>
      <c r="AL75" s="101">
        <v>0</v>
      </c>
      <c r="AM75" s="101">
        <v>0</v>
      </c>
      <c r="AN75" s="101">
        <v>0</v>
      </c>
      <c r="AO75" s="101">
        <v>0</v>
      </c>
      <c r="AP75" s="431">
        <v>0</v>
      </c>
      <c r="AQ75" s="101">
        <v>0</v>
      </c>
      <c r="AR75" s="101">
        <v>0</v>
      </c>
      <c r="AS75" s="101">
        <v>0</v>
      </c>
      <c r="AT75" s="101">
        <v>0</v>
      </c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v>0</v>
      </c>
      <c r="BA75" s="101">
        <v>0</v>
      </c>
      <c r="BB75" s="154">
        <v>0</v>
      </c>
      <c r="BC75" s="101">
        <v>0</v>
      </c>
      <c r="BD75" s="101">
        <v>0</v>
      </c>
      <c r="BE75" s="101">
        <v>0</v>
      </c>
      <c r="BF75" s="101">
        <v>0</v>
      </c>
      <c r="BG75" s="101">
        <v>0</v>
      </c>
      <c r="BH75" s="101">
        <v>0</v>
      </c>
      <c r="BI75" s="101">
        <v>0</v>
      </c>
      <c r="BJ75" s="101">
        <v>0</v>
      </c>
      <c r="BK75" s="101">
        <v>0</v>
      </c>
      <c r="BL75" s="101">
        <v>0</v>
      </c>
      <c r="BM75" s="101">
        <v>0</v>
      </c>
      <c r="BN75" s="495">
        <f>SUM(BB75:BM75)</f>
        <v>0</v>
      </c>
      <c r="BO75" s="101">
        <v>0</v>
      </c>
      <c r="BP75" s="101">
        <v>0</v>
      </c>
      <c r="BQ75" s="101">
        <v>0</v>
      </c>
      <c r="BR75" s="101">
        <v>0</v>
      </c>
      <c r="BS75" s="101">
        <v>0</v>
      </c>
      <c r="BT75" s="101">
        <v>0</v>
      </c>
      <c r="BU75" s="101">
        <v>0</v>
      </c>
      <c r="BV75" s="101">
        <v>0</v>
      </c>
      <c r="BW75" s="101">
        <v>0</v>
      </c>
      <c r="BX75" s="101">
        <v>0</v>
      </c>
      <c r="BY75" s="101">
        <v>0</v>
      </c>
      <c r="BZ75" s="101">
        <v>1.1209692074000002</v>
      </c>
      <c r="CA75" s="154">
        <v>7.3422237000000015E-2</v>
      </c>
      <c r="CB75" s="101">
        <v>3.87093336E-2</v>
      </c>
      <c r="CC75" s="101">
        <v>0.10262594300000001</v>
      </c>
      <c r="CD75" s="101">
        <v>8.8706179799999993E-2</v>
      </c>
      <c r="CE75" s="101">
        <v>1.7844506399999998E-2</v>
      </c>
      <c r="CF75" s="270">
        <v>5.1212301000000009E-2</v>
      </c>
      <c r="CG75" s="83">
        <f t="shared" si="17"/>
        <v>0</v>
      </c>
      <c r="CH75" s="83">
        <f t="shared" si="18"/>
        <v>0</v>
      </c>
      <c r="CI75" s="27">
        <f t="shared" si="19"/>
        <v>0.37252050080000004</v>
      </c>
      <c r="CJ75" s="25"/>
      <c r="CM75" s="301"/>
    </row>
    <row r="76" spans="2:91" ht="20.100000000000001" customHeight="1" thickBot="1" x14ac:dyDescent="0.3">
      <c r="B76" s="113" t="s">
        <v>153</v>
      </c>
      <c r="C76" s="143" t="s">
        <v>158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25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19">
        <v>0</v>
      </c>
      <c r="AC76" s="25">
        <v>0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1">
        <v>0</v>
      </c>
      <c r="AN76" s="101">
        <v>0</v>
      </c>
      <c r="AO76" s="101">
        <v>0</v>
      </c>
      <c r="AP76" s="431">
        <v>0</v>
      </c>
      <c r="AQ76" s="101">
        <v>0</v>
      </c>
      <c r="AR76" s="101">
        <v>0</v>
      </c>
      <c r="AS76" s="101">
        <v>0</v>
      </c>
      <c r="AT76" s="101">
        <v>0</v>
      </c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v>0</v>
      </c>
      <c r="BA76" s="101">
        <v>0</v>
      </c>
      <c r="BB76" s="154">
        <v>0</v>
      </c>
      <c r="BC76" s="101">
        <v>0</v>
      </c>
      <c r="BD76" s="101">
        <v>0</v>
      </c>
      <c r="BE76" s="101">
        <v>0</v>
      </c>
      <c r="BF76" s="101">
        <v>0</v>
      </c>
      <c r="BG76" s="101">
        <v>0</v>
      </c>
      <c r="BH76" s="101">
        <v>0</v>
      </c>
      <c r="BI76" s="101">
        <v>0</v>
      </c>
      <c r="BJ76" s="101">
        <v>0</v>
      </c>
      <c r="BK76" s="101">
        <v>0</v>
      </c>
      <c r="BL76" s="101">
        <v>0</v>
      </c>
      <c r="BM76" s="101">
        <v>0</v>
      </c>
      <c r="BN76" s="495">
        <f>SUM(BB76:BM76)</f>
        <v>0</v>
      </c>
      <c r="BO76" s="101">
        <v>0</v>
      </c>
      <c r="BP76" s="101">
        <v>0</v>
      </c>
      <c r="BQ76" s="101">
        <v>0</v>
      </c>
      <c r="BR76" s="101">
        <v>0</v>
      </c>
      <c r="BS76" s="101">
        <v>0</v>
      </c>
      <c r="BT76" s="101">
        <v>0</v>
      </c>
      <c r="BU76" s="101">
        <v>0</v>
      </c>
      <c r="BV76" s="101">
        <v>0</v>
      </c>
      <c r="BW76" s="101">
        <v>0</v>
      </c>
      <c r="BX76" s="101">
        <v>0</v>
      </c>
      <c r="BY76" s="101">
        <v>0</v>
      </c>
      <c r="BZ76" s="101">
        <v>1.8290230783999999</v>
      </c>
      <c r="CA76" s="154">
        <v>0.57605011520000005</v>
      </c>
      <c r="CB76" s="101">
        <v>0.54140690939999991</v>
      </c>
      <c r="CC76" s="101">
        <v>0.48607799099999993</v>
      </c>
      <c r="CD76" s="101">
        <v>0.43117048240000017</v>
      </c>
      <c r="CE76" s="273">
        <v>1.1162819751999999</v>
      </c>
      <c r="CF76" s="270">
        <v>0.30460526599999999</v>
      </c>
      <c r="CG76" s="83">
        <f t="shared" si="17"/>
        <v>0</v>
      </c>
      <c r="CH76" s="83">
        <f t="shared" si="18"/>
        <v>0</v>
      </c>
      <c r="CI76" s="27">
        <f t="shared" si="19"/>
        <v>3.4555927391999997</v>
      </c>
      <c r="CJ76" s="25"/>
      <c r="CM76" s="301"/>
    </row>
    <row r="77" spans="2:91" ht="20.100000000000001" customHeight="1" x14ac:dyDescent="0.3">
      <c r="B77" s="120" t="s">
        <v>57</v>
      </c>
      <c r="C77" s="376"/>
      <c r="D77" s="11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30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0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121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121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99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121"/>
      <c r="CB77" s="35"/>
      <c r="CC77" s="35"/>
      <c r="CD77" s="35"/>
      <c r="CE77" s="101"/>
      <c r="CF77" s="36"/>
      <c r="CG77" s="35"/>
      <c r="CH77" s="35"/>
      <c r="CI77" s="275"/>
      <c r="CJ77" s="399"/>
      <c r="CM77" s="301"/>
    </row>
    <row r="78" spans="2:91" ht="22.5" customHeight="1" thickBot="1" x14ac:dyDescent="0.3">
      <c r="B78" s="566" t="s">
        <v>49</v>
      </c>
      <c r="C78" s="567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3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432">
        <v>0.48719499999999999</v>
      </c>
      <c r="AC78" s="122">
        <v>0.48719499999999999</v>
      </c>
      <c r="AD78" s="83">
        <v>0</v>
      </c>
      <c r="AE78" s="83">
        <v>34.660693999999999</v>
      </c>
      <c r="AF78" s="83">
        <v>0</v>
      </c>
      <c r="AG78" s="83">
        <v>0</v>
      </c>
      <c r="AH78" s="83">
        <v>0</v>
      </c>
      <c r="AI78" s="83">
        <v>0</v>
      </c>
      <c r="AJ78" s="83">
        <v>0</v>
      </c>
      <c r="AK78" s="83">
        <v>0</v>
      </c>
      <c r="AL78" s="83">
        <v>0</v>
      </c>
      <c r="AM78" s="83">
        <v>0</v>
      </c>
      <c r="AN78" s="83">
        <v>0</v>
      </c>
      <c r="AO78" s="83">
        <v>0</v>
      </c>
      <c r="AP78" s="10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10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3">
        <f>SUM(BB78:BM78)</f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104">
        <v>0</v>
      </c>
      <c r="CB78" s="24">
        <v>0</v>
      </c>
      <c r="CC78" s="24">
        <v>0</v>
      </c>
      <c r="CD78" s="24">
        <v>0</v>
      </c>
      <c r="CE78" s="24">
        <v>0</v>
      </c>
      <c r="CF78" s="105">
        <v>0</v>
      </c>
      <c r="CG78" s="24">
        <f>SUM($BB78:$BG78)</f>
        <v>0</v>
      </c>
      <c r="CH78" s="24">
        <f>SUM($BO78:$BT78)</f>
        <v>0</v>
      </c>
      <c r="CI78" s="105">
        <f>SUM($CA78:$CF78)</f>
        <v>0</v>
      </c>
      <c r="CJ78" s="23"/>
      <c r="CM78" s="301"/>
    </row>
    <row r="79" spans="2:91" ht="20.100000000000001" customHeight="1" thickBot="1" x14ac:dyDescent="0.3">
      <c r="B79" s="123" t="s">
        <v>15</v>
      </c>
      <c r="C79" s="124" t="s">
        <v>16</v>
      </c>
      <c r="D79" s="125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25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433">
        <v>0.48719499999999999</v>
      </c>
      <c r="AC79" s="434">
        <v>0.48719499999999999</v>
      </c>
      <c r="AD79" s="126">
        <v>0</v>
      </c>
      <c r="AE79" s="126">
        <v>34.660693999999999</v>
      </c>
      <c r="AF79" s="126">
        <v>0</v>
      </c>
      <c r="AG79" s="126">
        <v>0</v>
      </c>
      <c r="AH79" s="126">
        <v>0</v>
      </c>
      <c r="AI79" s="126">
        <v>0</v>
      </c>
      <c r="AJ79" s="126">
        <v>0</v>
      </c>
      <c r="AK79" s="126">
        <v>0</v>
      </c>
      <c r="AL79" s="126">
        <v>0</v>
      </c>
      <c r="AM79" s="126">
        <v>0</v>
      </c>
      <c r="AN79" s="126">
        <v>0</v>
      </c>
      <c r="AO79" s="126">
        <v>0</v>
      </c>
      <c r="AP79" s="154">
        <v>0</v>
      </c>
      <c r="AQ79" s="101">
        <v>0</v>
      </c>
      <c r="AR79" s="101">
        <v>0</v>
      </c>
      <c r="AS79" s="101">
        <v>0</v>
      </c>
      <c r="AT79" s="101">
        <v>0</v>
      </c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v>0</v>
      </c>
      <c r="BA79" s="101">
        <v>0</v>
      </c>
      <c r="BB79" s="154">
        <v>0</v>
      </c>
      <c r="BC79" s="101">
        <v>0</v>
      </c>
      <c r="BD79" s="101">
        <v>0</v>
      </c>
      <c r="BE79" s="101">
        <v>0</v>
      </c>
      <c r="BF79" s="101">
        <v>0</v>
      </c>
      <c r="BG79" s="101">
        <v>0</v>
      </c>
      <c r="BH79" s="101">
        <v>0</v>
      </c>
      <c r="BI79" s="101">
        <v>0</v>
      </c>
      <c r="BJ79" s="101">
        <v>0</v>
      </c>
      <c r="BK79" s="101">
        <v>0</v>
      </c>
      <c r="BL79" s="101">
        <v>0</v>
      </c>
      <c r="BM79" s="101">
        <v>0</v>
      </c>
      <c r="BN79" s="495">
        <f>SUM(BB79:BM79)</f>
        <v>0</v>
      </c>
      <c r="BO79" s="101">
        <v>0</v>
      </c>
      <c r="BP79" s="101">
        <v>0</v>
      </c>
      <c r="BQ79" s="101">
        <v>0</v>
      </c>
      <c r="BR79" s="101">
        <v>0</v>
      </c>
      <c r="BS79" s="101">
        <v>0</v>
      </c>
      <c r="BT79" s="101">
        <v>0</v>
      </c>
      <c r="BU79" s="101">
        <v>0</v>
      </c>
      <c r="BV79" s="101">
        <v>0</v>
      </c>
      <c r="BW79" s="101">
        <v>0</v>
      </c>
      <c r="BX79" s="101">
        <v>0</v>
      </c>
      <c r="BY79" s="101">
        <v>0</v>
      </c>
      <c r="BZ79" s="101">
        <v>0</v>
      </c>
      <c r="CA79" s="154">
        <v>0</v>
      </c>
      <c r="CB79" s="101">
        <v>0</v>
      </c>
      <c r="CC79" s="101">
        <v>0</v>
      </c>
      <c r="CD79" s="101">
        <v>0</v>
      </c>
      <c r="CE79" s="126">
        <v>0</v>
      </c>
      <c r="CF79" s="127">
        <v>0</v>
      </c>
      <c r="CG79" s="35">
        <f>SUM($BB79:$BG79)</f>
        <v>0</v>
      </c>
      <c r="CH79" s="35">
        <f>SUM($BO79:$BT79)</f>
        <v>0</v>
      </c>
      <c r="CI79" s="27">
        <f>SUM($CA79:$CF79)</f>
        <v>0</v>
      </c>
      <c r="CJ79" s="399"/>
      <c r="CM79" s="301"/>
    </row>
    <row r="80" spans="2:91" ht="18.75" customHeight="1" thickBot="1" x14ac:dyDescent="0.35">
      <c r="B80" s="128" t="s">
        <v>51</v>
      </c>
      <c r="C80" s="377"/>
      <c r="D80" s="11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474"/>
      <c r="P80" s="27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25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21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121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99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121"/>
      <c r="CB80" s="35"/>
      <c r="CC80" s="35"/>
      <c r="CD80" s="35"/>
      <c r="CE80" s="101"/>
      <c r="CF80" s="36"/>
      <c r="CG80" s="35"/>
      <c r="CH80" s="35"/>
      <c r="CI80" s="275"/>
      <c r="CJ80" s="399"/>
      <c r="CM80" s="301"/>
    </row>
    <row r="81" spans="1:111" ht="19.5" customHeight="1" thickBot="1" x14ac:dyDescent="0.35">
      <c r="B81" s="583" t="s">
        <v>49</v>
      </c>
      <c r="C81" s="584"/>
      <c r="D81" s="104">
        <v>637.19348155364889</v>
      </c>
      <c r="E81" s="24">
        <v>292.53931925319586</v>
      </c>
      <c r="F81" s="24">
        <v>238.77799200829034</v>
      </c>
      <c r="G81" s="24">
        <v>184.32154472652402</v>
      </c>
      <c r="H81" s="24">
        <v>311.4505755027331</v>
      </c>
      <c r="I81" s="24">
        <v>138.74423144100439</v>
      </c>
      <c r="J81" s="24">
        <v>39.478034134901002</v>
      </c>
      <c r="K81" s="24">
        <v>53.879962746173703</v>
      </c>
      <c r="L81" s="24">
        <v>39.221368999593302</v>
      </c>
      <c r="M81" s="24">
        <v>18.417000000000002</v>
      </c>
      <c r="N81" s="24">
        <v>45.352761415591999</v>
      </c>
      <c r="O81" s="105">
        <v>158.269108033203</v>
      </c>
      <c r="P81" s="105">
        <v>2157.6453798148596</v>
      </c>
      <c r="Q81" s="24">
        <v>15.8391900007957</v>
      </c>
      <c r="R81" s="24">
        <v>18.219501359624999</v>
      </c>
      <c r="S81" s="24">
        <v>227.9063059355947</v>
      </c>
      <c r="T81" s="24">
        <v>355.76560431031504</v>
      </c>
      <c r="U81" s="24">
        <v>221.51586002468147</v>
      </c>
      <c r="V81" s="24">
        <v>6.1657456387362002</v>
      </c>
      <c r="W81" s="24">
        <v>3.6541079693266005</v>
      </c>
      <c r="X81" s="24">
        <v>0</v>
      </c>
      <c r="Y81" s="24">
        <v>2.6002000078943999</v>
      </c>
      <c r="Z81" s="24">
        <v>17.840405000000001</v>
      </c>
      <c r="AA81" s="24">
        <v>27.795461555423401</v>
      </c>
      <c r="AB81" s="432">
        <v>15.1172113612306</v>
      </c>
      <c r="AC81" s="25">
        <v>912.41959316362318</v>
      </c>
      <c r="AD81" s="83">
        <v>31.322000003081605</v>
      </c>
      <c r="AE81" s="83">
        <v>4.0517304104863996</v>
      </c>
      <c r="AF81" s="83">
        <v>8.518299997681801</v>
      </c>
      <c r="AG81" s="83">
        <v>35.871589999202804</v>
      </c>
      <c r="AH81" s="83">
        <v>38.013031007923999</v>
      </c>
      <c r="AI81" s="83">
        <v>29.260259999999999</v>
      </c>
      <c r="AJ81" s="83">
        <v>13.4963599911885</v>
      </c>
      <c r="AK81" s="83">
        <v>1.5000000063084</v>
      </c>
      <c r="AL81" s="83">
        <v>0</v>
      </c>
      <c r="AM81" s="83">
        <v>0</v>
      </c>
      <c r="AN81" s="83">
        <v>1.7033400000000001</v>
      </c>
      <c r="AO81" s="83">
        <v>0.34353</v>
      </c>
      <c r="AP81" s="10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7.5459999989948008</v>
      </c>
      <c r="AV81" s="24">
        <v>5.3042699999999998E-3</v>
      </c>
      <c r="AW81" s="24">
        <v>0</v>
      </c>
      <c r="AX81" s="24">
        <v>1.45821098235</v>
      </c>
      <c r="AY81" s="24">
        <v>24.059159999999999</v>
      </c>
      <c r="AZ81" s="24">
        <v>1.5214574999999999</v>
      </c>
      <c r="BA81" s="24">
        <v>0</v>
      </c>
      <c r="BB81" s="104">
        <v>0</v>
      </c>
      <c r="BC81" s="24">
        <v>0</v>
      </c>
      <c r="BD81" s="24">
        <v>0</v>
      </c>
      <c r="BE81" s="24">
        <v>3.3569930160485999</v>
      </c>
      <c r="BF81" s="24">
        <v>0</v>
      </c>
      <c r="BG81" s="24">
        <v>0</v>
      </c>
      <c r="BH81" s="24">
        <v>46.055490406964005</v>
      </c>
      <c r="BI81" s="24">
        <v>0</v>
      </c>
      <c r="BJ81" s="24">
        <v>0</v>
      </c>
      <c r="BK81" s="24">
        <v>0</v>
      </c>
      <c r="BL81" s="24">
        <v>0</v>
      </c>
      <c r="BM81" s="24">
        <v>1.4623470033188002</v>
      </c>
      <c r="BN81" s="23">
        <f t="shared" ref="BN81:BN84" si="21">SUM(BB81:BM81)</f>
        <v>50.8748304263314</v>
      </c>
      <c r="BO81" s="24">
        <v>0</v>
      </c>
      <c r="BP81" s="24">
        <v>0</v>
      </c>
      <c r="BQ81" s="24">
        <v>0</v>
      </c>
      <c r="BR81" s="24">
        <v>0</v>
      </c>
      <c r="BS81" s="24">
        <v>0.89476900000000004</v>
      </c>
      <c r="BT81" s="24">
        <v>0</v>
      </c>
      <c r="BU81" s="24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104">
        <v>0</v>
      </c>
      <c r="CB81" s="24">
        <v>0</v>
      </c>
      <c r="CC81" s="24">
        <v>0</v>
      </c>
      <c r="CD81" s="24">
        <f>250000/1000000</f>
        <v>0.25</v>
      </c>
      <c r="CE81" s="24">
        <v>0</v>
      </c>
      <c r="CF81" s="105">
        <v>0</v>
      </c>
      <c r="CG81" s="24">
        <f t="shared" ref="CG81:CG114" si="22">SUM($BB81:$BG81)</f>
        <v>3.3569930160485999</v>
      </c>
      <c r="CH81" s="24">
        <f t="shared" ref="CH81:CH114" si="23">SUM($BO81:$BT81)</f>
        <v>0.89476900000000004</v>
      </c>
      <c r="CI81" s="105">
        <f t="shared" ref="CI81:CI114" si="24">SUM($CA81:$CF81)</f>
        <v>0.25</v>
      </c>
      <c r="CJ81" s="308">
        <f t="shared" si="12"/>
        <v>-72.05982773207387</v>
      </c>
      <c r="CM81" s="301"/>
    </row>
    <row r="82" spans="1:111" ht="20.100000000000001" customHeight="1" thickBot="1" x14ac:dyDescent="0.3">
      <c r="B82" s="129" t="s">
        <v>15</v>
      </c>
      <c r="C82" s="307" t="s">
        <v>16</v>
      </c>
      <c r="D82" s="125">
        <v>637.19348155364889</v>
      </c>
      <c r="E82" s="126">
        <v>292.53931925319586</v>
      </c>
      <c r="F82" s="126">
        <v>238.77799200829034</v>
      </c>
      <c r="G82" s="126">
        <v>184.32154472652402</v>
      </c>
      <c r="H82" s="126">
        <v>311.4505755027331</v>
      </c>
      <c r="I82" s="126">
        <v>138.74423144100439</v>
      </c>
      <c r="J82" s="126">
        <v>39.478034134901002</v>
      </c>
      <c r="K82" s="126">
        <v>53.879962746173703</v>
      </c>
      <c r="L82" s="126">
        <v>39.221368999593302</v>
      </c>
      <c r="M82" s="126">
        <v>18.417000000000002</v>
      </c>
      <c r="N82" s="126">
        <v>45.352761415591999</v>
      </c>
      <c r="O82" s="127">
        <v>158.269108033203</v>
      </c>
      <c r="P82" s="412">
        <v>2157.6453798148596</v>
      </c>
      <c r="Q82" s="126">
        <v>15.8391900007957</v>
      </c>
      <c r="R82" s="126">
        <v>18.219501359624999</v>
      </c>
      <c r="S82" s="126">
        <v>227.9063059355947</v>
      </c>
      <c r="T82" s="126">
        <v>355.76560431031504</v>
      </c>
      <c r="U82" s="126">
        <v>221.51586002468147</v>
      </c>
      <c r="V82" s="126">
        <v>6.1657456387362002</v>
      </c>
      <c r="W82" s="126">
        <v>3.6541079693266005</v>
      </c>
      <c r="X82" s="126">
        <v>0</v>
      </c>
      <c r="Y82" s="126">
        <v>2.6002000078943999</v>
      </c>
      <c r="Z82" s="126">
        <v>17.840405000000001</v>
      </c>
      <c r="AA82" s="126">
        <v>27.795461555423401</v>
      </c>
      <c r="AB82" s="433">
        <v>15.1172113612306</v>
      </c>
      <c r="AC82" s="308">
        <v>912.41959316362318</v>
      </c>
      <c r="AD82" s="126">
        <v>31.322000003081605</v>
      </c>
      <c r="AE82" s="126">
        <v>4.0517304104863996</v>
      </c>
      <c r="AF82" s="126">
        <v>8.518299997681801</v>
      </c>
      <c r="AG82" s="126">
        <v>35.871589999202804</v>
      </c>
      <c r="AH82" s="126">
        <v>38.013031007923999</v>
      </c>
      <c r="AI82" s="126">
        <v>29.260259999999999</v>
      </c>
      <c r="AJ82" s="126">
        <v>13.4963599911885</v>
      </c>
      <c r="AK82" s="126">
        <v>1.5000000063084</v>
      </c>
      <c r="AL82" s="126">
        <v>0</v>
      </c>
      <c r="AM82" s="126">
        <v>0</v>
      </c>
      <c r="AN82" s="126">
        <v>1.7033400000000001</v>
      </c>
      <c r="AO82" s="126">
        <v>0.34353</v>
      </c>
      <c r="AP82" s="125">
        <v>0</v>
      </c>
      <c r="AQ82" s="126">
        <v>0</v>
      </c>
      <c r="AR82" s="126">
        <v>0</v>
      </c>
      <c r="AS82" s="126">
        <v>0</v>
      </c>
      <c r="AT82" s="126">
        <v>0</v>
      </c>
      <c r="AU82" s="126">
        <v>7.5459999989948008</v>
      </c>
      <c r="AV82" s="126">
        <v>5.3042699999999998E-3</v>
      </c>
      <c r="AW82" s="126">
        <v>0</v>
      </c>
      <c r="AX82" s="126">
        <v>1.45821098235</v>
      </c>
      <c r="AY82" s="126">
        <v>24.059159999999999</v>
      </c>
      <c r="AZ82" s="126">
        <v>1.5214574999999999</v>
      </c>
      <c r="BA82" s="126">
        <v>0</v>
      </c>
      <c r="BB82" s="125">
        <v>0</v>
      </c>
      <c r="BC82" s="126">
        <v>0</v>
      </c>
      <c r="BD82" s="126">
        <v>0</v>
      </c>
      <c r="BE82" s="126">
        <v>3.3569930160485999</v>
      </c>
      <c r="BF82" s="126">
        <v>0</v>
      </c>
      <c r="BG82" s="126">
        <v>0</v>
      </c>
      <c r="BH82" s="126">
        <v>46.055490406964005</v>
      </c>
      <c r="BI82" s="126">
        <v>0</v>
      </c>
      <c r="BJ82" s="126">
        <v>0</v>
      </c>
      <c r="BK82" s="126">
        <v>0</v>
      </c>
      <c r="BL82" s="126">
        <v>0</v>
      </c>
      <c r="BM82" s="126">
        <v>1.4623470033188002</v>
      </c>
      <c r="BN82" s="400">
        <f t="shared" si="21"/>
        <v>50.8748304263314</v>
      </c>
      <c r="BO82" s="126">
        <v>0</v>
      </c>
      <c r="BP82" s="126">
        <v>0</v>
      </c>
      <c r="BQ82" s="126">
        <v>0</v>
      </c>
      <c r="BR82" s="126">
        <v>0</v>
      </c>
      <c r="BS82" s="126">
        <v>0.89476900000000004</v>
      </c>
      <c r="BT82" s="126">
        <v>0</v>
      </c>
      <c r="BU82" s="126">
        <v>0</v>
      </c>
      <c r="BV82" s="126">
        <v>0</v>
      </c>
      <c r="BW82" s="126">
        <v>0</v>
      </c>
      <c r="BX82" s="126">
        <v>0</v>
      </c>
      <c r="BY82" s="126">
        <v>0</v>
      </c>
      <c r="BZ82" s="126">
        <v>0</v>
      </c>
      <c r="CA82" s="125">
        <v>0</v>
      </c>
      <c r="CB82" s="126">
        <v>0</v>
      </c>
      <c r="CC82" s="126">
        <v>0</v>
      </c>
      <c r="CD82" s="126">
        <f>250000/1000000</f>
        <v>0.25</v>
      </c>
      <c r="CE82" s="126">
        <v>0</v>
      </c>
      <c r="CF82" s="127">
        <v>0</v>
      </c>
      <c r="CG82" s="126">
        <f t="shared" si="22"/>
        <v>3.3569930160485999</v>
      </c>
      <c r="CH82" s="126">
        <f t="shared" si="23"/>
        <v>0.89476900000000004</v>
      </c>
      <c r="CI82" s="412">
        <f t="shared" si="24"/>
        <v>0.25</v>
      </c>
      <c r="CJ82" s="308">
        <f t="shared" si="12"/>
        <v>-72.05982773207387</v>
      </c>
      <c r="CM82" s="301"/>
    </row>
    <row r="83" spans="1:111" ht="20.100000000000001" customHeight="1" thickBot="1" x14ac:dyDescent="0.3">
      <c r="B83" s="512"/>
      <c r="C83" s="359" t="s">
        <v>115</v>
      </c>
      <c r="D83" s="356">
        <f t="shared" ref="D83:AI83" si="25">+D84+D116+D145+D147</f>
        <v>5162</v>
      </c>
      <c r="E83" s="357">
        <f t="shared" si="25"/>
        <v>4393</v>
      </c>
      <c r="F83" s="357">
        <f t="shared" si="25"/>
        <v>5069</v>
      </c>
      <c r="G83" s="357">
        <f t="shared" si="25"/>
        <v>4887</v>
      </c>
      <c r="H83" s="357">
        <f t="shared" si="25"/>
        <v>4972</v>
      </c>
      <c r="I83" s="357">
        <f t="shared" si="25"/>
        <v>5033</v>
      </c>
      <c r="J83" s="357">
        <f t="shared" si="25"/>
        <v>5158</v>
      </c>
      <c r="K83" s="357">
        <f t="shared" si="25"/>
        <v>4582</v>
      </c>
      <c r="L83" s="357">
        <f t="shared" si="25"/>
        <v>5023</v>
      </c>
      <c r="M83" s="357">
        <f t="shared" si="25"/>
        <v>5111</v>
      </c>
      <c r="N83" s="357">
        <f t="shared" si="25"/>
        <v>4906</v>
      </c>
      <c r="O83" s="358">
        <f t="shared" si="25"/>
        <v>5521</v>
      </c>
      <c r="P83" s="357">
        <f t="shared" si="25"/>
        <v>59817</v>
      </c>
      <c r="Q83" s="356">
        <f t="shared" si="25"/>
        <v>4353</v>
      </c>
      <c r="R83" s="357">
        <f t="shared" si="25"/>
        <v>4211</v>
      </c>
      <c r="S83" s="357">
        <f t="shared" si="25"/>
        <v>5289</v>
      </c>
      <c r="T83" s="357">
        <f t="shared" si="25"/>
        <v>5113</v>
      </c>
      <c r="U83" s="357">
        <f t="shared" si="25"/>
        <v>5185</v>
      </c>
      <c r="V83" s="357">
        <f t="shared" si="25"/>
        <v>5191</v>
      </c>
      <c r="W83" s="357">
        <f t="shared" si="25"/>
        <v>5019</v>
      </c>
      <c r="X83" s="357">
        <f t="shared" si="25"/>
        <v>5164</v>
      </c>
      <c r="Y83" s="357">
        <f t="shared" si="25"/>
        <v>5262</v>
      </c>
      <c r="Z83" s="357">
        <f t="shared" si="25"/>
        <v>5216</v>
      </c>
      <c r="AA83" s="357">
        <f t="shared" si="25"/>
        <v>4985</v>
      </c>
      <c r="AB83" s="358">
        <f t="shared" si="25"/>
        <v>5776</v>
      </c>
      <c r="AC83" s="357">
        <f t="shared" si="25"/>
        <v>60764</v>
      </c>
      <c r="AD83" s="356">
        <f t="shared" si="25"/>
        <v>4907</v>
      </c>
      <c r="AE83" s="357">
        <f t="shared" si="25"/>
        <v>4659</v>
      </c>
      <c r="AF83" s="357">
        <f t="shared" si="25"/>
        <v>5111</v>
      </c>
      <c r="AG83" s="357">
        <f t="shared" si="25"/>
        <v>4840</v>
      </c>
      <c r="AH83" s="357">
        <f t="shared" si="25"/>
        <v>5347</v>
      </c>
      <c r="AI83" s="357">
        <f t="shared" si="25"/>
        <v>5133</v>
      </c>
      <c r="AJ83" s="357">
        <f t="shared" ref="AJ83:BM83" si="26">+AJ84+AJ116+AJ145+AJ147</f>
        <v>4590</v>
      </c>
      <c r="AK83" s="357">
        <f t="shared" si="26"/>
        <v>5118</v>
      </c>
      <c r="AL83" s="357">
        <f t="shared" si="26"/>
        <v>4913</v>
      </c>
      <c r="AM83" s="357">
        <f t="shared" si="26"/>
        <v>4636</v>
      </c>
      <c r="AN83" s="357">
        <f t="shared" si="26"/>
        <v>4825</v>
      </c>
      <c r="AO83" s="358">
        <f t="shared" si="26"/>
        <v>5215</v>
      </c>
      <c r="AP83" s="357">
        <f t="shared" si="26"/>
        <v>4500</v>
      </c>
      <c r="AQ83" s="357">
        <f t="shared" si="26"/>
        <v>4349</v>
      </c>
      <c r="AR83" s="357">
        <f t="shared" si="26"/>
        <v>5191</v>
      </c>
      <c r="AS83" s="357">
        <f t="shared" si="26"/>
        <v>4646</v>
      </c>
      <c r="AT83" s="357">
        <f t="shared" si="26"/>
        <v>5721</v>
      </c>
      <c r="AU83" s="357">
        <f t="shared" si="26"/>
        <v>4753</v>
      </c>
      <c r="AV83" s="357">
        <f t="shared" si="26"/>
        <v>5361</v>
      </c>
      <c r="AW83" s="357">
        <f t="shared" si="26"/>
        <v>5345</v>
      </c>
      <c r="AX83" s="357">
        <f t="shared" si="26"/>
        <v>4979</v>
      </c>
      <c r="AY83" s="357">
        <f t="shared" si="26"/>
        <v>5717</v>
      </c>
      <c r="AZ83" s="357">
        <f t="shared" si="26"/>
        <v>5025</v>
      </c>
      <c r="BA83" s="357">
        <f t="shared" si="26"/>
        <v>5065</v>
      </c>
      <c r="BB83" s="356">
        <f t="shared" si="26"/>
        <v>4990</v>
      </c>
      <c r="BC83" s="357">
        <f t="shared" si="26"/>
        <v>4500</v>
      </c>
      <c r="BD83" s="357">
        <f t="shared" si="26"/>
        <v>5042</v>
      </c>
      <c r="BE83" s="357">
        <f t="shared" si="26"/>
        <v>5589</v>
      </c>
      <c r="BF83" s="357">
        <f t="shared" si="26"/>
        <v>5777</v>
      </c>
      <c r="BG83" s="357">
        <f t="shared" si="26"/>
        <v>5396</v>
      </c>
      <c r="BH83" s="357">
        <f t="shared" si="26"/>
        <v>6350</v>
      </c>
      <c r="BI83" s="357">
        <f t="shared" si="26"/>
        <v>5837</v>
      </c>
      <c r="BJ83" s="357">
        <f t="shared" si="26"/>
        <v>5798</v>
      </c>
      <c r="BK83" s="357">
        <f t="shared" si="26"/>
        <v>6415</v>
      </c>
      <c r="BL83" s="357">
        <f t="shared" si="26"/>
        <v>6134</v>
      </c>
      <c r="BM83" s="357">
        <f t="shared" si="26"/>
        <v>6696</v>
      </c>
      <c r="BN83" s="494">
        <f t="shared" si="21"/>
        <v>68524</v>
      </c>
      <c r="BO83" s="357">
        <f t="shared" ref="BO83:CF83" si="27">+BO84+BO116+BO145+BO147</f>
        <v>6146</v>
      </c>
      <c r="BP83" s="357">
        <f t="shared" si="27"/>
        <v>5852</v>
      </c>
      <c r="BQ83" s="357">
        <f t="shared" si="27"/>
        <v>5971</v>
      </c>
      <c r="BR83" s="357">
        <f t="shared" si="27"/>
        <v>6322</v>
      </c>
      <c r="BS83" s="357">
        <f t="shared" si="27"/>
        <v>6551</v>
      </c>
      <c r="BT83" s="357">
        <f t="shared" si="27"/>
        <v>6107</v>
      </c>
      <c r="BU83" s="357">
        <f t="shared" si="27"/>
        <v>6809</v>
      </c>
      <c r="BV83" s="357">
        <f t="shared" si="27"/>
        <v>6391</v>
      </c>
      <c r="BW83" s="357">
        <f t="shared" si="27"/>
        <v>6731</v>
      </c>
      <c r="BX83" s="357">
        <f t="shared" si="27"/>
        <v>7270</v>
      </c>
      <c r="BY83" s="357">
        <f t="shared" si="27"/>
        <v>6071</v>
      </c>
      <c r="BZ83" s="357">
        <f t="shared" si="27"/>
        <v>8418</v>
      </c>
      <c r="CA83" s="356">
        <f t="shared" si="27"/>
        <v>7122</v>
      </c>
      <c r="CB83" s="357">
        <f t="shared" si="27"/>
        <v>6335</v>
      </c>
      <c r="CC83" s="357">
        <f t="shared" si="27"/>
        <v>7653</v>
      </c>
      <c r="CD83" s="357">
        <f t="shared" si="27"/>
        <v>7823</v>
      </c>
      <c r="CE83" s="357">
        <f t="shared" si="27"/>
        <v>7310</v>
      </c>
      <c r="CF83" s="358">
        <f t="shared" si="27"/>
        <v>7945</v>
      </c>
      <c r="CG83" s="357">
        <f t="shared" si="22"/>
        <v>31294</v>
      </c>
      <c r="CH83" s="357">
        <f t="shared" si="23"/>
        <v>36949</v>
      </c>
      <c r="CI83" s="357">
        <f t="shared" si="24"/>
        <v>44188</v>
      </c>
      <c r="CJ83" s="449"/>
      <c r="CM83" s="301"/>
    </row>
    <row r="84" spans="1:111" s="37" customFormat="1" ht="20.100000000000001" customHeight="1" thickBot="1" x14ac:dyDescent="0.35">
      <c r="A84" s="10"/>
      <c r="B84" s="378" t="s">
        <v>71</v>
      </c>
      <c r="C84" s="306"/>
      <c r="D84" s="202">
        <f t="shared" ref="D84:AI84" si="28">SUM(D85:D115)</f>
        <v>3856</v>
      </c>
      <c r="E84" s="185">
        <f t="shared" si="28"/>
        <v>3216</v>
      </c>
      <c r="F84" s="185">
        <f t="shared" si="28"/>
        <v>3684</v>
      </c>
      <c r="G84" s="185">
        <f t="shared" si="28"/>
        <v>3570</v>
      </c>
      <c r="H84" s="185">
        <f t="shared" si="28"/>
        <v>3508</v>
      </c>
      <c r="I84" s="185">
        <f t="shared" si="28"/>
        <v>3593</v>
      </c>
      <c r="J84" s="185">
        <f t="shared" si="28"/>
        <v>3706</v>
      </c>
      <c r="K84" s="185">
        <f t="shared" si="28"/>
        <v>3322</v>
      </c>
      <c r="L84" s="185">
        <f t="shared" si="28"/>
        <v>3700</v>
      </c>
      <c r="M84" s="185">
        <f t="shared" si="28"/>
        <v>3817</v>
      </c>
      <c r="N84" s="185">
        <f t="shared" si="28"/>
        <v>3557</v>
      </c>
      <c r="O84" s="185">
        <f t="shared" si="28"/>
        <v>4053</v>
      </c>
      <c r="P84" s="187">
        <f t="shared" si="28"/>
        <v>43582</v>
      </c>
      <c r="Q84" s="185">
        <f t="shared" si="28"/>
        <v>3227</v>
      </c>
      <c r="R84" s="185">
        <f t="shared" si="28"/>
        <v>3091</v>
      </c>
      <c r="S84" s="185">
        <f t="shared" si="28"/>
        <v>3892</v>
      </c>
      <c r="T84" s="185">
        <f t="shared" si="28"/>
        <v>3718</v>
      </c>
      <c r="U84" s="185">
        <f t="shared" si="28"/>
        <v>3775</v>
      </c>
      <c r="V84" s="185">
        <f t="shared" si="28"/>
        <v>3671</v>
      </c>
      <c r="W84" s="185">
        <f t="shared" si="28"/>
        <v>3670</v>
      </c>
      <c r="X84" s="185">
        <f t="shared" si="28"/>
        <v>3878</v>
      </c>
      <c r="Y84" s="185">
        <f t="shared" si="28"/>
        <v>3965</v>
      </c>
      <c r="Z84" s="185">
        <f t="shared" si="28"/>
        <v>3912</v>
      </c>
      <c r="AA84" s="185">
        <f t="shared" si="28"/>
        <v>3770</v>
      </c>
      <c r="AB84" s="185">
        <f t="shared" si="28"/>
        <v>4200</v>
      </c>
      <c r="AC84" s="187">
        <f t="shared" si="28"/>
        <v>44769</v>
      </c>
      <c r="AD84" s="185">
        <f t="shared" si="28"/>
        <v>3701</v>
      </c>
      <c r="AE84" s="185">
        <f t="shared" si="28"/>
        <v>3490</v>
      </c>
      <c r="AF84" s="185">
        <f t="shared" si="28"/>
        <v>3812</v>
      </c>
      <c r="AG84" s="185">
        <f t="shared" si="28"/>
        <v>3636</v>
      </c>
      <c r="AH84" s="185">
        <f t="shared" si="28"/>
        <v>3952</v>
      </c>
      <c r="AI84" s="185">
        <f t="shared" si="28"/>
        <v>3859</v>
      </c>
      <c r="AJ84" s="185">
        <f t="shared" ref="AJ84:BM84" si="29">SUM(AJ85:AJ115)</f>
        <v>3276</v>
      </c>
      <c r="AK84" s="185">
        <f t="shared" si="29"/>
        <v>3594</v>
      </c>
      <c r="AL84" s="185">
        <f t="shared" si="29"/>
        <v>3465</v>
      </c>
      <c r="AM84" s="185">
        <f t="shared" si="29"/>
        <v>3328</v>
      </c>
      <c r="AN84" s="185">
        <f t="shared" si="29"/>
        <v>3416</v>
      </c>
      <c r="AO84" s="185">
        <f t="shared" si="29"/>
        <v>3718</v>
      </c>
      <c r="AP84" s="202">
        <f t="shared" si="29"/>
        <v>3198</v>
      </c>
      <c r="AQ84" s="185">
        <f t="shared" si="29"/>
        <v>3105</v>
      </c>
      <c r="AR84" s="185">
        <f t="shared" si="29"/>
        <v>3629</v>
      </c>
      <c r="AS84" s="185">
        <f t="shared" si="29"/>
        <v>3173</v>
      </c>
      <c r="AT84" s="185">
        <f t="shared" si="29"/>
        <v>3947</v>
      </c>
      <c r="AU84" s="185">
        <f t="shared" si="29"/>
        <v>3373</v>
      </c>
      <c r="AV84" s="185">
        <f t="shared" si="29"/>
        <v>3905</v>
      </c>
      <c r="AW84" s="185">
        <f t="shared" si="29"/>
        <v>3882</v>
      </c>
      <c r="AX84" s="185">
        <f t="shared" si="29"/>
        <v>3589</v>
      </c>
      <c r="AY84" s="185">
        <f t="shared" si="29"/>
        <v>4210</v>
      </c>
      <c r="AZ84" s="185">
        <f t="shared" si="29"/>
        <v>3705</v>
      </c>
      <c r="BA84" s="473">
        <f t="shared" si="29"/>
        <v>3753</v>
      </c>
      <c r="BB84" s="185">
        <f t="shared" si="29"/>
        <v>3586</v>
      </c>
      <c r="BC84" s="185">
        <f t="shared" si="29"/>
        <v>3269</v>
      </c>
      <c r="BD84" s="185">
        <f t="shared" si="29"/>
        <v>3682</v>
      </c>
      <c r="BE84" s="185">
        <f t="shared" si="29"/>
        <v>4133</v>
      </c>
      <c r="BF84" s="185">
        <f t="shared" si="29"/>
        <v>4368</v>
      </c>
      <c r="BG84" s="185">
        <f t="shared" si="29"/>
        <v>4063</v>
      </c>
      <c r="BH84" s="185">
        <f t="shared" si="29"/>
        <v>4880</v>
      </c>
      <c r="BI84" s="185">
        <f t="shared" si="29"/>
        <v>4324</v>
      </c>
      <c r="BJ84" s="185">
        <f t="shared" si="29"/>
        <v>4329</v>
      </c>
      <c r="BK84" s="185">
        <f t="shared" si="29"/>
        <v>4810</v>
      </c>
      <c r="BL84" s="185">
        <f t="shared" si="29"/>
        <v>4654</v>
      </c>
      <c r="BM84" s="185">
        <f t="shared" si="29"/>
        <v>5235</v>
      </c>
      <c r="BN84" s="187">
        <f t="shared" si="21"/>
        <v>51333</v>
      </c>
      <c r="BO84" s="185">
        <f t="shared" ref="BO84:CF84" si="30">SUM(BO85:BO115)</f>
        <v>4705</v>
      </c>
      <c r="BP84" s="185">
        <f t="shared" si="30"/>
        <v>4482</v>
      </c>
      <c r="BQ84" s="185">
        <f t="shared" si="30"/>
        <v>4558</v>
      </c>
      <c r="BR84" s="185">
        <f t="shared" si="30"/>
        <v>4826</v>
      </c>
      <c r="BS84" s="185">
        <f t="shared" si="30"/>
        <v>4991</v>
      </c>
      <c r="BT84" s="185">
        <f t="shared" si="30"/>
        <v>4665</v>
      </c>
      <c r="BU84" s="185">
        <f t="shared" si="30"/>
        <v>5240</v>
      </c>
      <c r="BV84" s="185">
        <f t="shared" si="30"/>
        <v>4760</v>
      </c>
      <c r="BW84" s="185">
        <f t="shared" si="30"/>
        <v>5071</v>
      </c>
      <c r="BX84" s="185">
        <f t="shared" si="30"/>
        <v>5560</v>
      </c>
      <c r="BY84" s="185">
        <f t="shared" si="30"/>
        <v>4672</v>
      </c>
      <c r="BZ84" s="185">
        <f t="shared" si="30"/>
        <v>6443</v>
      </c>
      <c r="CA84" s="202">
        <f t="shared" si="30"/>
        <v>5381</v>
      </c>
      <c r="CB84" s="185">
        <f t="shared" si="30"/>
        <v>4808</v>
      </c>
      <c r="CC84" s="185">
        <f t="shared" si="30"/>
        <v>5836</v>
      </c>
      <c r="CD84" s="185">
        <f t="shared" si="30"/>
        <v>5939</v>
      </c>
      <c r="CE84" s="185">
        <f t="shared" si="30"/>
        <v>5625</v>
      </c>
      <c r="CF84" s="473">
        <f t="shared" si="30"/>
        <v>6081</v>
      </c>
      <c r="CG84" s="401">
        <f t="shared" si="22"/>
        <v>23101</v>
      </c>
      <c r="CH84" s="401">
        <f t="shared" si="23"/>
        <v>28227</v>
      </c>
      <c r="CI84" s="412">
        <f t="shared" si="24"/>
        <v>33670</v>
      </c>
      <c r="CJ84" s="201">
        <f t="shared" si="12"/>
        <v>19.282956035001941</v>
      </c>
      <c r="CK84" s="257"/>
      <c r="CL84" s="260"/>
      <c r="CM84" s="301"/>
      <c r="CN84" s="261"/>
      <c r="CO84" s="261"/>
      <c r="CP84" s="229"/>
      <c r="CQ84" s="243"/>
      <c r="CR84" s="243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</row>
    <row r="85" spans="1:111" ht="20.100000000000001" customHeight="1" x14ac:dyDescent="0.25">
      <c r="B85" s="189" t="s">
        <v>8</v>
      </c>
      <c r="C85" s="142" t="s">
        <v>132</v>
      </c>
      <c r="D85" s="191">
        <v>1367</v>
      </c>
      <c r="E85" s="192">
        <v>1156</v>
      </c>
      <c r="F85" s="192">
        <v>1276</v>
      </c>
      <c r="G85" s="192">
        <v>1220</v>
      </c>
      <c r="H85" s="192">
        <v>1280</v>
      </c>
      <c r="I85" s="192">
        <v>1226</v>
      </c>
      <c r="J85" s="192">
        <v>1283</v>
      </c>
      <c r="K85" s="192">
        <v>1145</v>
      </c>
      <c r="L85" s="192">
        <v>1363</v>
      </c>
      <c r="M85" s="192">
        <v>1416</v>
      </c>
      <c r="N85" s="192">
        <v>1345</v>
      </c>
      <c r="O85" s="192">
        <v>1457</v>
      </c>
      <c r="P85" s="193">
        <f t="shared" ref="P85:P92" si="31">SUM(D85:O85)</f>
        <v>15534</v>
      </c>
      <c r="Q85" s="192">
        <v>1212</v>
      </c>
      <c r="R85" s="192">
        <v>1148</v>
      </c>
      <c r="S85" s="192">
        <v>1481</v>
      </c>
      <c r="T85" s="192">
        <v>1396</v>
      </c>
      <c r="U85" s="192">
        <v>1409</v>
      </c>
      <c r="V85" s="192">
        <v>1370</v>
      </c>
      <c r="W85" s="192">
        <v>1474</v>
      </c>
      <c r="X85" s="192">
        <v>1524</v>
      </c>
      <c r="Y85" s="192">
        <v>1521</v>
      </c>
      <c r="Z85" s="192">
        <v>1548</v>
      </c>
      <c r="AA85" s="192">
        <v>1481</v>
      </c>
      <c r="AB85" s="192">
        <v>1582</v>
      </c>
      <c r="AC85" s="193">
        <f t="shared" ref="AC85:AC92" si="32">SUM(Q85:AB85)</f>
        <v>17146</v>
      </c>
      <c r="AD85" s="192">
        <v>1458</v>
      </c>
      <c r="AE85" s="192">
        <v>1514</v>
      </c>
      <c r="AF85" s="192">
        <v>1632</v>
      </c>
      <c r="AG85" s="192">
        <v>1386</v>
      </c>
      <c r="AH85" s="192">
        <v>1590</v>
      </c>
      <c r="AI85" s="192">
        <v>1450</v>
      </c>
      <c r="AJ85" s="192">
        <v>1208</v>
      </c>
      <c r="AK85" s="192">
        <v>1265</v>
      </c>
      <c r="AL85" s="192">
        <v>1187</v>
      </c>
      <c r="AM85" s="276">
        <v>1127</v>
      </c>
      <c r="AN85" s="276">
        <v>1134</v>
      </c>
      <c r="AO85" s="276">
        <v>1255</v>
      </c>
      <c r="AP85" s="154">
        <v>1038</v>
      </c>
      <c r="AQ85" s="101">
        <v>875</v>
      </c>
      <c r="AR85" s="101">
        <v>1014</v>
      </c>
      <c r="AS85" s="101">
        <v>836</v>
      </c>
      <c r="AT85" s="101">
        <v>1009</v>
      </c>
      <c r="AU85" s="101">
        <v>892</v>
      </c>
      <c r="AV85" s="101">
        <v>1003</v>
      </c>
      <c r="AW85" s="101">
        <v>983</v>
      </c>
      <c r="AX85" s="101">
        <v>888</v>
      </c>
      <c r="AY85" s="101">
        <v>1055</v>
      </c>
      <c r="AZ85" s="101">
        <v>897</v>
      </c>
      <c r="BA85" s="101">
        <v>836</v>
      </c>
      <c r="BB85" s="154">
        <v>743</v>
      </c>
      <c r="BC85" s="101">
        <v>786</v>
      </c>
      <c r="BD85" s="101">
        <v>850</v>
      </c>
      <c r="BE85" s="101">
        <v>934</v>
      </c>
      <c r="BF85" s="101">
        <v>1037</v>
      </c>
      <c r="BG85" s="101">
        <v>931</v>
      </c>
      <c r="BH85" s="101">
        <v>1055</v>
      </c>
      <c r="BI85" s="101">
        <v>870</v>
      </c>
      <c r="BJ85" s="101">
        <v>812</v>
      </c>
      <c r="BK85" s="101">
        <v>836</v>
      </c>
      <c r="BL85" s="101">
        <v>841</v>
      </c>
      <c r="BM85" s="101">
        <v>949</v>
      </c>
      <c r="BN85" s="495">
        <f t="shared" ref="BN85:BN108" si="33">SUM(BB85:BM85)</f>
        <v>10644</v>
      </c>
      <c r="BO85" s="35">
        <v>891</v>
      </c>
      <c r="BP85" s="35">
        <v>827</v>
      </c>
      <c r="BQ85" s="35">
        <v>852</v>
      </c>
      <c r="BR85" s="35">
        <v>996</v>
      </c>
      <c r="BS85" s="35">
        <v>965</v>
      </c>
      <c r="BT85" s="35">
        <v>978</v>
      </c>
      <c r="BU85" s="35">
        <v>1113</v>
      </c>
      <c r="BV85" s="35">
        <v>927</v>
      </c>
      <c r="BW85" s="35">
        <v>239</v>
      </c>
      <c r="BX85" s="35">
        <v>22</v>
      </c>
      <c r="BY85" s="35">
        <v>8</v>
      </c>
      <c r="BZ85" s="35">
        <v>13</v>
      </c>
      <c r="CA85" s="154">
        <v>15</v>
      </c>
      <c r="CB85" s="101">
        <v>14</v>
      </c>
      <c r="CC85" s="101">
        <v>26</v>
      </c>
      <c r="CD85" s="101">
        <v>22</v>
      </c>
      <c r="CE85" s="101">
        <v>23</v>
      </c>
      <c r="CF85" s="270">
        <v>17</v>
      </c>
      <c r="CG85" s="401">
        <f t="shared" si="22"/>
        <v>5281</v>
      </c>
      <c r="CH85" s="401">
        <f t="shared" si="23"/>
        <v>5509</v>
      </c>
      <c r="CI85" s="27">
        <f t="shared" si="24"/>
        <v>117</v>
      </c>
      <c r="CJ85" s="402">
        <f t="shared" si="12"/>
        <v>-97.876202577600296</v>
      </c>
      <c r="CL85" s="295"/>
      <c r="CM85" s="301"/>
    </row>
    <row r="86" spans="1:111" ht="20.100000000000001" customHeight="1" x14ac:dyDescent="0.25">
      <c r="B86" s="189" t="s">
        <v>9</v>
      </c>
      <c r="C86" s="190" t="s">
        <v>10</v>
      </c>
      <c r="D86" s="194">
        <v>70</v>
      </c>
      <c r="E86" s="195">
        <v>64</v>
      </c>
      <c r="F86" s="195">
        <v>88</v>
      </c>
      <c r="G86" s="195">
        <v>68</v>
      </c>
      <c r="H86" s="195">
        <v>60</v>
      </c>
      <c r="I86" s="195">
        <v>63</v>
      </c>
      <c r="J86" s="195">
        <v>57</v>
      </c>
      <c r="K86" s="195">
        <v>41</v>
      </c>
      <c r="L86" s="195">
        <v>42</v>
      </c>
      <c r="M86" s="195">
        <v>48</v>
      </c>
      <c r="N86" s="195">
        <v>55</v>
      </c>
      <c r="O86" s="195">
        <v>48</v>
      </c>
      <c r="P86" s="186">
        <f t="shared" si="31"/>
        <v>704</v>
      </c>
      <c r="Q86" s="196">
        <v>37</v>
      </c>
      <c r="R86" s="196">
        <v>36</v>
      </c>
      <c r="S86" s="196">
        <v>50</v>
      </c>
      <c r="T86" s="196">
        <v>57</v>
      </c>
      <c r="U86" s="196">
        <v>52</v>
      </c>
      <c r="V86" s="196">
        <v>65</v>
      </c>
      <c r="W86" s="196">
        <v>53</v>
      </c>
      <c r="X86" s="196">
        <v>59</v>
      </c>
      <c r="Y86" s="196">
        <v>65</v>
      </c>
      <c r="Z86" s="196">
        <v>61</v>
      </c>
      <c r="AA86" s="197">
        <v>68</v>
      </c>
      <c r="AB86" s="197">
        <v>68</v>
      </c>
      <c r="AC86" s="186">
        <f t="shared" si="32"/>
        <v>671</v>
      </c>
      <c r="AD86" s="197">
        <v>69</v>
      </c>
      <c r="AE86" s="197">
        <v>72</v>
      </c>
      <c r="AF86" s="197">
        <v>85</v>
      </c>
      <c r="AG86" s="197">
        <v>84</v>
      </c>
      <c r="AH86" s="197">
        <v>92</v>
      </c>
      <c r="AI86" s="197">
        <v>92</v>
      </c>
      <c r="AJ86" s="197">
        <v>86</v>
      </c>
      <c r="AK86" s="197">
        <v>97</v>
      </c>
      <c r="AL86" s="197">
        <v>79</v>
      </c>
      <c r="AM86" s="269">
        <v>81</v>
      </c>
      <c r="AN86" s="269">
        <v>92</v>
      </c>
      <c r="AO86" s="269">
        <v>82</v>
      </c>
      <c r="AP86" s="154">
        <v>79</v>
      </c>
      <c r="AQ86" s="101">
        <v>81</v>
      </c>
      <c r="AR86" s="101">
        <v>69</v>
      </c>
      <c r="AS86" s="101">
        <v>82</v>
      </c>
      <c r="AT86" s="101">
        <v>95</v>
      </c>
      <c r="AU86" s="101">
        <v>67</v>
      </c>
      <c r="AV86" s="101">
        <v>90</v>
      </c>
      <c r="AW86" s="101">
        <v>101</v>
      </c>
      <c r="AX86" s="101">
        <v>86</v>
      </c>
      <c r="AY86" s="101">
        <v>108</v>
      </c>
      <c r="AZ86" s="101">
        <v>86</v>
      </c>
      <c r="BA86" s="101">
        <v>83</v>
      </c>
      <c r="BB86" s="154">
        <v>85</v>
      </c>
      <c r="BC86" s="101">
        <v>68</v>
      </c>
      <c r="BD86" s="101">
        <v>73</v>
      </c>
      <c r="BE86" s="101">
        <v>85</v>
      </c>
      <c r="BF86" s="101">
        <v>89</v>
      </c>
      <c r="BG86" s="101">
        <v>97</v>
      </c>
      <c r="BH86" s="101">
        <v>87</v>
      </c>
      <c r="BI86" s="101">
        <v>106</v>
      </c>
      <c r="BJ86" s="101">
        <v>111</v>
      </c>
      <c r="BK86" s="101">
        <v>117</v>
      </c>
      <c r="BL86" s="101">
        <v>101</v>
      </c>
      <c r="BM86" s="101">
        <v>87</v>
      </c>
      <c r="BN86" s="495">
        <f t="shared" si="33"/>
        <v>1106</v>
      </c>
      <c r="BO86" s="101">
        <v>104</v>
      </c>
      <c r="BP86" s="101">
        <v>93</v>
      </c>
      <c r="BQ86" s="101">
        <v>82</v>
      </c>
      <c r="BR86" s="101">
        <v>95</v>
      </c>
      <c r="BS86" s="101">
        <v>94</v>
      </c>
      <c r="BT86" s="101">
        <v>91</v>
      </c>
      <c r="BU86" s="101">
        <v>92</v>
      </c>
      <c r="BV86" s="101">
        <v>95</v>
      </c>
      <c r="BW86" s="101">
        <v>93</v>
      </c>
      <c r="BX86" s="101">
        <v>100</v>
      </c>
      <c r="BY86" s="101">
        <v>81</v>
      </c>
      <c r="BZ86" s="101">
        <v>91</v>
      </c>
      <c r="CA86" s="154">
        <v>80</v>
      </c>
      <c r="CB86" s="101">
        <v>85</v>
      </c>
      <c r="CC86" s="101">
        <v>105</v>
      </c>
      <c r="CD86" s="101">
        <v>103</v>
      </c>
      <c r="CE86" s="101">
        <v>94</v>
      </c>
      <c r="CF86" s="270">
        <v>103</v>
      </c>
      <c r="CG86" s="403">
        <f t="shared" si="22"/>
        <v>497</v>
      </c>
      <c r="CH86" s="403">
        <f t="shared" si="23"/>
        <v>559</v>
      </c>
      <c r="CI86" s="27">
        <f t="shared" si="24"/>
        <v>570</v>
      </c>
      <c r="CJ86" s="404">
        <f t="shared" si="12"/>
        <v>1.9677996422182487</v>
      </c>
      <c r="CL86" s="295"/>
      <c r="CM86" s="301"/>
    </row>
    <row r="87" spans="1:111" ht="20.100000000000001" customHeight="1" x14ac:dyDescent="0.25">
      <c r="B87" s="189" t="s">
        <v>11</v>
      </c>
      <c r="C87" s="190" t="s">
        <v>12</v>
      </c>
      <c r="D87" s="194">
        <v>84</v>
      </c>
      <c r="E87" s="195">
        <v>72</v>
      </c>
      <c r="F87" s="195">
        <v>92</v>
      </c>
      <c r="G87" s="195">
        <v>71</v>
      </c>
      <c r="H87" s="195">
        <v>74</v>
      </c>
      <c r="I87" s="195">
        <v>69</v>
      </c>
      <c r="J87" s="195">
        <v>74</v>
      </c>
      <c r="K87" s="195">
        <v>40</v>
      </c>
      <c r="L87" s="195">
        <v>45</v>
      </c>
      <c r="M87" s="195">
        <v>41</v>
      </c>
      <c r="N87" s="195">
        <v>52</v>
      </c>
      <c r="O87" s="195">
        <v>53</v>
      </c>
      <c r="P87" s="186">
        <f t="shared" si="31"/>
        <v>767</v>
      </c>
      <c r="Q87" s="196">
        <v>29</v>
      </c>
      <c r="R87" s="196">
        <v>30</v>
      </c>
      <c r="S87" s="196">
        <v>48</v>
      </c>
      <c r="T87" s="196">
        <v>54</v>
      </c>
      <c r="U87" s="196">
        <v>50</v>
      </c>
      <c r="V87" s="196">
        <v>51</v>
      </c>
      <c r="W87" s="196">
        <v>54</v>
      </c>
      <c r="X87" s="196">
        <v>60</v>
      </c>
      <c r="Y87" s="196">
        <v>64</v>
      </c>
      <c r="Z87" s="196">
        <v>73</v>
      </c>
      <c r="AA87" s="197">
        <v>76</v>
      </c>
      <c r="AB87" s="197">
        <v>71</v>
      </c>
      <c r="AC87" s="186">
        <f t="shared" si="32"/>
        <v>660</v>
      </c>
      <c r="AD87" s="197">
        <v>62</v>
      </c>
      <c r="AE87" s="197">
        <v>64</v>
      </c>
      <c r="AF87" s="197">
        <v>90</v>
      </c>
      <c r="AG87" s="197">
        <v>89</v>
      </c>
      <c r="AH87" s="197">
        <v>90</v>
      </c>
      <c r="AI87" s="197">
        <v>83</v>
      </c>
      <c r="AJ87" s="197">
        <v>87</v>
      </c>
      <c r="AK87" s="197">
        <v>80</v>
      </c>
      <c r="AL87" s="197">
        <v>77</v>
      </c>
      <c r="AM87" s="269">
        <v>88</v>
      </c>
      <c r="AN87" s="269">
        <v>76</v>
      </c>
      <c r="AO87" s="269">
        <v>94</v>
      </c>
      <c r="AP87" s="154">
        <v>84</v>
      </c>
      <c r="AQ87" s="101">
        <v>78</v>
      </c>
      <c r="AR87" s="101">
        <v>106</v>
      </c>
      <c r="AS87" s="101">
        <v>67</v>
      </c>
      <c r="AT87" s="101">
        <v>102</v>
      </c>
      <c r="AU87" s="101">
        <v>102</v>
      </c>
      <c r="AV87" s="101">
        <v>90</v>
      </c>
      <c r="AW87" s="101">
        <v>109</v>
      </c>
      <c r="AX87" s="101">
        <v>80</v>
      </c>
      <c r="AY87" s="101">
        <v>94</v>
      </c>
      <c r="AZ87" s="101">
        <v>88</v>
      </c>
      <c r="BA87" s="101">
        <v>92</v>
      </c>
      <c r="BB87" s="154">
        <v>81</v>
      </c>
      <c r="BC87" s="101">
        <v>68</v>
      </c>
      <c r="BD87" s="101">
        <v>94</v>
      </c>
      <c r="BE87" s="101">
        <v>117</v>
      </c>
      <c r="BF87" s="101">
        <v>93</v>
      </c>
      <c r="BG87" s="101">
        <v>96</v>
      </c>
      <c r="BH87" s="101">
        <v>119</v>
      </c>
      <c r="BI87" s="101">
        <v>110</v>
      </c>
      <c r="BJ87" s="101">
        <v>106</v>
      </c>
      <c r="BK87" s="101">
        <v>112</v>
      </c>
      <c r="BL87" s="101">
        <v>90</v>
      </c>
      <c r="BM87" s="101">
        <v>96</v>
      </c>
      <c r="BN87" s="495">
        <f t="shared" si="33"/>
        <v>1182</v>
      </c>
      <c r="BO87" s="101">
        <v>102</v>
      </c>
      <c r="BP87" s="101">
        <v>93</v>
      </c>
      <c r="BQ87" s="101">
        <v>91</v>
      </c>
      <c r="BR87" s="101">
        <v>104</v>
      </c>
      <c r="BS87" s="101">
        <v>103</v>
      </c>
      <c r="BT87" s="101">
        <v>82</v>
      </c>
      <c r="BU87" s="101">
        <v>115</v>
      </c>
      <c r="BV87" s="101">
        <v>98</v>
      </c>
      <c r="BW87" s="101">
        <v>111</v>
      </c>
      <c r="BX87" s="101">
        <v>107</v>
      </c>
      <c r="BY87" s="101">
        <v>98</v>
      </c>
      <c r="BZ87" s="101">
        <v>109</v>
      </c>
      <c r="CA87" s="154">
        <v>103</v>
      </c>
      <c r="CB87" s="101">
        <v>88</v>
      </c>
      <c r="CC87" s="101">
        <v>112</v>
      </c>
      <c r="CD87" s="101">
        <v>109</v>
      </c>
      <c r="CE87" s="101">
        <v>105</v>
      </c>
      <c r="CF87" s="270">
        <v>118</v>
      </c>
      <c r="CG87" s="403">
        <f t="shared" si="22"/>
        <v>549</v>
      </c>
      <c r="CH87" s="403">
        <f t="shared" si="23"/>
        <v>575</v>
      </c>
      <c r="CI87" s="27">
        <f t="shared" si="24"/>
        <v>635</v>
      </c>
      <c r="CJ87" s="404">
        <f t="shared" si="12"/>
        <v>10.434782608695659</v>
      </c>
      <c r="CK87" s="259"/>
      <c r="CL87" s="297"/>
      <c r="CM87" s="301"/>
    </row>
    <row r="88" spans="1:111" ht="20.100000000000001" customHeight="1" x14ac:dyDescent="0.25">
      <c r="B88" s="189" t="s">
        <v>13</v>
      </c>
      <c r="C88" s="143" t="s">
        <v>135</v>
      </c>
      <c r="D88" s="194">
        <v>261</v>
      </c>
      <c r="E88" s="195">
        <v>193</v>
      </c>
      <c r="F88" s="195">
        <v>244</v>
      </c>
      <c r="G88" s="195">
        <v>255</v>
      </c>
      <c r="H88" s="195">
        <v>211</v>
      </c>
      <c r="I88" s="195">
        <v>238</v>
      </c>
      <c r="J88" s="195">
        <v>319</v>
      </c>
      <c r="K88" s="195">
        <v>265</v>
      </c>
      <c r="L88" s="195">
        <v>282</v>
      </c>
      <c r="M88" s="195">
        <v>287</v>
      </c>
      <c r="N88" s="195">
        <v>306</v>
      </c>
      <c r="O88" s="195">
        <v>291</v>
      </c>
      <c r="P88" s="186">
        <f t="shared" si="31"/>
        <v>3152</v>
      </c>
      <c r="Q88" s="196">
        <v>305</v>
      </c>
      <c r="R88" s="196">
        <v>236</v>
      </c>
      <c r="S88" s="196">
        <v>279</v>
      </c>
      <c r="T88" s="196">
        <v>297</v>
      </c>
      <c r="U88" s="196">
        <v>253</v>
      </c>
      <c r="V88" s="196">
        <v>273</v>
      </c>
      <c r="W88" s="196">
        <v>286</v>
      </c>
      <c r="X88" s="196">
        <v>327</v>
      </c>
      <c r="Y88" s="196">
        <v>276</v>
      </c>
      <c r="Z88" s="196">
        <v>258</v>
      </c>
      <c r="AA88" s="197">
        <v>293</v>
      </c>
      <c r="AB88" s="197">
        <v>315</v>
      </c>
      <c r="AC88" s="186">
        <f t="shared" si="32"/>
        <v>3398</v>
      </c>
      <c r="AD88" s="197">
        <v>343</v>
      </c>
      <c r="AE88" s="197">
        <v>117</v>
      </c>
      <c r="AF88" s="197">
        <v>140</v>
      </c>
      <c r="AG88" s="197">
        <v>120</v>
      </c>
      <c r="AH88" s="197">
        <v>115</v>
      </c>
      <c r="AI88" s="278">
        <v>106</v>
      </c>
      <c r="AJ88" s="278">
        <v>115</v>
      </c>
      <c r="AK88" s="278">
        <v>118</v>
      </c>
      <c r="AL88" s="278">
        <v>120</v>
      </c>
      <c r="AM88" s="269">
        <v>110</v>
      </c>
      <c r="AN88" s="269">
        <v>110</v>
      </c>
      <c r="AO88" s="269">
        <v>106</v>
      </c>
      <c r="AP88" s="154">
        <v>116</v>
      </c>
      <c r="AQ88" s="101">
        <v>103</v>
      </c>
      <c r="AR88" s="101">
        <v>116</v>
      </c>
      <c r="AS88" s="101">
        <v>103</v>
      </c>
      <c r="AT88" s="101">
        <v>124</v>
      </c>
      <c r="AU88" s="101">
        <v>99</v>
      </c>
      <c r="AV88" s="101">
        <v>115</v>
      </c>
      <c r="AW88" s="101">
        <v>120</v>
      </c>
      <c r="AX88" s="101">
        <v>108</v>
      </c>
      <c r="AY88" s="101">
        <v>127</v>
      </c>
      <c r="AZ88" s="101">
        <v>103</v>
      </c>
      <c r="BA88" s="101">
        <v>102</v>
      </c>
      <c r="BB88" s="154">
        <v>114</v>
      </c>
      <c r="BC88" s="101">
        <v>24</v>
      </c>
      <c r="BD88" s="101">
        <v>20</v>
      </c>
      <c r="BE88" s="101">
        <v>22</v>
      </c>
      <c r="BF88" s="101">
        <v>21</v>
      </c>
      <c r="BG88" s="101">
        <v>19</v>
      </c>
      <c r="BH88" s="101">
        <v>22</v>
      </c>
      <c r="BI88" s="101">
        <v>19</v>
      </c>
      <c r="BJ88" s="101">
        <v>21</v>
      </c>
      <c r="BK88" s="101">
        <v>23</v>
      </c>
      <c r="BL88" s="101">
        <v>21</v>
      </c>
      <c r="BM88" s="101">
        <v>22</v>
      </c>
      <c r="BN88" s="495">
        <f t="shared" si="33"/>
        <v>348</v>
      </c>
      <c r="BO88" s="101">
        <v>21</v>
      </c>
      <c r="BP88" s="101">
        <v>20</v>
      </c>
      <c r="BQ88" s="101">
        <v>19</v>
      </c>
      <c r="BR88" s="101">
        <v>21</v>
      </c>
      <c r="BS88" s="101">
        <v>19</v>
      </c>
      <c r="BT88" s="101">
        <v>20</v>
      </c>
      <c r="BU88" s="101">
        <v>22</v>
      </c>
      <c r="BV88" s="101">
        <v>20</v>
      </c>
      <c r="BW88" s="101">
        <v>22</v>
      </c>
      <c r="BX88" s="101">
        <v>22</v>
      </c>
      <c r="BY88" s="101">
        <v>19</v>
      </c>
      <c r="BZ88" s="101">
        <v>22</v>
      </c>
      <c r="CA88" s="154">
        <v>19</v>
      </c>
      <c r="CB88" s="101">
        <v>18</v>
      </c>
      <c r="CC88" s="101">
        <v>22</v>
      </c>
      <c r="CD88" s="101">
        <v>21</v>
      </c>
      <c r="CE88" s="101">
        <v>20</v>
      </c>
      <c r="CF88" s="270">
        <v>21</v>
      </c>
      <c r="CG88" s="403">
        <f t="shared" si="22"/>
        <v>220</v>
      </c>
      <c r="CH88" s="403">
        <f t="shared" si="23"/>
        <v>120</v>
      </c>
      <c r="CI88" s="27">
        <f t="shared" si="24"/>
        <v>121</v>
      </c>
      <c r="CJ88" s="404">
        <f t="shared" si="12"/>
        <v>0.83333333333333037</v>
      </c>
      <c r="CK88" s="296"/>
      <c r="CL88" s="296"/>
      <c r="CM88" s="301"/>
    </row>
    <row r="89" spans="1:111" ht="20.100000000000001" customHeight="1" x14ac:dyDescent="0.25">
      <c r="B89" s="189" t="s">
        <v>14</v>
      </c>
      <c r="C89" s="143" t="s">
        <v>136</v>
      </c>
      <c r="D89" s="194">
        <v>0</v>
      </c>
      <c r="E89" s="195">
        <v>0</v>
      </c>
      <c r="F89" s="195">
        <v>0</v>
      </c>
      <c r="G89" s="195">
        <v>0</v>
      </c>
      <c r="H89" s="195">
        <v>0</v>
      </c>
      <c r="I89" s="195">
        <v>3</v>
      </c>
      <c r="J89" s="195">
        <v>21</v>
      </c>
      <c r="K89" s="195">
        <v>29</v>
      </c>
      <c r="L89" s="195">
        <v>44</v>
      </c>
      <c r="M89" s="195">
        <v>44</v>
      </c>
      <c r="N89" s="195">
        <v>40</v>
      </c>
      <c r="O89" s="195">
        <v>41</v>
      </c>
      <c r="P89" s="186">
        <f t="shared" si="31"/>
        <v>222</v>
      </c>
      <c r="Q89" s="196">
        <v>38</v>
      </c>
      <c r="R89" s="196">
        <v>36</v>
      </c>
      <c r="S89" s="196">
        <v>46</v>
      </c>
      <c r="T89" s="196">
        <v>42</v>
      </c>
      <c r="U89" s="196">
        <v>43</v>
      </c>
      <c r="V89" s="196">
        <v>40</v>
      </c>
      <c r="W89" s="196">
        <v>42</v>
      </c>
      <c r="X89" s="196">
        <v>42</v>
      </c>
      <c r="Y89" s="196">
        <v>43</v>
      </c>
      <c r="Z89" s="196">
        <v>43</v>
      </c>
      <c r="AA89" s="197">
        <v>42</v>
      </c>
      <c r="AB89" s="197">
        <v>43</v>
      </c>
      <c r="AC89" s="186">
        <f t="shared" si="32"/>
        <v>500</v>
      </c>
      <c r="AD89" s="197">
        <v>42</v>
      </c>
      <c r="AE89" s="197">
        <v>40</v>
      </c>
      <c r="AF89" s="197">
        <v>42</v>
      </c>
      <c r="AG89" s="197">
        <v>42</v>
      </c>
      <c r="AH89" s="197">
        <v>42</v>
      </c>
      <c r="AI89" s="197">
        <v>40</v>
      </c>
      <c r="AJ89" s="197">
        <v>22</v>
      </c>
      <c r="AK89" s="197">
        <v>23</v>
      </c>
      <c r="AL89" s="197">
        <v>22</v>
      </c>
      <c r="AM89" s="269">
        <v>21</v>
      </c>
      <c r="AN89" s="269">
        <v>21</v>
      </c>
      <c r="AO89" s="269">
        <v>20</v>
      </c>
      <c r="AP89" s="154">
        <v>21</v>
      </c>
      <c r="AQ89" s="101">
        <v>19</v>
      </c>
      <c r="AR89" s="101">
        <v>22</v>
      </c>
      <c r="AS89" s="101">
        <v>19</v>
      </c>
      <c r="AT89" s="101">
        <v>22</v>
      </c>
      <c r="AU89" s="101">
        <v>19</v>
      </c>
      <c r="AV89" s="101">
        <v>21</v>
      </c>
      <c r="AW89" s="101">
        <v>22</v>
      </c>
      <c r="AX89" s="101">
        <v>20</v>
      </c>
      <c r="AY89" s="101">
        <v>23</v>
      </c>
      <c r="AZ89" s="101">
        <v>20</v>
      </c>
      <c r="BA89" s="101">
        <v>19</v>
      </c>
      <c r="BB89" s="154">
        <v>21</v>
      </c>
      <c r="BC89" s="101">
        <v>18</v>
      </c>
      <c r="BD89" s="101">
        <v>20</v>
      </c>
      <c r="BE89" s="101">
        <v>22</v>
      </c>
      <c r="BF89" s="101">
        <v>21</v>
      </c>
      <c r="BG89" s="101">
        <v>19</v>
      </c>
      <c r="BH89" s="101">
        <v>22</v>
      </c>
      <c r="BI89" s="101">
        <v>21</v>
      </c>
      <c r="BJ89" s="101">
        <v>21</v>
      </c>
      <c r="BK89" s="101">
        <v>23</v>
      </c>
      <c r="BL89" s="101">
        <v>21</v>
      </c>
      <c r="BM89" s="101">
        <v>21</v>
      </c>
      <c r="BN89" s="495">
        <f t="shared" si="33"/>
        <v>250</v>
      </c>
      <c r="BO89" s="101">
        <v>21</v>
      </c>
      <c r="BP89" s="101">
        <v>20</v>
      </c>
      <c r="BQ89" s="101">
        <v>19</v>
      </c>
      <c r="BR89" s="101">
        <v>21</v>
      </c>
      <c r="BS89" s="101">
        <v>21</v>
      </c>
      <c r="BT89" s="101">
        <v>20</v>
      </c>
      <c r="BU89" s="101">
        <v>22</v>
      </c>
      <c r="BV89" s="101">
        <v>20</v>
      </c>
      <c r="BW89" s="101">
        <v>22</v>
      </c>
      <c r="BX89" s="101">
        <v>22</v>
      </c>
      <c r="BY89" s="101">
        <v>19</v>
      </c>
      <c r="BZ89" s="101">
        <v>22</v>
      </c>
      <c r="CA89" s="154">
        <v>20</v>
      </c>
      <c r="CB89" s="101">
        <v>18</v>
      </c>
      <c r="CC89" s="101">
        <v>22</v>
      </c>
      <c r="CD89" s="101">
        <v>21</v>
      </c>
      <c r="CE89" s="101">
        <v>20</v>
      </c>
      <c r="CF89" s="270">
        <v>21</v>
      </c>
      <c r="CG89" s="403">
        <f t="shared" si="22"/>
        <v>121</v>
      </c>
      <c r="CH89" s="403">
        <f t="shared" si="23"/>
        <v>122</v>
      </c>
      <c r="CI89" s="27">
        <f t="shared" si="24"/>
        <v>122</v>
      </c>
      <c r="CJ89" s="404">
        <f t="shared" si="12"/>
        <v>0</v>
      </c>
      <c r="CK89" s="296"/>
      <c r="CL89" s="296"/>
      <c r="CM89" s="301"/>
    </row>
    <row r="90" spans="1:111" ht="20.100000000000001" customHeight="1" x14ac:dyDescent="0.25">
      <c r="B90" s="189" t="s">
        <v>15</v>
      </c>
      <c r="C90" s="190" t="s">
        <v>16</v>
      </c>
      <c r="D90" s="194">
        <v>16</v>
      </c>
      <c r="E90" s="195">
        <v>16</v>
      </c>
      <c r="F90" s="195">
        <v>15</v>
      </c>
      <c r="G90" s="195">
        <v>12</v>
      </c>
      <c r="H90" s="195">
        <v>24</v>
      </c>
      <c r="I90" s="195">
        <v>20</v>
      </c>
      <c r="J90" s="195">
        <v>7</v>
      </c>
      <c r="K90" s="195">
        <v>6</v>
      </c>
      <c r="L90" s="195">
        <v>7</v>
      </c>
      <c r="M90" s="195">
        <v>1</v>
      </c>
      <c r="N90" s="195">
        <v>2</v>
      </c>
      <c r="O90" s="195">
        <v>13</v>
      </c>
      <c r="P90" s="186">
        <f t="shared" si="31"/>
        <v>139</v>
      </c>
      <c r="Q90" s="196">
        <v>3</v>
      </c>
      <c r="R90" s="196">
        <v>2</v>
      </c>
      <c r="S90" s="196">
        <v>17</v>
      </c>
      <c r="T90" s="196">
        <v>29</v>
      </c>
      <c r="U90" s="196">
        <v>21</v>
      </c>
      <c r="V90" s="196">
        <v>2</v>
      </c>
      <c r="W90" s="196">
        <v>2</v>
      </c>
      <c r="X90" s="196"/>
      <c r="Y90" s="196">
        <v>2</v>
      </c>
      <c r="Z90" s="196">
        <v>7</v>
      </c>
      <c r="AA90" s="197">
        <v>11</v>
      </c>
      <c r="AB90" s="197">
        <v>6</v>
      </c>
      <c r="AC90" s="186">
        <f t="shared" si="32"/>
        <v>102</v>
      </c>
      <c r="AD90" s="197">
        <v>2</v>
      </c>
      <c r="AE90" s="197">
        <v>3</v>
      </c>
      <c r="AF90" s="197">
        <v>4</v>
      </c>
      <c r="AG90" s="197">
        <v>2</v>
      </c>
      <c r="AH90" s="197">
        <v>6</v>
      </c>
      <c r="AI90" s="197">
        <v>2</v>
      </c>
      <c r="AJ90" s="197">
        <v>0</v>
      </c>
      <c r="AK90" s="197">
        <v>2</v>
      </c>
      <c r="AL90" s="197">
        <v>1</v>
      </c>
      <c r="AM90" s="197">
        <v>0</v>
      </c>
      <c r="AN90" s="197">
        <v>0</v>
      </c>
      <c r="AO90" s="197">
        <v>2</v>
      </c>
      <c r="AP90" s="154">
        <v>2</v>
      </c>
      <c r="AQ90" s="101">
        <v>3</v>
      </c>
      <c r="AR90" s="101">
        <v>1</v>
      </c>
      <c r="AS90" s="101">
        <v>0</v>
      </c>
      <c r="AT90" s="101">
        <v>0</v>
      </c>
      <c r="AU90" s="101">
        <v>0</v>
      </c>
      <c r="AV90" s="101">
        <v>1</v>
      </c>
      <c r="AW90" s="101">
        <v>0</v>
      </c>
      <c r="AX90" s="101">
        <v>0</v>
      </c>
      <c r="AY90" s="101">
        <v>0</v>
      </c>
      <c r="AZ90" s="101">
        <v>0</v>
      </c>
      <c r="BA90" s="101">
        <v>0</v>
      </c>
      <c r="BB90" s="154">
        <v>0</v>
      </c>
      <c r="BC90" s="101">
        <v>0</v>
      </c>
      <c r="BD90" s="101">
        <v>0</v>
      </c>
      <c r="BE90" s="101">
        <v>0</v>
      </c>
      <c r="BF90" s="101">
        <v>0</v>
      </c>
      <c r="BG90" s="101">
        <v>0</v>
      </c>
      <c r="BH90" s="101">
        <v>2</v>
      </c>
      <c r="BI90" s="101">
        <v>0</v>
      </c>
      <c r="BJ90" s="101">
        <v>0</v>
      </c>
      <c r="BK90" s="101">
        <v>0</v>
      </c>
      <c r="BL90" s="101">
        <v>0</v>
      </c>
      <c r="BM90" s="101">
        <v>1</v>
      </c>
      <c r="BN90" s="495">
        <f t="shared" si="33"/>
        <v>3</v>
      </c>
      <c r="BO90" s="101">
        <v>0</v>
      </c>
      <c r="BP90" s="101">
        <v>0</v>
      </c>
      <c r="BQ90" s="101">
        <v>0</v>
      </c>
      <c r="BR90" s="101">
        <v>0</v>
      </c>
      <c r="BS90" s="101">
        <v>1</v>
      </c>
      <c r="BT90" s="101">
        <v>0</v>
      </c>
      <c r="BU90" s="101">
        <v>2</v>
      </c>
      <c r="BV90" s="101">
        <v>0</v>
      </c>
      <c r="BW90" s="101">
        <v>0</v>
      </c>
      <c r="BX90" s="101">
        <v>3</v>
      </c>
      <c r="BY90" s="101">
        <v>0</v>
      </c>
      <c r="BZ90" s="101">
        <v>0</v>
      </c>
      <c r="CA90" s="154">
        <v>1</v>
      </c>
      <c r="CB90" s="101">
        <v>2</v>
      </c>
      <c r="CC90" s="101">
        <v>1</v>
      </c>
      <c r="CD90" s="101">
        <v>0</v>
      </c>
      <c r="CE90" s="101">
        <v>1</v>
      </c>
      <c r="CF90" s="270"/>
      <c r="CG90" s="403">
        <f t="shared" si="22"/>
        <v>0</v>
      </c>
      <c r="CH90" s="403">
        <f t="shared" si="23"/>
        <v>1</v>
      </c>
      <c r="CI90" s="27">
        <f t="shared" si="24"/>
        <v>5</v>
      </c>
      <c r="CJ90" s="404">
        <f t="shared" si="12"/>
        <v>400</v>
      </c>
      <c r="CK90" s="296"/>
      <c r="CL90" s="296"/>
      <c r="CM90" s="301"/>
    </row>
    <row r="91" spans="1:111" ht="20.100000000000001" customHeight="1" x14ac:dyDescent="0.25">
      <c r="B91" s="189" t="s">
        <v>19</v>
      </c>
      <c r="C91" s="190" t="s">
        <v>20</v>
      </c>
      <c r="D91" s="194">
        <v>257</v>
      </c>
      <c r="E91" s="195">
        <v>212</v>
      </c>
      <c r="F91" s="195">
        <v>236</v>
      </c>
      <c r="G91" s="195">
        <v>254</v>
      </c>
      <c r="H91" s="195">
        <v>230</v>
      </c>
      <c r="I91" s="195">
        <v>237</v>
      </c>
      <c r="J91" s="195">
        <v>265</v>
      </c>
      <c r="K91" s="195">
        <v>232</v>
      </c>
      <c r="L91" s="195">
        <v>263</v>
      </c>
      <c r="M91" s="195">
        <v>235</v>
      </c>
      <c r="N91" s="195">
        <v>246</v>
      </c>
      <c r="O91" s="195">
        <v>256</v>
      </c>
      <c r="P91" s="186">
        <f t="shared" si="31"/>
        <v>2923</v>
      </c>
      <c r="Q91" s="196">
        <v>236</v>
      </c>
      <c r="R91" s="196">
        <v>211</v>
      </c>
      <c r="S91" s="196">
        <v>274</v>
      </c>
      <c r="T91" s="196">
        <v>250</v>
      </c>
      <c r="U91" s="196">
        <v>253</v>
      </c>
      <c r="V91" s="196">
        <v>241</v>
      </c>
      <c r="W91" s="196">
        <v>259</v>
      </c>
      <c r="X91" s="196">
        <v>266</v>
      </c>
      <c r="Y91" s="196">
        <v>268</v>
      </c>
      <c r="Z91" s="196">
        <v>253</v>
      </c>
      <c r="AA91" s="197">
        <v>245</v>
      </c>
      <c r="AB91" s="197">
        <v>279</v>
      </c>
      <c r="AC91" s="186">
        <f t="shared" si="32"/>
        <v>3035</v>
      </c>
      <c r="AD91" s="197">
        <v>235</v>
      </c>
      <c r="AE91" s="197">
        <v>238</v>
      </c>
      <c r="AF91" s="197">
        <v>243</v>
      </c>
      <c r="AG91" s="197">
        <v>229</v>
      </c>
      <c r="AH91" s="197">
        <v>261</v>
      </c>
      <c r="AI91" s="197">
        <v>247</v>
      </c>
      <c r="AJ91" s="197">
        <v>266</v>
      </c>
      <c r="AK91" s="197">
        <v>404</v>
      </c>
      <c r="AL91" s="197">
        <v>385</v>
      </c>
      <c r="AM91" s="269">
        <v>323</v>
      </c>
      <c r="AN91" s="269">
        <v>377</v>
      </c>
      <c r="AO91" s="269">
        <v>397</v>
      </c>
      <c r="AP91" s="154">
        <v>371</v>
      </c>
      <c r="AQ91" s="101">
        <v>372</v>
      </c>
      <c r="AR91" s="101">
        <v>449</v>
      </c>
      <c r="AS91" s="101">
        <v>351</v>
      </c>
      <c r="AT91" s="101">
        <v>435</v>
      </c>
      <c r="AU91" s="101">
        <v>371</v>
      </c>
      <c r="AV91" s="101">
        <v>387</v>
      </c>
      <c r="AW91" s="101">
        <v>416</v>
      </c>
      <c r="AX91" s="101">
        <v>382</v>
      </c>
      <c r="AY91" s="101">
        <v>413</v>
      </c>
      <c r="AZ91" s="101">
        <v>359</v>
      </c>
      <c r="BA91" s="101">
        <v>372</v>
      </c>
      <c r="BB91" s="154">
        <v>384</v>
      </c>
      <c r="BC91" s="101">
        <v>308</v>
      </c>
      <c r="BD91" s="101">
        <v>380</v>
      </c>
      <c r="BE91" s="101">
        <v>394</v>
      </c>
      <c r="BF91" s="101">
        <v>398</v>
      </c>
      <c r="BG91" s="101">
        <v>356</v>
      </c>
      <c r="BH91" s="101">
        <v>419</v>
      </c>
      <c r="BI91" s="101">
        <v>396</v>
      </c>
      <c r="BJ91" s="101">
        <v>394</v>
      </c>
      <c r="BK91" s="101">
        <v>442</v>
      </c>
      <c r="BL91" s="101">
        <v>434</v>
      </c>
      <c r="BM91" s="101">
        <v>449</v>
      </c>
      <c r="BN91" s="495">
        <f t="shared" si="33"/>
        <v>4754</v>
      </c>
      <c r="BO91" s="101">
        <v>444</v>
      </c>
      <c r="BP91" s="101">
        <v>407</v>
      </c>
      <c r="BQ91" s="101">
        <v>386</v>
      </c>
      <c r="BR91" s="101">
        <v>429</v>
      </c>
      <c r="BS91" s="101">
        <v>437</v>
      </c>
      <c r="BT91" s="101">
        <v>417</v>
      </c>
      <c r="BU91" s="101">
        <v>481</v>
      </c>
      <c r="BV91" s="101">
        <v>475</v>
      </c>
      <c r="BW91" s="101">
        <v>501</v>
      </c>
      <c r="BX91" s="101">
        <v>488</v>
      </c>
      <c r="BY91" s="101">
        <v>418</v>
      </c>
      <c r="BZ91" s="101">
        <v>482</v>
      </c>
      <c r="CA91" s="154">
        <v>396</v>
      </c>
      <c r="CB91" s="101">
        <v>362</v>
      </c>
      <c r="CC91" s="101">
        <v>448</v>
      </c>
      <c r="CD91" s="101">
        <v>419</v>
      </c>
      <c r="CE91" s="101">
        <v>439</v>
      </c>
      <c r="CF91" s="270">
        <v>437</v>
      </c>
      <c r="CG91" s="403">
        <f t="shared" si="22"/>
        <v>2220</v>
      </c>
      <c r="CH91" s="403">
        <f t="shared" si="23"/>
        <v>2520</v>
      </c>
      <c r="CI91" s="27">
        <f t="shared" si="24"/>
        <v>2501</v>
      </c>
      <c r="CJ91" s="404">
        <f t="shared" si="12"/>
        <v>-0.75396825396825129</v>
      </c>
      <c r="CM91" s="301"/>
    </row>
    <row r="92" spans="1:111" ht="20.100000000000001" customHeight="1" x14ac:dyDescent="0.25">
      <c r="B92" s="113" t="s">
        <v>26</v>
      </c>
      <c r="C92" s="143" t="s">
        <v>124</v>
      </c>
      <c r="D92" s="194">
        <v>0</v>
      </c>
      <c r="E92" s="195">
        <v>0</v>
      </c>
      <c r="F92" s="195">
        <v>0</v>
      </c>
      <c r="G92" s="195">
        <v>0</v>
      </c>
      <c r="H92" s="195">
        <v>0</v>
      </c>
      <c r="I92" s="195">
        <v>0</v>
      </c>
      <c r="J92" s="195">
        <v>0</v>
      </c>
      <c r="K92" s="195">
        <v>0</v>
      </c>
      <c r="L92" s="195">
        <v>0</v>
      </c>
      <c r="M92" s="195">
        <v>0</v>
      </c>
      <c r="N92" s="195">
        <v>0</v>
      </c>
      <c r="O92" s="195">
        <v>0</v>
      </c>
      <c r="P92" s="186">
        <f t="shared" si="31"/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7">
        <v>0</v>
      </c>
      <c r="AB92" s="197">
        <v>0</v>
      </c>
      <c r="AC92" s="186">
        <f t="shared" si="32"/>
        <v>0</v>
      </c>
      <c r="AD92" s="197">
        <v>0</v>
      </c>
      <c r="AE92" s="197">
        <v>0</v>
      </c>
      <c r="AF92" s="197">
        <v>0</v>
      </c>
      <c r="AG92" s="197">
        <v>0</v>
      </c>
      <c r="AH92" s="197">
        <v>0</v>
      </c>
      <c r="AI92" s="197">
        <v>0</v>
      </c>
      <c r="AJ92" s="197">
        <v>0</v>
      </c>
      <c r="AK92" s="197">
        <v>0</v>
      </c>
      <c r="AL92" s="197">
        <v>0</v>
      </c>
      <c r="AM92" s="197">
        <v>0</v>
      </c>
      <c r="AN92" s="197">
        <v>0</v>
      </c>
      <c r="AO92" s="197">
        <v>0</v>
      </c>
      <c r="AP92" s="277">
        <v>0</v>
      </c>
      <c r="AQ92" s="197">
        <v>0</v>
      </c>
      <c r="AR92" s="197">
        <v>0</v>
      </c>
      <c r="AS92" s="197">
        <v>0</v>
      </c>
      <c r="AT92" s="197">
        <v>0</v>
      </c>
      <c r="AU92" s="197">
        <v>0</v>
      </c>
      <c r="AV92" s="197">
        <v>0</v>
      </c>
      <c r="AW92" s="197">
        <v>0</v>
      </c>
      <c r="AX92" s="197">
        <v>0</v>
      </c>
      <c r="AY92" s="197">
        <v>0</v>
      </c>
      <c r="AZ92" s="197">
        <v>0</v>
      </c>
      <c r="BA92" s="197">
        <v>0</v>
      </c>
      <c r="BB92" s="277">
        <v>0</v>
      </c>
      <c r="BC92" s="197">
        <v>0</v>
      </c>
      <c r="BD92" s="197">
        <v>0</v>
      </c>
      <c r="BE92" s="197">
        <v>0</v>
      </c>
      <c r="BF92" s="197">
        <v>0</v>
      </c>
      <c r="BG92" s="197">
        <v>0</v>
      </c>
      <c r="BH92" s="197">
        <v>0</v>
      </c>
      <c r="BI92" s="197">
        <v>0</v>
      </c>
      <c r="BJ92" s="197">
        <v>0</v>
      </c>
      <c r="BK92" s="197">
        <v>0</v>
      </c>
      <c r="BL92" s="197">
        <v>0</v>
      </c>
      <c r="BM92" s="197">
        <v>0</v>
      </c>
      <c r="BN92" s="495">
        <f t="shared" si="33"/>
        <v>0</v>
      </c>
      <c r="BO92" s="197">
        <v>0</v>
      </c>
      <c r="BP92" s="197">
        <v>0</v>
      </c>
      <c r="BQ92" s="197">
        <v>0</v>
      </c>
      <c r="BR92" s="197">
        <v>0</v>
      </c>
      <c r="BS92" s="197">
        <v>0</v>
      </c>
      <c r="BT92" s="197">
        <v>0</v>
      </c>
      <c r="BU92" s="197">
        <v>0</v>
      </c>
      <c r="BV92" s="197">
        <v>0</v>
      </c>
      <c r="BW92" s="197">
        <v>12</v>
      </c>
      <c r="BX92" s="197">
        <v>50</v>
      </c>
      <c r="BY92" s="197">
        <v>12</v>
      </c>
      <c r="BZ92" s="197">
        <v>26</v>
      </c>
      <c r="CA92" s="277">
        <v>16</v>
      </c>
      <c r="CB92" s="197">
        <v>22</v>
      </c>
      <c r="CC92" s="197">
        <v>17</v>
      </c>
      <c r="CD92" s="197">
        <v>38</v>
      </c>
      <c r="CE92" s="197">
        <v>33</v>
      </c>
      <c r="CF92" s="489">
        <v>20</v>
      </c>
      <c r="CG92" s="403">
        <f t="shared" si="22"/>
        <v>0</v>
      </c>
      <c r="CH92" s="403">
        <f t="shared" si="23"/>
        <v>0</v>
      </c>
      <c r="CI92" s="27">
        <f t="shared" si="24"/>
        <v>146</v>
      </c>
      <c r="CJ92" s="404"/>
      <c r="CM92" s="301"/>
    </row>
    <row r="93" spans="1:111" ht="20.100000000000001" customHeight="1" x14ac:dyDescent="0.25">
      <c r="B93" s="113" t="s">
        <v>151</v>
      </c>
      <c r="C93" s="143" t="s">
        <v>155</v>
      </c>
      <c r="D93" s="194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404">
        <v>0</v>
      </c>
      <c r="Q93" s="195">
        <v>0</v>
      </c>
      <c r="R93" s="195">
        <v>0</v>
      </c>
      <c r="S93" s="195">
        <v>0</v>
      </c>
      <c r="T93" s="195">
        <v>0</v>
      </c>
      <c r="U93" s="195">
        <v>0</v>
      </c>
      <c r="V93" s="195">
        <v>0</v>
      </c>
      <c r="W93" s="195">
        <v>0</v>
      </c>
      <c r="X93" s="195">
        <v>0</v>
      </c>
      <c r="Y93" s="195">
        <v>0</v>
      </c>
      <c r="Z93" s="195">
        <v>0</v>
      </c>
      <c r="AA93" s="195">
        <v>0</v>
      </c>
      <c r="AB93" s="195">
        <v>0</v>
      </c>
      <c r="AC93" s="441">
        <v>0</v>
      </c>
      <c r="AD93" s="195">
        <v>0</v>
      </c>
      <c r="AE93" s="195">
        <v>0</v>
      </c>
      <c r="AF93" s="195">
        <v>0</v>
      </c>
      <c r="AG93" s="195">
        <v>0</v>
      </c>
      <c r="AH93" s="195">
        <v>0</v>
      </c>
      <c r="AI93" s="195">
        <v>0</v>
      </c>
      <c r="AJ93" s="195">
        <v>0</v>
      </c>
      <c r="AK93" s="195">
        <v>0</v>
      </c>
      <c r="AL93" s="195">
        <v>0</v>
      </c>
      <c r="AM93" s="195">
        <v>0</v>
      </c>
      <c r="AN93" s="195">
        <v>0</v>
      </c>
      <c r="AO93" s="195">
        <v>0</v>
      </c>
      <c r="AP93" s="154">
        <v>0</v>
      </c>
      <c r="AQ93" s="101">
        <v>0</v>
      </c>
      <c r="AR93" s="101">
        <v>0</v>
      </c>
      <c r="AS93" s="101">
        <v>0</v>
      </c>
      <c r="AT93" s="101">
        <v>0</v>
      </c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v>0</v>
      </c>
      <c r="BA93" s="101">
        <v>0</v>
      </c>
      <c r="BB93" s="154">
        <v>0</v>
      </c>
      <c r="BC93" s="101">
        <v>0</v>
      </c>
      <c r="BD93" s="101">
        <v>0</v>
      </c>
      <c r="BE93" s="101">
        <v>0</v>
      </c>
      <c r="BF93" s="101">
        <v>0</v>
      </c>
      <c r="BG93" s="101">
        <v>0</v>
      </c>
      <c r="BH93" s="101">
        <v>0</v>
      </c>
      <c r="BI93" s="101">
        <v>0</v>
      </c>
      <c r="BJ93" s="101">
        <v>0</v>
      </c>
      <c r="BK93" s="101">
        <v>0</v>
      </c>
      <c r="BL93" s="101">
        <v>0</v>
      </c>
      <c r="BM93" s="101">
        <v>0</v>
      </c>
      <c r="BN93" s="495">
        <f t="shared" si="33"/>
        <v>0</v>
      </c>
      <c r="BO93" s="101">
        <v>0</v>
      </c>
      <c r="BP93" s="101">
        <v>0</v>
      </c>
      <c r="BQ93" s="101">
        <v>0</v>
      </c>
      <c r="BR93" s="101">
        <v>0</v>
      </c>
      <c r="BS93" s="101">
        <v>0</v>
      </c>
      <c r="BT93" s="101">
        <v>0</v>
      </c>
      <c r="BU93" s="101">
        <v>0</v>
      </c>
      <c r="BV93" s="101">
        <v>0</v>
      </c>
      <c r="BW93" s="101">
        <v>0</v>
      </c>
      <c r="BX93" s="101">
        <v>0</v>
      </c>
      <c r="BY93" s="101">
        <v>0</v>
      </c>
      <c r="BZ93" s="101">
        <v>234</v>
      </c>
      <c r="CA93" s="154">
        <v>225</v>
      </c>
      <c r="CB93" s="101">
        <v>205</v>
      </c>
      <c r="CC93" s="101">
        <v>265</v>
      </c>
      <c r="CD93" s="101">
        <v>245</v>
      </c>
      <c r="CE93" s="101">
        <v>225</v>
      </c>
      <c r="CF93" s="270">
        <v>256</v>
      </c>
      <c r="CG93" s="403">
        <f t="shared" si="22"/>
        <v>0</v>
      </c>
      <c r="CH93" s="403">
        <f t="shared" si="23"/>
        <v>0</v>
      </c>
      <c r="CI93" s="27">
        <f t="shared" si="24"/>
        <v>1421</v>
      </c>
      <c r="CJ93" s="404"/>
      <c r="CM93" s="301"/>
    </row>
    <row r="94" spans="1:111" ht="20.100000000000001" customHeight="1" x14ac:dyDescent="0.25">
      <c r="B94" s="113" t="s">
        <v>149</v>
      </c>
      <c r="C94" s="143" t="s">
        <v>154</v>
      </c>
      <c r="D94" s="194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404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441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54">
        <v>0</v>
      </c>
      <c r="AQ94" s="101">
        <v>0</v>
      </c>
      <c r="AR94" s="101">
        <v>0</v>
      </c>
      <c r="AS94" s="101">
        <v>0</v>
      </c>
      <c r="AT94" s="101">
        <v>0</v>
      </c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v>0</v>
      </c>
      <c r="BA94" s="101">
        <v>0</v>
      </c>
      <c r="BB94" s="154">
        <v>0</v>
      </c>
      <c r="BC94" s="101">
        <v>0</v>
      </c>
      <c r="BD94" s="101">
        <v>0</v>
      </c>
      <c r="BE94" s="101">
        <v>0</v>
      </c>
      <c r="BF94" s="101">
        <v>0</v>
      </c>
      <c r="BG94" s="101">
        <v>0</v>
      </c>
      <c r="BH94" s="101">
        <v>0</v>
      </c>
      <c r="BI94" s="101">
        <v>0</v>
      </c>
      <c r="BJ94" s="101">
        <v>0</v>
      </c>
      <c r="BK94" s="101">
        <v>0</v>
      </c>
      <c r="BL94" s="101">
        <v>0</v>
      </c>
      <c r="BM94" s="101">
        <v>0</v>
      </c>
      <c r="BN94" s="495">
        <f t="shared" si="33"/>
        <v>0</v>
      </c>
      <c r="BO94" s="101">
        <v>0</v>
      </c>
      <c r="BP94" s="101">
        <v>0</v>
      </c>
      <c r="BQ94" s="101">
        <v>0</v>
      </c>
      <c r="BR94" s="101">
        <v>0</v>
      </c>
      <c r="BS94" s="101">
        <v>0</v>
      </c>
      <c r="BT94" s="101">
        <v>0</v>
      </c>
      <c r="BU94" s="101">
        <v>0</v>
      </c>
      <c r="BV94" s="101">
        <v>0</v>
      </c>
      <c r="BW94" s="101">
        <v>0</v>
      </c>
      <c r="BX94" s="101">
        <v>0</v>
      </c>
      <c r="BY94" s="101">
        <v>0</v>
      </c>
      <c r="BZ94" s="101">
        <v>161</v>
      </c>
      <c r="CA94" s="154">
        <v>155</v>
      </c>
      <c r="CB94" s="101">
        <v>127</v>
      </c>
      <c r="CC94" s="101">
        <v>178</v>
      </c>
      <c r="CD94" s="101">
        <v>148</v>
      </c>
      <c r="CE94" s="101">
        <v>149</v>
      </c>
      <c r="CF94" s="270">
        <v>160</v>
      </c>
      <c r="CG94" s="403">
        <f t="shared" si="22"/>
        <v>0</v>
      </c>
      <c r="CH94" s="403">
        <f t="shared" si="23"/>
        <v>0</v>
      </c>
      <c r="CI94" s="27">
        <f t="shared" si="24"/>
        <v>917</v>
      </c>
      <c r="CJ94" s="404"/>
      <c r="CM94" s="301"/>
    </row>
    <row r="95" spans="1:111" ht="20.100000000000001" customHeight="1" x14ac:dyDescent="0.25">
      <c r="B95" s="113" t="s">
        <v>152</v>
      </c>
      <c r="C95" s="143" t="s">
        <v>156</v>
      </c>
      <c r="D95" s="194">
        <v>0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404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441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54">
        <v>0</v>
      </c>
      <c r="AQ95" s="101">
        <v>0</v>
      </c>
      <c r="AR95" s="101">
        <v>0</v>
      </c>
      <c r="AS95" s="101">
        <v>0</v>
      </c>
      <c r="AT95" s="101">
        <v>0</v>
      </c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v>0</v>
      </c>
      <c r="BA95" s="101">
        <v>0</v>
      </c>
      <c r="BB95" s="154">
        <v>0</v>
      </c>
      <c r="BC95" s="101">
        <v>0</v>
      </c>
      <c r="BD95" s="101">
        <v>0</v>
      </c>
      <c r="BE95" s="101">
        <v>0</v>
      </c>
      <c r="BF95" s="101">
        <v>0</v>
      </c>
      <c r="BG95" s="101">
        <v>0</v>
      </c>
      <c r="BH95" s="101">
        <v>0</v>
      </c>
      <c r="BI95" s="101">
        <v>0</v>
      </c>
      <c r="BJ95" s="101">
        <v>0</v>
      </c>
      <c r="BK95" s="101">
        <v>0</v>
      </c>
      <c r="BL95" s="101">
        <v>0</v>
      </c>
      <c r="BM95" s="101">
        <v>0</v>
      </c>
      <c r="BN95" s="495">
        <f t="shared" si="33"/>
        <v>0</v>
      </c>
      <c r="BO95" s="101">
        <v>0</v>
      </c>
      <c r="BP95" s="101">
        <v>0</v>
      </c>
      <c r="BQ95" s="101">
        <v>0</v>
      </c>
      <c r="BR95" s="101">
        <v>0</v>
      </c>
      <c r="BS95" s="101">
        <v>0</v>
      </c>
      <c r="BT95" s="101">
        <v>0</v>
      </c>
      <c r="BU95" s="101">
        <v>0</v>
      </c>
      <c r="BV95" s="101">
        <v>0</v>
      </c>
      <c r="BW95" s="101">
        <v>0</v>
      </c>
      <c r="BX95" s="101">
        <v>0</v>
      </c>
      <c r="BY95" s="101">
        <v>0</v>
      </c>
      <c r="BZ95" s="101">
        <v>57</v>
      </c>
      <c r="CA95" s="154">
        <v>41</v>
      </c>
      <c r="CB95" s="101">
        <v>27</v>
      </c>
      <c r="CC95" s="101">
        <v>17</v>
      </c>
      <c r="CD95" s="101">
        <v>23</v>
      </c>
      <c r="CE95" s="101">
        <v>9</v>
      </c>
      <c r="CF95" s="270">
        <v>9</v>
      </c>
      <c r="CG95" s="403">
        <f t="shared" si="22"/>
        <v>0</v>
      </c>
      <c r="CH95" s="403">
        <f t="shared" si="23"/>
        <v>0</v>
      </c>
      <c r="CI95" s="27">
        <f t="shared" si="24"/>
        <v>126</v>
      </c>
      <c r="CJ95" s="404"/>
      <c r="CM95" s="301"/>
    </row>
    <row r="96" spans="1:111" ht="20.100000000000001" customHeight="1" x14ac:dyDescent="0.25">
      <c r="B96" s="113" t="s">
        <v>123</v>
      </c>
      <c r="C96" s="143" t="s">
        <v>125</v>
      </c>
      <c r="D96" s="194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86">
        <f>SUM(D96:O96)</f>
        <v>0</v>
      </c>
      <c r="Q96" s="196">
        <v>0</v>
      </c>
      <c r="R96" s="196">
        <v>0</v>
      </c>
      <c r="S96" s="196">
        <v>0</v>
      </c>
      <c r="T96" s="196">
        <v>0</v>
      </c>
      <c r="U96" s="196">
        <v>0</v>
      </c>
      <c r="V96" s="196">
        <v>0</v>
      </c>
      <c r="W96" s="196">
        <v>0</v>
      </c>
      <c r="X96" s="196">
        <v>0</v>
      </c>
      <c r="Y96" s="196">
        <v>0</v>
      </c>
      <c r="Z96" s="196">
        <v>0</v>
      </c>
      <c r="AA96" s="197">
        <v>0</v>
      </c>
      <c r="AB96" s="197">
        <v>0</v>
      </c>
      <c r="AC96" s="186">
        <f>SUM(Q96:AB96)</f>
        <v>0</v>
      </c>
      <c r="AD96" s="197">
        <v>0</v>
      </c>
      <c r="AE96" s="197">
        <v>0</v>
      </c>
      <c r="AF96" s="197">
        <v>0</v>
      </c>
      <c r="AG96" s="197">
        <v>0</v>
      </c>
      <c r="AH96" s="197">
        <v>0</v>
      </c>
      <c r="AI96" s="197">
        <v>0</v>
      </c>
      <c r="AJ96" s="197">
        <v>0</v>
      </c>
      <c r="AK96" s="197">
        <v>0</v>
      </c>
      <c r="AL96" s="197">
        <v>0</v>
      </c>
      <c r="AM96" s="197">
        <v>0</v>
      </c>
      <c r="AN96" s="197">
        <v>0</v>
      </c>
      <c r="AO96" s="197">
        <v>0</v>
      </c>
      <c r="AP96" s="277">
        <v>0</v>
      </c>
      <c r="AQ96" s="197">
        <v>0</v>
      </c>
      <c r="AR96" s="197">
        <v>0</v>
      </c>
      <c r="AS96" s="197">
        <v>0</v>
      </c>
      <c r="AT96" s="197">
        <v>0</v>
      </c>
      <c r="AU96" s="197">
        <v>0</v>
      </c>
      <c r="AV96" s="197">
        <v>0</v>
      </c>
      <c r="AW96" s="197">
        <v>0</v>
      </c>
      <c r="AX96" s="197">
        <v>0</v>
      </c>
      <c r="AY96" s="197">
        <v>0</v>
      </c>
      <c r="AZ96" s="197">
        <v>0</v>
      </c>
      <c r="BA96" s="197">
        <v>0</v>
      </c>
      <c r="BB96" s="277">
        <v>0</v>
      </c>
      <c r="BC96" s="197">
        <v>0</v>
      </c>
      <c r="BD96" s="197">
        <v>0</v>
      </c>
      <c r="BE96" s="197">
        <v>0</v>
      </c>
      <c r="BF96" s="197">
        <v>0</v>
      </c>
      <c r="BG96" s="197">
        <v>0</v>
      </c>
      <c r="BH96" s="197">
        <v>0</v>
      </c>
      <c r="BI96" s="197">
        <v>0</v>
      </c>
      <c r="BJ96" s="197">
        <v>0</v>
      </c>
      <c r="BK96" s="197">
        <v>0</v>
      </c>
      <c r="BL96" s="197">
        <v>0</v>
      </c>
      <c r="BM96" s="197">
        <v>0</v>
      </c>
      <c r="BN96" s="495">
        <f t="shared" si="33"/>
        <v>0</v>
      </c>
      <c r="BO96" s="197">
        <v>0</v>
      </c>
      <c r="BP96" s="197">
        <v>0</v>
      </c>
      <c r="BQ96" s="197">
        <v>0</v>
      </c>
      <c r="BR96" s="197">
        <v>0</v>
      </c>
      <c r="BS96" s="197">
        <v>0</v>
      </c>
      <c r="BT96" s="197">
        <v>0</v>
      </c>
      <c r="BU96" s="197">
        <v>0</v>
      </c>
      <c r="BV96" s="197">
        <v>0</v>
      </c>
      <c r="BW96" s="197">
        <v>0</v>
      </c>
      <c r="BX96" s="197">
        <v>0</v>
      </c>
      <c r="BY96" s="197">
        <v>0</v>
      </c>
      <c r="BZ96" s="197">
        <v>0</v>
      </c>
      <c r="CA96" s="277">
        <v>0</v>
      </c>
      <c r="CB96" s="197">
        <v>0</v>
      </c>
      <c r="CC96" s="197">
        <v>0</v>
      </c>
      <c r="CD96" s="197">
        <v>0</v>
      </c>
      <c r="CE96" s="197">
        <v>0</v>
      </c>
      <c r="CF96" s="489"/>
      <c r="CG96" s="403">
        <f t="shared" si="22"/>
        <v>0</v>
      </c>
      <c r="CH96" s="403">
        <f t="shared" si="23"/>
        <v>0</v>
      </c>
      <c r="CI96" s="27">
        <f t="shared" si="24"/>
        <v>0</v>
      </c>
      <c r="CJ96" s="404"/>
      <c r="CM96" s="301"/>
    </row>
    <row r="97" spans="2:91" ht="19.5" customHeight="1" x14ac:dyDescent="0.25">
      <c r="B97" s="189" t="s">
        <v>17</v>
      </c>
      <c r="C97" s="190" t="s">
        <v>18</v>
      </c>
      <c r="D97" s="194">
        <v>217</v>
      </c>
      <c r="E97" s="195">
        <v>201</v>
      </c>
      <c r="F97" s="195">
        <v>256</v>
      </c>
      <c r="G97" s="195">
        <v>235</v>
      </c>
      <c r="H97" s="195">
        <v>218</v>
      </c>
      <c r="I97" s="195">
        <v>246</v>
      </c>
      <c r="J97" s="195">
        <v>245</v>
      </c>
      <c r="K97" s="195">
        <v>227</v>
      </c>
      <c r="L97" s="195">
        <v>257</v>
      </c>
      <c r="M97" s="195">
        <v>262</v>
      </c>
      <c r="N97" s="195">
        <v>237</v>
      </c>
      <c r="O97" s="195">
        <v>260</v>
      </c>
      <c r="P97" s="186">
        <f>SUM(D97:O97)</f>
        <v>2861</v>
      </c>
      <c r="Q97" s="196">
        <v>219</v>
      </c>
      <c r="R97" s="196">
        <v>223</v>
      </c>
      <c r="S97" s="196">
        <v>287</v>
      </c>
      <c r="T97" s="196">
        <v>251</v>
      </c>
      <c r="U97" s="196">
        <v>256</v>
      </c>
      <c r="V97" s="196">
        <v>258</v>
      </c>
      <c r="W97" s="196">
        <v>274</v>
      </c>
      <c r="X97" s="196">
        <v>257</v>
      </c>
      <c r="Y97" s="196">
        <v>274</v>
      </c>
      <c r="Z97" s="196">
        <v>268</v>
      </c>
      <c r="AA97" s="197">
        <v>276</v>
      </c>
      <c r="AB97" s="197">
        <v>292</v>
      </c>
      <c r="AC97" s="186">
        <f>SUM(Q97:AB97)</f>
        <v>3135</v>
      </c>
      <c r="AD97" s="197">
        <v>268</v>
      </c>
      <c r="AE97" s="197">
        <v>241</v>
      </c>
      <c r="AF97" s="197">
        <v>273</v>
      </c>
      <c r="AG97" s="197">
        <v>283</v>
      </c>
      <c r="AH97" s="197">
        <v>284</v>
      </c>
      <c r="AI97" s="197">
        <v>280</v>
      </c>
      <c r="AJ97" s="197">
        <v>298</v>
      </c>
      <c r="AK97" s="197">
        <v>413</v>
      </c>
      <c r="AL97" s="197">
        <v>421</v>
      </c>
      <c r="AM97" s="197">
        <v>401</v>
      </c>
      <c r="AN97" s="197">
        <v>403</v>
      </c>
      <c r="AO97" s="197">
        <v>414</v>
      </c>
      <c r="AP97" s="154">
        <v>372</v>
      </c>
      <c r="AQ97" s="101">
        <v>348</v>
      </c>
      <c r="AR97" s="101">
        <v>422</v>
      </c>
      <c r="AS97" s="101">
        <v>408</v>
      </c>
      <c r="AT97" s="101">
        <v>486</v>
      </c>
      <c r="AU97" s="101">
        <v>425</v>
      </c>
      <c r="AV97" s="101">
        <v>486</v>
      </c>
      <c r="AW97" s="101">
        <v>497</v>
      </c>
      <c r="AX97" s="101">
        <v>429</v>
      </c>
      <c r="AY97" s="101">
        <v>558</v>
      </c>
      <c r="AZ97" s="101">
        <v>494</v>
      </c>
      <c r="BA97" s="101">
        <v>453</v>
      </c>
      <c r="BB97" s="154">
        <v>477</v>
      </c>
      <c r="BC97" s="101">
        <v>459</v>
      </c>
      <c r="BD97" s="101">
        <v>482</v>
      </c>
      <c r="BE97" s="101">
        <v>553</v>
      </c>
      <c r="BF97" s="101">
        <v>482</v>
      </c>
      <c r="BG97" s="101">
        <v>484</v>
      </c>
      <c r="BH97" s="101">
        <v>572</v>
      </c>
      <c r="BI97" s="101">
        <v>534</v>
      </c>
      <c r="BJ97" s="101">
        <v>535</v>
      </c>
      <c r="BK97" s="101">
        <v>569</v>
      </c>
      <c r="BL97" s="101">
        <v>532</v>
      </c>
      <c r="BM97" s="101">
        <v>532</v>
      </c>
      <c r="BN97" s="495">
        <f t="shared" si="33"/>
        <v>6211</v>
      </c>
      <c r="BO97" s="101">
        <v>511</v>
      </c>
      <c r="BP97" s="101">
        <v>512</v>
      </c>
      <c r="BQ97" s="101">
        <v>516</v>
      </c>
      <c r="BR97" s="101">
        <v>524</v>
      </c>
      <c r="BS97" s="101">
        <v>567</v>
      </c>
      <c r="BT97" s="101">
        <v>542</v>
      </c>
      <c r="BU97" s="101">
        <v>587</v>
      </c>
      <c r="BV97" s="101">
        <v>538</v>
      </c>
      <c r="BW97" s="101">
        <v>575</v>
      </c>
      <c r="BX97" s="101">
        <v>556</v>
      </c>
      <c r="BY97" s="101">
        <v>443</v>
      </c>
      <c r="BZ97" s="101">
        <v>523</v>
      </c>
      <c r="CA97" s="154">
        <v>473</v>
      </c>
      <c r="CB97" s="101">
        <v>403</v>
      </c>
      <c r="CC97" s="101">
        <v>486</v>
      </c>
      <c r="CD97" s="101">
        <v>505</v>
      </c>
      <c r="CE97" s="101">
        <v>440</v>
      </c>
      <c r="CF97" s="270">
        <v>453</v>
      </c>
      <c r="CG97" s="403">
        <f t="shared" si="22"/>
        <v>2937</v>
      </c>
      <c r="CH97" s="403">
        <f t="shared" si="23"/>
        <v>3172</v>
      </c>
      <c r="CI97" s="27">
        <f t="shared" si="24"/>
        <v>2760</v>
      </c>
      <c r="CJ97" s="404">
        <f t="shared" si="12"/>
        <v>-12.988650693568726</v>
      </c>
      <c r="CM97" s="301"/>
    </row>
    <row r="98" spans="2:91" ht="20.100000000000001" customHeight="1" x14ac:dyDescent="0.25">
      <c r="B98" s="113" t="s">
        <v>171</v>
      </c>
      <c r="C98" s="143" t="s">
        <v>172</v>
      </c>
      <c r="D98" s="194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404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441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54">
        <v>0</v>
      </c>
      <c r="AQ98" s="101">
        <v>0</v>
      </c>
      <c r="AR98" s="101">
        <v>0</v>
      </c>
      <c r="AS98" s="101">
        <v>0</v>
      </c>
      <c r="AT98" s="101">
        <v>0</v>
      </c>
      <c r="AU98" s="101">
        <v>0</v>
      </c>
      <c r="AV98" s="101">
        <v>0</v>
      </c>
      <c r="AW98" s="101">
        <v>0</v>
      </c>
      <c r="AX98" s="101">
        <v>0</v>
      </c>
      <c r="AY98" s="101">
        <v>0</v>
      </c>
      <c r="AZ98" s="101">
        <v>0</v>
      </c>
      <c r="BA98" s="101">
        <v>0</v>
      </c>
      <c r="BB98" s="154">
        <v>0</v>
      </c>
      <c r="BC98" s="101">
        <v>0</v>
      </c>
      <c r="BD98" s="101">
        <v>0</v>
      </c>
      <c r="BE98" s="101">
        <v>0</v>
      </c>
      <c r="BF98" s="101">
        <v>0</v>
      </c>
      <c r="BG98" s="101">
        <v>0</v>
      </c>
      <c r="BH98" s="101">
        <v>0</v>
      </c>
      <c r="BI98" s="101">
        <v>0</v>
      </c>
      <c r="BJ98" s="101">
        <v>0</v>
      </c>
      <c r="BK98" s="101">
        <v>0</v>
      </c>
      <c r="BL98" s="101">
        <v>0</v>
      </c>
      <c r="BM98" s="101">
        <v>0</v>
      </c>
      <c r="BN98" s="495">
        <f t="shared" si="33"/>
        <v>0</v>
      </c>
      <c r="BO98" s="101">
        <v>0</v>
      </c>
      <c r="BP98" s="101">
        <v>0</v>
      </c>
      <c r="BQ98" s="101">
        <v>0</v>
      </c>
      <c r="BR98" s="101">
        <v>0</v>
      </c>
      <c r="BS98" s="101">
        <v>0</v>
      </c>
      <c r="BT98" s="101">
        <v>0</v>
      </c>
      <c r="BU98" s="101">
        <v>0</v>
      </c>
      <c r="BV98" s="101">
        <v>0</v>
      </c>
      <c r="BW98" s="101">
        <v>0</v>
      </c>
      <c r="BX98" s="101">
        <v>0</v>
      </c>
      <c r="BY98" s="101">
        <v>0</v>
      </c>
      <c r="BZ98" s="101">
        <v>0</v>
      </c>
      <c r="CA98" s="154">
        <v>0</v>
      </c>
      <c r="CB98" s="101">
        <v>2</v>
      </c>
      <c r="CC98" s="101">
        <v>23</v>
      </c>
      <c r="CD98" s="101">
        <v>16</v>
      </c>
      <c r="CE98" s="101">
        <v>21</v>
      </c>
      <c r="CF98" s="270">
        <v>26</v>
      </c>
      <c r="CG98" s="403">
        <f t="shared" si="22"/>
        <v>0</v>
      </c>
      <c r="CH98" s="403">
        <f t="shared" si="23"/>
        <v>0</v>
      </c>
      <c r="CI98" s="27">
        <f t="shared" si="24"/>
        <v>88</v>
      </c>
      <c r="CJ98" s="404"/>
      <c r="CM98" s="301"/>
    </row>
    <row r="99" spans="2:91" ht="20.100000000000001" customHeight="1" x14ac:dyDescent="0.25">
      <c r="B99" s="113" t="s">
        <v>28</v>
      </c>
      <c r="C99" s="143" t="s">
        <v>29</v>
      </c>
      <c r="D99" s="194">
        <v>1</v>
      </c>
      <c r="E99" s="195">
        <v>4</v>
      </c>
      <c r="F99" s="195">
        <v>0</v>
      </c>
      <c r="G99" s="195">
        <v>0</v>
      </c>
      <c r="H99" s="195">
        <v>2</v>
      </c>
      <c r="I99" s="195">
        <v>0</v>
      </c>
      <c r="J99" s="195">
        <v>0</v>
      </c>
      <c r="K99" s="195">
        <v>0</v>
      </c>
      <c r="L99" s="195">
        <v>0</v>
      </c>
      <c r="M99" s="198">
        <v>0</v>
      </c>
      <c r="N99" s="198">
        <v>0</v>
      </c>
      <c r="O99" s="195">
        <v>0</v>
      </c>
      <c r="P99" s="186">
        <f>SUM(D99:O99)</f>
        <v>7</v>
      </c>
      <c r="Q99" s="196">
        <v>0</v>
      </c>
      <c r="R99" s="196">
        <v>0</v>
      </c>
      <c r="S99" s="196">
        <v>0</v>
      </c>
      <c r="T99" s="196">
        <v>0</v>
      </c>
      <c r="U99" s="196">
        <v>0</v>
      </c>
      <c r="V99" s="196">
        <v>0</v>
      </c>
      <c r="W99" s="196">
        <v>0</v>
      </c>
      <c r="X99" s="196">
        <v>0</v>
      </c>
      <c r="Y99" s="196">
        <v>0</v>
      </c>
      <c r="Z99" s="196">
        <v>0</v>
      </c>
      <c r="AA99" s="196">
        <v>0</v>
      </c>
      <c r="AB99" s="197">
        <v>0</v>
      </c>
      <c r="AC99" s="186">
        <f>SUM(Q99:AB99)</f>
        <v>0</v>
      </c>
      <c r="AD99" s="197">
        <v>0</v>
      </c>
      <c r="AE99" s="197">
        <v>0</v>
      </c>
      <c r="AF99" s="197">
        <v>0</v>
      </c>
      <c r="AG99" s="197">
        <v>1</v>
      </c>
      <c r="AH99" s="197">
        <v>2</v>
      </c>
      <c r="AI99" s="197">
        <v>0</v>
      </c>
      <c r="AJ99" s="197">
        <v>0</v>
      </c>
      <c r="AK99" s="197">
        <v>0</v>
      </c>
      <c r="AL99" s="197">
        <v>0</v>
      </c>
      <c r="AM99" s="197">
        <v>0</v>
      </c>
      <c r="AN99" s="197">
        <v>0</v>
      </c>
      <c r="AO99" s="197">
        <v>0</v>
      </c>
      <c r="AP99" s="277">
        <v>0</v>
      </c>
      <c r="AQ99" s="197">
        <v>0</v>
      </c>
      <c r="AR99" s="197">
        <v>0</v>
      </c>
      <c r="AS99" s="197">
        <v>0</v>
      </c>
      <c r="AT99" s="197">
        <v>0</v>
      </c>
      <c r="AU99" s="197">
        <v>0</v>
      </c>
      <c r="AV99" s="197">
        <v>0</v>
      </c>
      <c r="AW99" s="197">
        <v>0</v>
      </c>
      <c r="AX99" s="197">
        <v>0</v>
      </c>
      <c r="AY99" s="197">
        <v>0</v>
      </c>
      <c r="AZ99" s="197">
        <v>0</v>
      </c>
      <c r="BA99" s="197">
        <v>0</v>
      </c>
      <c r="BB99" s="277">
        <v>0</v>
      </c>
      <c r="BC99" s="197">
        <v>0</v>
      </c>
      <c r="BD99" s="197">
        <v>0</v>
      </c>
      <c r="BE99" s="197">
        <v>1</v>
      </c>
      <c r="BF99" s="197">
        <v>0</v>
      </c>
      <c r="BG99" s="197">
        <v>0</v>
      </c>
      <c r="BH99" s="101">
        <v>0</v>
      </c>
      <c r="BI99" s="197">
        <v>0</v>
      </c>
      <c r="BJ99" s="197">
        <v>0</v>
      </c>
      <c r="BK99" s="197">
        <v>0</v>
      </c>
      <c r="BL99" s="197">
        <v>0</v>
      </c>
      <c r="BM99" s="197">
        <v>0</v>
      </c>
      <c r="BN99" s="495">
        <f t="shared" si="33"/>
        <v>1</v>
      </c>
      <c r="BO99" s="197">
        <v>0</v>
      </c>
      <c r="BP99" s="197">
        <v>0</v>
      </c>
      <c r="BQ99" s="197">
        <v>0</v>
      </c>
      <c r="BR99" s="197">
        <v>1</v>
      </c>
      <c r="BS99" s="197">
        <v>1</v>
      </c>
      <c r="BT99" s="197">
        <v>0</v>
      </c>
      <c r="BU99" s="197">
        <v>2</v>
      </c>
      <c r="BV99" s="197">
        <v>1</v>
      </c>
      <c r="BW99" s="197">
        <v>0</v>
      </c>
      <c r="BX99" s="197">
        <v>0</v>
      </c>
      <c r="BY99" s="197">
        <v>0</v>
      </c>
      <c r="BZ99" s="197">
        <v>3</v>
      </c>
      <c r="CA99" s="277">
        <v>1</v>
      </c>
      <c r="CB99" s="197">
        <v>0</v>
      </c>
      <c r="CC99" s="197">
        <v>0</v>
      </c>
      <c r="CD99" s="197">
        <v>0</v>
      </c>
      <c r="CE99" s="197">
        <v>0</v>
      </c>
      <c r="CF99" s="489"/>
      <c r="CG99" s="403">
        <f t="shared" si="22"/>
        <v>1</v>
      </c>
      <c r="CH99" s="403">
        <f t="shared" si="23"/>
        <v>2</v>
      </c>
      <c r="CI99" s="27">
        <f t="shared" si="24"/>
        <v>1</v>
      </c>
      <c r="CJ99" s="404">
        <f t="shared" ref="CJ99:CJ120" si="34">((CI99/CH99)-1)*100</f>
        <v>-50</v>
      </c>
      <c r="CM99" s="301"/>
    </row>
    <row r="100" spans="2:91" ht="20.100000000000001" customHeight="1" x14ac:dyDescent="0.25">
      <c r="B100" s="113" t="s">
        <v>30</v>
      </c>
      <c r="C100" s="143" t="s">
        <v>31</v>
      </c>
      <c r="D100" s="194">
        <v>1</v>
      </c>
      <c r="E100" s="195">
        <v>4</v>
      </c>
      <c r="F100" s="195">
        <v>0</v>
      </c>
      <c r="G100" s="195">
        <v>0</v>
      </c>
      <c r="H100" s="195">
        <v>1</v>
      </c>
      <c r="I100" s="195">
        <v>0</v>
      </c>
      <c r="J100" s="195">
        <v>0</v>
      </c>
      <c r="K100" s="195">
        <v>0</v>
      </c>
      <c r="L100" s="195">
        <v>0</v>
      </c>
      <c r="M100" s="198">
        <v>0</v>
      </c>
      <c r="N100" s="198">
        <v>0</v>
      </c>
      <c r="O100" s="195">
        <v>0</v>
      </c>
      <c r="P100" s="186">
        <f>SUM(D100:O100)</f>
        <v>6</v>
      </c>
      <c r="Q100" s="196">
        <v>0</v>
      </c>
      <c r="R100" s="196">
        <v>0</v>
      </c>
      <c r="S100" s="196">
        <v>0</v>
      </c>
      <c r="T100" s="196">
        <v>0</v>
      </c>
      <c r="U100" s="196">
        <v>0</v>
      </c>
      <c r="V100" s="196">
        <v>0</v>
      </c>
      <c r="W100" s="196">
        <v>0</v>
      </c>
      <c r="X100" s="196">
        <v>0</v>
      </c>
      <c r="Y100" s="196">
        <v>0</v>
      </c>
      <c r="Z100" s="196">
        <v>0</v>
      </c>
      <c r="AA100" s="196">
        <v>0</v>
      </c>
      <c r="AB100" s="197">
        <v>0</v>
      </c>
      <c r="AC100" s="186">
        <f>SUM(Q100:AB100)</f>
        <v>0</v>
      </c>
      <c r="AD100" s="197">
        <v>0</v>
      </c>
      <c r="AE100" s="197">
        <v>0</v>
      </c>
      <c r="AF100" s="197">
        <v>0</v>
      </c>
      <c r="AG100" s="197">
        <v>1</v>
      </c>
      <c r="AH100" s="197">
        <v>2</v>
      </c>
      <c r="AI100" s="197">
        <v>0</v>
      </c>
      <c r="AJ100" s="197">
        <v>0</v>
      </c>
      <c r="AK100" s="197">
        <v>0</v>
      </c>
      <c r="AL100" s="197">
        <v>0</v>
      </c>
      <c r="AM100" s="197">
        <v>0</v>
      </c>
      <c r="AN100" s="197">
        <v>0</v>
      </c>
      <c r="AO100" s="197">
        <v>0</v>
      </c>
      <c r="AP100" s="277">
        <v>0</v>
      </c>
      <c r="AQ100" s="197">
        <v>0</v>
      </c>
      <c r="AR100" s="197">
        <v>0</v>
      </c>
      <c r="AS100" s="197">
        <v>0</v>
      </c>
      <c r="AT100" s="197">
        <v>0</v>
      </c>
      <c r="AU100" s="197">
        <v>0</v>
      </c>
      <c r="AV100" s="197">
        <v>0</v>
      </c>
      <c r="AW100" s="197">
        <v>0</v>
      </c>
      <c r="AX100" s="197">
        <v>0</v>
      </c>
      <c r="AY100" s="197">
        <v>0</v>
      </c>
      <c r="AZ100" s="197">
        <v>0</v>
      </c>
      <c r="BA100" s="197">
        <v>0</v>
      </c>
      <c r="BB100" s="277">
        <v>0</v>
      </c>
      <c r="BC100" s="197">
        <v>0</v>
      </c>
      <c r="BD100" s="197">
        <v>0</v>
      </c>
      <c r="BE100" s="197">
        <v>0</v>
      </c>
      <c r="BF100" s="197">
        <v>0</v>
      </c>
      <c r="BG100" s="197">
        <v>0</v>
      </c>
      <c r="BH100" s="101">
        <v>0</v>
      </c>
      <c r="BI100" s="197">
        <v>0</v>
      </c>
      <c r="BJ100" s="197">
        <v>0</v>
      </c>
      <c r="BK100" s="197">
        <v>0</v>
      </c>
      <c r="BL100" s="197">
        <v>0</v>
      </c>
      <c r="BM100" s="197">
        <v>0</v>
      </c>
      <c r="BN100" s="495">
        <f t="shared" si="33"/>
        <v>0</v>
      </c>
      <c r="BO100" s="197">
        <v>0</v>
      </c>
      <c r="BP100" s="197">
        <v>0</v>
      </c>
      <c r="BQ100" s="197">
        <v>0</v>
      </c>
      <c r="BR100" s="197">
        <v>0</v>
      </c>
      <c r="BS100" s="197">
        <v>0</v>
      </c>
      <c r="BT100" s="197">
        <v>0</v>
      </c>
      <c r="BU100" s="197">
        <v>0</v>
      </c>
      <c r="BV100" s="197">
        <v>0</v>
      </c>
      <c r="BW100" s="197">
        <v>0</v>
      </c>
      <c r="BX100" s="197">
        <v>0</v>
      </c>
      <c r="BY100" s="197">
        <v>0</v>
      </c>
      <c r="BZ100" s="197">
        <v>0</v>
      </c>
      <c r="CA100" s="277">
        <v>0</v>
      </c>
      <c r="CB100" s="197">
        <v>0</v>
      </c>
      <c r="CC100" s="197">
        <v>0</v>
      </c>
      <c r="CD100" s="197">
        <v>0</v>
      </c>
      <c r="CE100" s="197">
        <v>0</v>
      </c>
      <c r="CF100" s="489"/>
      <c r="CG100" s="403">
        <f t="shared" si="22"/>
        <v>0</v>
      </c>
      <c r="CH100" s="403">
        <f t="shared" si="23"/>
        <v>0</v>
      </c>
      <c r="CI100" s="27">
        <f t="shared" si="24"/>
        <v>0</v>
      </c>
      <c r="CJ100" s="404"/>
      <c r="CM100" s="301"/>
    </row>
    <row r="101" spans="2:91" ht="20.100000000000001" customHeight="1" x14ac:dyDescent="0.25">
      <c r="B101" s="113" t="s">
        <v>137</v>
      </c>
      <c r="C101" s="143" t="s">
        <v>138</v>
      </c>
      <c r="D101" s="194">
        <v>0</v>
      </c>
      <c r="E101" s="195">
        <v>0</v>
      </c>
      <c r="F101" s="195">
        <v>0</v>
      </c>
      <c r="G101" s="195">
        <v>0</v>
      </c>
      <c r="H101" s="195">
        <v>1</v>
      </c>
      <c r="I101" s="195">
        <v>0</v>
      </c>
      <c r="J101" s="195">
        <v>0</v>
      </c>
      <c r="K101" s="195">
        <v>0</v>
      </c>
      <c r="L101" s="195">
        <v>0</v>
      </c>
      <c r="M101" s="198">
        <v>0</v>
      </c>
      <c r="N101" s="198">
        <v>0</v>
      </c>
      <c r="O101" s="195">
        <v>0</v>
      </c>
      <c r="P101" s="186">
        <f>SUM(D101:O101)</f>
        <v>1</v>
      </c>
      <c r="Q101" s="196">
        <v>0</v>
      </c>
      <c r="R101" s="196">
        <v>0</v>
      </c>
      <c r="S101" s="196">
        <v>0</v>
      </c>
      <c r="T101" s="196">
        <v>0</v>
      </c>
      <c r="U101" s="196">
        <v>0</v>
      </c>
      <c r="V101" s="196">
        <v>0</v>
      </c>
      <c r="W101" s="196">
        <v>0</v>
      </c>
      <c r="X101" s="196">
        <v>0</v>
      </c>
      <c r="Y101" s="196">
        <v>0</v>
      </c>
      <c r="Z101" s="196">
        <v>0</v>
      </c>
      <c r="AA101" s="196">
        <v>0</v>
      </c>
      <c r="AB101" s="197">
        <v>0</v>
      </c>
      <c r="AC101" s="186">
        <f>SUM(Q101:AB101)</f>
        <v>0</v>
      </c>
      <c r="AD101" s="197">
        <v>0</v>
      </c>
      <c r="AE101" s="197">
        <v>0</v>
      </c>
      <c r="AF101" s="197">
        <v>0</v>
      </c>
      <c r="AG101" s="197">
        <v>0</v>
      </c>
      <c r="AH101" s="197">
        <v>0</v>
      </c>
      <c r="AI101" s="197">
        <v>0</v>
      </c>
      <c r="AJ101" s="197">
        <v>0</v>
      </c>
      <c r="AK101" s="197">
        <v>0</v>
      </c>
      <c r="AL101" s="197">
        <v>0</v>
      </c>
      <c r="AM101" s="197">
        <v>0</v>
      </c>
      <c r="AN101" s="197">
        <v>0</v>
      </c>
      <c r="AO101" s="197">
        <v>0</v>
      </c>
      <c r="AP101" s="277">
        <v>0</v>
      </c>
      <c r="AQ101" s="197">
        <v>0</v>
      </c>
      <c r="AR101" s="197">
        <v>0</v>
      </c>
      <c r="AS101" s="197">
        <v>0</v>
      </c>
      <c r="AT101" s="197">
        <v>0</v>
      </c>
      <c r="AU101" s="197">
        <v>0</v>
      </c>
      <c r="AV101" s="197">
        <v>0</v>
      </c>
      <c r="AW101" s="197">
        <v>0</v>
      </c>
      <c r="AX101" s="197">
        <v>0</v>
      </c>
      <c r="AY101" s="197">
        <v>0</v>
      </c>
      <c r="AZ101" s="197">
        <v>0</v>
      </c>
      <c r="BA101" s="197">
        <v>0</v>
      </c>
      <c r="BB101" s="277">
        <v>0</v>
      </c>
      <c r="BC101" s="197">
        <v>0</v>
      </c>
      <c r="BD101" s="197">
        <v>0</v>
      </c>
      <c r="BE101" s="197">
        <v>1</v>
      </c>
      <c r="BF101" s="197">
        <v>0</v>
      </c>
      <c r="BG101" s="197">
        <v>0</v>
      </c>
      <c r="BH101" s="101">
        <v>0</v>
      </c>
      <c r="BI101" s="197">
        <v>0</v>
      </c>
      <c r="BJ101" s="197">
        <v>0</v>
      </c>
      <c r="BK101" s="197">
        <v>0</v>
      </c>
      <c r="BL101" s="197">
        <v>0</v>
      </c>
      <c r="BM101" s="197">
        <v>0</v>
      </c>
      <c r="BN101" s="495">
        <f t="shared" si="33"/>
        <v>1</v>
      </c>
      <c r="BO101" s="197">
        <v>0</v>
      </c>
      <c r="BP101" s="197">
        <v>0</v>
      </c>
      <c r="BQ101" s="197">
        <v>0</v>
      </c>
      <c r="BR101" s="197">
        <v>1</v>
      </c>
      <c r="BS101" s="197">
        <v>1</v>
      </c>
      <c r="BT101" s="197">
        <v>0</v>
      </c>
      <c r="BU101" s="197">
        <v>2</v>
      </c>
      <c r="BV101" s="197">
        <v>1</v>
      </c>
      <c r="BW101" s="197">
        <v>0</v>
      </c>
      <c r="BX101" s="197">
        <v>0</v>
      </c>
      <c r="BY101" s="197">
        <v>0</v>
      </c>
      <c r="BZ101" s="197">
        <v>4</v>
      </c>
      <c r="CA101" s="277">
        <v>0</v>
      </c>
      <c r="CB101" s="197">
        <v>0</v>
      </c>
      <c r="CC101" s="197">
        <v>0</v>
      </c>
      <c r="CD101" s="197">
        <v>0</v>
      </c>
      <c r="CE101" s="197">
        <v>0</v>
      </c>
      <c r="CF101" s="489"/>
      <c r="CG101" s="403">
        <f t="shared" si="22"/>
        <v>1</v>
      </c>
      <c r="CH101" s="403">
        <f t="shared" si="23"/>
        <v>2</v>
      </c>
      <c r="CI101" s="27">
        <f t="shared" si="24"/>
        <v>0</v>
      </c>
      <c r="CJ101" s="404">
        <f t="shared" si="34"/>
        <v>-100</v>
      </c>
      <c r="CM101" s="301"/>
    </row>
    <row r="102" spans="2:91" ht="20.100000000000001" customHeight="1" x14ac:dyDescent="0.25">
      <c r="B102" s="189" t="s">
        <v>32</v>
      </c>
      <c r="C102" s="143" t="s">
        <v>134</v>
      </c>
      <c r="D102" s="194">
        <v>337</v>
      </c>
      <c r="E102" s="195">
        <v>211</v>
      </c>
      <c r="F102" s="195">
        <v>243</v>
      </c>
      <c r="G102" s="195">
        <v>224</v>
      </c>
      <c r="H102" s="195">
        <v>245</v>
      </c>
      <c r="I102" s="195">
        <v>252</v>
      </c>
      <c r="J102" s="195">
        <v>240</v>
      </c>
      <c r="K102" s="195">
        <v>188</v>
      </c>
      <c r="L102" s="195">
        <v>204</v>
      </c>
      <c r="M102" s="198">
        <v>213</v>
      </c>
      <c r="N102" s="198">
        <v>215</v>
      </c>
      <c r="O102" s="195">
        <v>352</v>
      </c>
      <c r="P102" s="186">
        <f>SUM(D102:O102)</f>
        <v>2924</v>
      </c>
      <c r="Q102" s="196">
        <v>201</v>
      </c>
      <c r="R102" s="196">
        <v>204</v>
      </c>
      <c r="S102" s="196">
        <v>292</v>
      </c>
      <c r="T102" s="196">
        <v>295</v>
      </c>
      <c r="U102" s="196">
        <v>426</v>
      </c>
      <c r="V102" s="196">
        <v>419</v>
      </c>
      <c r="W102" s="196">
        <v>314</v>
      </c>
      <c r="X102" s="196">
        <v>391</v>
      </c>
      <c r="Y102" s="196">
        <v>426</v>
      </c>
      <c r="Z102" s="196">
        <v>337</v>
      </c>
      <c r="AA102" s="197">
        <v>327</v>
      </c>
      <c r="AB102" s="197">
        <v>488</v>
      </c>
      <c r="AC102" s="186">
        <f>SUM(Q102:AB102)</f>
        <v>4120</v>
      </c>
      <c r="AD102" s="197">
        <v>347</v>
      </c>
      <c r="AE102" s="197">
        <v>348</v>
      </c>
      <c r="AF102" s="197">
        <v>397</v>
      </c>
      <c r="AG102" s="197">
        <v>494</v>
      </c>
      <c r="AH102" s="197">
        <v>485</v>
      </c>
      <c r="AI102" s="197">
        <v>495</v>
      </c>
      <c r="AJ102" s="197">
        <v>479</v>
      </c>
      <c r="AK102" s="197">
        <v>380</v>
      </c>
      <c r="AL102" s="197">
        <v>386</v>
      </c>
      <c r="AM102" s="269">
        <v>401</v>
      </c>
      <c r="AN102" s="269">
        <v>445</v>
      </c>
      <c r="AO102" s="269">
        <v>489</v>
      </c>
      <c r="AP102" s="154">
        <v>471</v>
      </c>
      <c r="AQ102" s="101">
        <v>660</v>
      </c>
      <c r="AR102" s="101">
        <v>762</v>
      </c>
      <c r="AS102" s="101">
        <v>690</v>
      </c>
      <c r="AT102" s="101">
        <v>872</v>
      </c>
      <c r="AU102" s="101">
        <v>713</v>
      </c>
      <c r="AV102" s="101">
        <v>899</v>
      </c>
      <c r="AW102" s="101">
        <v>817</v>
      </c>
      <c r="AX102" s="101">
        <v>856</v>
      </c>
      <c r="AY102" s="101">
        <v>1038</v>
      </c>
      <c r="AZ102" s="101">
        <v>932</v>
      </c>
      <c r="BA102" s="101">
        <v>1018</v>
      </c>
      <c r="BB102" s="154">
        <v>924</v>
      </c>
      <c r="BC102" s="101">
        <v>931</v>
      </c>
      <c r="BD102" s="101">
        <v>1123</v>
      </c>
      <c r="BE102" s="101">
        <v>1294</v>
      </c>
      <c r="BF102" s="101">
        <v>1524</v>
      </c>
      <c r="BG102" s="101">
        <v>1280</v>
      </c>
      <c r="BH102" s="101">
        <v>1702</v>
      </c>
      <c r="BI102" s="101">
        <v>1464</v>
      </c>
      <c r="BJ102" s="101">
        <v>1553</v>
      </c>
      <c r="BK102" s="101">
        <v>1770</v>
      </c>
      <c r="BL102" s="101">
        <v>1810</v>
      </c>
      <c r="BM102" s="101">
        <v>2059</v>
      </c>
      <c r="BN102" s="495">
        <f t="shared" si="33"/>
        <v>17434</v>
      </c>
      <c r="BO102" s="101">
        <v>1752</v>
      </c>
      <c r="BP102" s="101">
        <v>1745</v>
      </c>
      <c r="BQ102" s="101">
        <v>1836</v>
      </c>
      <c r="BR102" s="101">
        <v>1821</v>
      </c>
      <c r="BS102" s="101">
        <v>1971</v>
      </c>
      <c r="BT102" s="101">
        <v>1705</v>
      </c>
      <c r="BU102" s="101">
        <v>1946</v>
      </c>
      <c r="BV102" s="101">
        <v>1813</v>
      </c>
      <c r="BW102" s="101">
        <v>1478</v>
      </c>
      <c r="BX102" s="101">
        <v>1160</v>
      </c>
      <c r="BY102" s="101">
        <v>1012</v>
      </c>
      <c r="BZ102" s="101">
        <v>1328</v>
      </c>
      <c r="CA102" s="154">
        <v>1184</v>
      </c>
      <c r="CB102" s="101">
        <v>1028</v>
      </c>
      <c r="CC102" s="101">
        <v>1203</v>
      </c>
      <c r="CD102" s="101">
        <v>1151</v>
      </c>
      <c r="CE102" s="101">
        <v>1100</v>
      </c>
      <c r="CF102" s="270">
        <v>1176</v>
      </c>
      <c r="CG102" s="403">
        <f t="shared" si="22"/>
        <v>7076</v>
      </c>
      <c r="CH102" s="403">
        <f t="shared" si="23"/>
        <v>10830</v>
      </c>
      <c r="CI102" s="27">
        <f t="shared" si="24"/>
        <v>6842</v>
      </c>
      <c r="CJ102" s="404">
        <f t="shared" si="34"/>
        <v>-36.823638042474606</v>
      </c>
      <c r="CM102" s="301"/>
    </row>
    <row r="103" spans="2:91" ht="20.100000000000001" customHeight="1" x14ac:dyDescent="0.25">
      <c r="B103" s="189" t="s">
        <v>103</v>
      </c>
      <c r="C103" s="143" t="s">
        <v>104</v>
      </c>
      <c r="D103" s="194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404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441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439">
        <v>0</v>
      </c>
      <c r="AP103" s="154">
        <v>0</v>
      </c>
      <c r="AQ103" s="101">
        <v>0</v>
      </c>
      <c r="AR103" s="101">
        <v>0</v>
      </c>
      <c r="AS103" s="101">
        <v>0</v>
      </c>
      <c r="AT103" s="101">
        <v>0</v>
      </c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v>0</v>
      </c>
      <c r="BA103" s="101">
        <v>0</v>
      </c>
      <c r="BB103" s="154">
        <v>0</v>
      </c>
      <c r="BC103" s="101">
        <v>0</v>
      </c>
      <c r="BD103" s="101">
        <v>0</v>
      </c>
      <c r="BE103" s="101">
        <v>0</v>
      </c>
      <c r="BF103" s="101">
        <v>2</v>
      </c>
      <c r="BG103" s="101">
        <v>0</v>
      </c>
      <c r="BH103" s="101">
        <v>3</v>
      </c>
      <c r="BI103" s="101">
        <v>3</v>
      </c>
      <c r="BJ103" s="101">
        <v>3</v>
      </c>
      <c r="BK103" s="101">
        <v>0</v>
      </c>
      <c r="BL103" s="101">
        <v>1</v>
      </c>
      <c r="BM103" s="101">
        <v>1</v>
      </c>
      <c r="BN103" s="495">
        <f t="shared" si="33"/>
        <v>13</v>
      </c>
      <c r="BO103" s="101">
        <v>1</v>
      </c>
      <c r="BP103" s="101">
        <v>0</v>
      </c>
      <c r="BQ103" s="101">
        <v>2</v>
      </c>
      <c r="BR103" s="101">
        <v>0</v>
      </c>
      <c r="BS103" s="101">
        <v>1</v>
      </c>
      <c r="BT103" s="101">
        <v>1</v>
      </c>
      <c r="BU103" s="101">
        <v>2</v>
      </c>
      <c r="BV103" s="101">
        <v>0</v>
      </c>
      <c r="BW103" s="101">
        <v>0</v>
      </c>
      <c r="BX103" s="101">
        <v>0</v>
      </c>
      <c r="BY103" s="101">
        <v>0</v>
      </c>
      <c r="BZ103" s="101">
        <v>0</v>
      </c>
      <c r="CA103" s="154">
        <v>0</v>
      </c>
      <c r="CB103" s="101">
        <v>0</v>
      </c>
      <c r="CC103" s="101">
        <v>0</v>
      </c>
      <c r="CD103" s="101">
        <v>0</v>
      </c>
      <c r="CE103" s="101">
        <v>0</v>
      </c>
      <c r="CF103" s="270"/>
      <c r="CG103" s="403">
        <f t="shared" si="22"/>
        <v>2</v>
      </c>
      <c r="CH103" s="403">
        <f t="shared" si="23"/>
        <v>5</v>
      </c>
      <c r="CI103" s="27">
        <f t="shared" si="24"/>
        <v>0</v>
      </c>
      <c r="CJ103" s="404">
        <f t="shared" si="34"/>
        <v>-100</v>
      </c>
      <c r="CM103" s="301"/>
    </row>
    <row r="104" spans="2:91" ht="20.100000000000001" customHeight="1" x14ac:dyDescent="0.25">
      <c r="B104" s="113" t="s">
        <v>126</v>
      </c>
      <c r="C104" s="143" t="s">
        <v>129</v>
      </c>
      <c r="D104" s="194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404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441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439">
        <v>0</v>
      </c>
      <c r="AP104" s="154">
        <v>0</v>
      </c>
      <c r="AQ104" s="101">
        <v>0</v>
      </c>
      <c r="AR104" s="101">
        <v>0</v>
      </c>
      <c r="AS104" s="101">
        <v>0</v>
      </c>
      <c r="AT104" s="101">
        <v>0</v>
      </c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v>0</v>
      </c>
      <c r="BA104" s="101">
        <v>0</v>
      </c>
      <c r="BB104" s="154">
        <v>0</v>
      </c>
      <c r="BC104" s="101">
        <v>0</v>
      </c>
      <c r="BD104" s="101">
        <v>0</v>
      </c>
      <c r="BE104" s="101">
        <v>0</v>
      </c>
      <c r="BF104" s="101">
        <v>0</v>
      </c>
      <c r="BG104" s="101">
        <v>0</v>
      </c>
      <c r="BH104" s="101">
        <v>0</v>
      </c>
      <c r="BI104" s="101">
        <v>0</v>
      </c>
      <c r="BJ104" s="101">
        <v>0</v>
      </c>
      <c r="BK104" s="101">
        <v>0</v>
      </c>
      <c r="BL104" s="101">
        <v>0</v>
      </c>
      <c r="BM104" s="101">
        <v>0</v>
      </c>
      <c r="BN104" s="495">
        <f t="shared" si="33"/>
        <v>0</v>
      </c>
      <c r="BO104" s="101">
        <v>0</v>
      </c>
      <c r="BP104" s="101">
        <v>0</v>
      </c>
      <c r="BQ104" s="101">
        <v>0</v>
      </c>
      <c r="BR104" s="101">
        <v>0</v>
      </c>
      <c r="BS104" s="101">
        <v>0</v>
      </c>
      <c r="BT104" s="101">
        <v>0</v>
      </c>
      <c r="BU104" s="101">
        <v>0</v>
      </c>
      <c r="BV104" s="101">
        <v>0</v>
      </c>
      <c r="BW104" s="101">
        <v>35</v>
      </c>
      <c r="BX104" s="101">
        <v>65</v>
      </c>
      <c r="BY104" s="101">
        <v>52</v>
      </c>
      <c r="BZ104" s="101">
        <v>66</v>
      </c>
      <c r="CA104" s="154">
        <v>33</v>
      </c>
      <c r="CB104" s="101">
        <v>43</v>
      </c>
      <c r="CC104" s="101">
        <v>63</v>
      </c>
      <c r="CD104" s="101">
        <v>45</v>
      </c>
      <c r="CE104" s="101">
        <v>41</v>
      </c>
      <c r="CF104" s="270">
        <v>43</v>
      </c>
      <c r="CG104" s="403">
        <f t="shared" si="22"/>
        <v>0</v>
      </c>
      <c r="CH104" s="403">
        <f t="shared" si="23"/>
        <v>0</v>
      </c>
      <c r="CI104" s="27">
        <f t="shared" si="24"/>
        <v>268</v>
      </c>
      <c r="CJ104" s="404"/>
      <c r="CM104" s="301"/>
    </row>
    <row r="105" spans="2:91" ht="20.100000000000001" customHeight="1" x14ac:dyDescent="0.25">
      <c r="B105" s="113" t="s">
        <v>127</v>
      </c>
      <c r="C105" s="143" t="s">
        <v>194</v>
      </c>
      <c r="D105" s="194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404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441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439">
        <v>0</v>
      </c>
      <c r="AP105" s="154">
        <v>0</v>
      </c>
      <c r="AQ105" s="101">
        <v>0</v>
      </c>
      <c r="AR105" s="101">
        <v>0</v>
      </c>
      <c r="AS105" s="101">
        <v>0</v>
      </c>
      <c r="AT105" s="101">
        <v>0</v>
      </c>
      <c r="AU105" s="101">
        <v>0</v>
      </c>
      <c r="AV105" s="101">
        <v>0</v>
      </c>
      <c r="AW105" s="101">
        <v>0</v>
      </c>
      <c r="AX105" s="101">
        <v>0</v>
      </c>
      <c r="AY105" s="101">
        <v>0</v>
      </c>
      <c r="AZ105" s="101">
        <v>0</v>
      </c>
      <c r="BA105" s="101">
        <v>0</v>
      </c>
      <c r="BB105" s="154">
        <v>0</v>
      </c>
      <c r="BC105" s="101">
        <v>0</v>
      </c>
      <c r="BD105" s="101">
        <v>0</v>
      </c>
      <c r="BE105" s="101">
        <v>0</v>
      </c>
      <c r="BF105" s="101">
        <v>0</v>
      </c>
      <c r="BG105" s="101">
        <v>0</v>
      </c>
      <c r="BH105" s="101">
        <v>0</v>
      </c>
      <c r="BI105" s="101">
        <v>0</v>
      </c>
      <c r="BJ105" s="101">
        <v>0</v>
      </c>
      <c r="BK105" s="101">
        <v>0</v>
      </c>
      <c r="BL105" s="101">
        <v>0</v>
      </c>
      <c r="BM105" s="101">
        <v>0</v>
      </c>
      <c r="BN105" s="495">
        <f t="shared" si="33"/>
        <v>0</v>
      </c>
      <c r="BO105" s="101">
        <v>0</v>
      </c>
      <c r="BP105" s="101">
        <v>0</v>
      </c>
      <c r="BQ105" s="101">
        <v>0</v>
      </c>
      <c r="BR105" s="101">
        <v>0</v>
      </c>
      <c r="BS105" s="101">
        <v>0</v>
      </c>
      <c r="BT105" s="101">
        <v>0</v>
      </c>
      <c r="BU105" s="101">
        <v>0</v>
      </c>
      <c r="BV105" s="101">
        <v>0</v>
      </c>
      <c r="BW105" s="101">
        <v>1087</v>
      </c>
      <c r="BX105" s="101">
        <v>1961</v>
      </c>
      <c r="BY105" s="101">
        <v>1639</v>
      </c>
      <c r="BZ105" s="101">
        <v>2159</v>
      </c>
      <c r="CA105" s="154">
        <v>1690</v>
      </c>
      <c r="CB105" s="101">
        <v>1652</v>
      </c>
      <c r="CC105" s="101">
        <v>1934</v>
      </c>
      <c r="CD105" s="101">
        <v>2032</v>
      </c>
      <c r="CE105" s="101">
        <v>1930</v>
      </c>
      <c r="CF105" s="270">
        <v>2167</v>
      </c>
      <c r="CG105" s="403">
        <f t="shared" si="22"/>
        <v>0</v>
      </c>
      <c r="CH105" s="403">
        <f t="shared" si="23"/>
        <v>0</v>
      </c>
      <c r="CI105" s="27">
        <f t="shared" si="24"/>
        <v>11405</v>
      </c>
      <c r="CJ105" s="404"/>
      <c r="CM105" s="301"/>
    </row>
    <row r="106" spans="2:91" ht="20.100000000000001" customHeight="1" x14ac:dyDescent="0.25">
      <c r="B106" s="113" t="s">
        <v>128</v>
      </c>
      <c r="C106" s="143" t="s">
        <v>130</v>
      </c>
      <c r="D106" s="194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404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441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439">
        <v>0</v>
      </c>
      <c r="AP106" s="154">
        <v>0</v>
      </c>
      <c r="AQ106" s="101">
        <v>0</v>
      </c>
      <c r="AR106" s="101">
        <v>0</v>
      </c>
      <c r="AS106" s="101">
        <v>0</v>
      </c>
      <c r="AT106" s="101">
        <v>0</v>
      </c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v>0</v>
      </c>
      <c r="BA106" s="101">
        <v>0</v>
      </c>
      <c r="BB106" s="154">
        <v>0</v>
      </c>
      <c r="BC106" s="101">
        <v>0</v>
      </c>
      <c r="BD106" s="101">
        <v>0</v>
      </c>
      <c r="BE106" s="101">
        <v>0</v>
      </c>
      <c r="BF106" s="101">
        <v>0</v>
      </c>
      <c r="BG106" s="101">
        <v>0</v>
      </c>
      <c r="BH106" s="101">
        <v>0</v>
      </c>
      <c r="BI106" s="101">
        <v>0</v>
      </c>
      <c r="BJ106" s="101">
        <v>0</v>
      </c>
      <c r="BK106" s="101">
        <v>0</v>
      </c>
      <c r="BL106" s="101">
        <v>0</v>
      </c>
      <c r="BM106" s="101">
        <v>0</v>
      </c>
      <c r="BN106" s="495">
        <f t="shared" si="33"/>
        <v>0</v>
      </c>
      <c r="BO106" s="101">
        <v>0</v>
      </c>
      <c r="BP106" s="101">
        <v>0</v>
      </c>
      <c r="BQ106" s="101">
        <v>0</v>
      </c>
      <c r="BR106" s="101">
        <v>0</v>
      </c>
      <c r="BS106" s="101">
        <v>0</v>
      </c>
      <c r="BT106" s="101">
        <v>0</v>
      </c>
      <c r="BU106" s="101">
        <v>0</v>
      </c>
      <c r="BV106" s="101">
        <v>0</v>
      </c>
      <c r="BW106" s="101">
        <v>36</v>
      </c>
      <c r="BX106" s="101">
        <v>103</v>
      </c>
      <c r="BY106" s="101">
        <v>111</v>
      </c>
      <c r="BZ106" s="101">
        <v>80</v>
      </c>
      <c r="CA106" s="154">
        <v>54</v>
      </c>
      <c r="CB106" s="101">
        <v>63</v>
      </c>
      <c r="CC106" s="101">
        <v>57</v>
      </c>
      <c r="CD106" s="101">
        <v>67</v>
      </c>
      <c r="CE106" s="101">
        <v>101</v>
      </c>
      <c r="CF106" s="270">
        <v>76</v>
      </c>
      <c r="CG106" s="403">
        <f t="shared" si="22"/>
        <v>0</v>
      </c>
      <c r="CH106" s="403">
        <f t="shared" si="23"/>
        <v>0</v>
      </c>
      <c r="CI106" s="27">
        <f t="shared" si="24"/>
        <v>418</v>
      </c>
      <c r="CJ106" s="404"/>
      <c r="CM106" s="301"/>
    </row>
    <row r="107" spans="2:91" ht="20.100000000000001" customHeight="1" x14ac:dyDescent="0.25">
      <c r="B107" s="113" t="s">
        <v>188</v>
      </c>
      <c r="C107" s="143" t="s">
        <v>190</v>
      </c>
      <c r="D107" s="194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/>
      <c r="P107" s="404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441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439">
        <v>0</v>
      </c>
      <c r="AP107" s="154">
        <v>0</v>
      </c>
      <c r="AQ107" s="101">
        <v>0</v>
      </c>
      <c r="AR107" s="101">
        <v>0</v>
      </c>
      <c r="AS107" s="101">
        <v>0</v>
      </c>
      <c r="AT107" s="101">
        <v>0</v>
      </c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v>0</v>
      </c>
      <c r="BA107" s="101">
        <v>0</v>
      </c>
      <c r="BB107" s="154">
        <v>0</v>
      </c>
      <c r="BC107" s="101">
        <v>0</v>
      </c>
      <c r="BD107" s="101">
        <v>0</v>
      </c>
      <c r="BE107" s="101">
        <v>0</v>
      </c>
      <c r="BF107" s="101">
        <v>0</v>
      </c>
      <c r="BG107" s="101">
        <v>0</v>
      </c>
      <c r="BH107" s="101">
        <v>0</v>
      </c>
      <c r="BI107" s="101">
        <v>0</v>
      </c>
      <c r="BJ107" s="101">
        <v>0</v>
      </c>
      <c r="BK107" s="101">
        <v>0</v>
      </c>
      <c r="BL107" s="101">
        <v>0</v>
      </c>
      <c r="BM107" s="101">
        <v>0</v>
      </c>
      <c r="BN107" s="495">
        <f t="shared" si="33"/>
        <v>0</v>
      </c>
      <c r="BO107" s="101">
        <v>0</v>
      </c>
      <c r="BP107" s="101">
        <v>0</v>
      </c>
      <c r="BQ107" s="101">
        <v>0</v>
      </c>
      <c r="BR107" s="101">
        <v>0</v>
      </c>
      <c r="BS107" s="101">
        <v>0</v>
      </c>
      <c r="BT107" s="101">
        <v>0</v>
      </c>
      <c r="BU107" s="101">
        <v>0</v>
      </c>
      <c r="BV107" s="101">
        <v>0</v>
      </c>
      <c r="BW107" s="101">
        <v>0</v>
      </c>
      <c r="BX107" s="101">
        <v>0</v>
      </c>
      <c r="BY107" s="101">
        <v>0</v>
      </c>
      <c r="BZ107" s="101">
        <v>0</v>
      </c>
      <c r="CA107" s="154">
        <v>0</v>
      </c>
      <c r="CB107" s="101">
        <v>0</v>
      </c>
      <c r="CC107" s="101">
        <v>0</v>
      </c>
      <c r="CD107" s="101">
        <v>0</v>
      </c>
      <c r="CE107" s="101">
        <v>0</v>
      </c>
      <c r="CF107" s="270">
        <v>46</v>
      </c>
      <c r="CG107" s="403">
        <f t="shared" si="22"/>
        <v>0</v>
      </c>
      <c r="CH107" s="403">
        <f t="shared" si="23"/>
        <v>0</v>
      </c>
      <c r="CI107" s="27">
        <f t="shared" si="24"/>
        <v>46</v>
      </c>
      <c r="CJ107" s="404"/>
      <c r="CM107" s="301"/>
    </row>
    <row r="108" spans="2:91" ht="20.100000000000001" customHeight="1" x14ac:dyDescent="0.25">
      <c r="B108" s="113" t="s">
        <v>189</v>
      </c>
      <c r="C108" s="143" t="s">
        <v>191</v>
      </c>
      <c r="D108" s="194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404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441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439">
        <v>0</v>
      </c>
      <c r="AP108" s="154">
        <v>0</v>
      </c>
      <c r="AQ108" s="101">
        <v>0</v>
      </c>
      <c r="AR108" s="101">
        <v>0</v>
      </c>
      <c r="AS108" s="101">
        <v>0</v>
      </c>
      <c r="AT108" s="101">
        <v>0</v>
      </c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v>0</v>
      </c>
      <c r="BA108" s="101">
        <v>0</v>
      </c>
      <c r="BB108" s="154">
        <v>0</v>
      </c>
      <c r="BC108" s="101">
        <v>0</v>
      </c>
      <c r="BD108" s="101">
        <v>0</v>
      </c>
      <c r="BE108" s="101">
        <v>0</v>
      </c>
      <c r="BF108" s="101">
        <v>0</v>
      </c>
      <c r="BG108" s="101">
        <v>0</v>
      </c>
      <c r="BH108" s="101">
        <v>0</v>
      </c>
      <c r="BI108" s="101">
        <v>0</v>
      </c>
      <c r="BJ108" s="101">
        <v>0</v>
      </c>
      <c r="BK108" s="101">
        <v>0</v>
      </c>
      <c r="BL108" s="101">
        <v>0</v>
      </c>
      <c r="BM108" s="101">
        <v>0</v>
      </c>
      <c r="BN108" s="495">
        <f t="shared" si="33"/>
        <v>0</v>
      </c>
      <c r="BO108" s="101">
        <v>0</v>
      </c>
      <c r="BP108" s="101">
        <v>0</v>
      </c>
      <c r="BQ108" s="101">
        <v>0</v>
      </c>
      <c r="BR108" s="101">
        <v>0</v>
      </c>
      <c r="BS108" s="101">
        <v>0</v>
      </c>
      <c r="BT108" s="101">
        <v>0</v>
      </c>
      <c r="BU108" s="101">
        <v>0</v>
      </c>
      <c r="BV108" s="101">
        <v>0</v>
      </c>
      <c r="BW108" s="101">
        <v>0</v>
      </c>
      <c r="BX108" s="101">
        <v>0</v>
      </c>
      <c r="BY108" s="101">
        <v>0</v>
      </c>
      <c r="BZ108" s="101">
        <v>0</v>
      </c>
      <c r="CA108" s="154">
        <v>0</v>
      </c>
      <c r="CB108" s="101">
        <v>0</v>
      </c>
      <c r="CC108" s="101">
        <v>0</v>
      </c>
      <c r="CD108" s="101">
        <v>0</v>
      </c>
      <c r="CE108" s="101">
        <v>0</v>
      </c>
      <c r="CF108" s="270">
        <v>26</v>
      </c>
      <c r="CG108" s="403">
        <f t="shared" si="22"/>
        <v>0</v>
      </c>
      <c r="CH108" s="403">
        <f t="shared" si="23"/>
        <v>0</v>
      </c>
      <c r="CI108" s="27">
        <f t="shared" si="24"/>
        <v>26</v>
      </c>
      <c r="CJ108" s="404"/>
      <c r="CM108" s="301"/>
    </row>
    <row r="109" spans="2:91" ht="20.100000000000001" customHeight="1" x14ac:dyDescent="0.25">
      <c r="B109" s="189" t="s">
        <v>21</v>
      </c>
      <c r="C109" s="190" t="s">
        <v>22</v>
      </c>
      <c r="D109" s="194">
        <v>612</v>
      </c>
      <c r="E109" s="195">
        <v>429</v>
      </c>
      <c r="F109" s="195">
        <v>517</v>
      </c>
      <c r="G109" s="195">
        <v>434</v>
      </c>
      <c r="H109" s="195">
        <v>407</v>
      </c>
      <c r="I109" s="195">
        <v>458</v>
      </c>
      <c r="J109" s="195">
        <v>454</v>
      </c>
      <c r="K109" s="195">
        <v>412</v>
      </c>
      <c r="L109" s="195">
        <v>441</v>
      </c>
      <c r="M109" s="195">
        <v>429</v>
      </c>
      <c r="N109" s="195">
        <v>387</v>
      </c>
      <c r="O109" s="195">
        <v>386</v>
      </c>
      <c r="P109" s="186">
        <f>SUM(D109:O109)</f>
        <v>5366</v>
      </c>
      <c r="Q109" s="196">
        <v>476</v>
      </c>
      <c r="R109" s="196">
        <v>380</v>
      </c>
      <c r="S109" s="196">
        <v>452</v>
      </c>
      <c r="T109" s="196">
        <v>365</v>
      </c>
      <c r="U109" s="196">
        <v>339</v>
      </c>
      <c r="V109" s="196">
        <v>376</v>
      </c>
      <c r="W109" s="196">
        <v>312</v>
      </c>
      <c r="X109" s="196">
        <v>342</v>
      </c>
      <c r="Y109" s="196">
        <v>352</v>
      </c>
      <c r="Z109" s="196">
        <v>354</v>
      </c>
      <c r="AA109" s="197">
        <v>321</v>
      </c>
      <c r="AB109" s="197">
        <v>210</v>
      </c>
      <c r="AC109" s="186">
        <f>SUM(Q109:AB109)</f>
        <v>4279</v>
      </c>
      <c r="AD109" s="197">
        <v>389</v>
      </c>
      <c r="AE109" s="197">
        <v>323</v>
      </c>
      <c r="AF109" s="197">
        <v>366</v>
      </c>
      <c r="AG109" s="197">
        <v>281</v>
      </c>
      <c r="AH109" s="197">
        <v>305</v>
      </c>
      <c r="AI109" s="197">
        <v>300</v>
      </c>
      <c r="AJ109" s="197">
        <v>281</v>
      </c>
      <c r="AK109" s="197">
        <v>306</v>
      </c>
      <c r="AL109" s="197">
        <v>269</v>
      </c>
      <c r="AM109" s="197">
        <v>302</v>
      </c>
      <c r="AN109" s="197">
        <v>292</v>
      </c>
      <c r="AO109" s="489">
        <v>237</v>
      </c>
      <c r="AP109" s="154">
        <v>342</v>
      </c>
      <c r="AQ109" s="101">
        <v>244</v>
      </c>
      <c r="AR109" s="101">
        <v>318</v>
      </c>
      <c r="AS109" s="101">
        <v>249</v>
      </c>
      <c r="AT109" s="101">
        <v>296</v>
      </c>
      <c r="AU109" s="101">
        <v>275</v>
      </c>
      <c r="AV109" s="101">
        <v>323</v>
      </c>
      <c r="AW109" s="101">
        <v>328</v>
      </c>
      <c r="AX109" s="101">
        <v>246</v>
      </c>
      <c r="AY109" s="101">
        <v>293</v>
      </c>
      <c r="AZ109" s="101">
        <v>276</v>
      </c>
      <c r="BA109" s="101">
        <v>249</v>
      </c>
      <c r="BB109" s="154">
        <v>404</v>
      </c>
      <c r="BC109" s="101">
        <v>277</v>
      </c>
      <c r="BD109" s="101">
        <v>274</v>
      </c>
      <c r="BE109" s="101">
        <v>268</v>
      </c>
      <c r="BF109" s="101">
        <v>253</v>
      </c>
      <c r="BG109" s="101">
        <v>328</v>
      </c>
      <c r="BH109" s="101">
        <v>332</v>
      </c>
      <c r="BI109" s="101">
        <v>332</v>
      </c>
      <c r="BJ109" s="101">
        <v>293</v>
      </c>
      <c r="BK109" s="101">
        <v>355</v>
      </c>
      <c r="BL109" s="101">
        <v>323</v>
      </c>
      <c r="BM109" s="101">
        <v>363</v>
      </c>
      <c r="BN109" s="495">
        <f t="shared" ref="BN109:BN130" si="35">SUM(BB109:BM109)</f>
        <v>3802</v>
      </c>
      <c r="BO109" s="101">
        <v>492</v>
      </c>
      <c r="BP109" s="101">
        <v>374</v>
      </c>
      <c r="BQ109" s="101">
        <v>381</v>
      </c>
      <c r="BR109" s="101">
        <v>360</v>
      </c>
      <c r="BS109" s="101">
        <v>355</v>
      </c>
      <c r="BT109" s="101">
        <v>325</v>
      </c>
      <c r="BU109" s="101">
        <v>372</v>
      </c>
      <c r="BV109" s="101">
        <v>347</v>
      </c>
      <c r="BW109" s="101">
        <v>342</v>
      </c>
      <c r="BX109" s="101">
        <v>400</v>
      </c>
      <c r="BY109" s="101">
        <v>338</v>
      </c>
      <c r="BZ109" s="101">
        <v>376</v>
      </c>
      <c r="CA109" s="154">
        <v>514</v>
      </c>
      <c r="CB109" s="101">
        <v>355</v>
      </c>
      <c r="CC109" s="101">
        <v>441</v>
      </c>
      <c r="CD109" s="101">
        <v>432</v>
      </c>
      <c r="CE109" s="101">
        <v>381</v>
      </c>
      <c r="CF109" s="270">
        <v>412</v>
      </c>
      <c r="CG109" s="403">
        <f t="shared" si="22"/>
        <v>1804</v>
      </c>
      <c r="CH109" s="403">
        <f t="shared" si="23"/>
        <v>2287</v>
      </c>
      <c r="CI109" s="27">
        <f t="shared" si="24"/>
        <v>2535</v>
      </c>
      <c r="CJ109" s="404">
        <f t="shared" si="34"/>
        <v>10.843900306077824</v>
      </c>
      <c r="CM109" s="301"/>
    </row>
    <row r="110" spans="2:91" ht="20.100000000000001" customHeight="1" x14ac:dyDescent="0.25">
      <c r="B110" s="189" t="s">
        <v>23</v>
      </c>
      <c r="C110" s="190" t="s">
        <v>24</v>
      </c>
      <c r="D110" s="194">
        <v>317</v>
      </c>
      <c r="E110" s="195">
        <v>328</v>
      </c>
      <c r="F110" s="195">
        <v>359</v>
      </c>
      <c r="G110" s="195">
        <v>399</v>
      </c>
      <c r="H110" s="195">
        <v>382</v>
      </c>
      <c r="I110" s="195">
        <v>392</v>
      </c>
      <c r="J110" s="195">
        <v>371</v>
      </c>
      <c r="K110" s="195">
        <v>369</v>
      </c>
      <c r="L110" s="195">
        <v>377</v>
      </c>
      <c r="M110" s="195">
        <v>422</v>
      </c>
      <c r="N110" s="195">
        <v>337</v>
      </c>
      <c r="O110" s="195">
        <v>451</v>
      </c>
      <c r="P110" s="186">
        <f>SUM(D110:O110)</f>
        <v>4504</v>
      </c>
      <c r="Q110" s="196">
        <v>236</v>
      </c>
      <c r="R110" s="196">
        <v>293</v>
      </c>
      <c r="S110" s="196">
        <v>334</v>
      </c>
      <c r="T110" s="196">
        <v>343</v>
      </c>
      <c r="U110" s="196">
        <v>335</v>
      </c>
      <c r="V110" s="196">
        <v>288</v>
      </c>
      <c r="W110" s="196">
        <v>300</v>
      </c>
      <c r="X110" s="196">
        <v>305</v>
      </c>
      <c r="Y110" s="196">
        <v>337</v>
      </c>
      <c r="Z110" s="196">
        <v>355</v>
      </c>
      <c r="AA110" s="197">
        <v>315</v>
      </c>
      <c r="AB110" s="197">
        <v>423</v>
      </c>
      <c r="AC110" s="186">
        <f>SUM(Q110:AB110)</f>
        <v>3864</v>
      </c>
      <c r="AD110" s="197">
        <v>243</v>
      </c>
      <c r="AE110" s="197">
        <v>265</v>
      </c>
      <c r="AF110" s="197">
        <v>270</v>
      </c>
      <c r="AG110" s="197">
        <v>312</v>
      </c>
      <c r="AH110" s="197">
        <v>339</v>
      </c>
      <c r="AI110" s="197">
        <v>382</v>
      </c>
      <c r="AJ110" s="197">
        <v>217</v>
      </c>
      <c r="AK110" s="197">
        <v>253</v>
      </c>
      <c r="AL110" s="197">
        <v>259</v>
      </c>
      <c r="AM110" s="197">
        <v>237</v>
      </c>
      <c r="AN110" s="197">
        <v>233</v>
      </c>
      <c r="AO110" s="489">
        <v>311</v>
      </c>
      <c r="AP110" s="154">
        <v>151</v>
      </c>
      <c r="AQ110" s="101">
        <v>161</v>
      </c>
      <c r="AR110" s="101">
        <v>175</v>
      </c>
      <c r="AS110" s="101">
        <v>184</v>
      </c>
      <c r="AT110" s="101">
        <v>253</v>
      </c>
      <c r="AU110" s="101">
        <v>205</v>
      </c>
      <c r="AV110" s="101">
        <v>245</v>
      </c>
      <c r="AW110" s="101">
        <v>234</v>
      </c>
      <c r="AX110" s="101">
        <v>237</v>
      </c>
      <c r="AY110" s="101">
        <v>239</v>
      </c>
      <c r="AZ110" s="101">
        <v>215</v>
      </c>
      <c r="BA110" s="101">
        <v>254</v>
      </c>
      <c r="BB110" s="154">
        <v>166</v>
      </c>
      <c r="BC110" s="101">
        <v>156</v>
      </c>
      <c r="BD110" s="101">
        <v>172</v>
      </c>
      <c r="BE110" s="101">
        <v>210</v>
      </c>
      <c r="BF110" s="101">
        <v>213</v>
      </c>
      <c r="BG110" s="101">
        <v>217</v>
      </c>
      <c r="BH110" s="101">
        <v>261</v>
      </c>
      <c r="BI110" s="101">
        <v>224</v>
      </c>
      <c r="BJ110" s="101">
        <v>228</v>
      </c>
      <c r="BK110" s="101">
        <v>271</v>
      </c>
      <c r="BL110" s="101">
        <v>230</v>
      </c>
      <c r="BM110" s="101">
        <v>318</v>
      </c>
      <c r="BN110" s="495">
        <f t="shared" si="35"/>
        <v>2666</v>
      </c>
      <c r="BO110" s="101">
        <v>172</v>
      </c>
      <c r="BP110" s="101">
        <v>186</v>
      </c>
      <c r="BQ110" s="101">
        <v>177</v>
      </c>
      <c r="BR110" s="101">
        <v>217</v>
      </c>
      <c r="BS110" s="101">
        <v>221</v>
      </c>
      <c r="BT110" s="101">
        <v>238</v>
      </c>
      <c r="BU110" s="101">
        <v>233</v>
      </c>
      <c r="BV110" s="101">
        <v>206</v>
      </c>
      <c r="BW110" s="101">
        <v>253</v>
      </c>
      <c r="BX110" s="101">
        <v>239</v>
      </c>
      <c r="BY110" s="101">
        <v>207</v>
      </c>
      <c r="BZ110" s="101">
        <v>328</v>
      </c>
      <c r="CA110" s="154">
        <v>167</v>
      </c>
      <c r="CB110" s="101">
        <v>135</v>
      </c>
      <c r="CC110" s="101">
        <v>193</v>
      </c>
      <c r="CD110" s="101">
        <v>204</v>
      </c>
      <c r="CE110" s="101">
        <v>236</v>
      </c>
      <c r="CF110" s="270">
        <v>229</v>
      </c>
      <c r="CG110" s="403">
        <f t="shared" si="22"/>
        <v>1134</v>
      </c>
      <c r="CH110" s="403">
        <f t="shared" si="23"/>
        <v>1211</v>
      </c>
      <c r="CI110" s="27">
        <f t="shared" si="24"/>
        <v>1164</v>
      </c>
      <c r="CJ110" s="404">
        <f t="shared" si="34"/>
        <v>-3.8810900082576372</v>
      </c>
      <c r="CM110" s="301"/>
    </row>
    <row r="111" spans="2:91" ht="20.100000000000001" customHeight="1" x14ac:dyDescent="0.25">
      <c r="B111" s="189" t="s">
        <v>25</v>
      </c>
      <c r="C111" s="190" t="s">
        <v>63</v>
      </c>
      <c r="D111" s="194">
        <v>316</v>
      </c>
      <c r="E111" s="195">
        <v>326</v>
      </c>
      <c r="F111" s="195">
        <v>358</v>
      </c>
      <c r="G111" s="195">
        <v>398</v>
      </c>
      <c r="H111" s="195">
        <v>373</v>
      </c>
      <c r="I111" s="195">
        <v>389</v>
      </c>
      <c r="J111" s="195">
        <v>370</v>
      </c>
      <c r="K111" s="195">
        <v>368</v>
      </c>
      <c r="L111" s="195">
        <v>375</v>
      </c>
      <c r="M111" s="195">
        <v>419</v>
      </c>
      <c r="N111" s="195">
        <v>335</v>
      </c>
      <c r="O111" s="195">
        <v>445</v>
      </c>
      <c r="P111" s="186">
        <f>SUM(D111:O111)</f>
        <v>4472</v>
      </c>
      <c r="Q111" s="196">
        <v>235</v>
      </c>
      <c r="R111" s="196">
        <v>292</v>
      </c>
      <c r="S111" s="196">
        <v>332</v>
      </c>
      <c r="T111" s="196">
        <v>339</v>
      </c>
      <c r="U111" s="196">
        <v>335</v>
      </c>
      <c r="V111" s="196">
        <v>286</v>
      </c>
      <c r="W111" s="196">
        <v>298</v>
      </c>
      <c r="X111" s="196">
        <v>302</v>
      </c>
      <c r="Y111" s="196">
        <v>331</v>
      </c>
      <c r="Z111" s="196">
        <v>350</v>
      </c>
      <c r="AA111" s="197">
        <v>309</v>
      </c>
      <c r="AB111" s="197">
        <v>413</v>
      </c>
      <c r="AC111" s="186">
        <f>SUM(Q111:AB111)</f>
        <v>3822</v>
      </c>
      <c r="AD111" s="197">
        <v>235</v>
      </c>
      <c r="AE111" s="197">
        <v>263</v>
      </c>
      <c r="AF111" s="197">
        <v>264</v>
      </c>
      <c r="AG111" s="197">
        <v>306</v>
      </c>
      <c r="AH111" s="197">
        <v>333</v>
      </c>
      <c r="AI111" s="197">
        <v>381</v>
      </c>
      <c r="AJ111" s="197">
        <v>215</v>
      </c>
      <c r="AK111" s="197">
        <v>251</v>
      </c>
      <c r="AL111" s="197">
        <v>257</v>
      </c>
      <c r="AM111" s="197">
        <v>235</v>
      </c>
      <c r="AN111" s="197">
        <v>232</v>
      </c>
      <c r="AO111" s="489">
        <v>305</v>
      </c>
      <c r="AP111" s="154">
        <v>151</v>
      </c>
      <c r="AQ111" s="101">
        <v>159</v>
      </c>
      <c r="AR111" s="101">
        <v>174</v>
      </c>
      <c r="AS111" s="101">
        <v>182</v>
      </c>
      <c r="AT111" s="101">
        <v>253</v>
      </c>
      <c r="AU111" s="101">
        <v>204</v>
      </c>
      <c r="AV111" s="101">
        <v>241</v>
      </c>
      <c r="AW111" s="101">
        <v>234</v>
      </c>
      <c r="AX111" s="101">
        <v>237</v>
      </c>
      <c r="AY111" s="101">
        <v>239</v>
      </c>
      <c r="AZ111" s="101">
        <v>213</v>
      </c>
      <c r="BA111" s="101">
        <v>253</v>
      </c>
      <c r="BB111" s="154">
        <v>165</v>
      </c>
      <c r="BC111" s="101">
        <v>154</v>
      </c>
      <c r="BD111" s="101">
        <v>172</v>
      </c>
      <c r="BE111" s="101">
        <v>209</v>
      </c>
      <c r="BF111" s="101">
        <v>210</v>
      </c>
      <c r="BG111" s="101">
        <v>212</v>
      </c>
      <c r="BH111" s="101">
        <v>256</v>
      </c>
      <c r="BI111" s="101">
        <v>220</v>
      </c>
      <c r="BJ111" s="101">
        <v>227</v>
      </c>
      <c r="BK111" s="101">
        <v>271</v>
      </c>
      <c r="BL111" s="101">
        <v>226</v>
      </c>
      <c r="BM111" s="101">
        <v>311</v>
      </c>
      <c r="BN111" s="495">
        <f t="shared" si="35"/>
        <v>2633</v>
      </c>
      <c r="BO111" s="101">
        <v>171</v>
      </c>
      <c r="BP111" s="101">
        <v>185</v>
      </c>
      <c r="BQ111" s="101">
        <v>176</v>
      </c>
      <c r="BR111" s="101">
        <v>212</v>
      </c>
      <c r="BS111" s="101">
        <v>220</v>
      </c>
      <c r="BT111" s="101">
        <v>238</v>
      </c>
      <c r="BU111" s="101">
        <v>232</v>
      </c>
      <c r="BV111" s="101">
        <v>206</v>
      </c>
      <c r="BW111" s="101">
        <v>249</v>
      </c>
      <c r="BX111" s="101">
        <v>250</v>
      </c>
      <c r="BY111" s="101">
        <v>206</v>
      </c>
      <c r="BZ111" s="101">
        <v>322</v>
      </c>
      <c r="CA111" s="154">
        <v>164</v>
      </c>
      <c r="CB111" s="101">
        <v>135</v>
      </c>
      <c r="CC111" s="101">
        <v>190</v>
      </c>
      <c r="CD111" s="101">
        <v>204</v>
      </c>
      <c r="CE111" s="101">
        <v>235</v>
      </c>
      <c r="CF111" s="270">
        <v>226</v>
      </c>
      <c r="CG111" s="403">
        <f t="shared" si="22"/>
        <v>1122</v>
      </c>
      <c r="CH111" s="403">
        <f t="shared" si="23"/>
        <v>1202</v>
      </c>
      <c r="CI111" s="27">
        <f t="shared" si="24"/>
        <v>1154</v>
      </c>
      <c r="CJ111" s="404">
        <f t="shared" si="34"/>
        <v>-3.9933444259567352</v>
      </c>
      <c r="CM111" s="301"/>
    </row>
    <row r="112" spans="2:91" ht="20.100000000000001" customHeight="1" x14ac:dyDescent="0.25">
      <c r="B112" s="189" t="s">
        <v>42</v>
      </c>
      <c r="C112" s="190" t="s">
        <v>27</v>
      </c>
      <c r="D112" s="194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86">
        <f>SUM(D112:O112)</f>
        <v>0</v>
      </c>
      <c r="Q112" s="196">
        <v>0</v>
      </c>
      <c r="R112" s="196">
        <v>0</v>
      </c>
      <c r="S112" s="196">
        <v>0</v>
      </c>
      <c r="T112" s="196">
        <v>0</v>
      </c>
      <c r="U112" s="196">
        <v>3</v>
      </c>
      <c r="V112" s="196">
        <v>2</v>
      </c>
      <c r="W112" s="196">
        <v>2</v>
      </c>
      <c r="X112" s="196">
        <v>3</v>
      </c>
      <c r="Y112" s="196">
        <v>6</v>
      </c>
      <c r="Z112" s="196">
        <v>5</v>
      </c>
      <c r="AA112" s="197">
        <v>6</v>
      </c>
      <c r="AB112" s="197">
        <v>10</v>
      </c>
      <c r="AC112" s="186">
        <f>SUM(Q112:AB112)</f>
        <v>37</v>
      </c>
      <c r="AD112" s="197">
        <v>8</v>
      </c>
      <c r="AE112" s="197">
        <v>2</v>
      </c>
      <c r="AF112" s="197">
        <v>6</v>
      </c>
      <c r="AG112" s="197">
        <v>6</v>
      </c>
      <c r="AH112" s="197">
        <v>6</v>
      </c>
      <c r="AI112" s="197">
        <v>1</v>
      </c>
      <c r="AJ112" s="197">
        <v>2</v>
      </c>
      <c r="AK112" s="197">
        <v>2</v>
      </c>
      <c r="AL112" s="197">
        <v>2</v>
      </c>
      <c r="AM112" s="197">
        <v>2</v>
      </c>
      <c r="AN112" s="197">
        <v>1</v>
      </c>
      <c r="AO112" s="489">
        <v>6</v>
      </c>
      <c r="AP112" s="154">
        <v>0</v>
      </c>
      <c r="AQ112" s="101">
        <v>2</v>
      </c>
      <c r="AR112" s="101">
        <v>1</v>
      </c>
      <c r="AS112" s="101">
        <v>2</v>
      </c>
      <c r="AT112" s="101">
        <v>0</v>
      </c>
      <c r="AU112" s="101">
        <v>1</v>
      </c>
      <c r="AV112" s="101">
        <v>4</v>
      </c>
      <c r="AW112" s="101">
        <v>0</v>
      </c>
      <c r="AX112" s="101">
        <v>0</v>
      </c>
      <c r="AY112" s="101">
        <v>0</v>
      </c>
      <c r="AZ112" s="101">
        <v>2</v>
      </c>
      <c r="BA112" s="101">
        <v>1</v>
      </c>
      <c r="BB112" s="154">
        <v>1</v>
      </c>
      <c r="BC112" s="101">
        <v>2</v>
      </c>
      <c r="BD112" s="101">
        <v>0</v>
      </c>
      <c r="BE112" s="101">
        <v>1</v>
      </c>
      <c r="BF112" s="101">
        <v>3</v>
      </c>
      <c r="BG112" s="101">
        <v>5</v>
      </c>
      <c r="BH112" s="101">
        <v>5</v>
      </c>
      <c r="BI112" s="101">
        <v>4</v>
      </c>
      <c r="BJ112" s="101">
        <v>1</v>
      </c>
      <c r="BK112" s="101">
        <v>0</v>
      </c>
      <c r="BL112" s="101">
        <v>4</v>
      </c>
      <c r="BM112" s="101">
        <v>7</v>
      </c>
      <c r="BN112" s="495">
        <f t="shared" si="35"/>
        <v>33</v>
      </c>
      <c r="BO112" s="101">
        <v>1</v>
      </c>
      <c r="BP112" s="101">
        <v>1</v>
      </c>
      <c r="BQ112" s="101">
        <v>1</v>
      </c>
      <c r="BR112" s="101">
        <v>5</v>
      </c>
      <c r="BS112" s="101">
        <v>1</v>
      </c>
      <c r="BT112" s="101">
        <v>0</v>
      </c>
      <c r="BU112" s="101">
        <v>1</v>
      </c>
      <c r="BV112" s="101">
        <v>0</v>
      </c>
      <c r="BW112" s="101">
        <v>4</v>
      </c>
      <c r="BX112" s="101">
        <v>0</v>
      </c>
      <c r="BY112" s="101">
        <v>1</v>
      </c>
      <c r="BZ112" s="101">
        <v>6</v>
      </c>
      <c r="CA112" s="154">
        <v>3</v>
      </c>
      <c r="CB112" s="101">
        <v>0</v>
      </c>
      <c r="CC112" s="101">
        <v>3</v>
      </c>
      <c r="CD112" s="101">
        <v>0</v>
      </c>
      <c r="CE112" s="101">
        <v>1</v>
      </c>
      <c r="CF112" s="270">
        <v>3</v>
      </c>
      <c r="CG112" s="403">
        <f t="shared" si="22"/>
        <v>12</v>
      </c>
      <c r="CH112" s="403">
        <f t="shared" si="23"/>
        <v>9</v>
      </c>
      <c r="CI112" s="27">
        <f t="shared" si="24"/>
        <v>10</v>
      </c>
      <c r="CJ112" s="404">
        <f t="shared" si="34"/>
        <v>11.111111111111116</v>
      </c>
      <c r="CM112" s="301"/>
    </row>
    <row r="113" spans="1:111" ht="20.100000000000001" customHeight="1" x14ac:dyDescent="0.25">
      <c r="B113" s="113" t="s">
        <v>150</v>
      </c>
      <c r="C113" s="143" t="s">
        <v>157</v>
      </c>
      <c r="D113" s="194">
        <v>0</v>
      </c>
      <c r="E113" s="195">
        <v>0</v>
      </c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404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441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439">
        <v>0</v>
      </c>
      <c r="AP113" s="154">
        <v>0</v>
      </c>
      <c r="AQ113" s="101">
        <v>0</v>
      </c>
      <c r="AR113" s="101">
        <v>0</v>
      </c>
      <c r="AS113" s="101">
        <v>0</v>
      </c>
      <c r="AT113" s="101">
        <v>0</v>
      </c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v>0</v>
      </c>
      <c r="BA113" s="101">
        <v>0</v>
      </c>
      <c r="BB113" s="154">
        <v>0</v>
      </c>
      <c r="BC113" s="101">
        <v>0</v>
      </c>
      <c r="BD113" s="101">
        <v>0</v>
      </c>
      <c r="BE113" s="101">
        <v>0</v>
      </c>
      <c r="BF113" s="101">
        <v>0</v>
      </c>
      <c r="BG113" s="101">
        <v>0</v>
      </c>
      <c r="BH113" s="101">
        <v>0</v>
      </c>
      <c r="BI113" s="101">
        <v>0</v>
      </c>
      <c r="BJ113" s="101">
        <v>0</v>
      </c>
      <c r="BK113" s="101">
        <v>0</v>
      </c>
      <c r="BL113" s="101">
        <v>0</v>
      </c>
      <c r="BM113" s="101">
        <v>0</v>
      </c>
      <c r="BN113" s="495">
        <f t="shared" si="35"/>
        <v>0</v>
      </c>
      <c r="BO113" s="101">
        <v>0</v>
      </c>
      <c r="BP113" s="101">
        <v>0</v>
      </c>
      <c r="BQ113" s="101">
        <v>0</v>
      </c>
      <c r="BR113" s="101">
        <v>0</v>
      </c>
      <c r="BS113" s="101">
        <v>0</v>
      </c>
      <c r="BT113" s="101">
        <v>0</v>
      </c>
      <c r="BU113" s="101">
        <v>0</v>
      </c>
      <c r="BV113" s="101">
        <v>0</v>
      </c>
      <c r="BW113" s="101">
        <v>0</v>
      </c>
      <c r="BX113" s="101">
        <v>0</v>
      </c>
      <c r="BY113" s="101">
        <v>0</v>
      </c>
      <c r="BZ113" s="101">
        <v>15</v>
      </c>
      <c r="CA113" s="154">
        <v>3</v>
      </c>
      <c r="CB113" s="101">
        <v>3</v>
      </c>
      <c r="CC113" s="101">
        <v>4</v>
      </c>
      <c r="CD113" s="101">
        <v>4</v>
      </c>
      <c r="CE113" s="101">
        <v>1</v>
      </c>
      <c r="CF113" s="270">
        <v>3</v>
      </c>
      <c r="CG113" s="403">
        <f t="shared" si="22"/>
        <v>0</v>
      </c>
      <c r="CH113" s="403">
        <f t="shared" si="23"/>
        <v>0</v>
      </c>
      <c r="CI113" s="27">
        <f t="shared" si="24"/>
        <v>18</v>
      </c>
      <c r="CJ113" s="404"/>
      <c r="CM113" s="301"/>
    </row>
    <row r="114" spans="1:111" ht="20.100000000000001" customHeight="1" x14ac:dyDescent="0.25">
      <c r="B114" s="113" t="s">
        <v>86</v>
      </c>
      <c r="C114" s="143" t="s">
        <v>87</v>
      </c>
      <c r="D114" s="194">
        <v>0</v>
      </c>
      <c r="E114" s="195">
        <v>0</v>
      </c>
      <c r="F114" s="195">
        <v>0</v>
      </c>
      <c r="G114" s="195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404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441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439">
        <v>0</v>
      </c>
      <c r="AP114" s="154">
        <v>0</v>
      </c>
      <c r="AQ114" s="101">
        <v>0</v>
      </c>
      <c r="AR114" s="101">
        <v>0</v>
      </c>
      <c r="AS114" s="101">
        <v>0</v>
      </c>
      <c r="AT114" s="101">
        <v>0</v>
      </c>
      <c r="AU114" s="101">
        <v>0</v>
      </c>
      <c r="AV114" s="101">
        <v>0</v>
      </c>
      <c r="AW114" s="101">
        <v>21</v>
      </c>
      <c r="AX114" s="101">
        <v>20</v>
      </c>
      <c r="AY114" s="101">
        <v>23</v>
      </c>
      <c r="AZ114" s="101">
        <v>20</v>
      </c>
      <c r="BA114" s="101">
        <v>21</v>
      </c>
      <c r="BB114" s="154">
        <v>21</v>
      </c>
      <c r="BC114" s="101">
        <v>18</v>
      </c>
      <c r="BD114" s="101">
        <v>22</v>
      </c>
      <c r="BE114" s="101">
        <v>22</v>
      </c>
      <c r="BF114" s="101">
        <v>22</v>
      </c>
      <c r="BG114" s="101">
        <v>19</v>
      </c>
      <c r="BH114" s="101">
        <v>23</v>
      </c>
      <c r="BI114" s="101">
        <v>21</v>
      </c>
      <c r="BJ114" s="101">
        <v>24</v>
      </c>
      <c r="BK114" s="101">
        <v>21</v>
      </c>
      <c r="BL114" s="101">
        <v>20</v>
      </c>
      <c r="BM114" s="101">
        <v>19</v>
      </c>
      <c r="BN114" s="495">
        <f t="shared" si="35"/>
        <v>252</v>
      </c>
      <c r="BO114" s="101">
        <v>22</v>
      </c>
      <c r="BP114" s="101">
        <v>19</v>
      </c>
      <c r="BQ114" s="101">
        <v>20</v>
      </c>
      <c r="BR114" s="101">
        <v>19</v>
      </c>
      <c r="BS114" s="101">
        <v>13</v>
      </c>
      <c r="BT114" s="101">
        <v>8</v>
      </c>
      <c r="BU114" s="101">
        <v>16</v>
      </c>
      <c r="BV114" s="101">
        <v>13</v>
      </c>
      <c r="BW114" s="101">
        <v>12</v>
      </c>
      <c r="BX114" s="101">
        <v>12</v>
      </c>
      <c r="BY114" s="101">
        <v>8</v>
      </c>
      <c r="BZ114" s="270">
        <v>8</v>
      </c>
      <c r="CA114" s="154">
        <v>10</v>
      </c>
      <c r="CB114" s="101">
        <v>9</v>
      </c>
      <c r="CC114" s="101">
        <v>11</v>
      </c>
      <c r="CD114" s="101">
        <v>9</v>
      </c>
      <c r="CE114" s="101">
        <v>4</v>
      </c>
      <c r="CF114" s="270">
        <v>11</v>
      </c>
      <c r="CG114" s="403">
        <f t="shared" si="22"/>
        <v>124</v>
      </c>
      <c r="CH114" s="403">
        <f t="shared" si="23"/>
        <v>101</v>
      </c>
      <c r="CI114" s="27">
        <f t="shared" si="24"/>
        <v>54</v>
      </c>
      <c r="CJ114" s="404">
        <f t="shared" si="34"/>
        <v>-46.53465346534653</v>
      </c>
      <c r="CM114" s="301"/>
    </row>
    <row r="115" spans="1:111" ht="20.100000000000001" customHeight="1" thickBot="1" x14ac:dyDescent="0.3">
      <c r="B115" s="113" t="s">
        <v>153</v>
      </c>
      <c r="C115" s="143" t="s">
        <v>158</v>
      </c>
      <c r="D115" s="199">
        <v>0</v>
      </c>
      <c r="E115" s="200">
        <v>0</v>
      </c>
      <c r="F115" s="200">
        <v>0</v>
      </c>
      <c r="G115" s="200">
        <v>0</v>
      </c>
      <c r="H115" s="200">
        <v>0</v>
      </c>
      <c r="I115" s="200">
        <v>0</v>
      </c>
      <c r="J115" s="200">
        <v>0</v>
      </c>
      <c r="K115" s="200">
        <v>0</v>
      </c>
      <c r="L115" s="200">
        <v>0</v>
      </c>
      <c r="M115" s="200">
        <v>0</v>
      </c>
      <c r="N115" s="200">
        <v>0</v>
      </c>
      <c r="O115" s="200">
        <v>0</v>
      </c>
      <c r="P115" s="405">
        <v>0</v>
      </c>
      <c r="Q115" s="200">
        <v>0</v>
      </c>
      <c r="R115" s="200">
        <v>0</v>
      </c>
      <c r="S115" s="200">
        <v>0</v>
      </c>
      <c r="T115" s="200">
        <v>0</v>
      </c>
      <c r="U115" s="200">
        <v>0</v>
      </c>
      <c r="V115" s="200">
        <v>0</v>
      </c>
      <c r="W115" s="200">
        <v>0</v>
      </c>
      <c r="X115" s="200">
        <v>0</v>
      </c>
      <c r="Y115" s="200">
        <v>0</v>
      </c>
      <c r="Z115" s="200">
        <v>0</v>
      </c>
      <c r="AA115" s="200">
        <v>0</v>
      </c>
      <c r="AB115" s="200">
        <v>0</v>
      </c>
      <c r="AC115" s="442">
        <v>0</v>
      </c>
      <c r="AD115" s="200">
        <v>0</v>
      </c>
      <c r="AE115" s="200">
        <v>0</v>
      </c>
      <c r="AF115" s="200">
        <v>0</v>
      </c>
      <c r="AG115" s="200">
        <v>0</v>
      </c>
      <c r="AH115" s="200">
        <v>0</v>
      </c>
      <c r="AI115" s="200">
        <v>0</v>
      </c>
      <c r="AJ115" s="200">
        <v>0</v>
      </c>
      <c r="AK115" s="200">
        <v>0</v>
      </c>
      <c r="AL115" s="200">
        <v>0</v>
      </c>
      <c r="AM115" s="200">
        <v>0</v>
      </c>
      <c r="AN115" s="200">
        <v>0</v>
      </c>
      <c r="AO115" s="440">
        <v>0</v>
      </c>
      <c r="AP115" s="101">
        <v>0</v>
      </c>
      <c r="AQ115" s="101">
        <v>0</v>
      </c>
      <c r="AR115" s="101">
        <v>0</v>
      </c>
      <c r="AS115" s="101">
        <v>0</v>
      </c>
      <c r="AT115" s="101">
        <v>0</v>
      </c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v>0</v>
      </c>
      <c r="BA115" s="101">
        <v>0</v>
      </c>
      <c r="BB115" s="272">
        <v>0</v>
      </c>
      <c r="BC115" s="273">
        <v>0</v>
      </c>
      <c r="BD115" s="273">
        <v>0</v>
      </c>
      <c r="BE115" s="273">
        <v>0</v>
      </c>
      <c r="BF115" s="273">
        <v>0</v>
      </c>
      <c r="BG115" s="273">
        <v>0</v>
      </c>
      <c r="BH115" s="273">
        <v>0</v>
      </c>
      <c r="BI115" s="273">
        <v>0</v>
      </c>
      <c r="BJ115" s="273">
        <v>0</v>
      </c>
      <c r="BK115" s="273">
        <v>0</v>
      </c>
      <c r="BL115" s="273">
        <v>0</v>
      </c>
      <c r="BM115" s="273">
        <v>0</v>
      </c>
      <c r="BN115" s="495">
        <f t="shared" si="35"/>
        <v>0</v>
      </c>
      <c r="BO115" s="273">
        <v>0</v>
      </c>
      <c r="BP115" s="273">
        <v>0</v>
      </c>
      <c r="BQ115" s="273">
        <v>0</v>
      </c>
      <c r="BR115" s="273">
        <v>0</v>
      </c>
      <c r="BS115" s="273">
        <v>0</v>
      </c>
      <c r="BT115" s="273">
        <v>0</v>
      </c>
      <c r="BU115" s="273">
        <v>0</v>
      </c>
      <c r="BV115" s="273">
        <v>0</v>
      </c>
      <c r="BW115" s="273">
        <v>0</v>
      </c>
      <c r="BX115" s="273">
        <v>0</v>
      </c>
      <c r="BY115" s="273">
        <v>0</v>
      </c>
      <c r="BZ115" s="101">
        <v>8</v>
      </c>
      <c r="CA115" s="154">
        <v>14</v>
      </c>
      <c r="CB115" s="101">
        <v>12</v>
      </c>
      <c r="CC115" s="101">
        <v>15</v>
      </c>
      <c r="CD115" s="101">
        <v>121</v>
      </c>
      <c r="CE115" s="101">
        <v>16</v>
      </c>
      <c r="CF115" s="270">
        <v>22</v>
      </c>
      <c r="CG115" s="403">
        <f t="shared" ref="CG115:CG148" si="36">SUM($BB115:$BG115)</f>
        <v>0</v>
      </c>
      <c r="CH115" s="403">
        <f t="shared" ref="CH115:CH148" si="37">SUM($BO115:$BT115)</f>
        <v>0</v>
      </c>
      <c r="CI115" s="27">
        <f t="shared" ref="CI115:CI148" si="38">SUM($CA115:$CF115)</f>
        <v>200</v>
      </c>
      <c r="CJ115" s="404"/>
      <c r="CM115" s="301"/>
    </row>
    <row r="116" spans="1:111" s="39" customFormat="1" ht="20.100000000000001" customHeight="1" thickBot="1" x14ac:dyDescent="0.35">
      <c r="A116" s="10"/>
      <c r="B116" s="379" t="s">
        <v>72</v>
      </c>
      <c r="C116" s="375"/>
      <c r="D116" s="202">
        <f t="shared" ref="D116:AI116" si="39">SUM(D117:D144)</f>
        <v>1278</v>
      </c>
      <c r="E116" s="185">
        <f t="shared" si="39"/>
        <v>1159</v>
      </c>
      <c r="F116" s="185">
        <f t="shared" si="39"/>
        <v>1363</v>
      </c>
      <c r="G116" s="185">
        <f t="shared" si="39"/>
        <v>1303</v>
      </c>
      <c r="H116" s="185">
        <f t="shared" si="39"/>
        <v>1437</v>
      </c>
      <c r="I116" s="185">
        <f t="shared" si="39"/>
        <v>1427</v>
      </c>
      <c r="J116" s="185">
        <f t="shared" si="39"/>
        <v>1443</v>
      </c>
      <c r="K116" s="185">
        <f t="shared" si="39"/>
        <v>1253</v>
      </c>
      <c r="L116" s="185">
        <f t="shared" si="39"/>
        <v>1317</v>
      </c>
      <c r="M116" s="185">
        <f t="shared" si="39"/>
        <v>1293</v>
      </c>
      <c r="N116" s="185">
        <f t="shared" si="39"/>
        <v>1341</v>
      </c>
      <c r="O116" s="473">
        <f t="shared" si="39"/>
        <v>1452</v>
      </c>
      <c r="P116" s="185">
        <f t="shared" si="39"/>
        <v>16066</v>
      </c>
      <c r="Q116" s="202">
        <f t="shared" si="39"/>
        <v>1123</v>
      </c>
      <c r="R116" s="185">
        <f t="shared" si="39"/>
        <v>1114</v>
      </c>
      <c r="S116" s="185">
        <f t="shared" si="39"/>
        <v>1377</v>
      </c>
      <c r="T116" s="185">
        <f t="shared" si="39"/>
        <v>1365</v>
      </c>
      <c r="U116" s="185">
        <f t="shared" si="39"/>
        <v>1391</v>
      </c>
      <c r="V116" s="185">
        <f t="shared" si="39"/>
        <v>1516</v>
      </c>
      <c r="W116" s="185">
        <f t="shared" si="39"/>
        <v>1344</v>
      </c>
      <c r="X116" s="185">
        <f t="shared" si="39"/>
        <v>1286</v>
      </c>
      <c r="Y116" s="185">
        <f t="shared" si="39"/>
        <v>1294</v>
      </c>
      <c r="Z116" s="185">
        <f t="shared" si="39"/>
        <v>1301</v>
      </c>
      <c r="AA116" s="185">
        <f t="shared" si="39"/>
        <v>1209</v>
      </c>
      <c r="AB116" s="473">
        <f t="shared" si="39"/>
        <v>1570</v>
      </c>
      <c r="AC116" s="185">
        <f t="shared" si="39"/>
        <v>15890</v>
      </c>
      <c r="AD116" s="202">
        <f t="shared" si="39"/>
        <v>1201</v>
      </c>
      <c r="AE116" s="185">
        <f t="shared" si="39"/>
        <v>1159</v>
      </c>
      <c r="AF116" s="185">
        <f t="shared" si="39"/>
        <v>1296</v>
      </c>
      <c r="AG116" s="185">
        <f t="shared" si="39"/>
        <v>1199</v>
      </c>
      <c r="AH116" s="185">
        <f t="shared" si="39"/>
        <v>1384</v>
      </c>
      <c r="AI116" s="185">
        <f t="shared" si="39"/>
        <v>1273</v>
      </c>
      <c r="AJ116" s="185">
        <f t="shared" ref="AJ116:BM116" si="40">SUM(AJ117:AJ144)</f>
        <v>1309</v>
      </c>
      <c r="AK116" s="185">
        <f t="shared" si="40"/>
        <v>1523</v>
      </c>
      <c r="AL116" s="185">
        <f t="shared" si="40"/>
        <v>1448</v>
      </c>
      <c r="AM116" s="185">
        <f t="shared" si="40"/>
        <v>1308</v>
      </c>
      <c r="AN116" s="185">
        <f t="shared" si="40"/>
        <v>1408</v>
      </c>
      <c r="AO116" s="473">
        <f t="shared" si="40"/>
        <v>1496</v>
      </c>
      <c r="AP116" s="185">
        <f t="shared" si="40"/>
        <v>1302</v>
      </c>
      <c r="AQ116" s="185">
        <f t="shared" si="40"/>
        <v>1244</v>
      </c>
      <c r="AR116" s="185">
        <f t="shared" si="40"/>
        <v>1562</v>
      </c>
      <c r="AS116" s="185">
        <f t="shared" si="40"/>
        <v>1473</v>
      </c>
      <c r="AT116" s="185">
        <f t="shared" si="40"/>
        <v>1774</v>
      </c>
      <c r="AU116" s="185">
        <f t="shared" si="40"/>
        <v>1379</v>
      </c>
      <c r="AV116" s="185">
        <f t="shared" si="40"/>
        <v>1455</v>
      </c>
      <c r="AW116" s="185">
        <f t="shared" si="40"/>
        <v>1463</v>
      </c>
      <c r="AX116" s="185">
        <f t="shared" si="40"/>
        <v>1389</v>
      </c>
      <c r="AY116" s="185">
        <f t="shared" si="40"/>
        <v>1506</v>
      </c>
      <c r="AZ116" s="185">
        <f t="shared" si="40"/>
        <v>1319</v>
      </c>
      <c r="BA116" s="185">
        <f t="shared" si="40"/>
        <v>1312</v>
      </c>
      <c r="BB116" s="202">
        <f t="shared" si="40"/>
        <v>1404</v>
      </c>
      <c r="BC116" s="185">
        <f t="shared" si="40"/>
        <v>1231</v>
      </c>
      <c r="BD116" s="185">
        <f t="shared" si="40"/>
        <v>1360</v>
      </c>
      <c r="BE116" s="185">
        <f t="shared" si="40"/>
        <v>1453</v>
      </c>
      <c r="BF116" s="185">
        <f t="shared" si="40"/>
        <v>1409</v>
      </c>
      <c r="BG116" s="185">
        <f t="shared" si="40"/>
        <v>1333</v>
      </c>
      <c r="BH116" s="185">
        <f t="shared" si="40"/>
        <v>1468</v>
      </c>
      <c r="BI116" s="185">
        <f t="shared" si="40"/>
        <v>1513</v>
      </c>
      <c r="BJ116" s="185">
        <f t="shared" si="40"/>
        <v>1469</v>
      </c>
      <c r="BK116" s="185">
        <f t="shared" si="40"/>
        <v>1605</v>
      </c>
      <c r="BL116" s="185">
        <f t="shared" si="40"/>
        <v>1480</v>
      </c>
      <c r="BM116" s="185">
        <f t="shared" si="40"/>
        <v>1459</v>
      </c>
      <c r="BN116" s="187">
        <f t="shared" si="35"/>
        <v>17184</v>
      </c>
      <c r="BO116" s="185">
        <f t="shared" ref="BO116:CF116" si="41">SUM(BO117:BO144)</f>
        <v>1441</v>
      </c>
      <c r="BP116" s="185">
        <f t="shared" si="41"/>
        <v>1370</v>
      </c>
      <c r="BQ116" s="185">
        <f t="shared" si="41"/>
        <v>1413</v>
      </c>
      <c r="BR116" s="185">
        <f t="shared" si="41"/>
        <v>1496</v>
      </c>
      <c r="BS116" s="185">
        <f t="shared" si="41"/>
        <v>1559</v>
      </c>
      <c r="BT116" s="185">
        <f t="shared" si="41"/>
        <v>1442</v>
      </c>
      <c r="BU116" s="185">
        <f t="shared" si="41"/>
        <v>1569</v>
      </c>
      <c r="BV116" s="185">
        <f t="shared" si="41"/>
        <v>1631</v>
      </c>
      <c r="BW116" s="185">
        <f t="shared" si="41"/>
        <v>1660</v>
      </c>
      <c r="BX116" s="185">
        <f t="shared" si="41"/>
        <v>1710</v>
      </c>
      <c r="BY116" s="185">
        <f t="shared" si="41"/>
        <v>1399</v>
      </c>
      <c r="BZ116" s="185">
        <f t="shared" si="41"/>
        <v>1975</v>
      </c>
      <c r="CA116" s="202">
        <f t="shared" si="41"/>
        <v>1741</v>
      </c>
      <c r="CB116" s="185">
        <f t="shared" si="41"/>
        <v>1527</v>
      </c>
      <c r="CC116" s="185">
        <f t="shared" si="41"/>
        <v>1817</v>
      </c>
      <c r="CD116" s="185">
        <f t="shared" si="41"/>
        <v>1883</v>
      </c>
      <c r="CE116" s="185">
        <f t="shared" si="41"/>
        <v>1685</v>
      </c>
      <c r="CF116" s="473">
        <f t="shared" si="41"/>
        <v>1864</v>
      </c>
      <c r="CG116" s="188">
        <f t="shared" si="36"/>
        <v>8190</v>
      </c>
      <c r="CH116" s="493">
        <f t="shared" si="37"/>
        <v>8721</v>
      </c>
      <c r="CI116" s="412">
        <f t="shared" si="38"/>
        <v>10517</v>
      </c>
      <c r="CJ116" s="193">
        <f t="shared" si="34"/>
        <v>20.593968581584686</v>
      </c>
      <c r="CK116" s="260"/>
      <c r="CL116" s="260"/>
      <c r="CM116" s="301"/>
      <c r="CN116" s="260"/>
      <c r="CO116" s="260"/>
      <c r="CP116" s="228"/>
      <c r="CQ116" s="242"/>
      <c r="CR116" s="242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</row>
    <row r="117" spans="1:111" ht="20.100000000000001" customHeight="1" x14ac:dyDescent="0.25">
      <c r="B117" s="189" t="s">
        <v>8</v>
      </c>
      <c r="C117" s="142" t="s">
        <v>132</v>
      </c>
      <c r="D117" s="203">
        <v>513</v>
      </c>
      <c r="E117" s="204">
        <v>435</v>
      </c>
      <c r="F117" s="204">
        <v>550</v>
      </c>
      <c r="G117" s="204">
        <v>474</v>
      </c>
      <c r="H117" s="204">
        <v>578</v>
      </c>
      <c r="I117" s="204">
        <v>637</v>
      </c>
      <c r="J117" s="204">
        <v>669</v>
      </c>
      <c r="K117" s="204">
        <v>533</v>
      </c>
      <c r="L117" s="204">
        <v>565</v>
      </c>
      <c r="M117" s="204">
        <v>540</v>
      </c>
      <c r="N117" s="204">
        <v>569</v>
      </c>
      <c r="O117" s="204">
        <v>641</v>
      </c>
      <c r="P117" s="193">
        <v>6704</v>
      </c>
      <c r="Q117" s="205">
        <v>465</v>
      </c>
      <c r="R117" s="205">
        <v>469</v>
      </c>
      <c r="S117" s="205">
        <v>580</v>
      </c>
      <c r="T117" s="205">
        <v>595</v>
      </c>
      <c r="U117" s="205">
        <v>611</v>
      </c>
      <c r="V117" s="205">
        <v>682</v>
      </c>
      <c r="W117" s="205">
        <v>620</v>
      </c>
      <c r="X117" s="205">
        <v>577</v>
      </c>
      <c r="Y117" s="205">
        <v>511</v>
      </c>
      <c r="Z117" s="206">
        <v>552</v>
      </c>
      <c r="AA117" s="206">
        <v>472</v>
      </c>
      <c r="AB117" s="206">
        <v>570</v>
      </c>
      <c r="AC117" s="186">
        <v>6704</v>
      </c>
      <c r="AD117" s="192">
        <v>443</v>
      </c>
      <c r="AE117" s="192">
        <v>440</v>
      </c>
      <c r="AF117" s="192">
        <v>537</v>
      </c>
      <c r="AG117" s="192">
        <v>484</v>
      </c>
      <c r="AH117" s="192">
        <v>542</v>
      </c>
      <c r="AI117" s="192">
        <v>493</v>
      </c>
      <c r="AJ117" s="192">
        <v>423</v>
      </c>
      <c r="AK117" s="192">
        <v>430</v>
      </c>
      <c r="AL117" s="192">
        <v>446</v>
      </c>
      <c r="AM117" s="192">
        <v>398</v>
      </c>
      <c r="AN117" s="192">
        <v>437</v>
      </c>
      <c r="AO117" s="192">
        <v>517</v>
      </c>
      <c r="AP117" s="154">
        <v>385</v>
      </c>
      <c r="AQ117" s="101">
        <v>271</v>
      </c>
      <c r="AR117" s="101">
        <v>366</v>
      </c>
      <c r="AS117" s="101">
        <v>382</v>
      </c>
      <c r="AT117" s="101">
        <v>434</v>
      </c>
      <c r="AU117" s="101">
        <v>337</v>
      </c>
      <c r="AV117" s="101">
        <v>278</v>
      </c>
      <c r="AW117" s="101">
        <v>286</v>
      </c>
      <c r="AX117" s="101">
        <v>258</v>
      </c>
      <c r="AY117" s="101">
        <v>279</v>
      </c>
      <c r="AZ117" s="101">
        <v>215</v>
      </c>
      <c r="BA117" s="101">
        <v>225</v>
      </c>
      <c r="BB117" s="121">
        <v>273</v>
      </c>
      <c r="BC117" s="101">
        <v>222</v>
      </c>
      <c r="BD117" s="101">
        <v>222</v>
      </c>
      <c r="BE117" s="101">
        <v>234</v>
      </c>
      <c r="BF117" s="101">
        <v>176</v>
      </c>
      <c r="BG117" s="101">
        <v>177</v>
      </c>
      <c r="BH117" s="101">
        <v>169</v>
      </c>
      <c r="BI117" s="101">
        <v>218</v>
      </c>
      <c r="BJ117" s="101">
        <v>153</v>
      </c>
      <c r="BK117" s="101">
        <v>180</v>
      </c>
      <c r="BL117" s="101">
        <v>125</v>
      </c>
      <c r="BM117" s="101">
        <v>183</v>
      </c>
      <c r="BN117" s="495">
        <f t="shared" si="35"/>
        <v>2332</v>
      </c>
      <c r="BO117" s="35">
        <v>197</v>
      </c>
      <c r="BP117" s="35">
        <v>200</v>
      </c>
      <c r="BQ117" s="35">
        <v>246</v>
      </c>
      <c r="BR117" s="35">
        <v>235</v>
      </c>
      <c r="BS117" s="35">
        <v>267</v>
      </c>
      <c r="BT117" s="35">
        <v>202</v>
      </c>
      <c r="BU117" s="35">
        <v>188</v>
      </c>
      <c r="BV117" s="35">
        <v>246</v>
      </c>
      <c r="BW117" s="35">
        <v>63</v>
      </c>
      <c r="BX117" s="35">
        <v>45</v>
      </c>
      <c r="BY117" s="35">
        <v>21</v>
      </c>
      <c r="BZ117" s="35">
        <v>21</v>
      </c>
      <c r="CA117" s="154">
        <v>24</v>
      </c>
      <c r="CB117" s="101">
        <v>5</v>
      </c>
      <c r="CC117" s="101">
        <v>0</v>
      </c>
      <c r="CD117" s="101">
        <v>2</v>
      </c>
      <c r="CE117" s="101">
        <v>1</v>
      </c>
      <c r="CF117" s="270">
        <v>1</v>
      </c>
      <c r="CG117" s="401">
        <f t="shared" si="36"/>
        <v>1304</v>
      </c>
      <c r="CH117" s="403">
        <f t="shared" si="37"/>
        <v>1347</v>
      </c>
      <c r="CI117" s="27">
        <f t="shared" si="38"/>
        <v>33</v>
      </c>
      <c r="CJ117" s="402">
        <f t="shared" si="34"/>
        <v>-97.550111358574611</v>
      </c>
      <c r="CM117" s="301"/>
    </row>
    <row r="118" spans="1:111" ht="20.100000000000001" customHeight="1" x14ac:dyDescent="0.25">
      <c r="B118" s="189" t="s">
        <v>9</v>
      </c>
      <c r="C118" s="190" t="s">
        <v>10</v>
      </c>
      <c r="D118" s="203">
        <v>47</v>
      </c>
      <c r="E118" s="204">
        <v>41</v>
      </c>
      <c r="F118" s="204">
        <v>60</v>
      </c>
      <c r="G118" s="204">
        <v>56</v>
      </c>
      <c r="H118" s="204">
        <v>61</v>
      </c>
      <c r="I118" s="204">
        <v>53</v>
      </c>
      <c r="J118" s="204">
        <v>48</v>
      </c>
      <c r="K118" s="204">
        <v>46</v>
      </c>
      <c r="L118" s="204">
        <v>39</v>
      </c>
      <c r="M118" s="204">
        <v>40</v>
      </c>
      <c r="N118" s="204">
        <v>65</v>
      </c>
      <c r="O118" s="204">
        <v>50</v>
      </c>
      <c r="P118" s="186">
        <v>606</v>
      </c>
      <c r="Q118" s="196">
        <v>36</v>
      </c>
      <c r="R118" s="196">
        <v>31</v>
      </c>
      <c r="S118" s="196">
        <v>49</v>
      </c>
      <c r="T118" s="196">
        <v>35</v>
      </c>
      <c r="U118" s="196">
        <v>38</v>
      </c>
      <c r="V118" s="196">
        <v>48</v>
      </c>
      <c r="W118" s="196">
        <v>34</v>
      </c>
      <c r="X118" s="196">
        <v>28</v>
      </c>
      <c r="Y118" s="196">
        <v>44</v>
      </c>
      <c r="Z118" s="207">
        <v>50</v>
      </c>
      <c r="AA118" s="207">
        <v>45</v>
      </c>
      <c r="AB118" s="207">
        <v>44</v>
      </c>
      <c r="AC118" s="186">
        <v>482</v>
      </c>
      <c r="AD118" s="197">
        <v>46</v>
      </c>
      <c r="AE118" s="197">
        <v>52</v>
      </c>
      <c r="AF118" s="197">
        <v>44</v>
      </c>
      <c r="AG118" s="197">
        <v>32</v>
      </c>
      <c r="AH118" s="197">
        <v>47</v>
      </c>
      <c r="AI118" s="197">
        <v>45</v>
      </c>
      <c r="AJ118" s="197">
        <v>60</v>
      </c>
      <c r="AK118" s="197">
        <v>51</v>
      </c>
      <c r="AL118" s="197">
        <v>55</v>
      </c>
      <c r="AM118" s="267">
        <v>48</v>
      </c>
      <c r="AN118" s="267">
        <v>49</v>
      </c>
      <c r="AO118" s="267">
        <v>59</v>
      </c>
      <c r="AP118" s="154">
        <v>40</v>
      </c>
      <c r="AQ118" s="101">
        <v>40</v>
      </c>
      <c r="AR118" s="101">
        <v>63</v>
      </c>
      <c r="AS118" s="101">
        <v>50</v>
      </c>
      <c r="AT118" s="101">
        <v>71</v>
      </c>
      <c r="AU118" s="101">
        <v>44</v>
      </c>
      <c r="AV118" s="101">
        <v>59</v>
      </c>
      <c r="AW118" s="101">
        <v>57</v>
      </c>
      <c r="AX118" s="101">
        <v>40</v>
      </c>
      <c r="AY118" s="101">
        <v>51</v>
      </c>
      <c r="AZ118" s="101">
        <v>36</v>
      </c>
      <c r="BA118" s="101">
        <v>40</v>
      </c>
      <c r="BB118" s="154">
        <v>39</v>
      </c>
      <c r="BC118" s="101">
        <v>56</v>
      </c>
      <c r="BD118" s="101">
        <v>56</v>
      </c>
      <c r="BE118" s="101">
        <v>45</v>
      </c>
      <c r="BF118" s="101">
        <v>50</v>
      </c>
      <c r="BG118" s="101">
        <v>50</v>
      </c>
      <c r="BH118" s="101">
        <v>50</v>
      </c>
      <c r="BI118" s="101">
        <v>50</v>
      </c>
      <c r="BJ118" s="101">
        <v>62</v>
      </c>
      <c r="BK118" s="101">
        <v>64</v>
      </c>
      <c r="BL118" s="101">
        <v>63</v>
      </c>
      <c r="BM118" s="101">
        <v>55</v>
      </c>
      <c r="BN118" s="495">
        <f t="shared" si="35"/>
        <v>640</v>
      </c>
      <c r="BO118" s="101">
        <v>55</v>
      </c>
      <c r="BP118" s="101">
        <v>54</v>
      </c>
      <c r="BQ118" s="101">
        <v>49</v>
      </c>
      <c r="BR118" s="101">
        <v>53</v>
      </c>
      <c r="BS118" s="101">
        <v>56</v>
      </c>
      <c r="BT118" s="101">
        <v>54</v>
      </c>
      <c r="BU118" s="101">
        <v>66</v>
      </c>
      <c r="BV118" s="101">
        <v>56</v>
      </c>
      <c r="BW118" s="101">
        <v>69</v>
      </c>
      <c r="BX118" s="101">
        <v>75</v>
      </c>
      <c r="BY118" s="101">
        <v>62</v>
      </c>
      <c r="BZ118" s="101">
        <v>66</v>
      </c>
      <c r="CA118" s="154">
        <v>50</v>
      </c>
      <c r="CB118" s="101">
        <v>48</v>
      </c>
      <c r="CC118" s="101">
        <v>53</v>
      </c>
      <c r="CD118" s="101">
        <v>57</v>
      </c>
      <c r="CE118" s="101">
        <v>39</v>
      </c>
      <c r="CF118" s="270">
        <v>68</v>
      </c>
      <c r="CG118" s="403">
        <f t="shared" si="36"/>
        <v>296</v>
      </c>
      <c r="CH118" s="403">
        <f t="shared" si="37"/>
        <v>321</v>
      </c>
      <c r="CI118" s="27">
        <f t="shared" si="38"/>
        <v>315</v>
      </c>
      <c r="CJ118" s="404">
        <f t="shared" si="34"/>
        <v>-1.8691588785046731</v>
      </c>
      <c r="CM118" s="301"/>
    </row>
    <row r="119" spans="1:111" ht="20.100000000000001" customHeight="1" x14ac:dyDescent="0.25">
      <c r="B119" s="189" t="s">
        <v>11</v>
      </c>
      <c r="C119" s="190" t="s">
        <v>12</v>
      </c>
      <c r="D119" s="203">
        <v>45</v>
      </c>
      <c r="E119" s="204">
        <v>45</v>
      </c>
      <c r="F119" s="204">
        <v>71</v>
      </c>
      <c r="G119" s="204">
        <v>70</v>
      </c>
      <c r="H119" s="204">
        <v>54</v>
      </c>
      <c r="I119" s="204">
        <v>50</v>
      </c>
      <c r="J119" s="204">
        <v>61</v>
      </c>
      <c r="K119" s="204">
        <v>44</v>
      </c>
      <c r="L119" s="204">
        <v>45</v>
      </c>
      <c r="M119" s="204">
        <v>41</v>
      </c>
      <c r="N119" s="204">
        <v>43</v>
      </c>
      <c r="O119" s="204">
        <v>50</v>
      </c>
      <c r="P119" s="186">
        <v>619</v>
      </c>
      <c r="Q119" s="196">
        <v>37</v>
      </c>
      <c r="R119" s="196">
        <v>31</v>
      </c>
      <c r="S119" s="196">
        <v>43</v>
      </c>
      <c r="T119" s="196">
        <v>33</v>
      </c>
      <c r="U119" s="196">
        <v>33</v>
      </c>
      <c r="V119" s="196">
        <v>41</v>
      </c>
      <c r="W119" s="196">
        <v>34</v>
      </c>
      <c r="X119" s="196">
        <v>32</v>
      </c>
      <c r="Y119" s="196">
        <v>35</v>
      </c>
      <c r="Z119" s="207">
        <v>48</v>
      </c>
      <c r="AA119" s="207">
        <v>39</v>
      </c>
      <c r="AB119" s="207">
        <v>51</v>
      </c>
      <c r="AC119" s="186">
        <v>457</v>
      </c>
      <c r="AD119" s="197">
        <v>48</v>
      </c>
      <c r="AE119" s="197">
        <v>45</v>
      </c>
      <c r="AF119" s="197">
        <v>51</v>
      </c>
      <c r="AG119" s="197">
        <v>30</v>
      </c>
      <c r="AH119" s="197">
        <v>48</v>
      </c>
      <c r="AI119" s="197">
        <v>48</v>
      </c>
      <c r="AJ119" s="197">
        <v>58</v>
      </c>
      <c r="AK119" s="197">
        <v>48</v>
      </c>
      <c r="AL119" s="197">
        <v>47</v>
      </c>
      <c r="AM119" s="267">
        <v>57</v>
      </c>
      <c r="AN119" s="267">
        <v>47</v>
      </c>
      <c r="AO119" s="267">
        <v>58</v>
      </c>
      <c r="AP119" s="154">
        <v>41</v>
      </c>
      <c r="AQ119" s="101">
        <v>30</v>
      </c>
      <c r="AR119" s="101">
        <v>60</v>
      </c>
      <c r="AS119" s="101">
        <v>41</v>
      </c>
      <c r="AT119" s="101">
        <v>52</v>
      </c>
      <c r="AU119" s="101">
        <v>43</v>
      </c>
      <c r="AV119" s="101">
        <v>55</v>
      </c>
      <c r="AW119" s="101">
        <v>54</v>
      </c>
      <c r="AX119" s="101">
        <v>44</v>
      </c>
      <c r="AY119" s="101">
        <v>46</v>
      </c>
      <c r="AZ119" s="101">
        <v>38</v>
      </c>
      <c r="BA119" s="101">
        <v>43</v>
      </c>
      <c r="BB119" s="154">
        <v>34</v>
      </c>
      <c r="BC119" s="101">
        <v>28</v>
      </c>
      <c r="BD119" s="101">
        <v>49</v>
      </c>
      <c r="BE119" s="101">
        <v>48</v>
      </c>
      <c r="BF119" s="101">
        <v>59</v>
      </c>
      <c r="BG119" s="101">
        <v>49</v>
      </c>
      <c r="BH119" s="101">
        <v>51</v>
      </c>
      <c r="BI119" s="101">
        <v>53</v>
      </c>
      <c r="BJ119" s="101">
        <v>59</v>
      </c>
      <c r="BK119" s="101">
        <v>63</v>
      </c>
      <c r="BL119" s="101">
        <v>61</v>
      </c>
      <c r="BM119" s="101">
        <v>52</v>
      </c>
      <c r="BN119" s="495">
        <f t="shared" si="35"/>
        <v>606</v>
      </c>
      <c r="BO119" s="101">
        <v>52</v>
      </c>
      <c r="BP119" s="101">
        <v>50</v>
      </c>
      <c r="BQ119" s="101">
        <v>53</v>
      </c>
      <c r="BR119" s="101">
        <v>45</v>
      </c>
      <c r="BS119" s="101">
        <v>58</v>
      </c>
      <c r="BT119" s="101">
        <v>42</v>
      </c>
      <c r="BU119" s="101">
        <v>67</v>
      </c>
      <c r="BV119" s="101">
        <v>50</v>
      </c>
      <c r="BW119" s="101">
        <v>67</v>
      </c>
      <c r="BX119" s="101">
        <v>76</v>
      </c>
      <c r="BY119" s="101">
        <v>64</v>
      </c>
      <c r="BZ119" s="101">
        <v>56</v>
      </c>
      <c r="CA119" s="154">
        <v>51</v>
      </c>
      <c r="CB119" s="101">
        <v>38</v>
      </c>
      <c r="CC119" s="101">
        <v>60</v>
      </c>
      <c r="CD119" s="101">
        <v>55</v>
      </c>
      <c r="CE119" s="101">
        <v>49</v>
      </c>
      <c r="CF119" s="270">
        <v>56</v>
      </c>
      <c r="CG119" s="403">
        <f t="shared" si="36"/>
        <v>267</v>
      </c>
      <c r="CH119" s="403">
        <f t="shared" si="37"/>
        <v>300</v>
      </c>
      <c r="CI119" s="27">
        <f t="shared" si="38"/>
        <v>309</v>
      </c>
      <c r="CJ119" s="404">
        <f t="shared" si="34"/>
        <v>3.0000000000000027</v>
      </c>
      <c r="CM119" s="301"/>
    </row>
    <row r="120" spans="1:111" ht="20.100000000000001" customHeight="1" x14ac:dyDescent="0.25">
      <c r="B120" s="189" t="s">
        <v>13</v>
      </c>
      <c r="C120" s="143" t="s">
        <v>135</v>
      </c>
      <c r="D120" s="203">
        <v>1</v>
      </c>
      <c r="E120" s="204">
        <v>1</v>
      </c>
      <c r="F120" s="204">
        <v>1</v>
      </c>
      <c r="G120" s="204">
        <v>1</v>
      </c>
      <c r="H120" s="204">
        <v>2</v>
      </c>
      <c r="I120" s="204">
        <v>2</v>
      </c>
      <c r="J120" s="204">
        <v>1</v>
      </c>
      <c r="K120" s="204">
        <v>2</v>
      </c>
      <c r="L120" s="204">
        <v>1</v>
      </c>
      <c r="M120" s="204">
        <v>1</v>
      </c>
      <c r="N120" s="204">
        <v>1</v>
      </c>
      <c r="O120" s="204">
        <v>1</v>
      </c>
      <c r="P120" s="186">
        <v>15</v>
      </c>
      <c r="Q120" s="196">
        <v>1</v>
      </c>
      <c r="R120" s="196">
        <v>1</v>
      </c>
      <c r="S120" s="196">
        <v>1</v>
      </c>
      <c r="T120" s="196">
        <v>1</v>
      </c>
      <c r="U120" s="196">
        <v>1</v>
      </c>
      <c r="V120" s="196">
        <v>1</v>
      </c>
      <c r="W120" s="196">
        <v>1</v>
      </c>
      <c r="X120" s="196">
        <v>1</v>
      </c>
      <c r="Y120" s="196">
        <v>1</v>
      </c>
      <c r="Z120" s="207">
        <v>1</v>
      </c>
      <c r="AA120" s="207">
        <v>1</v>
      </c>
      <c r="AB120" s="207">
        <v>1</v>
      </c>
      <c r="AC120" s="186">
        <v>12</v>
      </c>
      <c r="AD120" s="197">
        <v>1</v>
      </c>
      <c r="AE120" s="197">
        <v>1</v>
      </c>
      <c r="AF120" s="197">
        <v>1</v>
      </c>
      <c r="AG120" s="197">
        <v>1</v>
      </c>
      <c r="AH120" s="197">
        <v>1</v>
      </c>
      <c r="AI120" s="197">
        <v>1</v>
      </c>
      <c r="AJ120" s="197">
        <v>3</v>
      </c>
      <c r="AK120" s="197">
        <v>1</v>
      </c>
      <c r="AL120" s="197">
        <v>1</v>
      </c>
      <c r="AM120" s="267">
        <v>1</v>
      </c>
      <c r="AN120" s="267">
        <v>1</v>
      </c>
      <c r="AO120" s="267">
        <v>1</v>
      </c>
      <c r="AP120" s="154">
        <v>1</v>
      </c>
      <c r="AQ120" s="101">
        <v>1</v>
      </c>
      <c r="AR120" s="101">
        <v>1</v>
      </c>
      <c r="AS120" s="101">
        <v>1</v>
      </c>
      <c r="AT120" s="101">
        <v>2</v>
      </c>
      <c r="AU120" s="101">
        <v>1</v>
      </c>
      <c r="AV120" s="101">
        <v>1</v>
      </c>
      <c r="AW120" s="101">
        <v>1</v>
      </c>
      <c r="AX120" s="101">
        <v>0</v>
      </c>
      <c r="AY120" s="101">
        <v>2</v>
      </c>
      <c r="AZ120" s="101">
        <v>1</v>
      </c>
      <c r="BA120" s="101">
        <v>1</v>
      </c>
      <c r="BB120" s="154">
        <v>1</v>
      </c>
      <c r="BC120" s="101">
        <v>1</v>
      </c>
      <c r="BD120" s="101">
        <v>1</v>
      </c>
      <c r="BE120" s="101">
        <v>1</v>
      </c>
      <c r="BF120" s="101">
        <v>2</v>
      </c>
      <c r="BG120" s="101">
        <v>1</v>
      </c>
      <c r="BH120" s="101">
        <v>1</v>
      </c>
      <c r="BI120" s="101">
        <v>2</v>
      </c>
      <c r="BJ120" s="101">
        <v>3</v>
      </c>
      <c r="BK120" s="101">
        <v>2</v>
      </c>
      <c r="BL120" s="101">
        <v>1</v>
      </c>
      <c r="BM120" s="101">
        <v>1</v>
      </c>
      <c r="BN120" s="495">
        <f t="shared" si="35"/>
        <v>17</v>
      </c>
      <c r="BO120" s="101">
        <v>1</v>
      </c>
      <c r="BP120" s="101">
        <v>1</v>
      </c>
      <c r="BQ120" s="101">
        <v>1</v>
      </c>
      <c r="BR120" s="101">
        <v>1</v>
      </c>
      <c r="BS120" s="101">
        <v>1</v>
      </c>
      <c r="BT120" s="101">
        <v>1</v>
      </c>
      <c r="BU120" s="101">
        <v>1</v>
      </c>
      <c r="BV120" s="101">
        <v>1</v>
      </c>
      <c r="BW120" s="101">
        <v>0</v>
      </c>
      <c r="BX120" s="101">
        <v>0</v>
      </c>
      <c r="BY120" s="101">
        <v>0</v>
      </c>
      <c r="BZ120" s="101">
        <v>0</v>
      </c>
      <c r="CA120" s="154">
        <v>0</v>
      </c>
      <c r="CB120" s="101">
        <v>0</v>
      </c>
      <c r="CC120" s="101">
        <v>0</v>
      </c>
      <c r="CD120" s="101">
        <v>0</v>
      </c>
      <c r="CE120" s="101">
        <v>0</v>
      </c>
      <c r="CF120" s="270">
        <v>0</v>
      </c>
      <c r="CG120" s="403">
        <f t="shared" si="36"/>
        <v>7</v>
      </c>
      <c r="CH120" s="403">
        <f t="shared" si="37"/>
        <v>6</v>
      </c>
      <c r="CI120" s="27">
        <f t="shared" si="38"/>
        <v>0</v>
      </c>
      <c r="CJ120" s="404">
        <f t="shared" si="34"/>
        <v>-100</v>
      </c>
      <c r="CM120" s="301"/>
    </row>
    <row r="121" spans="1:111" ht="20.100000000000001" customHeight="1" x14ac:dyDescent="0.25">
      <c r="B121" s="189" t="s">
        <v>14</v>
      </c>
      <c r="C121" s="143" t="s">
        <v>136</v>
      </c>
      <c r="D121" s="203">
        <v>0</v>
      </c>
      <c r="E121" s="204">
        <v>0</v>
      </c>
      <c r="F121" s="204">
        <v>0</v>
      </c>
      <c r="G121" s="204">
        <v>0</v>
      </c>
      <c r="H121" s="204">
        <v>0</v>
      </c>
      <c r="I121" s="204">
        <v>0</v>
      </c>
      <c r="J121" s="204">
        <v>0</v>
      </c>
      <c r="K121" s="204">
        <v>0</v>
      </c>
      <c r="L121" s="204">
        <v>0</v>
      </c>
      <c r="M121" s="204">
        <v>0</v>
      </c>
      <c r="N121" s="204">
        <v>0</v>
      </c>
      <c r="O121" s="204">
        <v>0</v>
      </c>
      <c r="P121" s="186">
        <v>0</v>
      </c>
      <c r="Q121" s="196">
        <v>0</v>
      </c>
      <c r="R121" s="196">
        <v>0</v>
      </c>
      <c r="S121" s="196">
        <v>0</v>
      </c>
      <c r="T121" s="196">
        <v>0</v>
      </c>
      <c r="U121" s="196">
        <v>0</v>
      </c>
      <c r="V121" s="196">
        <v>0</v>
      </c>
      <c r="W121" s="196">
        <v>0</v>
      </c>
      <c r="X121" s="196">
        <v>0</v>
      </c>
      <c r="Y121" s="196">
        <v>0</v>
      </c>
      <c r="Z121" s="207">
        <v>0</v>
      </c>
      <c r="AA121" s="207">
        <v>0</v>
      </c>
      <c r="AB121" s="207">
        <v>0</v>
      </c>
      <c r="AC121" s="186">
        <v>0</v>
      </c>
      <c r="AD121" s="197">
        <v>0</v>
      </c>
      <c r="AE121" s="197">
        <v>0</v>
      </c>
      <c r="AF121" s="197">
        <v>0</v>
      </c>
      <c r="AG121" s="197">
        <v>0</v>
      </c>
      <c r="AH121" s="197">
        <v>0</v>
      </c>
      <c r="AI121" s="197">
        <v>0</v>
      </c>
      <c r="AJ121" s="197">
        <v>0</v>
      </c>
      <c r="AK121" s="197">
        <v>0</v>
      </c>
      <c r="AL121" s="197">
        <v>0</v>
      </c>
      <c r="AM121" s="267">
        <v>0</v>
      </c>
      <c r="AN121" s="267">
        <v>0</v>
      </c>
      <c r="AO121" s="267">
        <v>0</v>
      </c>
      <c r="AP121" s="154">
        <v>0</v>
      </c>
      <c r="AQ121" s="101">
        <v>0</v>
      </c>
      <c r="AR121" s="101">
        <v>0</v>
      </c>
      <c r="AS121" s="101">
        <v>0</v>
      </c>
      <c r="AT121" s="101">
        <v>0</v>
      </c>
      <c r="AU121" s="101">
        <v>0</v>
      </c>
      <c r="AV121" s="101">
        <v>0</v>
      </c>
      <c r="AW121" s="101">
        <v>0</v>
      </c>
      <c r="AX121" s="101">
        <v>0</v>
      </c>
      <c r="AY121" s="101">
        <v>0</v>
      </c>
      <c r="AZ121" s="101">
        <v>0</v>
      </c>
      <c r="BA121" s="101">
        <v>0</v>
      </c>
      <c r="BB121" s="154">
        <v>0</v>
      </c>
      <c r="BC121" s="101">
        <v>0</v>
      </c>
      <c r="BD121" s="101">
        <v>0</v>
      </c>
      <c r="BE121" s="101">
        <v>0</v>
      </c>
      <c r="BF121" s="101">
        <v>0</v>
      </c>
      <c r="BG121" s="101">
        <v>0</v>
      </c>
      <c r="BH121" s="101">
        <v>0</v>
      </c>
      <c r="BI121" s="101">
        <v>0</v>
      </c>
      <c r="BJ121" s="101">
        <v>0</v>
      </c>
      <c r="BK121" s="101">
        <v>0</v>
      </c>
      <c r="BL121" s="101">
        <v>0</v>
      </c>
      <c r="BM121" s="101">
        <v>0</v>
      </c>
      <c r="BN121" s="495">
        <f t="shared" si="35"/>
        <v>0</v>
      </c>
      <c r="BO121" s="101">
        <v>0</v>
      </c>
      <c r="BP121" s="101">
        <v>0</v>
      </c>
      <c r="BQ121" s="101">
        <v>0</v>
      </c>
      <c r="BR121" s="101">
        <v>0</v>
      </c>
      <c r="BS121" s="101">
        <v>0</v>
      </c>
      <c r="BT121" s="101">
        <v>0</v>
      </c>
      <c r="BU121" s="101">
        <v>0</v>
      </c>
      <c r="BV121" s="101">
        <v>0</v>
      </c>
      <c r="BW121" s="101">
        <v>0</v>
      </c>
      <c r="BX121" s="101">
        <v>0</v>
      </c>
      <c r="BY121" s="101">
        <v>0</v>
      </c>
      <c r="BZ121" s="101">
        <v>0</v>
      </c>
      <c r="CA121" s="154">
        <v>0</v>
      </c>
      <c r="CB121" s="101">
        <v>0</v>
      </c>
      <c r="CC121" s="101">
        <v>0</v>
      </c>
      <c r="CD121" s="101">
        <v>0</v>
      </c>
      <c r="CE121" s="101">
        <v>0</v>
      </c>
      <c r="CF121" s="270">
        <v>0</v>
      </c>
      <c r="CG121" s="403">
        <f t="shared" si="36"/>
        <v>0</v>
      </c>
      <c r="CH121" s="403">
        <f t="shared" si="37"/>
        <v>0</v>
      </c>
      <c r="CI121" s="27">
        <f t="shared" si="38"/>
        <v>0</v>
      </c>
      <c r="CJ121" s="404"/>
      <c r="CM121" s="301"/>
    </row>
    <row r="122" spans="1:111" ht="20.100000000000001" customHeight="1" x14ac:dyDescent="0.25">
      <c r="B122" s="189" t="s">
        <v>15</v>
      </c>
      <c r="C122" s="190" t="s">
        <v>16</v>
      </c>
      <c r="D122" s="203">
        <v>0</v>
      </c>
      <c r="E122" s="204">
        <v>0</v>
      </c>
      <c r="F122" s="204">
        <v>1</v>
      </c>
      <c r="G122" s="204">
        <v>1</v>
      </c>
      <c r="H122" s="204">
        <v>2</v>
      </c>
      <c r="I122" s="204">
        <v>0</v>
      </c>
      <c r="J122" s="204">
        <v>0</v>
      </c>
      <c r="K122" s="204">
        <v>0</v>
      </c>
      <c r="L122" s="204">
        <v>0</v>
      </c>
      <c r="M122" s="204">
        <v>1</v>
      </c>
      <c r="N122" s="204">
        <v>0</v>
      </c>
      <c r="O122" s="204">
        <v>0</v>
      </c>
      <c r="P122" s="186">
        <v>5</v>
      </c>
      <c r="Q122" s="196">
        <v>0</v>
      </c>
      <c r="R122" s="196">
        <v>0</v>
      </c>
      <c r="S122" s="196">
        <v>0</v>
      </c>
      <c r="T122" s="196">
        <v>0</v>
      </c>
      <c r="U122" s="196">
        <v>0</v>
      </c>
      <c r="V122" s="196">
        <v>0</v>
      </c>
      <c r="W122" s="196">
        <v>0</v>
      </c>
      <c r="X122" s="196">
        <v>0</v>
      </c>
      <c r="Y122" s="196">
        <v>0</v>
      </c>
      <c r="Z122" s="207">
        <v>0</v>
      </c>
      <c r="AA122" s="207">
        <v>12</v>
      </c>
      <c r="AB122" s="207">
        <v>148</v>
      </c>
      <c r="AC122" s="186">
        <v>160</v>
      </c>
      <c r="AD122" s="197">
        <v>5</v>
      </c>
      <c r="AE122" s="197">
        <v>2</v>
      </c>
      <c r="AF122" s="197">
        <v>3</v>
      </c>
      <c r="AG122" s="197">
        <v>4</v>
      </c>
      <c r="AH122" s="197">
        <v>18</v>
      </c>
      <c r="AI122" s="197">
        <v>5</v>
      </c>
      <c r="AJ122" s="197">
        <v>24</v>
      </c>
      <c r="AK122" s="197">
        <v>58</v>
      </c>
      <c r="AL122" s="197">
        <v>21</v>
      </c>
      <c r="AM122" s="267">
        <v>5</v>
      </c>
      <c r="AN122" s="267">
        <v>1</v>
      </c>
      <c r="AO122" s="267">
        <v>0</v>
      </c>
      <c r="AP122" s="154">
        <v>0</v>
      </c>
      <c r="AQ122" s="101">
        <v>0</v>
      </c>
      <c r="AR122" s="101">
        <v>0</v>
      </c>
      <c r="AS122" s="101">
        <v>0</v>
      </c>
      <c r="AT122" s="101">
        <v>0</v>
      </c>
      <c r="AU122" s="101">
        <v>0</v>
      </c>
      <c r="AV122" s="101">
        <v>0</v>
      </c>
      <c r="AW122" s="101">
        <v>0</v>
      </c>
      <c r="AX122" s="101">
        <v>0</v>
      </c>
      <c r="AY122" s="101">
        <v>0</v>
      </c>
      <c r="AZ122" s="101">
        <v>0</v>
      </c>
      <c r="BA122" s="101">
        <v>0</v>
      </c>
      <c r="BB122" s="154">
        <v>1</v>
      </c>
      <c r="BC122" s="101">
        <v>4</v>
      </c>
      <c r="BD122" s="101">
        <v>2</v>
      </c>
      <c r="BE122" s="101">
        <v>1</v>
      </c>
      <c r="BF122" s="101">
        <v>0</v>
      </c>
      <c r="BG122" s="101">
        <v>1</v>
      </c>
      <c r="BH122" s="101">
        <v>1</v>
      </c>
      <c r="BI122" s="101">
        <v>0</v>
      </c>
      <c r="BJ122" s="101">
        <v>0</v>
      </c>
      <c r="BK122" s="101">
        <v>2</v>
      </c>
      <c r="BL122" s="101">
        <v>2</v>
      </c>
      <c r="BM122" s="101">
        <v>0</v>
      </c>
      <c r="BN122" s="495">
        <f t="shared" si="35"/>
        <v>14</v>
      </c>
      <c r="BO122" s="101">
        <v>0</v>
      </c>
      <c r="BP122" s="101">
        <v>0</v>
      </c>
      <c r="BQ122" s="101">
        <v>0</v>
      </c>
      <c r="BR122" s="101">
        <v>0</v>
      </c>
      <c r="BS122" s="101">
        <v>0</v>
      </c>
      <c r="BT122" s="101">
        <v>0</v>
      </c>
      <c r="BU122" s="101">
        <v>0</v>
      </c>
      <c r="BV122" s="101">
        <v>0</v>
      </c>
      <c r="BW122" s="101">
        <v>0</v>
      </c>
      <c r="BX122" s="101">
        <v>0</v>
      </c>
      <c r="BY122" s="101">
        <v>0</v>
      </c>
      <c r="BZ122" s="101">
        <v>0</v>
      </c>
      <c r="CA122" s="154">
        <v>0</v>
      </c>
      <c r="CB122" s="101">
        <v>0</v>
      </c>
      <c r="CC122" s="101">
        <v>0</v>
      </c>
      <c r="CD122" s="101">
        <v>0</v>
      </c>
      <c r="CE122" s="101">
        <v>0</v>
      </c>
      <c r="CF122" s="270">
        <v>0</v>
      </c>
      <c r="CG122" s="403">
        <f t="shared" si="36"/>
        <v>9</v>
      </c>
      <c r="CH122" s="403">
        <f t="shared" si="37"/>
        <v>0</v>
      </c>
      <c r="CI122" s="27">
        <f t="shared" si="38"/>
        <v>0</v>
      </c>
      <c r="CJ122" s="404"/>
      <c r="CM122" s="301"/>
    </row>
    <row r="123" spans="1:111" ht="20.100000000000001" customHeight="1" x14ac:dyDescent="0.25">
      <c r="B123" s="189" t="s">
        <v>19</v>
      </c>
      <c r="C123" s="190" t="s">
        <v>20</v>
      </c>
      <c r="D123" s="203">
        <v>258</v>
      </c>
      <c r="E123" s="204">
        <v>208</v>
      </c>
      <c r="F123" s="204">
        <v>237</v>
      </c>
      <c r="G123" s="204">
        <v>235</v>
      </c>
      <c r="H123" s="204">
        <v>218</v>
      </c>
      <c r="I123" s="204">
        <v>224</v>
      </c>
      <c r="J123" s="204">
        <v>253</v>
      </c>
      <c r="K123" s="204">
        <v>234</v>
      </c>
      <c r="L123" s="204">
        <v>248</v>
      </c>
      <c r="M123" s="204">
        <v>231</v>
      </c>
      <c r="N123" s="204">
        <v>234</v>
      </c>
      <c r="O123" s="204">
        <v>260</v>
      </c>
      <c r="P123" s="186">
        <v>2840</v>
      </c>
      <c r="Q123" s="196">
        <v>214</v>
      </c>
      <c r="R123" s="196">
        <v>207</v>
      </c>
      <c r="S123" s="196">
        <v>263</v>
      </c>
      <c r="T123" s="196">
        <v>254</v>
      </c>
      <c r="U123" s="196">
        <v>246</v>
      </c>
      <c r="V123" s="196">
        <v>226</v>
      </c>
      <c r="W123" s="196">
        <v>238</v>
      </c>
      <c r="X123" s="196">
        <v>238</v>
      </c>
      <c r="Y123" s="196">
        <v>246</v>
      </c>
      <c r="Z123" s="207">
        <v>233</v>
      </c>
      <c r="AA123" s="207">
        <v>238</v>
      </c>
      <c r="AB123" s="207">
        <v>250</v>
      </c>
      <c r="AC123" s="186">
        <v>2853</v>
      </c>
      <c r="AD123" s="197">
        <v>227</v>
      </c>
      <c r="AE123" s="197">
        <v>235</v>
      </c>
      <c r="AF123" s="197">
        <v>237</v>
      </c>
      <c r="AG123" s="197">
        <v>249</v>
      </c>
      <c r="AH123" s="197">
        <v>264</v>
      </c>
      <c r="AI123" s="197">
        <v>254</v>
      </c>
      <c r="AJ123" s="197">
        <v>276</v>
      </c>
      <c r="AK123" s="197">
        <v>409</v>
      </c>
      <c r="AL123" s="197">
        <v>401</v>
      </c>
      <c r="AM123" s="267">
        <v>342</v>
      </c>
      <c r="AN123" s="267">
        <v>385</v>
      </c>
      <c r="AO123" s="267">
        <v>385</v>
      </c>
      <c r="AP123" s="154">
        <v>350</v>
      </c>
      <c r="AQ123" s="101">
        <v>368</v>
      </c>
      <c r="AR123" s="101">
        <v>416</v>
      </c>
      <c r="AS123" s="101">
        <v>364</v>
      </c>
      <c r="AT123" s="101">
        <v>437</v>
      </c>
      <c r="AU123" s="101">
        <v>380</v>
      </c>
      <c r="AV123" s="101">
        <v>409</v>
      </c>
      <c r="AW123" s="101">
        <v>418</v>
      </c>
      <c r="AX123" s="101">
        <v>391</v>
      </c>
      <c r="AY123" s="101">
        <v>462</v>
      </c>
      <c r="AZ123" s="101">
        <v>386</v>
      </c>
      <c r="BA123" s="101">
        <v>416</v>
      </c>
      <c r="BB123" s="154">
        <v>403</v>
      </c>
      <c r="BC123" s="101">
        <v>351</v>
      </c>
      <c r="BD123" s="101">
        <v>379</v>
      </c>
      <c r="BE123" s="101">
        <v>442</v>
      </c>
      <c r="BF123" s="101">
        <v>446</v>
      </c>
      <c r="BG123" s="101">
        <v>403</v>
      </c>
      <c r="BH123" s="101">
        <v>467</v>
      </c>
      <c r="BI123" s="101">
        <v>453</v>
      </c>
      <c r="BJ123" s="101">
        <v>442</v>
      </c>
      <c r="BK123" s="101">
        <v>476</v>
      </c>
      <c r="BL123" s="101">
        <v>448</v>
      </c>
      <c r="BM123" s="101">
        <v>453</v>
      </c>
      <c r="BN123" s="495">
        <f t="shared" si="35"/>
        <v>5163</v>
      </c>
      <c r="BO123" s="101">
        <v>433</v>
      </c>
      <c r="BP123" s="101">
        <v>437</v>
      </c>
      <c r="BQ123" s="101">
        <v>404</v>
      </c>
      <c r="BR123" s="101">
        <v>474</v>
      </c>
      <c r="BS123" s="101">
        <v>448</v>
      </c>
      <c r="BT123" s="101">
        <v>444</v>
      </c>
      <c r="BU123" s="101">
        <v>487</v>
      </c>
      <c r="BV123" s="101">
        <v>451</v>
      </c>
      <c r="BW123" s="101">
        <v>502</v>
      </c>
      <c r="BX123" s="101">
        <v>504</v>
      </c>
      <c r="BY123" s="101">
        <v>412</v>
      </c>
      <c r="BZ123" s="101">
        <v>495</v>
      </c>
      <c r="CA123" s="154">
        <v>412</v>
      </c>
      <c r="CB123" s="101">
        <v>367</v>
      </c>
      <c r="CC123" s="101">
        <v>461</v>
      </c>
      <c r="CD123" s="101">
        <v>480</v>
      </c>
      <c r="CE123" s="101">
        <v>421</v>
      </c>
      <c r="CF123" s="270">
        <v>415</v>
      </c>
      <c r="CG123" s="403">
        <f t="shared" si="36"/>
        <v>2424</v>
      </c>
      <c r="CH123" s="403">
        <f t="shared" si="37"/>
        <v>2640</v>
      </c>
      <c r="CI123" s="27">
        <f t="shared" si="38"/>
        <v>2556</v>
      </c>
      <c r="CJ123" s="404">
        <f>((CI120/CH120)-1)*100</f>
        <v>-100</v>
      </c>
      <c r="CM123" s="301"/>
    </row>
    <row r="124" spans="1:111" ht="20.100000000000001" customHeight="1" x14ac:dyDescent="0.25">
      <c r="B124" s="113" t="s">
        <v>26</v>
      </c>
      <c r="C124" s="143" t="s">
        <v>124</v>
      </c>
      <c r="D124" s="203">
        <v>0</v>
      </c>
      <c r="E124" s="204">
        <v>0</v>
      </c>
      <c r="F124" s="204">
        <v>0</v>
      </c>
      <c r="G124" s="204">
        <v>0</v>
      </c>
      <c r="H124" s="204">
        <v>0</v>
      </c>
      <c r="I124" s="204">
        <v>0</v>
      </c>
      <c r="J124" s="204">
        <v>0</v>
      </c>
      <c r="K124" s="204">
        <v>0</v>
      </c>
      <c r="L124" s="204">
        <v>0</v>
      </c>
      <c r="M124" s="204">
        <v>0</v>
      </c>
      <c r="N124" s="204">
        <v>0</v>
      </c>
      <c r="O124" s="204">
        <v>0</v>
      </c>
      <c r="P124" s="186">
        <v>0</v>
      </c>
      <c r="Q124" s="196">
        <v>0</v>
      </c>
      <c r="R124" s="196">
        <v>0</v>
      </c>
      <c r="S124" s="196">
        <v>0</v>
      </c>
      <c r="T124" s="196">
        <v>0</v>
      </c>
      <c r="U124" s="196">
        <v>0</v>
      </c>
      <c r="V124" s="196">
        <v>0</v>
      </c>
      <c r="W124" s="196">
        <v>0</v>
      </c>
      <c r="X124" s="196">
        <v>0</v>
      </c>
      <c r="Y124" s="196">
        <v>0</v>
      </c>
      <c r="Z124" s="207">
        <v>0</v>
      </c>
      <c r="AA124" s="207">
        <v>0</v>
      </c>
      <c r="AB124" s="207">
        <v>0</v>
      </c>
      <c r="AC124" s="186">
        <v>0</v>
      </c>
      <c r="AD124" s="197">
        <v>0</v>
      </c>
      <c r="AE124" s="197">
        <v>0</v>
      </c>
      <c r="AF124" s="197">
        <v>0</v>
      </c>
      <c r="AG124" s="197">
        <v>0</v>
      </c>
      <c r="AH124" s="197">
        <v>0</v>
      </c>
      <c r="AI124" s="197">
        <v>0</v>
      </c>
      <c r="AJ124" s="197">
        <v>0</v>
      </c>
      <c r="AK124" s="197">
        <v>0</v>
      </c>
      <c r="AL124" s="197">
        <v>0</v>
      </c>
      <c r="AM124" s="197">
        <v>0</v>
      </c>
      <c r="AN124" s="197">
        <v>0</v>
      </c>
      <c r="AO124" s="197">
        <v>0</v>
      </c>
      <c r="AP124" s="154">
        <v>0</v>
      </c>
      <c r="AQ124" s="101">
        <v>0</v>
      </c>
      <c r="AR124" s="101">
        <v>0</v>
      </c>
      <c r="AS124" s="101">
        <v>0</v>
      </c>
      <c r="AT124" s="101">
        <v>0</v>
      </c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v>0</v>
      </c>
      <c r="BA124" s="101">
        <v>0</v>
      </c>
      <c r="BB124" s="154">
        <v>0</v>
      </c>
      <c r="BC124" s="101">
        <v>0</v>
      </c>
      <c r="BD124" s="101">
        <v>0</v>
      </c>
      <c r="BE124" s="101">
        <v>0</v>
      </c>
      <c r="BF124" s="101">
        <v>0</v>
      </c>
      <c r="BG124" s="101">
        <v>0</v>
      </c>
      <c r="BH124" s="101">
        <v>0</v>
      </c>
      <c r="BI124" s="101">
        <v>0</v>
      </c>
      <c r="BJ124" s="101">
        <v>0</v>
      </c>
      <c r="BK124" s="101">
        <v>0</v>
      </c>
      <c r="BL124" s="101">
        <v>0</v>
      </c>
      <c r="BM124" s="101">
        <v>0</v>
      </c>
      <c r="BN124" s="495">
        <f t="shared" si="35"/>
        <v>0</v>
      </c>
      <c r="BO124" s="101">
        <v>0</v>
      </c>
      <c r="BP124" s="101">
        <v>0</v>
      </c>
      <c r="BQ124" s="101">
        <v>0</v>
      </c>
      <c r="BR124" s="101">
        <v>0</v>
      </c>
      <c r="BS124" s="101">
        <v>0</v>
      </c>
      <c r="BT124" s="101">
        <v>0</v>
      </c>
      <c r="BU124" s="101">
        <v>0</v>
      </c>
      <c r="BV124" s="101">
        <v>0</v>
      </c>
      <c r="BW124" s="101">
        <v>29</v>
      </c>
      <c r="BX124" s="101">
        <v>56</v>
      </c>
      <c r="BY124" s="101">
        <v>28</v>
      </c>
      <c r="BZ124" s="101">
        <v>23</v>
      </c>
      <c r="CA124" s="154">
        <v>34</v>
      </c>
      <c r="CB124" s="101">
        <v>8</v>
      </c>
      <c r="CC124" s="101">
        <v>1</v>
      </c>
      <c r="CD124" s="101">
        <v>2</v>
      </c>
      <c r="CE124" s="101">
        <v>1</v>
      </c>
      <c r="CF124" s="270">
        <v>0</v>
      </c>
      <c r="CG124" s="403">
        <f t="shared" si="36"/>
        <v>0</v>
      </c>
      <c r="CH124" s="403">
        <f t="shared" si="37"/>
        <v>0</v>
      </c>
      <c r="CI124" s="27">
        <f t="shared" si="38"/>
        <v>46</v>
      </c>
      <c r="CJ124" s="404"/>
      <c r="CM124" s="301"/>
    </row>
    <row r="125" spans="1:111" ht="20.100000000000001" customHeight="1" x14ac:dyDescent="0.25">
      <c r="B125" s="113" t="s">
        <v>151</v>
      </c>
      <c r="C125" s="143" t="s">
        <v>155</v>
      </c>
      <c r="D125" s="203">
        <v>0</v>
      </c>
      <c r="E125" s="204">
        <v>0</v>
      </c>
      <c r="F125" s="204">
        <v>0</v>
      </c>
      <c r="G125" s="204">
        <v>0</v>
      </c>
      <c r="H125" s="204">
        <v>0</v>
      </c>
      <c r="I125" s="204">
        <v>0</v>
      </c>
      <c r="J125" s="204">
        <v>0</v>
      </c>
      <c r="K125" s="204">
        <v>0</v>
      </c>
      <c r="L125" s="204">
        <v>0</v>
      </c>
      <c r="M125" s="204">
        <v>0</v>
      </c>
      <c r="N125" s="204">
        <v>0</v>
      </c>
      <c r="O125" s="204">
        <v>0</v>
      </c>
      <c r="P125" s="186">
        <v>0</v>
      </c>
      <c r="Q125" s="196">
        <v>0</v>
      </c>
      <c r="R125" s="196">
        <v>0</v>
      </c>
      <c r="S125" s="196">
        <v>0</v>
      </c>
      <c r="T125" s="196">
        <v>0</v>
      </c>
      <c r="U125" s="196">
        <v>0</v>
      </c>
      <c r="V125" s="196">
        <v>0</v>
      </c>
      <c r="W125" s="196">
        <v>0</v>
      </c>
      <c r="X125" s="196">
        <v>0</v>
      </c>
      <c r="Y125" s="196">
        <v>0</v>
      </c>
      <c r="Z125" s="207">
        <v>0</v>
      </c>
      <c r="AA125" s="207">
        <v>0</v>
      </c>
      <c r="AB125" s="207">
        <v>0</v>
      </c>
      <c r="AC125" s="186">
        <v>0</v>
      </c>
      <c r="AD125" s="197">
        <v>0</v>
      </c>
      <c r="AE125" s="197">
        <v>0</v>
      </c>
      <c r="AF125" s="197">
        <v>0</v>
      </c>
      <c r="AG125" s="197">
        <v>0</v>
      </c>
      <c r="AH125" s="197">
        <v>0</v>
      </c>
      <c r="AI125" s="197">
        <v>0</v>
      </c>
      <c r="AJ125" s="197">
        <v>0</v>
      </c>
      <c r="AK125" s="197">
        <v>0</v>
      </c>
      <c r="AL125" s="197">
        <v>0</v>
      </c>
      <c r="AM125" s="197">
        <v>0</v>
      </c>
      <c r="AN125" s="197">
        <v>0</v>
      </c>
      <c r="AO125" s="197">
        <v>0</v>
      </c>
      <c r="AP125" s="154">
        <v>0</v>
      </c>
      <c r="AQ125" s="101">
        <v>0</v>
      </c>
      <c r="AR125" s="101">
        <v>0</v>
      </c>
      <c r="AS125" s="101">
        <v>0</v>
      </c>
      <c r="AT125" s="101">
        <v>0</v>
      </c>
      <c r="AU125" s="101">
        <v>0</v>
      </c>
      <c r="AV125" s="101">
        <v>0</v>
      </c>
      <c r="AW125" s="101">
        <v>0</v>
      </c>
      <c r="AX125" s="101">
        <v>0</v>
      </c>
      <c r="AY125" s="101">
        <v>0</v>
      </c>
      <c r="AZ125" s="101">
        <v>0</v>
      </c>
      <c r="BA125" s="101">
        <v>0</v>
      </c>
      <c r="BB125" s="154">
        <v>0</v>
      </c>
      <c r="BC125" s="101">
        <v>0</v>
      </c>
      <c r="BD125" s="101">
        <v>0</v>
      </c>
      <c r="BE125" s="101">
        <v>0</v>
      </c>
      <c r="BF125" s="101">
        <v>0</v>
      </c>
      <c r="BG125" s="101">
        <v>0</v>
      </c>
      <c r="BH125" s="101">
        <v>0</v>
      </c>
      <c r="BI125" s="101">
        <v>0</v>
      </c>
      <c r="BJ125" s="101">
        <v>0</v>
      </c>
      <c r="BK125" s="101">
        <v>0</v>
      </c>
      <c r="BL125" s="101">
        <v>0</v>
      </c>
      <c r="BM125" s="101">
        <v>0</v>
      </c>
      <c r="BN125" s="495">
        <f t="shared" si="35"/>
        <v>0</v>
      </c>
      <c r="BO125" s="101">
        <v>0</v>
      </c>
      <c r="BP125" s="101">
        <v>0</v>
      </c>
      <c r="BQ125" s="101">
        <v>0</v>
      </c>
      <c r="BR125" s="101">
        <v>0</v>
      </c>
      <c r="BS125" s="101">
        <v>0</v>
      </c>
      <c r="BT125" s="101">
        <v>0</v>
      </c>
      <c r="BU125" s="101">
        <v>0</v>
      </c>
      <c r="BV125" s="101">
        <v>0</v>
      </c>
      <c r="BW125" s="101">
        <v>0</v>
      </c>
      <c r="BX125" s="101">
        <v>0</v>
      </c>
      <c r="BY125" s="101">
        <v>0</v>
      </c>
      <c r="BZ125" s="101">
        <v>305</v>
      </c>
      <c r="CA125" s="154">
        <v>301</v>
      </c>
      <c r="CB125" s="101">
        <v>279</v>
      </c>
      <c r="CC125" s="101">
        <v>322</v>
      </c>
      <c r="CD125" s="101">
        <v>289</v>
      </c>
      <c r="CE125" s="101">
        <v>292</v>
      </c>
      <c r="CF125" s="270">
        <v>312</v>
      </c>
      <c r="CG125" s="403">
        <f t="shared" si="36"/>
        <v>0</v>
      </c>
      <c r="CH125" s="403">
        <f t="shared" si="37"/>
        <v>0</v>
      </c>
      <c r="CI125" s="27">
        <f t="shared" si="38"/>
        <v>1795</v>
      </c>
      <c r="CJ125" s="404"/>
      <c r="CM125" s="301"/>
    </row>
    <row r="126" spans="1:111" ht="20.100000000000001" customHeight="1" x14ac:dyDescent="0.25">
      <c r="B126" s="113" t="s">
        <v>149</v>
      </c>
      <c r="C126" s="143" t="s">
        <v>154</v>
      </c>
      <c r="D126" s="203">
        <v>0</v>
      </c>
      <c r="E126" s="204">
        <v>0</v>
      </c>
      <c r="F126" s="204">
        <v>0</v>
      </c>
      <c r="G126" s="204">
        <v>0</v>
      </c>
      <c r="H126" s="204">
        <v>0</v>
      </c>
      <c r="I126" s="204">
        <v>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204">
        <v>0</v>
      </c>
      <c r="P126" s="186">
        <v>0</v>
      </c>
      <c r="Q126" s="196">
        <v>0</v>
      </c>
      <c r="R126" s="196">
        <v>0</v>
      </c>
      <c r="S126" s="196">
        <v>0</v>
      </c>
      <c r="T126" s="196">
        <v>0</v>
      </c>
      <c r="U126" s="196">
        <v>0</v>
      </c>
      <c r="V126" s="196">
        <v>0</v>
      </c>
      <c r="W126" s="196">
        <v>0</v>
      </c>
      <c r="X126" s="196">
        <v>0</v>
      </c>
      <c r="Y126" s="196">
        <v>0</v>
      </c>
      <c r="Z126" s="207">
        <v>0</v>
      </c>
      <c r="AA126" s="207">
        <v>0</v>
      </c>
      <c r="AB126" s="207">
        <v>0</v>
      </c>
      <c r="AC126" s="186">
        <v>0</v>
      </c>
      <c r="AD126" s="197">
        <v>0</v>
      </c>
      <c r="AE126" s="197">
        <v>0</v>
      </c>
      <c r="AF126" s="197">
        <v>0</v>
      </c>
      <c r="AG126" s="197">
        <v>0</v>
      </c>
      <c r="AH126" s="197">
        <v>0</v>
      </c>
      <c r="AI126" s="197">
        <v>0</v>
      </c>
      <c r="AJ126" s="197">
        <v>0</v>
      </c>
      <c r="AK126" s="197">
        <v>0</v>
      </c>
      <c r="AL126" s="197">
        <v>0</v>
      </c>
      <c r="AM126" s="197">
        <v>0</v>
      </c>
      <c r="AN126" s="197">
        <v>0</v>
      </c>
      <c r="AO126" s="197">
        <v>0</v>
      </c>
      <c r="AP126" s="154">
        <v>0</v>
      </c>
      <c r="AQ126" s="101">
        <v>0</v>
      </c>
      <c r="AR126" s="101">
        <v>0</v>
      </c>
      <c r="AS126" s="101">
        <v>0</v>
      </c>
      <c r="AT126" s="101">
        <v>0</v>
      </c>
      <c r="AU126" s="101">
        <v>0</v>
      </c>
      <c r="AV126" s="101">
        <v>0</v>
      </c>
      <c r="AW126" s="101">
        <v>0</v>
      </c>
      <c r="AX126" s="101">
        <v>0</v>
      </c>
      <c r="AY126" s="101">
        <v>0</v>
      </c>
      <c r="AZ126" s="101">
        <v>0</v>
      </c>
      <c r="BA126" s="101">
        <v>0</v>
      </c>
      <c r="BB126" s="154">
        <v>0</v>
      </c>
      <c r="BC126" s="101">
        <v>0</v>
      </c>
      <c r="BD126" s="101">
        <v>0</v>
      </c>
      <c r="BE126" s="101">
        <v>0</v>
      </c>
      <c r="BF126" s="101">
        <v>0</v>
      </c>
      <c r="BG126" s="101">
        <v>0</v>
      </c>
      <c r="BH126" s="101">
        <v>0</v>
      </c>
      <c r="BI126" s="101">
        <v>0</v>
      </c>
      <c r="BJ126" s="101">
        <v>0</v>
      </c>
      <c r="BK126" s="101">
        <v>0</v>
      </c>
      <c r="BL126" s="101">
        <v>0</v>
      </c>
      <c r="BM126" s="101">
        <v>0</v>
      </c>
      <c r="BN126" s="495">
        <f t="shared" si="35"/>
        <v>0</v>
      </c>
      <c r="BO126" s="101">
        <v>0</v>
      </c>
      <c r="BP126" s="101">
        <v>0</v>
      </c>
      <c r="BQ126" s="101">
        <v>0</v>
      </c>
      <c r="BR126" s="101">
        <v>0</v>
      </c>
      <c r="BS126" s="101">
        <v>0</v>
      </c>
      <c r="BT126" s="101">
        <v>0</v>
      </c>
      <c r="BU126" s="101">
        <v>0</v>
      </c>
      <c r="BV126" s="101">
        <v>0</v>
      </c>
      <c r="BW126" s="101">
        <v>0</v>
      </c>
      <c r="BX126" s="101">
        <v>0</v>
      </c>
      <c r="BY126" s="101">
        <v>0</v>
      </c>
      <c r="BZ126" s="101">
        <v>66</v>
      </c>
      <c r="CA126" s="154">
        <v>59</v>
      </c>
      <c r="CB126" s="101">
        <v>57</v>
      </c>
      <c r="CC126" s="101">
        <v>73</v>
      </c>
      <c r="CD126" s="101">
        <v>65</v>
      </c>
      <c r="CE126" s="101">
        <v>66</v>
      </c>
      <c r="CF126" s="270">
        <v>84</v>
      </c>
      <c r="CG126" s="403">
        <f t="shared" si="36"/>
        <v>0</v>
      </c>
      <c r="CH126" s="403">
        <f t="shared" si="37"/>
        <v>0</v>
      </c>
      <c r="CI126" s="27">
        <f t="shared" si="38"/>
        <v>404</v>
      </c>
      <c r="CJ126" s="404"/>
      <c r="CM126" s="301"/>
    </row>
    <row r="127" spans="1:111" ht="20.100000000000001" customHeight="1" x14ac:dyDescent="0.25">
      <c r="B127" s="113" t="s">
        <v>152</v>
      </c>
      <c r="C127" s="143" t="s">
        <v>156</v>
      </c>
      <c r="D127" s="203">
        <v>0</v>
      </c>
      <c r="E127" s="204">
        <v>0</v>
      </c>
      <c r="F127" s="204">
        <v>0</v>
      </c>
      <c r="G127" s="204">
        <v>0</v>
      </c>
      <c r="H127" s="204">
        <v>0</v>
      </c>
      <c r="I127" s="204">
        <v>0</v>
      </c>
      <c r="J127" s="204">
        <v>0</v>
      </c>
      <c r="K127" s="204">
        <v>0</v>
      </c>
      <c r="L127" s="204">
        <v>0</v>
      </c>
      <c r="M127" s="204">
        <v>0</v>
      </c>
      <c r="N127" s="204">
        <v>0</v>
      </c>
      <c r="O127" s="204">
        <v>0</v>
      </c>
      <c r="P127" s="186">
        <v>0</v>
      </c>
      <c r="Q127" s="196">
        <v>0</v>
      </c>
      <c r="R127" s="196">
        <v>0</v>
      </c>
      <c r="S127" s="196">
        <v>0</v>
      </c>
      <c r="T127" s="196">
        <v>0</v>
      </c>
      <c r="U127" s="196">
        <v>0</v>
      </c>
      <c r="V127" s="196">
        <v>0</v>
      </c>
      <c r="W127" s="196">
        <v>0</v>
      </c>
      <c r="X127" s="196">
        <v>0</v>
      </c>
      <c r="Y127" s="196">
        <v>0</v>
      </c>
      <c r="Z127" s="207">
        <v>0</v>
      </c>
      <c r="AA127" s="207">
        <v>0</v>
      </c>
      <c r="AB127" s="207">
        <v>0</v>
      </c>
      <c r="AC127" s="186">
        <v>0</v>
      </c>
      <c r="AD127" s="197">
        <v>0</v>
      </c>
      <c r="AE127" s="197">
        <v>0</v>
      </c>
      <c r="AF127" s="197">
        <v>0</v>
      </c>
      <c r="AG127" s="197">
        <v>0</v>
      </c>
      <c r="AH127" s="197">
        <v>0</v>
      </c>
      <c r="AI127" s="197">
        <v>0</v>
      </c>
      <c r="AJ127" s="197">
        <v>0</v>
      </c>
      <c r="AK127" s="197">
        <v>0</v>
      </c>
      <c r="AL127" s="197">
        <v>0</v>
      </c>
      <c r="AM127" s="197">
        <v>0</v>
      </c>
      <c r="AN127" s="197">
        <v>0</v>
      </c>
      <c r="AO127" s="197">
        <v>0</v>
      </c>
      <c r="AP127" s="154">
        <v>0</v>
      </c>
      <c r="AQ127" s="101">
        <v>0</v>
      </c>
      <c r="AR127" s="101">
        <v>0</v>
      </c>
      <c r="AS127" s="101">
        <v>0</v>
      </c>
      <c r="AT127" s="101">
        <v>0</v>
      </c>
      <c r="AU127" s="101">
        <v>0</v>
      </c>
      <c r="AV127" s="101">
        <v>0</v>
      </c>
      <c r="AW127" s="101">
        <v>0</v>
      </c>
      <c r="AX127" s="101">
        <v>0</v>
      </c>
      <c r="AY127" s="101">
        <v>0</v>
      </c>
      <c r="AZ127" s="101">
        <v>0</v>
      </c>
      <c r="BA127" s="101">
        <v>0</v>
      </c>
      <c r="BB127" s="154">
        <v>0</v>
      </c>
      <c r="BC127" s="101">
        <v>0</v>
      </c>
      <c r="BD127" s="101">
        <v>0</v>
      </c>
      <c r="BE127" s="101">
        <v>0</v>
      </c>
      <c r="BF127" s="101">
        <v>0</v>
      </c>
      <c r="BG127" s="101">
        <v>0</v>
      </c>
      <c r="BH127" s="101">
        <v>0</v>
      </c>
      <c r="BI127" s="101">
        <v>0</v>
      </c>
      <c r="BJ127" s="101">
        <v>0</v>
      </c>
      <c r="BK127" s="101">
        <v>0</v>
      </c>
      <c r="BL127" s="101">
        <v>0</v>
      </c>
      <c r="BM127" s="101">
        <v>0</v>
      </c>
      <c r="BN127" s="495">
        <f t="shared" si="35"/>
        <v>0</v>
      </c>
      <c r="BO127" s="101">
        <v>0</v>
      </c>
      <c r="BP127" s="101">
        <v>0</v>
      </c>
      <c r="BQ127" s="101">
        <v>0</v>
      </c>
      <c r="BR127" s="101">
        <v>0</v>
      </c>
      <c r="BS127" s="101">
        <v>0</v>
      </c>
      <c r="BT127" s="101">
        <v>0</v>
      </c>
      <c r="BU127" s="101">
        <v>0</v>
      </c>
      <c r="BV127" s="101">
        <v>0</v>
      </c>
      <c r="BW127" s="101">
        <v>0</v>
      </c>
      <c r="BX127" s="101">
        <v>0</v>
      </c>
      <c r="BY127" s="101">
        <v>0</v>
      </c>
      <c r="BZ127" s="101">
        <v>50</v>
      </c>
      <c r="CA127" s="154">
        <v>45</v>
      </c>
      <c r="CB127" s="101">
        <v>33</v>
      </c>
      <c r="CC127" s="101">
        <v>25</v>
      </c>
      <c r="CD127" s="101">
        <v>30</v>
      </c>
      <c r="CE127" s="101">
        <v>27</v>
      </c>
      <c r="CF127" s="270">
        <v>25</v>
      </c>
      <c r="CG127" s="403">
        <f t="shared" si="36"/>
        <v>0</v>
      </c>
      <c r="CH127" s="403">
        <f t="shared" si="37"/>
        <v>0</v>
      </c>
      <c r="CI127" s="27">
        <f t="shared" si="38"/>
        <v>185</v>
      </c>
      <c r="CJ127" s="404"/>
      <c r="CM127" s="301"/>
    </row>
    <row r="128" spans="1:111" ht="20.100000000000001" customHeight="1" x14ac:dyDescent="0.25">
      <c r="B128" s="113" t="s">
        <v>123</v>
      </c>
      <c r="C128" s="143" t="s">
        <v>125</v>
      </c>
      <c r="D128" s="203">
        <v>0</v>
      </c>
      <c r="E128" s="204">
        <v>0</v>
      </c>
      <c r="F128" s="204">
        <v>0</v>
      </c>
      <c r="G128" s="204">
        <v>0</v>
      </c>
      <c r="H128" s="204">
        <v>0</v>
      </c>
      <c r="I128" s="204">
        <v>0</v>
      </c>
      <c r="J128" s="204">
        <v>0</v>
      </c>
      <c r="K128" s="204">
        <v>0</v>
      </c>
      <c r="L128" s="204">
        <v>0</v>
      </c>
      <c r="M128" s="204">
        <v>0</v>
      </c>
      <c r="N128" s="204">
        <v>0</v>
      </c>
      <c r="O128" s="204">
        <v>0</v>
      </c>
      <c r="P128" s="186">
        <v>0</v>
      </c>
      <c r="Q128" s="196">
        <v>0</v>
      </c>
      <c r="R128" s="196">
        <v>0</v>
      </c>
      <c r="S128" s="196">
        <v>0</v>
      </c>
      <c r="T128" s="196">
        <v>0</v>
      </c>
      <c r="U128" s="196">
        <v>0</v>
      </c>
      <c r="V128" s="196">
        <v>0</v>
      </c>
      <c r="W128" s="196">
        <v>0</v>
      </c>
      <c r="X128" s="196">
        <v>0</v>
      </c>
      <c r="Y128" s="196">
        <v>0</v>
      </c>
      <c r="Z128" s="207">
        <v>0</v>
      </c>
      <c r="AA128" s="207">
        <v>0</v>
      </c>
      <c r="AB128" s="207">
        <v>0</v>
      </c>
      <c r="AC128" s="186">
        <v>0</v>
      </c>
      <c r="AD128" s="197">
        <v>0</v>
      </c>
      <c r="AE128" s="197">
        <v>0</v>
      </c>
      <c r="AF128" s="197">
        <v>0</v>
      </c>
      <c r="AG128" s="197">
        <v>0</v>
      </c>
      <c r="AH128" s="197">
        <v>0</v>
      </c>
      <c r="AI128" s="197">
        <v>0</v>
      </c>
      <c r="AJ128" s="197">
        <v>0</v>
      </c>
      <c r="AK128" s="197">
        <v>0</v>
      </c>
      <c r="AL128" s="197">
        <v>0</v>
      </c>
      <c r="AM128" s="197">
        <v>0</v>
      </c>
      <c r="AN128" s="197">
        <v>0</v>
      </c>
      <c r="AO128" s="197">
        <v>0</v>
      </c>
      <c r="AP128" s="154">
        <v>0</v>
      </c>
      <c r="AQ128" s="101">
        <v>0</v>
      </c>
      <c r="AR128" s="101">
        <v>0</v>
      </c>
      <c r="AS128" s="101">
        <v>0</v>
      </c>
      <c r="AT128" s="101">
        <v>0</v>
      </c>
      <c r="AU128" s="101">
        <v>0</v>
      </c>
      <c r="AV128" s="101">
        <v>0</v>
      </c>
      <c r="AW128" s="101">
        <v>0</v>
      </c>
      <c r="AX128" s="101">
        <v>0</v>
      </c>
      <c r="AY128" s="101">
        <v>0</v>
      </c>
      <c r="AZ128" s="101">
        <v>0</v>
      </c>
      <c r="BA128" s="101">
        <v>0</v>
      </c>
      <c r="BB128" s="154">
        <v>0</v>
      </c>
      <c r="BC128" s="101">
        <v>0</v>
      </c>
      <c r="BD128" s="101">
        <v>0</v>
      </c>
      <c r="BE128" s="101">
        <v>0</v>
      </c>
      <c r="BF128" s="101">
        <v>0</v>
      </c>
      <c r="BG128" s="101">
        <v>0</v>
      </c>
      <c r="BH128" s="101">
        <v>0</v>
      </c>
      <c r="BI128" s="101">
        <v>0</v>
      </c>
      <c r="BJ128" s="101">
        <v>0</v>
      </c>
      <c r="BK128" s="101">
        <v>0</v>
      </c>
      <c r="BL128" s="101">
        <v>0</v>
      </c>
      <c r="BM128" s="101">
        <v>0</v>
      </c>
      <c r="BN128" s="495">
        <f t="shared" si="35"/>
        <v>0</v>
      </c>
      <c r="BO128" s="101">
        <v>0</v>
      </c>
      <c r="BP128" s="101">
        <v>0</v>
      </c>
      <c r="BQ128" s="101">
        <v>0</v>
      </c>
      <c r="BR128" s="101">
        <v>0</v>
      </c>
      <c r="BS128" s="101">
        <v>0</v>
      </c>
      <c r="BT128" s="101">
        <v>0</v>
      </c>
      <c r="BU128" s="101">
        <v>0</v>
      </c>
      <c r="BV128" s="101">
        <v>0</v>
      </c>
      <c r="BW128" s="101">
        <v>2</v>
      </c>
      <c r="BX128" s="101">
        <v>1</v>
      </c>
      <c r="BY128" s="101">
        <v>1</v>
      </c>
      <c r="BZ128" s="101">
        <v>2</v>
      </c>
      <c r="CA128" s="154">
        <v>1</v>
      </c>
      <c r="CB128" s="101">
        <v>1</v>
      </c>
      <c r="CC128" s="101">
        <v>1</v>
      </c>
      <c r="CD128" s="101">
        <v>1</v>
      </c>
      <c r="CE128" s="101">
        <v>1</v>
      </c>
      <c r="CF128" s="270">
        <v>1</v>
      </c>
      <c r="CG128" s="403">
        <f t="shared" si="36"/>
        <v>0</v>
      </c>
      <c r="CH128" s="403">
        <f t="shared" si="37"/>
        <v>0</v>
      </c>
      <c r="CI128" s="27">
        <f t="shared" si="38"/>
        <v>6</v>
      </c>
      <c r="CJ128" s="404"/>
      <c r="CM128" s="301"/>
    </row>
    <row r="129" spans="2:91" ht="20.100000000000001" customHeight="1" x14ac:dyDescent="0.25">
      <c r="B129" s="113" t="s">
        <v>184</v>
      </c>
      <c r="C129" s="143" t="s">
        <v>185</v>
      </c>
      <c r="D129" s="203">
        <v>0</v>
      </c>
      <c r="E129" s="204">
        <v>0</v>
      </c>
      <c r="F129" s="204">
        <v>0</v>
      </c>
      <c r="G129" s="204">
        <v>0</v>
      </c>
      <c r="H129" s="204">
        <v>0</v>
      </c>
      <c r="I129" s="204">
        <v>0</v>
      </c>
      <c r="J129" s="204">
        <v>0</v>
      </c>
      <c r="K129" s="204">
        <v>0</v>
      </c>
      <c r="L129" s="204">
        <v>0</v>
      </c>
      <c r="M129" s="204">
        <v>0</v>
      </c>
      <c r="N129" s="204">
        <v>0</v>
      </c>
      <c r="O129" s="204">
        <v>0</v>
      </c>
      <c r="P129" s="186">
        <v>0</v>
      </c>
      <c r="Q129" s="196">
        <v>0</v>
      </c>
      <c r="R129" s="196">
        <v>0</v>
      </c>
      <c r="S129" s="196">
        <v>0</v>
      </c>
      <c r="T129" s="196">
        <v>0</v>
      </c>
      <c r="U129" s="196">
        <v>0</v>
      </c>
      <c r="V129" s="196">
        <v>0</v>
      </c>
      <c r="W129" s="196">
        <v>0</v>
      </c>
      <c r="X129" s="196">
        <v>0</v>
      </c>
      <c r="Y129" s="196">
        <v>0</v>
      </c>
      <c r="Z129" s="207">
        <v>0</v>
      </c>
      <c r="AA129" s="207">
        <v>0</v>
      </c>
      <c r="AB129" s="207">
        <v>0</v>
      </c>
      <c r="AC129" s="186">
        <v>0</v>
      </c>
      <c r="AD129" s="197">
        <v>0</v>
      </c>
      <c r="AE129" s="197">
        <v>0</v>
      </c>
      <c r="AF129" s="197">
        <v>0</v>
      </c>
      <c r="AG129" s="197">
        <v>0</v>
      </c>
      <c r="AH129" s="197">
        <v>0</v>
      </c>
      <c r="AI129" s="197">
        <v>0</v>
      </c>
      <c r="AJ129" s="197">
        <v>0</v>
      </c>
      <c r="AK129" s="197">
        <v>0</v>
      </c>
      <c r="AL129" s="197">
        <v>0</v>
      </c>
      <c r="AM129" s="197">
        <v>0</v>
      </c>
      <c r="AN129" s="197">
        <v>0</v>
      </c>
      <c r="AO129" s="197">
        <v>0</v>
      </c>
      <c r="AP129" s="154">
        <v>0</v>
      </c>
      <c r="AQ129" s="101">
        <v>0</v>
      </c>
      <c r="AR129" s="101">
        <v>0</v>
      </c>
      <c r="AS129" s="101">
        <v>0</v>
      </c>
      <c r="AT129" s="101">
        <v>0</v>
      </c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v>0</v>
      </c>
      <c r="BA129" s="101">
        <v>0</v>
      </c>
      <c r="BB129" s="154">
        <v>0</v>
      </c>
      <c r="BC129" s="101">
        <v>0</v>
      </c>
      <c r="BD129" s="101">
        <v>0</v>
      </c>
      <c r="BE129" s="101">
        <v>0</v>
      </c>
      <c r="BF129" s="101">
        <v>0</v>
      </c>
      <c r="BG129" s="101">
        <v>0</v>
      </c>
      <c r="BH129" s="101">
        <v>0</v>
      </c>
      <c r="BI129" s="101">
        <v>0</v>
      </c>
      <c r="BJ129" s="101">
        <v>0</v>
      </c>
      <c r="BK129" s="101">
        <v>0</v>
      </c>
      <c r="BL129" s="101">
        <v>0</v>
      </c>
      <c r="BM129" s="101">
        <v>0</v>
      </c>
      <c r="BN129" s="495">
        <f t="shared" si="35"/>
        <v>0</v>
      </c>
      <c r="BO129" s="101">
        <v>0</v>
      </c>
      <c r="BP129" s="101">
        <v>0</v>
      </c>
      <c r="BQ129" s="101">
        <v>0</v>
      </c>
      <c r="BR129" s="101">
        <v>0</v>
      </c>
      <c r="BS129" s="101">
        <v>0</v>
      </c>
      <c r="BT129" s="101">
        <v>0</v>
      </c>
      <c r="BU129" s="101">
        <v>0</v>
      </c>
      <c r="BV129" s="101">
        <v>0</v>
      </c>
      <c r="BW129" s="101">
        <v>0</v>
      </c>
      <c r="BX129" s="101">
        <v>0</v>
      </c>
      <c r="BY129" s="101">
        <v>0</v>
      </c>
      <c r="BZ129" s="101">
        <v>0</v>
      </c>
      <c r="CA129" s="154">
        <v>0</v>
      </c>
      <c r="CB129" s="101">
        <v>0</v>
      </c>
      <c r="CC129" s="101">
        <v>1</v>
      </c>
      <c r="CD129" s="101">
        <v>0</v>
      </c>
      <c r="CE129" s="101">
        <v>0</v>
      </c>
      <c r="CF129" s="270">
        <v>0</v>
      </c>
      <c r="CG129" s="403">
        <f t="shared" si="36"/>
        <v>0</v>
      </c>
      <c r="CH129" s="403">
        <f t="shared" si="37"/>
        <v>0</v>
      </c>
      <c r="CI129" s="27">
        <f t="shared" si="38"/>
        <v>1</v>
      </c>
      <c r="CJ129" s="404"/>
      <c r="CM129" s="301"/>
    </row>
    <row r="130" spans="2:91" ht="20.100000000000001" customHeight="1" x14ac:dyDescent="0.25">
      <c r="B130" s="189" t="s">
        <v>17</v>
      </c>
      <c r="C130" s="190" t="s">
        <v>18</v>
      </c>
      <c r="D130" s="203">
        <v>187</v>
      </c>
      <c r="E130" s="204">
        <v>163</v>
      </c>
      <c r="F130" s="204">
        <v>219</v>
      </c>
      <c r="G130" s="204">
        <v>209</v>
      </c>
      <c r="H130" s="204">
        <v>206</v>
      </c>
      <c r="I130" s="204">
        <v>216</v>
      </c>
      <c r="J130" s="204">
        <v>232</v>
      </c>
      <c r="K130" s="204">
        <v>191</v>
      </c>
      <c r="L130" s="204">
        <v>235</v>
      </c>
      <c r="M130" s="204">
        <v>233</v>
      </c>
      <c r="N130" s="204">
        <v>210</v>
      </c>
      <c r="O130" s="204">
        <v>211</v>
      </c>
      <c r="P130" s="186">
        <v>2512</v>
      </c>
      <c r="Q130" s="196">
        <v>197</v>
      </c>
      <c r="R130" s="196">
        <v>190</v>
      </c>
      <c r="S130" s="196">
        <v>238</v>
      </c>
      <c r="T130" s="196">
        <v>200</v>
      </c>
      <c r="U130" s="196">
        <v>215</v>
      </c>
      <c r="V130" s="196">
        <v>205</v>
      </c>
      <c r="W130" s="196">
        <v>226</v>
      </c>
      <c r="X130" s="196">
        <v>220</v>
      </c>
      <c r="Y130" s="196">
        <v>240</v>
      </c>
      <c r="Z130" s="207">
        <v>219</v>
      </c>
      <c r="AA130" s="207">
        <v>224</v>
      </c>
      <c r="AB130" s="207">
        <v>245</v>
      </c>
      <c r="AC130" s="186">
        <v>2619</v>
      </c>
      <c r="AD130" s="197">
        <v>230</v>
      </c>
      <c r="AE130" s="197">
        <v>191</v>
      </c>
      <c r="AF130" s="197">
        <v>212</v>
      </c>
      <c r="AG130" s="197">
        <v>209</v>
      </c>
      <c r="AH130" s="197">
        <v>242</v>
      </c>
      <c r="AI130" s="197">
        <v>226</v>
      </c>
      <c r="AJ130" s="197">
        <v>225</v>
      </c>
      <c r="AK130" s="197">
        <v>325</v>
      </c>
      <c r="AL130" s="197">
        <v>312</v>
      </c>
      <c r="AM130" s="197">
        <v>294</v>
      </c>
      <c r="AN130" s="197">
        <v>288</v>
      </c>
      <c r="AO130" s="197">
        <v>298</v>
      </c>
      <c r="AP130" s="154">
        <v>291</v>
      </c>
      <c r="AQ130" s="101">
        <v>281</v>
      </c>
      <c r="AR130" s="101">
        <v>351</v>
      </c>
      <c r="AS130" s="101">
        <v>292</v>
      </c>
      <c r="AT130" s="101">
        <v>350</v>
      </c>
      <c r="AU130" s="101">
        <v>296</v>
      </c>
      <c r="AV130" s="101">
        <v>335</v>
      </c>
      <c r="AW130" s="101">
        <v>357</v>
      </c>
      <c r="AX130" s="101">
        <v>320</v>
      </c>
      <c r="AY130" s="101">
        <v>355</v>
      </c>
      <c r="AZ130" s="101">
        <v>341</v>
      </c>
      <c r="BA130" s="101">
        <v>304</v>
      </c>
      <c r="BB130" s="154">
        <v>364</v>
      </c>
      <c r="BC130" s="101">
        <v>320</v>
      </c>
      <c r="BD130" s="101">
        <v>379</v>
      </c>
      <c r="BE130" s="101">
        <v>386</v>
      </c>
      <c r="BF130" s="101">
        <v>359</v>
      </c>
      <c r="BG130" s="101">
        <v>359</v>
      </c>
      <c r="BH130" s="101">
        <v>401</v>
      </c>
      <c r="BI130" s="101">
        <v>387</v>
      </c>
      <c r="BJ130" s="101">
        <v>418</v>
      </c>
      <c r="BK130" s="101">
        <v>436</v>
      </c>
      <c r="BL130" s="101">
        <v>396</v>
      </c>
      <c r="BM130" s="101">
        <v>365</v>
      </c>
      <c r="BN130" s="495">
        <f t="shared" si="35"/>
        <v>4570</v>
      </c>
      <c r="BO130" s="101">
        <v>403</v>
      </c>
      <c r="BP130" s="101">
        <v>341</v>
      </c>
      <c r="BQ130" s="101">
        <v>364</v>
      </c>
      <c r="BR130" s="101">
        <v>359</v>
      </c>
      <c r="BS130" s="101">
        <v>385</v>
      </c>
      <c r="BT130" s="101">
        <v>346</v>
      </c>
      <c r="BU130" s="101">
        <v>415</v>
      </c>
      <c r="BV130" s="101">
        <v>435</v>
      </c>
      <c r="BW130" s="101">
        <v>417</v>
      </c>
      <c r="BX130" s="101">
        <v>411</v>
      </c>
      <c r="BY130" s="101">
        <v>372</v>
      </c>
      <c r="BZ130" s="101">
        <v>394</v>
      </c>
      <c r="CA130" s="154">
        <v>349</v>
      </c>
      <c r="CB130" s="101">
        <v>314</v>
      </c>
      <c r="CC130" s="101">
        <v>382</v>
      </c>
      <c r="CD130" s="101">
        <v>350</v>
      </c>
      <c r="CE130" s="101">
        <v>386</v>
      </c>
      <c r="CF130" s="270">
        <v>393</v>
      </c>
      <c r="CG130" s="403">
        <f t="shared" si="36"/>
        <v>2167</v>
      </c>
      <c r="CH130" s="403">
        <f t="shared" si="37"/>
        <v>2198</v>
      </c>
      <c r="CI130" s="27">
        <f t="shared" si="38"/>
        <v>2174</v>
      </c>
      <c r="CJ130" s="404">
        <f>((CI130/CH130)-1)*100</f>
        <v>-1.0919017288444022</v>
      </c>
      <c r="CM130" s="301"/>
    </row>
    <row r="131" spans="2:91" ht="20.100000000000001" customHeight="1" x14ac:dyDescent="0.25">
      <c r="B131" s="113" t="s">
        <v>169</v>
      </c>
      <c r="C131" s="143" t="s">
        <v>170</v>
      </c>
      <c r="D131" s="203">
        <v>0</v>
      </c>
      <c r="E131" s="204">
        <v>0</v>
      </c>
      <c r="F131" s="204">
        <v>0</v>
      </c>
      <c r="G131" s="204">
        <v>0</v>
      </c>
      <c r="H131" s="204">
        <v>0</v>
      </c>
      <c r="I131" s="204">
        <v>0</v>
      </c>
      <c r="J131" s="204">
        <v>0</v>
      </c>
      <c r="K131" s="204">
        <v>0</v>
      </c>
      <c r="L131" s="204">
        <v>0</v>
      </c>
      <c r="M131" s="204">
        <v>0</v>
      </c>
      <c r="N131" s="204">
        <v>0</v>
      </c>
      <c r="O131" s="204">
        <v>0</v>
      </c>
      <c r="P131" s="186">
        <v>0</v>
      </c>
      <c r="Q131" s="196">
        <v>0</v>
      </c>
      <c r="R131" s="196">
        <v>0</v>
      </c>
      <c r="S131" s="196">
        <v>0</v>
      </c>
      <c r="T131" s="196">
        <v>0</v>
      </c>
      <c r="U131" s="196">
        <v>0</v>
      </c>
      <c r="V131" s="196">
        <v>0</v>
      </c>
      <c r="W131" s="196">
        <v>0</v>
      </c>
      <c r="X131" s="196">
        <v>0</v>
      </c>
      <c r="Y131" s="196">
        <v>0</v>
      </c>
      <c r="Z131" s="207">
        <v>0</v>
      </c>
      <c r="AA131" s="207">
        <v>0</v>
      </c>
      <c r="AB131" s="207">
        <v>0</v>
      </c>
      <c r="AC131" s="186">
        <v>0</v>
      </c>
      <c r="AD131" s="197">
        <v>0</v>
      </c>
      <c r="AE131" s="197">
        <v>0</v>
      </c>
      <c r="AF131" s="197">
        <v>0</v>
      </c>
      <c r="AG131" s="197">
        <v>0</v>
      </c>
      <c r="AH131" s="197">
        <v>0</v>
      </c>
      <c r="AI131" s="197">
        <v>0</v>
      </c>
      <c r="AJ131" s="197">
        <v>0</v>
      </c>
      <c r="AK131" s="197">
        <v>0</v>
      </c>
      <c r="AL131" s="197">
        <v>0</v>
      </c>
      <c r="AM131" s="197">
        <v>0</v>
      </c>
      <c r="AN131" s="197">
        <v>0</v>
      </c>
      <c r="AO131" s="197">
        <v>0</v>
      </c>
      <c r="AP131" s="154">
        <v>0</v>
      </c>
      <c r="AQ131" s="101">
        <v>0</v>
      </c>
      <c r="AR131" s="101">
        <v>0</v>
      </c>
      <c r="AS131" s="101">
        <v>0</v>
      </c>
      <c r="AT131" s="101">
        <v>0</v>
      </c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v>0</v>
      </c>
      <c r="BA131" s="101">
        <v>0</v>
      </c>
      <c r="BB131" s="154">
        <v>0</v>
      </c>
      <c r="BC131" s="101">
        <v>0</v>
      </c>
      <c r="BD131" s="101">
        <v>0</v>
      </c>
      <c r="BE131" s="101">
        <v>0</v>
      </c>
      <c r="BF131" s="101">
        <v>0</v>
      </c>
      <c r="BG131" s="101">
        <v>0</v>
      </c>
      <c r="BH131" s="101">
        <v>0</v>
      </c>
      <c r="BI131" s="101">
        <v>0</v>
      </c>
      <c r="BJ131" s="101">
        <v>0</v>
      </c>
      <c r="BK131" s="101">
        <v>0</v>
      </c>
      <c r="BL131" s="101">
        <v>0</v>
      </c>
      <c r="BM131" s="101">
        <v>0</v>
      </c>
      <c r="BN131" s="495">
        <v>0</v>
      </c>
      <c r="BO131" s="101">
        <v>0</v>
      </c>
      <c r="BP131" s="101">
        <v>0</v>
      </c>
      <c r="BQ131" s="101">
        <v>0</v>
      </c>
      <c r="BR131" s="101">
        <v>0</v>
      </c>
      <c r="BS131" s="101">
        <v>0</v>
      </c>
      <c r="BT131" s="101">
        <v>0</v>
      </c>
      <c r="BU131" s="101">
        <v>0</v>
      </c>
      <c r="BV131" s="101">
        <v>0</v>
      </c>
      <c r="BW131" s="101">
        <v>0</v>
      </c>
      <c r="BX131" s="101">
        <v>0</v>
      </c>
      <c r="BY131" s="101">
        <v>0</v>
      </c>
      <c r="BZ131" s="101">
        <v>0</v>
      </c>
      <c r="CA131" s="154">
        <v>1</v>
      </c>
      <c r="CB131" s="101">
        <v>3</v>
      </c>
      <c r="CC131" s="101">
        <v>2</v>
      </c>
      <c r="CD131" s="101">
        <v>2</v>
      </c>
      <c r="CE131" s="101">
        <v>1</v>
      </c>
      <c r="CF131" s="270">
        <v>3</v>
      </c>
      <c r="CG131" s="403">
        <f t="shared" si="36"/>
        <v>0</v>
      </c>
      <c r="CH131" s="403">
        <f t="shared" si="37"/>
        <v>0</v>
      </c>
      <c r="CI131" s="27">
        <f t="shared" si="38"/>
        <v>12</v>
      </c>
      <c r="CJ131" s="404"/>
      <c r="CM131" s="301"/>
    </row>
    <row r="132" spans="2:91" ht="20.100000000000001" customHeight="1" x14ac:dyDescent="0.25">
      <c r="B132" s="113" t="s">
        <v>28</v>
      </c>
      <c r="C132" s="143" t="s">
        <v>29</v>
      </c>
      <c r="D132" s="203">
        <v>0</v>
      </c>
      <c r="E132" s="204">
        <v>6</v>
      </c>
      <c r="F132" s="204">
        <v>0</v>
      </c>
      <c r="G132" s="204">
        <v>2</v>
      </c>
      <c r="H132" s="204">
        <v>1</v>
      </c>
      <c r="I132" s="204">
        <v>0</v>
      </c>
      <c r="J132" s="204">
        <v>0</v>
      </c>
      <c r="K132" s="204">
        <v>0</v>
      </c>
      <c r="L132" s="204">
        <v>0</v>
      </c>
      <c r="M132" s="204">
        <v>0</v>
      </c>
      <c r="N132" s="204">
        <v>0</v>
      </c>
      <c r="O132" s="208">
        <v>0</v>
      </c>
      <c r="P132" s="186">
        <v>9</v>
      </c>
      <c r="Q132" s="196">
        <v>0</v>
      </c>
      <c r="R132" s="196">
        <v>0</v>
      </c>
      <c r="S132" s="196">
        <v>0</v>
      </c>
      <c r="T132" s="196">
        <v>0</v>
      </c>
      <c r="U132" s="196">
        <v>2</v>
      </c>
      <c r="V132" s="196">
        <v>4</v>
      </c>
      <c r="W132" s="196">
        <v>0</v>
      </c>
      <c r="X132" s="196">
        <v>0</v>
      </c>
      <c r="Y132" s="196">
        <v>0</v>
      </c>
      <c r="Z132" s="207">
        <v>0</v>
      </c>
      <c r="AA132" s="207">
        <v>0</v>
      </c>
      <c r="AB132" s="207">
        <v>2</v>
      </c>
      <c r="AC132" s="186">
        <v>8</v>
      </c>
      <c r="AD132" s="197">
        <v>2</v>
      </c>
      <c r="AE132" s="197">
        <v>0</v>
      </c>
      <c r="AF132" s="197">
        <v>0</v>
      </c>
      <c r="AG132" s="197">
        <v>0</v>
      </c>
      <c r="AH132" s="197">
        <v>0</v>
      </c>
      <c r="AI132" s="197">
        <v>0</v>
      </c>
      <c r="AJ132" s="197">
        <v>0</v>
      </c>
      <c r="AK132" s="197">
        <v>0</v>
      </c>
      <c r="AL132" s="197">
        <v>0</v>
      </c>
      <c r="AM132" s="197">
        <v>0</v>
      </c>
      <c r="AN132" s="197">
        <v>0</v>
      </c>
      <c r="AO132" s="197">
        <v>0</v>
      </c>
      <c r="AP132" s="154">
        <v>0</v>
      </c>
      <c r="AQ132" s="101">
        <v>0</v>
      </c>
      <c r="AR132" s="101">
        <v>0</v>
      </c>
      <c r="AS132" s="101">
        <v>0</v>
      </c>
      <c r="AT132" s="101">
        <v>0</v>
      </c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v>0</v>
      </c>
      <c r="BA132" s="101">
        <v>0</v>
      </c>
      <c r="BB132" s="154">
        <v>0</v>
      </c>
      <c r="BC132" s="101">
        <v>0</v>
      </c>
      <c r="BD132" s="101">
        <v>0</v>
      </c>
      <c r="BE132" s="101">
        <v>0</v>
      </c>
      <c r="BF132" s="101">
        <v>0</v>
      </c>
      <c r="BG132" s="101">
        <v>0</v>
      </c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495">
        <f t="shared" ref="BN132:BN142" si="42">SUM(BB132:BM132)</f>
        <v>0</v>
      </c>
      <c r="BO132" s="101">
        <v>0</v>
      </c>
      <c r="BP132" s="101">
        <v>0</v>
      </c>
      <c r="BQ132" s="101">
        <v>0</v>
      </c>
      <c r="BR132" s="101">
        <v>1</v>
      </c>
      <c r="BS132" s="101">
        <v>0</v>
      </c>
      <c r="BT132" s="101">
        <v>0</v>
      </c>
      <c r="BU132" s="101">
        <v>1</v>
      </c>
      <c r="BV132" s="101">
        <v>7</v>
      </c>
      <c r="BW132" s="101">
        <v>2</v>
      </c>
      <c r="BX132" s="101">
        <v>0</v>
      </c>
      <c r="BY132" s="101">
        <v>3</v>
      </c>
      <c r="BZ132" s="101">
        <v>0</v>
      </c>
      <c r="CA132" s="154">
        <v>0</v>
      </c>
      <c r="CB132" s="101">
        <v>0</v>
      </c>
      <c r="CC132" s="101">
        <v>0</v>
      </c>
      <c r="CD132" s="101">
        <v>0</v>
      </c>
      <c r="CE132" s="101">
        <v>0</v>
      </c>
      <c r="CF132" s="270">
        <v>2</v>
      </c>
      <c r="CG132" s="403">
        <f t="shared" si="36"/>
        <v>0</v>
      </c>
      <c r="CH132" s="403">
        <f t="shared" si="37"/>
        <v>1</v>
      </c>
      <c r="CI132" s="27">
        <f t="shared" si="38"/>
        <v>2</v>
      </c>
      <c r="CJ132" s="404">
        <f>((CI132/CH132)-1)*100</f>
        <v>100</v>
      </c>
      <c r="CM132" s="301"/>
    </row>
    <row r="133" spans="2:91" ht="20.100000000000001" customHeight="1" x14ac:dyDescent="0.25">
      <c r="B133" s="113" t="s">
        <v>30</v>
      </c>
      <c r="C133" s="143" t="s">
        <v>31</v>
      </c>
      <c r="D133" s="203">
        <v>0</v>
      </c>
      <c r="E133" s="204">
        <v>1</v>
      </c>
      <c r="F133" s="204">
        <v>0</v>
      </c>
      <c r="G133" s="204">
        <v>0</v>
      </c>
      <c r="H133" s="204">
        <v>0</v>
      </c>
      <c r="I133" s="204">
        <v>0</v>
      </c>
      <c r="J133" s="204">
        <v>0</v>
      </c>
      <c r="K133" s="204">
        <v>0</v>
      </c>
      <c r="L133" s="204">
        <v>0</v>
      </c>
      <c r="M133" s="204">
        <v>0</v>
      </c>
      <c r="N133" s="204">
        <v>0</v>
      </c>
      <c r="O133" s="208">
        <v>0</v>
      </c>
      <c r="P133" s="186">
        <v>1</v>
      </c>
      <c r="Q133" s="196">
        <v>0</v>
      </c>
      <c r="R133" s="196">
        <v>0</v>
      </c>
      <c r="S133" s="196">
        <v>0</v>
      </c>
      <c r="T133" s="196">
        <v>0</v>
      </c>
      <c r="U133" s="196">
        <v>2</v>
      </c>
      <c r="V133" s="196">
        <v>0</v>
      </c>
      <c r="W133" s="196">
        <v>0</v>
      </c>
      <c r="X133" s="196">
        <v>0</v>
      </c>
      <c r="Y133" s="196">
        <v>0</v>
      </c>
      <c r="Z133" s="207">
        <v>0</v>
      </c>
      <c r="AA133" s="207">
        <v>0</v>
      </c>
      <c r="AB133" s="207">
        <v>0</v>
      </c>
      <c r="AC133" s="186">
        <v>2</v>
      </c>
      <c r="AD133" s="197">
        <v>0</v>
      </c>
      <c r="AE133" s="197">
        <v>0</v>
      </c>
      <c r="AF133" s="197">
        <v>0</v>
      </c>
      <c r="AG133" s="197">
        <v>0</v>
      </c>
      <c r="AH133" s="197">
        <v>0</v>
      </c>
      <c r="AI133" s="197">
        <v>0</v>
      </c>
      <c r="AJ133" s="197">
        <v>0</v>
      </c>
      <c r="AK133" s="197">
        <v>0</v>
      </c>
      <c r="AL133" s="197">
        <v>0</v>
      </c>
      <c r="AM133" s="197">
        <v>0</v>
      </c>
      <c r="AN133" s="197">
        <v>0</v>
      </c>
      <c r="AO133" s="197">
        <v>0</v>
      </c>
      <c r="AP133" s="154">
        <v>0</v>
      </c>
      <c r="AQ133" s="101">
        <v>0</v>
      </c>
      <c r="AR133" s="101">
        <v>0</v>
      </c>
      <c r="AS133" s="101">
        <v>0</v>
      </c>
      <c r="AT133" s="101">
        <v>0</v>
      </c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54">
        <v>0</v>
      </c>
      <c r="BC133" s="101">
        <v>0</v>
      </c>
      <c r="BD133" s="101">
        <v>0</v>
      </c>
      <c r="BE133" s="101">
        <v>0</v>
      </c>
      <c r="BF133" s="101">
        <v>0</v>
      </c>
      <c r="BG133" s="101">
        <v>0</v>
      </c>
      <c r="BH133" s="101">
        <v>0</v>
      </c>
      <c r="BI133" s="101">
        <v>0</v>
      </c>
      <c r="BJ133" s="101">
        <v>0</v>
      </c>
      <c r="BK133" s="101">
        <v>0</v>
      </c>
      <c r="BL133" s="101">
        <v>0</v>
      </c>
      <c r="BM133" s="101">
        <v>0</v>
      </c>
      <c r="BN133" s="495">
        <f t="shared" si="42"/>
        <v>0</v>
      </c>
      <c r="BO133" s="101">
        <v>0</v>
      </c>
      <c r="BP133" s="101">
        <v>0</v>
      </c>
      <c r="BQ133" s="101">
        <v>0</v>
      </c>
      <c r="BR133" s="101">
        <v>0</v>
      </c>
      <c r="BS133" s="101">
        <v>0</v>
      </c>
      <c r="BT133" s="101">
        <v>0</v>
      </c>
      <c r="BU133" s="101">
        <v>0</v>
      </c>
      <c r="BV133" s="101">
        <v>0</v>
      </c>
      <c r="BW133" s="101">
        <v>0</v>
      </c>
      <c r="BX133" s="101">
        <v>0</v>
      </c>
      <c r="BY133" s="101">
        <v>0</v>
      </c>
      <c r="BZ133" s="101">
        <v>0</v>
      </c>
      <c r="CA133" s="154">
        <v>0</v>
      </c>
      <c r="CB133" s="101">
        <v>0</v>
      </c>
      <c r="CC133" s="101">
        <v>0</v>
      </c>
      <c r="CD133" s="101">
        <v>0</v>
      </c>
      <c r="CE133" s="101">
        <v>0</v>
      </c>
      <c r="CF133" s="270">
        <v>0</v>
      </c>
      <c r="CG133" s="403">
        <f t="shared" si="36"/>
        <v>0</v>
      </c>
      <c r="CH133" s="403">
        <f t="shared" si="37"/>
        <v>0</v>
      </c>
      <c r="CI133" s="27">
        <f t="shared" si="38"/>
        <v>0</v>
      </c>
      <c r="CJ133" s="404"/>
      <c r="CM133" s="301"/>
    </row>
    <row r="134" spans="2:91" ht="20.100000000000001" customHeight="1" x14ac:dyDescent="0.25">
      <c r="B134" s="113" t="s">
        <v>137</v>
      </c>
      <c r="C134" s="143" t="s">
        <v>138</v>
      </c>
      <c r="D134" s="203">
        <v>0</v>
      </c>
      <c r="E134" s="204">
        <v>3</v>
      </c>
      <c r="F134" s="204">
        <v>0</v>
      </c>
      <c r="G134" s="204">
        <v>1</v>
      </c>
      <c r="H134" s="204">
        <v>1</v>
      </c>
      <c r="I134" s="204">
        <v>0</v>
      </c>
      <c r="J134" s="204">
        <v>0</v>
      </c>
      <c r="K134" s="204">
        <v>0</v>
      </c>
      <c r="L134" s="204">
        <v>0</v>
      </c>
      <c r="M134" s="204">
        <v>0</v>
      </c>
      <c r="N134" s="204">
        <v>0</v>
      </c>
      <c r="O134" s="208">
        <v>0</v>
      </c>
      <c r="P134" s="186">
        <v>5</v>
      </c>
      <c r="Q134" s="196">
        <v>0</v>
      </c>
      <c r="R134" s="196">
        <v>0</v>
      </c>
      <c r="S134" s="196">
        <v>0</v>
      </c>
      <c r="T134" s="196">
        <v>0</v>
      </c>
      <c r="U134" s="196">
        <v>0</v>
      </c>
      <c r="V134" s="196">
        <v>2</v>
      </c>
      <c r="W134" s="196">
        <v>0</v>
      </c>
      <c r="X134" s="196">
        <v>0</v>
      </c>
      <c r="Y134" s="196">
        <v>0</v>
      </c>
      <c r="Z134" s="207">
        <v>0</v>
      </c>
      <c r="AA134" s="207">
        <v>0</v>
      </c>
      <c r="AB134" s="207">
        <v>2</v>
      </c>
      <c r="AC134" s="186">
        <v>4</v>
      </c>
      <c r="AD134" s="197">
        <v>0</v>
      </c>
      <c r="AE134" s="197">
        <v>0</v>
      </c>
      <c r="AF134" s="197">
        <v>0</v>
      </c>
      <c r="AG134" s="197">
        <v>0</v>
      </c>
      <c r="AH134" s="197">
        <v>0</v>
      </c>
      <c r="AI134" s="197">
        <v>0</v>
      </c>
      <c r="AJ134" s="197">
        <v>0</v>
      </c>
      <c r="AK134" s="197">
        <v>0</v>
      </c>
      <c r="AL134" s="197">
        <v>0</v>
      </c>
      <c r="AM134" s="197">
        <v>0</v>
      </c>
      <c r="AN134" s="197">
        <v>0</v>
      </c>
      <c r="AO134" s="197">
        <v>0</v>
      </c>
      <c r="AP134" s="154">
        <v>0</v>
      </c>
      <c r="AQ134" s="101">
        <v>0</v>
      </c>
      <c r="AR134" s="101">
        <v>0</v>
      </c>
      <c r="AS134" s="101">
        <v>0</v>
      </c>
      <c r="AT134" s="101">
        <v>0</v>
      </c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v>0</v>
      </c>
      <c r="BA134" s="101">
        <v>0</v>
      </c>
      <c r="BB134" s="154">
        <v>0</v>
      </c>
      <c r="BC134" s="101">
        <v>0</v>
      </c>
      <c r="BD134" s="101">
        <v>0</v>
      </c>
      <c r="BE134" s="101">
        <v>0</v>
      </c>
      <c r="BF134" s="101">
        <v>0</v>
      </c>
      <c r="BG134" s="101">
        <v>0</v>
      </c>
      <c r="BH134" s="101">
        <v>0</v>
      </c>
      <c r="BI134" s="101">
        <v>0</v>
      </c>
      <c r="BJ134" s="101">
        <v>0</v>
      </c>
      <c r="BK134" s="101">
        <v>0</v>
      </c>
      <c r="BL134" s="101">
        <v>0</v>
      </c>
      <c r="BM134" s="101">
        <v>0</v>
      </c>
      <c r="BN134" s="495">
        <f t="shared" si="42"/>
        <v>0</v>
      </c>
      <c r="BO134" s="101">
        <v>0</v>
      </c>
      <c r="BP134" s="101">
        <v>0</v>
      </c>
      <c r="BQ134" s="101">
        <v>0</v>
      </c>
      <c r="BR134" s="101">
        <v>1</v>
      </c>
      <c r="BS134" s="101">
        <v>0</v>
      </c>
      <c r="BT134" s="101">
        <v>0</v>
      </c>
      <c r="BU134" s="101">
        <v>1</v>
      </c>
      <c r="BV134" s="101">
        <v>7</v>
      </c>
      <c r="BW134" s="101">
        <v>2</v>
      </c>
      <c r="BX134" s="101">
        <v>0</v>
      </c>
      <c r="BY134" s="101">
        <v>3</v>
      </c>
      <c r="BZ134" s="101">
        <v>0</v>
      </c>
      <c r="CA134" s="154">
        <v>0</v>
      </c>
      <c r="CB134" s="101">
        <v>0</v>
      </c>
      <c r="CC134" s="101">
        <v>0</v>
      </c>
      <c r="CD134" s="101">
        <v>0</v>
      </c>
      <c r="CE134" s="101">
        <v>0</v>
      </c>
      <c r="CF134" s="270">
        <v>3</v>
      </c>
      <c r="CG134" s="403">
        <f t="shared" si="36"/>
        <v>0</v>
      </c>
      <c r="CH134" s="403">
        <f t="shared" si="37"/>
        <v>1</v>
      </c>
      <c r="CI134" s="27">
        <f t="shared" si="38"/>
        <v>3</v>
      </c>
      <c r="CJ134" s="404">
        <f>((CI134/CH134)-1)*100</f>
        <v>200</v>
      </c>
      <c r="CM134" s="301"/>
    </row>
    <row r="135" spans="2:91" ht="20.100000000000001" customHeight="1" x14ac:dyDescent="0.25">
      <c r="B135" s="189" t="s">
        <v>32</v>
      </c>
      <c r="C135" s="143" t="s">
        <v>134</v>
      </c>
      <c r="D135" s="203">
        <v>227</v>
      </c>
      <c r="E135" s="204">
        <v>256</v>
      </c>
      <c r="F135" s="204">
        <v>224</v>
      </c>
      <c r="G135" s="204">
        <v>254</v>
      </c>
      <c r="H135" s="204">
        <v>314</v>
      </c>
      <c r="I135" s="204">
        <v>245</v>
      </c>
      <c r="J135" s="204">
        <v>179</v>
      </c>
      <c r="K135" s="204">
        <v>203</v>
      </c>
      <c r="L135" s="204">
        <v>184</v>
      </c>
      <c r="M135" s="204">
        <v>206</v>
      </c>
      <c r="N135" s="204">
        <v>219</v>
      </c>
      <c r="O135" s="204">
        <v>239</v>
      </c>
      <c r="P135" s="186">
        <v>2750</v>
      </c>
      <c r="Q135" s="196">
        <v>173</v>
      </c>
      <c r="R135" s="196">
        <v>185</v>
      </c>
      <c r="S135" s="196">
        <v>203</v>
      </c>
      <c r="T135" s="196">
        <v>247</v>
      </c>
      <c r="U135" s="196">
        <v>243</v>
      </c>
      <c r="V135" s="196">
        <v>307</v>
      </c>
      <c r="W135" s="196">
        <v>191</v>
      </c>
      <c r="X135" s="196">
        <v>190</v>
      </c>
      <c r="Y135" s="196">
        <v>217</v>
      </c>
      <c r="Z135" s="207">
        <v>198</v>
      </c>
      <c r="AA135" s="207">
        <v>178</v>
      </c>
      <c r="AB135" s="207">
        <v>257</v>
      </c>
      <c r="AC135" s="186">
        <v>2589</v>
      </c>
      <c r="AD135" s="197">
        <v>199</v>
      </c>
      <c r="AE135" s="197">
        <v>193</v>
      </c>
      <c r="AF135" s="197">
        <v>211</v>
      </c>
      <c r="AG135" s="197">
        <v>190</v>
      </c>
      <c r="AH135" s="197">
        <v>222</v>
      </c>
      <c r="AI135" s="197">
        <v>201</v>
      </c>
      <c r="AJ135" s="197">
        <v>240</v>
      </c>
      <c r="AK135" s="197">
        <v>201</v>
      </c>
      <c r="AL135" s="197">
        <v>165</v>
      </c>
      <c r="AM135" s="269">
        <v>163</v>
      </c>
      <c r="AN135" s="269">
        <v>200</v>
      </c>
      <c r="AO135" s="269">
        <v>178</v>
      </c>
      <c r="AP135" s="154">
        <v>194</v>
      </c>
      <c r="AQ135" s="101">
        <v>253</v>
      </c>
      <c r="AR135" s="101">
        <v>305</v>
      </c>
      <c r="AS135" s="101">
        <v>343</v>
      </c>
      <c r="AT135" s="101">
        <v>428</v>
      </c>
      <c r="AU135" s="101">
        <v>278</v>
      </c>
      <c r="AV135" s="101">
        <v>318</v>
      </c>
      <c r="AW135" s="101">
        <v>290</v>
      </c>
      <c r="AX135" s="101">
        <v>336</v>
      </c>
      <c r="AY135" s="101">
        <v>311</v>
      </c>
      <c r="AZ135" s="101">
        <v>302</v>
      </c>
      <c r="BA135" s="101">
        <v>283</v>
      </c>
      <c r="BB135" s="154">
        <v>289</v>
      </c>
      <c r="BC135" s="101">
        <v>249</v>
      </c>
      <c r="BD135" s="101">
        <v>272</v>
      </c>
      <c r="BE135" s="101">
        <v>296</v>
      </c>
      <c r="BF135" s="101">
        <v>317</v>
      </c>
      <c r="BG135" s="101">
        <v>293</v>
      </c>
      <c r="BH135" s="101">
        <v>328</v>
      </c>
      <c r="BI135" s="101">
        <v>350</v>
      </c>
      <c r="BJ135" s="101">
        <v>331</v>
      </c>
      <c r="BK135" s="101">
        <v>382</v>
      </c>
      <c r="BL135" s="101">
        <v>384</v>
      </c>
      <c r="BM135" s="101">
        <v>349</v>
      </c>
      <c r="BN135" s="495">
        <f t="shared" si="42"/>
        <v>3840</v>
      </c>
      <c r="BO135" s="101">
        <v>299</v>
      </c>
      <c r="BP135" s="101">
        <v>287</v>
      </c>
      <c r="BQ135" s="101">
        <v>296</v>
      </c>
      <c r="BR135" s="101">
        <v>327</v>
      </c>
      <c r="BS135" s="101">
        <v>344</v>
      </c>
      <c r="BT135" s="101">
        <v>353</v>
      </c>
      <c r="BU135" s="101">
        <v>343</v>
      </c>
      <c r="BV135" s="101">
        <v>378</v>
      </c>
      <c r="BW135" s="101">
        <v>309</v>
      </c>
      <c r="BX135" s="101">
        <v>210</v>
      </c>
      <c r="BY135" s="101">
        <v>160</v>
      </c>
      <c r="BZ135" s="101">
        <v>235</v>
      </c>
      <c r="CA135" s="154">
        <v>197</v>
      </c>
      <c r="CB135" s="101">
        <v>200</v>
      </c>
      <c r="CC135" s="101">
        <v>226</v>
      </c>
      <c r="CD135" s="101">
        <v>223</v>
      </c>
      <c r="CE135" s="101">
        <v>152</v>
      </c>
      <c r="CF135" s="270">
        <v>174</v>
      </c>
      <c r="CG135" s="403">
        <f t="shared" si="36"/>
        <v>1716</v>
      </c>
      <c r="CH135" s="403">
        <f t="shared" si="37"/>
        <v>1906</v>
      </c>
      <c r="CI135" s="27">
        <f t="shared" si="38"/>
        <v>1172</v>
      </c>
      <c r="CJ135" s="404">
        <f>((CI135/CH135)-1)*100</f>
        <v>-38.509968520461705</v>
      </c>
      <c r="CM135" s="301"/>
    </row>
    <row r="136" spans="2:91" ht="20.100000000000001" customHeight="1" x14ac:dyDescent="0.25">
      <c r="B136" s="189" t="s">
        <v>103</v>
      </c>
      <c r="C136" s="143" t="s">
        <v>104</v>
      </c>
      <c r="D136" s="203">
        <v>0</v>
      </c>
      <c r="E136" s="204">
        <v>0</v>
      </c>
      <c r="F136" s="204">
        <v>0</v>
      </c>
      <c r="G136" s="204">
        <v>0</v>
      </c>
      <c r="H136" s="204">
        <v>0</v>
      </c>
      <c r="I136" s="204">
        <v>0</v>
      </c>
      <c r="J136" s="204">
        <v>0</v>
      </c>
      <c r="K136" s="204">
        <v>0</v>
      </c>
      <c r="L136" s="204">
        <v>0</v>
      </c>
      <c r="M136" s="204">
        <v>0</v>
      </c>
      <c r="N136" s="204">
        <v>0</v>
      </c>
      <c r="O136" s="204">
        <v>0</v>
      </c>
      <c r="P136" s="186">
        <v>0</v>
      </c>
      <c r="Q136" s="196">
        <v>0</v>
      </c>
      <c r="R136" s="196">
        <v>0</v>
      </c>
      <c r="S136" s="196">
        <v>0</v>
      </c>
      <c r="T136" s="196">
        <v>0</v>
      </c>
      <c r="U136" s="196">
        <v>0</v>
      </c>
      <c r="V136" s="196">
        <v>0</v>
      </c>
      <c r="W136" s="196">
        <v>0</v>
      </c>
      <c r="X136" s="196">
        <v>0</v>
      </c>
      <c r="Y136" s="196">
        <v>0</v>
      </c>
      <c r="Z136" s="207">
        <v>0</v>
      </c>
      <c r="AA136" s="207">
        <v>0</v>
      </c>
      <c r="AB136" s="207">
        <v>0</v>
      </c>
      <c r="AC136" s="186">
        <v>0</v>
      </c>
      <c r="AD136" s="197">
        <v>0</v>
      </c>
      <c r="AE136" s="197">
        <v>0</v>
      </c>
      <c r="AF136" s="197">
        <v>0</v>
      </c>
      <c r="AG136" s="197">
        <v>0</v>
      </c>
      <c r="AH136" s="197">
        <v>0</v>
      </c>
      <c r="AI136" s="197">
        <v>0</v>
      </c>
      <c r="AJ136" s="197">
        <v>0</v>
      </c>
      <c r="AK136" s="197">
        <v>0</v>
      </c>
      <c r="AL136" s="197">
        <v>0</v>
      </c>
      <c r="AM136" s="197">
        <v>0</v>
      </c>
      <c r="AN136" s="197">
        <v>0</v>
      </c>
      <c r="AO136" s="197">
        <v>0</v>
      </c>
      <c r="AP136" s="154">
        <v>0</v>
      </c>
      <c r="AQ136" s="101">
        <v>0</v>
      </c>
      <c r="AR136" s="101">
        <v>0</v>
      </c>
      <c r="AS136" s="101">
        <v>0</v>
      </c>
      <c r="AT136" s="101">
        <v>0</v>
      </c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v>0</v>
      </c>
      <c r="BA136" s="101">
        <v>0</v>
      </c>
      <c r="BB136" s="154">
        <v>0</v>
      </c>
      <c r="BC136" s="101">
        <v>0</v>
      </c>
      <c r="BD136" s="101">
        <v>0</v>
      </c>
      <c r="BE136" s="101">
        <v>0</v>
      </c>
      <c r="BF136" s="101">
        <v>0</v>
      </c>
      <c r="BG136" s="101">
        <v>0</v>
      </c>
      <c r="BH136" s="101">
        <v>0</v>
      </c>
      <c r="BI136" s="101">
        <v>0</v>
      </c>
      <c r="BJ136" s="101">
        <v>1</v>
      </c>
      <c r="BK136" s="101">
        <v>0</v>
      </c>
      <c r="BL136" s="101">
        <v>0</v>
      </c>
      <c r="BM136" s="101">
        <v>1</v>
      </c>
      <c r="BN136" s="495">
        <f t="shared" si="42"/>
        <v>2</v>
      </c>
      <c r="BO136" s="101">
        <v>1</v>
      </c>
      <c r="BP136" s="101">
        <v>0</v>
      </c>
      <c r="BQ136" s="101">
        <v>0</v>
      </c>
      <c r="BR136" s="101">
        <v>0</v>
      </c>
      <c r="BS136" s="101">
        <v>0</v>
      </c>
      <c r="BT136" s="101">
        <v>0</v>
      </c>
      <c r="BU136" s="101">
        <v>0</v>
      </c>
      <c r="BV136" s="101">
        <v>0</v>
      </c>
      <c r="BW136" s="101">
        <v>0</v>
      </c>
      <c r="BX136" s="101">
        <v>0</v>
      </c>
      <c r="BY136" s="101">
        <v>0</v>
      </c>
      <c r="BZ136" s="101">
        <v>0</v>
      </c>
      <c r="CA136" s="154">
        <v>0</v>
      </c>
      <c r="CB136" s="101">
        <v>0</v>
      </c>
      <c r="CC136" s="101">
        <v>0</v>
      </c>
      <c r="CD136" s="101">
        <v>0</v>
      </c>
      <c r="CE136" s="101">
        <v>0</v>
      </c>
      <c r="CF136" s="270">
        <v>0</v>
      </c>
      <c r="CG136" s="403">
        <f t="shared" si="36"/>
        <v>0</v>
      </c>
      <c r="CH136" s="403">
        <f t="shared" si="37"/>
        <v>1</v>
      </c>
      <c r="CI136" s="27">
        <f t="shared" si="38"/>
        <v>0</v>
      </c>
      <c r="CJ136" s="404">
        <f>((CI136/CH136)-1)*100</f>
        <v>-100</v>
      </c>
      <c r="CM136" s="301"/>
    </row>
    <row r="137" spans="2:91" ht="20.100000000000001" customHeight="1" x14ac:dyDescent="0.25">
      <c r="B137" s="113" t="s">
        <v>126</v>
      </c>
      <c r="C137" s="143" t="s">
        <v>129</v>
      </c>
      <c r="D137" s="203">
        <v>0</v>
      </c>
      <c r="E137" s="204">
        <v>0</v>
      </c>
      <c r="F137" s="204">
        <v>0</v>
      </c>
      <c r="G137" s="204">
        <v>0</v>
      </c>
      <c r="H137" s="204">
        <v>0</v>
      </c>
      <c r="I137" s="204">
        <v>0</v>
      </c>
      <c r="J137" s="204">
        <v>0</v>
      </c>
      <c r="K137" s="204">
        <v>0</v>
      </c>
      <c r="L137" s="204">
        <v>0</v>
      </c>
      <c r="M137" s="204">
        <v>0</v>
      </c>
      <c r="N137" s="204">
        <v>0</v>
      </c>
      <c r="O137" s="204">
        <v>0</v>
      </c>
      <c r="P137" s="186">
        <v>0</v>
      </c>
      <c r="Q137" s="196">
        <v>0</v>
      </c>
      <c r="R137" s="196">
        <v>0</v>
      </c>
      <c r="S137" s="196">
        <v>0</v>
      </c>
      <c r="T137" s="196">
        <v>0</v>
      </c>
      <c r="U137" s="196">
        <v>0</v>
      </c>
      <c r="V137" s="196">
        <v>0</v>
      </c>
      <c r="W137" s="196">
        <v>0</v>
      </c>
      <c r="X137" s="196">
        <v>0</v>
      </c>
      <c r="Y137" s="196">
        <v>0</v>
      </c>
      <c r="Z137" s="207">
        <v>0</v>
      </c>
      <c r="AA137" s="207">
        <v>0</v>
      </c>
      <c r="AB137" s="207">
        <v>0</v>
      </c>
      <c r="AC137" s="186">
        <v>0</v>
      </c>
      <c r="AD137" s="197">
        <v>0</v>
      </c>
      <c r="AE137" s="197">
        <v>0</v>
      </c>
      <c r="AF137" s="197">
        <v>0</v>
      </c>
      <c r="AG137" s="197">
        <v>0</v>
      </c>
      <c r="AH137" s="197">
        <v>0</v>
      </c>
      <c r="AI137" s="197">
        <v>0</v>
      </c>
      <c r="AJ137" s="197">
        <v>0</v>
      </c>
      <c r="AK137" s="197">
        <v>0</v>
      </c>
      <c r="AL137" s="197">
        <v>0</v>
      </c>
      <c r="AM137" s="197">
        <v>0</v>
      </c>
      <c r="AN137" s="197">
        <v>0</v>
      </c>
      <c r="AO137" s="197">
        <v>0</v>
      </c>
      <c r="AP137" s="154">
        <v>0</v>
      </c>
      <c r="AQ137" s="101">
        <v>0</v>
      </c>
      <c r="AR137" s="101">
        <v>0</v>
      </c>
      <c r="AS137" s="101">
        <v>0</v>
      </c>
      <c r="AT137" s="101">
        <v>0</v>
      </c>
      <c r="AU137" s="101">
        <v>0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54">
        <v>0</v>
      </c>
      <c r="BC137" s="101">
        <v>0</v>
      </c>
      <c r="BD137" s="101">
        <v>0</v>
      </c>
      <c r="BE137" s="101">
        <v>0</v>
      </c>
      <c r="BF137" s="101">
        <v>0</v>
      </c>
      <c r="BG137" s="101">
        <v>0</v>
      </c>
      <c r="BH137" s="101">
        <v>0</v>
      </c>
      <c r="BI137" s="101">
        <v>0</v>
      </c>
      <c r="BJ137" s="101">
        <v>0</v>
      </c>
      <c r="BK137" s="101">
        <v>0</v>
      </c>
      <c r="BL137" s="101">
        <v>0</v>
      </c>
      <c r="BM137" s="101">
        <v>0</v>
      </c>
      <c r="BN137" s="495">
        <f t="shared" si="42"/>
        <v>0</v>
      </c>
      <c r="BO137" s="101">
        <v>0</v>
      </c>
      <c r="BP137" s="101">
        <v>0</v>
      </c>
      <c r="BQ137" s="101">
        <v>0</v>
      </c>
      <c r="BR137" s="101">
        <v>0</v>
      </c>
      <c r="BS137" s="101">
        <v>0</v>
      </c>
      <c r="BT137" s="101">
        <v>0</v>
      </c>
      <c r="BU137" s="101">
        <v>0</v>
      </c>
      <c r="BV137" s="101">
        <v>0</v>
      </c>
      <c r="BW137" s="101">
        <v>1</v>
      </c>
      <c r="BX137" s="101">
        <v>3</v>
      </c>
      <c r="BY137" s="101">
        <v>1</v>
      </c>
      <c r="BZ137" s="101">
        <v>1</v>
      </c>
      <c r="CA137" s="154">
        <v>0</v>
      </c>
      <c r="CB137" s="101">
        <v>0</v>
      </c>
      <c r="CC137" s="101">
        <v>5</v>
      </c>
      <c r="CD137" s="101">
        <v>0</v>
      </c>
      <c r="CE137" s="101">
        <v>5</v>
      </c>
      <c r="CF137" s="270">
        <v>4</v>
      </c>
      <c r="CG137" s="403">
        <f t="shared" si="36"/>
        <v>0</v>
      </c>
      <c r="CH137" s="403">
        <f t="shared" si="37"/>
        <v>0</v>
      </c>
      <c r="CI137" s="27">
        <f t="shared" si="38"/>
        <v>14</v>
      </c>
      <c r="CJ137" s="404"/>
      <c r="CM137" s="301"/>
    </row>
    <row r="138" spans="2:91" ht="20.100000000000001" customHeight="1" x14ac:dyDescent="0.25">
      <c r="B138" s="113" t="s">
        <v>127</v>
      </c>
      <c r="C138" s="143" t="s">
        <v>194</v>
      </c>
      <c r="D138" s="203">
        <v>0</v>
      </c>
      <c r="E138" s="204">
        <v>0</v>
      </c>
      <c r="F138" s="204">
        <v>0</v>
      </c>
      <c r="G138" s="204">
        <v>0</v>
      </c>
      <c r="H138" s="204">
        <v>0</v>
      </c>
      <c r="I138" s="204">
        <v>0</v>
      </c>
      <c r="J138" s="204">
        <v>0</v>
      </c>
      <c r="K138" s="204">
        <v>0</v>
      </c>
      <c r="L138" s="204">
        <v>0</v>
      </c>
      <c r="M138" s="204">
        <v>0</v>
      </c>
      <c r="N138" s="204">
        <v>0</v>
      </c>
      <c r="O138" s="204">
        <v>0</v>
      </c>
      <c r="P138" s="186">
        <v>0</v>
      </c>
      <c r="Q138" s="196">
        <v>0</v>
      </c>
      <c r="R138" s="196">
        <v>0</v>
      </c>
      <c r="S138" s="196">
        <v>0</v>
      </c>
      <c r="T138" s="196">
        <v>0</v>
      </c>
      <c r="U138" s="196">
        <v>0</v>
      </c>
      <c r="V138" s="196">
        <v>0</v>
      </c>
      <c r="W138" s="196">
        <v>0</v>
      </c>
      <c r="X138" s="196">
        <v>0</v>
      </c>
      <c r="Y138" s="196">
        <v>0</v>
      </c>
      <c r="Z138" s="207">
        <v>0</v>
      </c>
      <c r="AA138" s="207">
        <v>0</v>
      </c>
      <c r="AB138" s="207">
        <v>0</v>
      </c>
      <c r="AC138" s="186">
        <v>0</v>
      </c>
      <c r="AD138" s="197">
        <v>0</v>
      </c>
      <c r="AE138" s="197">
        <v>0</v>
      </c>
      <c r="AF138" s="197">
        <v>0</v>
      </c>
      <c r="AG138" s="197">
        <v>0</v>
      </c>
      <c r="AH138" s="197">
        <v>0</v>
      </c>
      <c r="AI138" s="197">
        <v>0</v>
      </c>
      <c r="AJ138" s="197">
        <v>0</v>
      </c>
      <c r="AK138" s="197">
        <v>0</v>
      </c>
      <c r="AL138" s="197">
        <v>0</v>
      </c>
      <c r="AM138" s="197">
        <v>0</v>
      </c>
      <c r="AN138" s="197">
        <v>0</v>
      </c>
      <c r="AO138" s="197">
        <v>0</v>
      </c>
      <c r="AP138" s="154">
        <v>0</v>
      </c>
      <c r="AQ138" s="101">
        <v>0</v>
      </c>
      <c r="AR138" s="101">
        <v>0</v>
      </c>
      <c r="AS138" s="101">
        <v>0</v>
      </c>
      <c r="AT138" s="101">
        <v>0</v>
      </c>
      <c r="AU138" s="101">
        <v>0</v>
      </c>
      <c r="AV138" s="101">
        <v>0</v>
      </c>
      <c r="AW138" s="101">
        <v>0</v>
      </c>
      <c r="AX138" s="101">
        <v>0</v>
      </c>
      <c r="AY138" s="101">
        <v>0</v>
      </c>
      <c r="AZ138" s="101">
        <v>0</v>
      </c>
      <c r="BA138" s="101">
        <v>0</v>
      </c>
      <c r="BB138" s="154">
        <v>0</v>
      </c>
      <c r="BC138" s="101">
        <v>0</v>
      </c>
      <c r="BD138" s="101">
        <v>0</v>
      </c>
      <c r="BE138" s="101">
        <v>0</v>
      </c>
      <c r="BF138" s="101">
        <v>0</v>
      </c>
      <c r="BG138" s="101">
        <v>0</v>
      </c>
      <c r="BH138" s="101">
        <v>0</v>
      </c>
      <c r="BI138" s="101">
        <v>0</v>
      </c>
      <c r="BJ138" s="101">
        <v>0</v>
      </c>
      <c r="BK138" s="101">
        <v>0</v>
      </c>
      <c r="BL138" s="101">
        <v>0</v>
      </c>
      <c r="BM138" s="101">
        <v>0</v>
      </c>
      <c r="BN138" s="495">
        <f t="shared" si="42"/>
        <v>0</v>
      </c>
      <c r="BO138" s="101">
        <v>0</v>
      </c>
      <c r="BP138" s="101">
        <v>0</v>
      </c>
      <c r="BQ138" s="101">
        <v>0</v>
      </c>
      <c r="BR138" s="101">
        <v>0</v>
      </c>
      <c r="BS138" s="101">
        <v>0</v>
      </c>
      <c r="BT138" s="101">
        <v>0</v>
      </c>
      <c r="BU138" s="101">
        <v>0</v>
      </c>
      <c r="BV138" s="101">
        <v>0</v>
      </c>
      <c r="BW138" s="101">
        <v>189</v>
      </c>
      <c r="BX138" s="101">
        <v>292</v>
      </c>
      <c r="BY138" s="101">
        <v>247</v>
      </c>
      <c r="BZ138" s="101">
        <v>210</v>
      </c>
      <c r="CA138" s="154">
        <v>187</v>
      </c>
      <c r="CB138" s="101">
        <v>148</v>
      </c>
      <c r="CC138" s="101">
        <v>171</v>
      </c>
      <c r="CD138" s="101">
        <v>175</v>
      </c>
      <c r="CE138" s="101">
        <v>200</v>
      </c>
      <c r="CF138" s="270">
        <v>211</v>
      </c>
      <c r="CG138" s="403">
        <f t="shared" si="36"/>
        <v>0</v>
      </c>
      <c r="CH138" s="403">
        <f t="shared" si="37"/>
        <v>0</v>
      </c>
      <c r="CI138" s="27">
        <f t="shared" si="38"/>
        <v>1092</v>
      </c>
      <c r="CJ138" s="404"/>
      <c r="CM138" s="301"/>
    </row>
    <row r="139" spans="2:91" ht="20.100000000000001" customHeight="1" x14ac:dyDescent="0.25">
      <c r="B139" s="113" t="s">
        <v>128</v>
      </c>
      <c r="C139" s="143" t="s">
        <v>130</v>
      </c>
      <c r="D139" s="203">
        <v>0</v>
      </c>
      <c r="E139" s="204">
        <v>0</v>
      </c>
      <c r="F139" s="204">
        <v>0</v>
      </c>
      <c r="G139" s="204">
        <v>0</v>
      </c>
      <c r="H139" s="204">
        <v>0</v>
      </c>
      <c r="I139" s="204">
        <v>0</v>
      </c>
      <c r="J139" s="204">
        <v>0</v>
      </c>
      <c r="K139" s="204">
        <v>0</v>
      </c>
      <c r="L139" s="204">
        <v>0</v>
      </c>
      <c r="M139" s="204">
        <v>0</v>
      </c>
      <c r="N139" s="204">
        <v>0</v>
      </c>
      <c r="O139" s="204">
        <v>0</v>
      </c>
      <c r="P139" s="186">
        <v>0</v>
      </c>
      <c r="Q139" s="196">
        <v>0</v>
      </c>
      <c r="R139" s="196">
        <v>0</v>
      </c>
      <c r="S139" s="196">
        <v>0</v>
      </c>
      <c r="T139" s="196">
        <v>0</v>
      </c>
      <c r="U139" s="196">
        <v>0</v>
      </c>
      <c r="V139" s="196">
        <v>0</v>
      </c>
      <c r="W139" s="196">
        <v>0</v>
      </c>
      <c r="X139" s="196">
        <v>0</v>
      </c>
      <c r="Y139" s="196">
        <v>0</v>
      </c>
      <c r="Z139" s="207">
        <v>0</v>
      </c>
      <c r="AA139" s="207">
        <v>0</v>
      </c>
      <c r="AB139" s="207">
        <v>0</v>
      </c>
      <c r="AC139" s="186">
        <v>0</v>
      </c>
      <c r="AD139" s="197">
        <v>0</v>
      </c>
      <c r="AE139" s="197">
        <v>0</v>
      </c>
      <c r="AF139" s="197">
        <v>0</v>
      </c>
      <c r="AG139" s="197">
        <v>0</v>
      </c>
      <c r="AH139" s="197">
        <v>0</v>
      </c>
      <c r="AI139" s="197">
        <v>0</v>
      </c>
      <c r="AJ139" s="197">
        <v>0</v>
      </c>
      <c r="AK139" s="197">
        <v>0</v>
      </c>
      <c r="AL139" s="197">
        <v>0</v>
      </c>
      <c r="AM139" s="197">
        <v>0</v>
      </c>
      <c r="AN139" s="197">
        <v>0</v>
      </c>
      <c r="AO139" s="197">
        <v>0</v>
      </c>
      <c r="AP139" s="154">
        <v>0</v>
      </c>
      <c r="AQ139" s="101">
        <v>0</v>
      </c>
      <c r="AR139" s="101">
        <v>0</v>
      </c>
      <c r="AS139" s="101">
        <v>0</v>
      </c>
      <c r="AT139" s="101">
        <v>0</v>
      </c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v>0</v>
      </c>
      <c r="BA139" s="101">
        <v>0</v>
      </c>
      <c r="BB139" s="154">
        <v>0</v>
      </c>
      <c r="BC139" s="101">
        <v>0</v>
      </c>
      <c r="BD139" s="101">
        <v>0</v>
      </c>
      <c r="BE139" s="101">
        <v>0</v>
      </c>
      <c r="BF139" s="101">
        <v>0</v>
      </c>
      <c r="BG139" s="101">
        <v>0</v>
      </c>
      <c r="BH139" s="101">
        <v>0</v>
      </c>
      <c r="BI139" s="101">
        <v>0</v>
      </c>
      <c r="BJ139" s="101">
        <v>0</v>
      </c>
      <c r="BK139" s="101">
        <v>0</v>
      </c>
      <c r="BL139" s="101">
        <v>0</v>
      </c>
      <c r="BM139" s="101">
        <v>0</v>
      </c>
      <c r="BN139" s="495">
        <f t="shared" si="42"/>
        <v>0</v>
      </c>
      <c r="BO139" s="101">
        <v>0</v>
      </c>
      <c r="BP139" s="101">
        <v>0</v>
      </c>
      <c r="BQ139" s="101">
        <v>0</v>
      </c>
      <c r="BR139" s="101">
        <v>0</v>
      </c>
      <c r="BS139" s="101">
        <v>0</v>
      </c>
      <c r="BT139" s="101">
        <v>0</v>
      </c>
      <c r="BU139" s="101">
        <v>0</v>
      </c>
      <c r="BV139" s="101">
        <v>0</v>
      </c>
      <c r="BW139" s="101">
        <v>8</v>
      </c>
      <c r="BX139" s="101">
        <v>37</v>
      </c>
      <c r="BY139" s="101">
        <v>25</v>
      </c>
      <c r="BZ139" s="101">
        <v>21</v>
      </c>
      <c r="CA139" s="154">
        <v>8</v>
      </c>
      <c r="CB139" s="101">
        <v>10</v>
      </c>
      <c r="CC139" s="101">
        <v>11</v>
      </c>
      <c r="CD139" s="101">
        <v>8</v>
      </c>
      <c r="CE139" s="101">
        <v>22</v>
      </c>
      <c r="CF139" s="270">
        <v>11</v>
      </c>
      <c r="CG139" s="403">
        <f t="shared" si="36"/>
        <v>0</v>
      </c>
      <c r="CH139" s="403">
        <f t="shared" si="37"/>
        <v>0</v>
      </c>
      <c r="CI139" s="27">
        <f t="shared" si="38"/>
        <v>70</v>
      </c>
      <c r="CJ139" s="404"/>
      <c r="CM139" s="301"/>
    </row>
    <row r="140" spans="2:91" ht="20.100000000000001" customHeight="1" x14ac:dyDescent="0.25">
      <c r="B140" s="113" t="s">
        <v>188</v>
      </c>
      <c r="C140" s="143" t="s">
        <v>190</v>
      </c>
      <c r="D140" s="203">
        <v>0</v>
      </c>
      <c r="E140" s="204">
        <v>0</v>
      </c>
      <c r="F140" s="204">
        <v>0</v>
      </c>
      <c r="G140" s="204">
        <v>0</v>
      </c>
      <c r="H140" s="204">
        <v>0</v>
      </c>
      <c r="I140" s="204">
        <v>0</v>
      </c>
      <c r="J140" s="204">
        <v>0</v>
      </c>
      <c r="K140" s="204">
        <v>0</v>
      </c>
      <c r="L140" s="204">
        <v>0</v>
      </c>
      <c r="M140" s="204">
        <v>0</v>
      </c>
      <c r="N140" s="204">
        <v>0</v>
      </c>
      <c r="O140" s="204">
        <v>0</v>
      </c>
      <c r="P140" s="186">
        <v>0</v>
      </c>
      <c r="Q140" s="196">
        <v>0</v>
      </c>
      <c r="R140" s="196">
        <v>0</v>
      </c>
      <c r="S140" s="196">
        <v>0</v>
      </c>
      <c r="T140" s="196">
        <v>0</v>
      </c>
      <c r="U140" s="196">
        <v>0</v>
      </c>
      <c r="V140" s="196">
        <v>0</v>
      </c>
      <c r="W140" s="196">
        <v>0</v>
      </c>
      <c r="X140" s="196">
        <v>0</v>
      </c>
      <c r="Y140" s="196">
        <v>0</v>
      </c>
      <c r="Z140" s="207">
        <v>0</v>
      </c>
      <c r="AA140" s="207">
        <v>0</v>
      </c>
      <c r="AB140" s="207">
        <v>0</v>
      </c>
      <c r="AC140" s="186">
        <v>0</v>
      </c>
      <c r="AD140" s="197">
        <v>0</v>
      </c>
      <c r="AE140" s="197">
        <v>0</v>
      </c>
      <c r="AF140" s="197">
        <v>0</v>
      </c>
      <c r="AG140" s="197">
        <v>0</v>
      </c>
      <c r="AH140" s="197">
        <v>0</v>
      </c>
      <c r="AI140" s="197">
        <v>0</v>
      </c>
      <c r="AJ140" s="197">
        <v>0</v>
      </c>
      <c r="AK140" s="197">
        <v>0</v>
      </c>
      <c r="AL140" s="197">
        <v>0</v>
      </c>
      <c r="AM140" s="197">
        <v>0</v>
      </c>
      <c r="AN140" s="197">
        <v>0</v>
      </c>
      <c r="AO140" s="197">
        <v>0</v>
      </c>
      <c r="AP140" s="154">
        <v>0</v>
      </c>
      <c r="AQ140" s="101">
        <v>0</v>
      </c>
      <c r="AR140" s="101">
        <v>0</v>
      </c>
      <c r="AS140" s="101">
        <v>0</v>
      </c>
      <c r="AT140" s="101">
        <v>0</v>
      </c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v>0</v>
      </c>
      <c r="BA140" s="101">
        <v>0</v>
      </c>
      <c r="BB140" s="154">
        <v>0</v>
      </c>
      <c r="BC140" s="101">
        <v>0</v>
      </c>
      <c r="BD140" s="101">
        <v>0</v>
      </c>
      <c r="BE140" s="101">
        <v>0</v>
      </c>
      <c r="BF140" s="101">
        <v>0</v>
      </c>
      <c r="BG140" s="101">
        <v>0</v>
      </c>
      <c r="BH140" s="101">
        <v>0</v>
      </c>
      <c r="BI140" s="101">
        <v>0</v>
      </c>
      <c r="BJ140" s="101">
        <v>0</v>
      </c>
      <c r="BK140" s="101">
        <v>0</v>
      </c>
      <c r="BL140" s="101">
        <v>0</v>
      </c>
      <c r="BM140" s="101">
        <v>0</v>
      </c>
      <c r="BN140" s="495">
        <f t="shared" si="42"/>
        <v>0</v>
      </c>
      <c r="BO140" s="101">
        <v>0</v>
      </c>
      <c r="BP140" s="101">
        <v>0</v>
      </c>
      <c r="BQ140" s="101">
        <v>0</v>
      </c>
      <c r="BR140" s="101">
        <v>0</v>
      </c>
      <c r="BS140" s="101">
        <v>0</v>
      </c>
      <c r="BT140" s="101">
        <v>0</v>
      </c>
      <c r="BU140" s="101">
        <v>0</v>
      </c>
      <c r="BV140" s="101">
        <v>0</v>
      </c>
      <c r="BW140" s="101">
        <v>0</v>
      </c>
      <c r="BX140" s="101">
        <v>0</v>
      </c>
      <c r="BY140" s="101">
        <v>0</v>
      </c>
      <c r="BZ140" s="101">
        <v>0</v>
      </c>
      <c r="CA140" s="154">
        <v>0</v>
      </c>
      <c r="CB140" s="101">
        <v>0</v>
      </c>
      <c r="CC140" s="101">
        <v>0</v>
      </c>
      <c r="CD140" s="101">
        <v>0</v>
      </c>
      <c r="CE140" s="101">
        <v>0</v>
      </c>
      <c r="CF140" s="270">
        <v>41</v>
      </c>
      <c r="CG140" s="403">
        <f t="shared" si="36"/>
        <v>0</v>
      </c>
      <c r="CH140" s="403">
        <f t="shared" si="37"/>
        <v>0</v>
      </c>
      <c r="CI140" s="27">
        <f t="shared" si="38"/>
        <v>41</v>
      </c>
      <c r="CJ140" s="404"/>
      <c r="CM140" s="301"/>
    </row>
    <row r="141" spans="2:91" ht="20.100000000000001" customHeight="1" x14ac:dyDescent="0.25">
      <c r="B141" s="113" t="s">
        <v>189</v>
      </c>
      <c r="C141" s="143" t="s">
        <v>191</v>
      </c>
      <c r="D141" s="203">
        <v>0</v>
      </c>
      <c r="E141" s="204">
        <v>0</v>
      </c>
      <c r="F141" s="204">
        <v>0</v>
      </c>
      <c r="G141" s="204">
        <v>0</v>
      </c>
      <c r="H141" s="204">
        <v>0</v>
      </c>
      <c r="I141" s="204">
        <v>0</v>
      </c>
      <c r="J141" s="204">
        <v>0</v>
      </c>
      <c r="K141" s="204">
        <v>0</v>
      </c>
      <c r="L141" s="204">
        <v>0</v>
      </c>
      <c r="M141" s="204">
        <v>0</v>
      </c>
      <c r="N141" s="204">
        <v>0</v>
      </c>
      <c r="O141" s="204">
        <v>0</v>
      </c>
      <c r="P141" s="186">
        <v>0</v>
      </c>
      <c r="Q141" s="196">
        <v>0</v>
      </c>
      <c r="R141" s="196">
        <v>0</v>
      </c>
      <c r="S141" s="196">
        <v>0</v>
      </c>
      <c r="T141" s="196">
        <v>0</v>
      </c>
      <c r="U141" s="196">
        <v>0</v>
      </c>
      <c r="V141" s="196">
        <v>0</v>
      </c>
      <c r="W141" s="196">
        <v>0</v>
      </c>
      <c r="X141" s="196">
        <v>0</v>
      </c>
      <c r="Y141" s="196">
        <v>0</v>
      </c>
      <c r="Z141" s="207">
        <v>0</v>
      </c>
      <c r="AA141" s="207">
        <v>0</v>
      </c>
      <c r="AB141" s="207">
        <v>0</v>
      </c>
      <c r="AC141" s="186">
        <v>0</v>
      </c>
      <c r="AD141" s="197">
        <v>0</v>
      </c>
      <c r="AE141" s="197">
        <v>0</v>
      </c>
      <c r="AF141" s="197">
        <v>0</v>
      </c>
      <c r="AG141" s="197">
        <v>0</v>
      </c>
      <c r="AH141" s="197">
        <v>0</v>
      </c>
      <c r="AI141" s="197">
        <v>0</v>
      </c>
      <c r="AJ141" s="197">
        <v>0</v>
      </c>
      <c r="AK141" s="197">
        <v>0</v>
      </c>
      <c r="AL141" s="197">
        <v>0</v>
      </c>
      <c r="AM141" s="197">
        <v>0</v>
      </c>
      <c r="AN141" s="197">
        <v>0</v>
      </c>
      <c r="AO141" s="197">
        <v>0</v>
      </c>
      <c r="AP141" s="154">
        <v>0</v>
      </c>
      <c r="AQ141" s="101">
        <v>0</v>
      </c>
      <c r="AR141" s="101">
        <v>0</v>
      </c>
      <c r="AS141" s="101">
        <v>0</v>
      </c>
      <c r="AT141" s="101">
        <v>0</v>
      </c>
      <c r="AU141" s="101">
        <v>0</v>
      </c>
      <c r="AV141" s="101">
        <v>0</v>
      </c>
      <c r="AW141" s="101">
        <v>0</v>
      </c>
      <c r="AX141" s="101">
        <v>0</v>
      </c>
      <c r="AY141" s="101">
        <v>0</v>
      </c>
      <c r="AZ141" s="101">
        <v>0</v>
      </c>
      <c r="BA141" s="101">
        <v>0</v>
      </c>
      <c r="BB141" s="154">
        <v>0</v>
      </c>
      <c r="BC141" s="101">
        <v>0</v>
      </c>
      <c r="BD141" s="101">
        <v>0</v>
      </c>
      <c r="BE141" s="101">
        <v>0</v>
      </c>
      <c r="BF141" s="101">
        <v>0</v>
      </c>
      <c r="BG141" s="101">
        <v>0</v>
      </c>
      <c r="BH141" s="101">
        <v>0</v>
      </c>
      <c r="BI141" s="101">
        <v>0</v>
      </c>
      <c r="BJ141" s="101">
        <v>0</v>
      </c>
      <c r="BK141" s="101">
        <v>0</v>
      </c>
      <c r="BL141" s="101">
        <v>0</v>
      </c>
      <c r="BM141" s="101">
        <v>0</v>
      </c>
      <c r="BN141" s="495">
        <f t="shared" si="42"/>
        <v>0</v>
      </c>
      <c r="BO141" s="101">
        <v>0</v>
      </c>
      <c r="BP141" s="101">
        <v>0</v>
      </c>
      <c r="BQ141" s="101">
        <v>0</v>
      </c>
      <c r="BR141" s="101">
        <v>0</v>
      </c>
      <c r="BS141" s="101">
        <v>0</v>
      </c>
      <c r="BT141" s="101">
        <v>0</v>
      </c>
      <c r="BU141" s="101">
        <v>0</v>
      </c>
      <c r="BV141" s="101">
        <v>0</v>
      </c>
      <c r="BW141" s="101">
        <v>0</v>
      </c>
      <c r="BX141" s="101">
        <v>0</v>
      </c>
      <c r="BY141" s="101">
        <v>0</v>
      </c>
      <c r="BZ141" s="101">
        <v>0</v>
      </c>
      <c r="CA141" s="154">
        <v>0</v>
      </c>
      <c r="CB141" s="101">
        <v>0</v>
      </c>
      <c r="CC141" s="101">
        <v>0</v>
      </c>
      <c r="CD141" s="101">
        <v>0</v>
      </c>
      <c r="CE141" s="101">
        <v>0</v>
      </c>
      <c r="CF141" s="270">
        <v>29</v>
      </c>
      <c r="CG141" s="403">
        <f t="shared" si="36"/>
        <v>0</v>
      </c>
      <c r="CH141" s="403">
        <f t="shared" si="37"/>
        <v>0</v>
      </c>
      <c r="CI141" s="27">
        <f t="shared" si="38"/>
        <v>29</v>
      </c>
      <c r="CJ141" s="404"/>
      <c r="CM141" s="301"/>
    </row>
    <row r="142" spans="2:91" ht="20.100000000000001" customHeight="1" x14ac:dyDescent="0.25">
      <c r="B142" s="113" t="s">
        <v>192</v>
      </c>
      <c r="C142" s="143" t="s">
        <v>172</v>
      </c>
      <c r="D142" s="203">
        <v>0</v>
      </c>
      <c r="E142" s="204">
        <v>0</v>
      </c>
      <c r="F142" s="204">
        <v>0</v>
      </c>
      <c r="G142" s="204">
        <v>0</v>
      </c>
      <c r="H142" s="204">
        <v>0</v>
      </c>
      <c r="I142" s="204">
        <v>0</v>
      </c>
      <c r="J142" s="204">
        <v>0</v>
      </c>
      <c r="K142" s="204">
        <v>0</v>
      </c>
      <c r="L142" s="204">
        <v>0</v>
      </c>
      <c r="M142" s="204">
        <v>0</v>
      </c>
      <c r="N142" s="204">
        <v>0</v>
      </c>
      <c r="O142" s="204">
        <v>0</v>
      </c>
      <c r="P142" s="186">
        <v>0</v>
      </c>
      <c r="Q142" s="196">
        <v>0</v>
      </c>
      <c r="R142" s="196">
        <v>0</v>
      </c>
      <c r="S142" s="196">
        <v>0</v>
      </c>
      <c r="T142" s="196">
        <v>0</v>
      </c>
      <c r="U142" s="196">
        <v>0</v>
      </c>
      <c r="V142" s="196">
        <v>0</v>
      </c>
      <c r="W142" s="196">
        <v>0</v>
      </c>
      <c r="X142" s="196">
        <v>0</v>
      </c>
      <c r="Y142" s="196">
        <v>0</v>
      </c>
      <c r="Z142" s="207">
        <v>0</v>
      </c>
      <c r="AA142" s="207">
        <v>0</v>
      </c>
      <c r="AB142" s="207">
        <v>0</v>
      </c>
      <c r="AC142" s="186">
        <v>0</v>
      </c>
      <c r="AD142" s="197">
        <v>0</v>
      </c>
      <c r="AE142" s="197">
        <v>0</v>
      </c>
      <c r="AF142" s="197">
        <v>0</v>
      </c>
      <c r="AG142" s="197">
        <v>0</v>
      </c>
      <c r="AH142" s="197">
        <v>0</v>
      </c>
      <c r="AI142" s="197">
        <v>0</v>
      </c>
      <c r="AJ142" s="197">
        <v>0</v>
      </c>
      <c r="AK142" s="197">
        <v>0</v>
      </c>
      <c r="AL142" s="197">
        <v>0</v>
      </c>
      <c r="AM142" s="197">
        <v>0</v>
      </c>
      <c r="AN142" s="197">
        <v>0</v>
      </c>
      <c r="AO142" s="197">
        <v>0</v>
      </c>
      <c r="AP142" s="154">
        <v>0</v>
      </c>
      <c r="AQ142" s="101">
        <v>0</v>
      </c>
      <c r="AR142" s="101">
        <v>0</v>
      </c>
      <c r="AS142" s="101">
        <v>0</v>
      </c>
      <c r="AT142" s="101">
        <v>0</v>
      </c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54">
        <v>0</v>
      </c>
      <c r="BC142" s="101">
        <v>0</v>
      </c>
      <c r="BD142" s="101">
        <v>0</v>
      </c>
      <c r="BE142" s="101">
        <v>0</v>
      </c>
      <c r="BF142" s="101">
        <v>0</v>
      </c>
      <c r="BG142" s="101">
        <v>0</v>
      </c>
      <c r="BH142" s="101">
        <v>0</v>
      </c>
      <c r="BI142" s="101">
        <v>0</v>
      </c>
      <c r="BJ142" s="101">
        <v>0</v>
      </c>
      <c r="BK142" s="101">
        <v>0</v>
      </c>
      <c r="BL142" s="101">
        <v>0</v>
      </c>
      <c r="BM142" s="101">
        <v>0</v>
      </c>
      <c r="BN142" s="495">
        <f t="shared" si="42"/>
        <v>0</v>
      </c>
      <c r="BO142" s="101">
        <v>0</v>
      </c>
      <c r="BP142" s="101">
        <v>0</v>
      </c>
      <c r="BQ142" s="101">
        <v>0</v>
      </c>
      <c r="BR142" s="101">
        <v>0</v>
      </c>
      <c r="BS142" s="101">
        <v>0</v>
      </c>
      <c r="BT142" s="101">
        <v>0</v>
      </c>
      <c r="BU142" s="101">
        <v>0</v>
      </c>
      <c r="BV142" s="101">
        <v>0</v>
      </c>
      <c r="BW142" s="101">
        <v>0</v>
      </c>
      <c r="BX142" s="101">
        <v>0</v>
      </c>
      <c r="BY142" s="101">
        <v>0</v>
      </c>
      <c r="BZ142" s="101">
        <v>0</v>
      </c>
      <c r="CA142" s="154">
        <v>0</v>
      </c>
      <c r="CB142" s="101">
        <v>0</v>
      </c>
      <c r="CC142" s="101">
        <v>0</v>
      </c>
      <c r="CD142" s="101">
        <v>0</v>
      </c>
      <c r="CE142" s="101">
        <v>0</v>
      </c>
      <c r="CF142" s="270">
        <v>1</v>
      </c>
      <c r="CG142" s="403">
        <f t="shared" si="36"/>
        <v>0</v>
      </c>
      <c r="CH142" s="403">
        <f t="shared" si="37"/>
        <v>0</v>
      </c>
      <c r="CI142" s="27">
        <f t="shared" si="38"/>
        <v>1</v>
      </c>
      <c r="CJ142" s="404"/>
      <c r="CM142" s="301"/>
    </row>
    <row r="143" spans="2:91" ht="20.100000000000001" customHeight="1" x14ac:dyDescent="0.25">
      <c r="B143" s="113" t="s">
        <v>150</v>
      </c>
      <c r="C143" s="143" t="s">
        <v>157</v>
      </c>
      <c r="D143" s="203">
        <v>0</v>
      </c>
      <c r="E143" s="204">
        <v>0</v>
      </c>
      <c r="F143" s="204">
        <v>0</v>
      </c>
      <c r="G143" s="204">
        <v>0</v>
      </c>
      <c r="H143" s="204">
        <v>0</v>
      </c>
      <c r="I143" s="204">
        <v>0</v>
      </c>
      <c r="J143" s="204">
        <v>0</v>
      </c>
      <c r="K143" s="204">
        <v>0</v>
      </c>
      <c r="L143" s="204">
        <v>0</v>
      </c>
      <c r="M143" s="204">
        <v>0</v>
      </c>
      <c r="N143" s="204">
        <v>0</v>
      </c>
      <c r="O143" s="204">
        <v>0</v>
      </c>
      <c r="P143" s="186">
        <v>0</v>
      </c>
      <c r="Q143" s="196">
        <v>0</v>
      </c>
      <c r="R143" s="196">
        <v>0</v>
      </c>
      <c r="S143" s="196">
        <v>0</v>
      </c>
      <c r="T143" s="196">
        <v>0</v>
      </c>
      <c r="U143" s="196">
        <v>0</v>
      </c>
      <c r="V143" s="196">
        <v>0</v>
      </c>
      <c r="W143" s="196">
        <v>0</v>
      </c>
      <c r="X143" s="196">
        <v>0</v>
      </c>
      <c r="Y143" s="196">
        <v>0</v>
      </c>
      <c r="Z143" s="207">
        <v>0</v>
      </c>
      <c r="AA143" s="207">
        <v>0</v>
      </c>
      <c r="AB143" s="207">
        <v>0</v>
      </c>
      <c r="AC143" s="186">
        <v>0</v>
      </c>
      <c r="AD143" s="197">
        <v>0</v>
      </c>
      <c r="AE143" s="197">
        <v>0</v>
      </c>
      <c r="AF143" s="197">
        <v>0</v>
      </c>
      <c r="AG143" s="197">
        <v>0</v>
      </c>
      <c r="AH143" s="197">
        <v>0</v>
      </c>
      <c r="AI143" s="197">
        <v>0</v>
      </c>
      <c r="AJ143" s="197">
        <v>0</v>
      </c>
      <c r="AK143" s="197">
        <v>0</v>
      </c>
      <c r="AL143" s="197">
        <v>0</v>
      </c>
      <c r="AM143" s="197">
        <v>0</v>
      </c>
      <c r="AN143" s="197">
        <v>0</v>
      </c>
      <c r="AO143" s="197">
        <v>0</v>
      </c>
      <c r="AP143" s="154">
        <v>0</v>
      </c>
      <c r="AQ143" s="101">
        <v>0</v>
      </c>
      <c r="AR143" s="101">
        <v>0</v>
      </c>
      <c r="AS143" s="101">
        <v>0</v>
      </c>
      <c r="AT143" s="101">
        <v>0</v>
      </c>
      <c r="AU143" s="101">
        <v>0</v>
      </c>
      <c r="AV143" s="101">
        <v>0</v>
      </c>
      <c r="AW143" s="101">
        <v>0</v>
      </c>
      <c r="AX143" s="101">
        <v>0</v>
      </c>
      <c r="AY143" s="101">
        <v>0</v>
      </c>
      <c r="AZ143" s="101">
        <v>0</v>
      </c>
      <c r="BA143" s="101">
        <v>0</v>
      </c>
      <c r="BB143" s="154">
        <v>0</v>
      </c>
      <c r="BC143" s="101">
        <v>0</v>
      </c>
      <c r="BD143" s="101">
        <v>0</v>
      </c>
      <c r="BE143" s="101">
        <v>0</v>
      </c>
      <c r="BF143" s="101">
        <v>0</v>
      </c>
      <c r="BG143" s="101">
        <v>0</v>
      </c>
      <c r="BH143" s="101">
        <v>0</v>
      </c>
      <c r="BI143" s="101">
        <v>0</v>
      </c>
      <c r="BJ143" s="101">
        <v>0</v>
      </c>
      <c r="BK143" s="101">
        <v>0</v>
      </c>
      <c r="BL143" s="101">
        <v>0</v>
      </c>
      <c r="BM143" s="101">
        <v>0</v>
      </c>
      <c r="BN143" s="495">
        <f>SUM(BB143:BM143)</f>
        <v>0</v>
      </c>
      <c r="BO143" s="101">
        <v>0</v>
      </c>
      <c r="BP143" s="101">
        <v>0</v>
      </c>
      <c r="BQ143" s="101">
        <v>0</v>
      </c>
      <c r="BR143" s="101">
        <v>0</v>
      </c>
      <c r="BS143" s="101">
        <v>0</v>
      </c>
      <c r="BT143" s="101">
        <v>0</v>
      </c>
      <c r="BU143" s="101">
        <v>0</v>
      </c>
      <c r="BV143" s="101">
        <v>0</v>
      </c>
      <c r="BW143" s="101">
        <v>0</v>
      </c>
      <c r="BX143" s="101">
        <v>0</v>
      </c>
      <c r="BY143" s="101">
        <v>0</v>
      </c>
      <c r="BZ143" s="101">
        <v>20</v>
      </c>
      <c r="CA143" s="154">
        <v>8</v>
      </c>
      <c r="CB143" s="101">
        <v>2</v>
      </c>
      <c r="CC143" s="101">
        <v>8</v>
      </c>
      <c r="CD143" s="101">
        <v>4</v>
      </c>
      <c r="CE143" s="101">
        <v>3</v>
      </c>
      <c r="CF143" s="270">
        <v>6</v>
      </c>
      <c r="CG143" s="403">
        <f t="shared" si="36"/>
        <v>0</v>
      </c>
      <c r="CH143" s="403">
        <f t="shared" si="37"/>
        <v>0</v>
      </c>
      <c r="CI143" s="27">
        <f t="shared" si="38"/>
        <v>31</v>
      </c>
      <c r="CJ143" s="404"/>
      <c r="CM143" s="301"/>
    </row>
    <row r="144" spans="2:91" ht="20.100000000000001" customHeight="1" thickBot="1" x14ac:dyDescent="0.3">
      <c r="B144" s="113" t="s">
        <v>153</v>
      </c>
      <c r="C144" s="143" t="s">
        <v>158</v>
      </c>
      <c r="D144" s="203">
        <v>0</v>
      </c>
      <c r="E144" s="204">
        <v>0</v>
      </c>
      <c r="F144" s="204">
        <v>0</v>
      </c>
      <c r="G144" s="204">
        <v>0</v>
      </c>
      <c r="H144" s="204">
        <v>0</v>
      </c>
      <c r="I144" s="204">
        <v>0</v>
      </c>
      <c r="J144" s="204">
        <v>0</v>
      </c>
      <c r="K144" s="204">
        <v>0</v>
      </c>
      <c r="L144" s="204">
        <v>0</v>
      </c>
      <c r="M144" s="204">
        <v>0</v>
      </c>
      <c r="N144" s="204">
        <v>0</v>
      </c>
      <c r="O144" s="204">
        <v>0</v>
      </c>
      <c r="P144" s="201">
        <v>0</v>
      </c>
      <c r="Q144" s="196">
        <v>0</v>
      </c>
      <c r="R144" s="196">
        <v>0</v>
      </c>
      <c r="S144" s="196">
        <v>0</v>
      </c>
      <c r="T144" s="196">
        <v>0</v>
      </c>
      <c r="U144" s="196">
        <v>0</v>
      </c>
      <c r="V144" s="196">
        <v>0</v>
      </c>
      <c r="W144" s="196">
        <v>0</v>
      </c>
      <c r="X144" s="196">
        <v>0</v>
      </c>
      <c r="Y144" s="196">
        <v>0</v>
      </c>
      <c r="Z144" s="207">
        <v>0</v>
      </c>
      <c r="AA144" s="207">
        <v>0</v>
      </c>
      <c r="AB144" s="207">
        <v>0</v>
      </c>
      <c r="AC144" s="201">
        <v>0</v>
      </c>
      <c r="AD144" s="197">
        <v>0</v>
      </c>
      <c r="AE144" s="197">
        <v>0</v>
      </c>
      <c r="AF144" s="197">
        <v>0</v>
      </c>
      <c r="AG144" s="197">
        <v>0</v>
      </c>
      <c r="AH144" s="197">
        <v>0</v>
      </c>
      <c r="AI144" s="197">
        <v>0</v>
      </c>
      <c r="AJ144" s="197">
        <v>0</v>
      </c>
      <c r="AK144" s="197">
        <v>0</v>
      </c>
      <c r="AL144" s="197">
        <v>0</v>
      </c>
      <c r="AM144" s="197">
        <v>0</v>
      </c>
      <c r="AN144" s="197">
        <v>0</v>
      </c>
      <c r="AO144" s="197">
        <v>0</v>
      </c>
      <c r="AP144" s="154">
        <v>0</v>
      </c>
      <c r="AQ144" s="101">
        <v>0</v>
      </c>
      <c r="AR144" s="101">
        <v>0</v>
      </c>
      <c r="AS144" s="101">
        <v>0</v>
      </c>
      <c r="AT144" s="101">
        <v>0</v>
      </c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54">
        <v>0</v>
      </c>
      <c r="BC144" s="101">
        <v>0</v>
      </c>
      <c r="BD144" s="101">
        <v>0</v>
      </c>
      <c r="BE144" s="101">
        <v>0</v>
      </c>
      <c r="BF144" s="101">
        <v>0</v>
      </c>
      <c r="BG144" s="101">
        <v>0</v>
      </c>
      <c r="BH144" s="101">
        <v>0</v>
      </c>
      <c r="BI144" s="101">
        <v>0</v>
      </c>
      <c r="BJ144" s="101">
        <v>0</v>
      </c>
      <c r="BK144" s="101">
        <v>0</v>
      </c>
      <c r="BL144" s="101">
        <v>0</v>
      </c>
      <c r="BM144" s="101">
        <v>0</v>
      </c>
      <c r="BN144" s="495">
        <f>SUM(BB144:BM144)</f>
        <v>0</v>
      </c>
      <c r="BO144" s="101">
        <v>0</v>
      </c>
      <c r="BP144" s="101">
        <v>0</v>
      </c>
      <c r="BQ144" s="101">
        <v>0</v>
      </c>
      <c r="BR144" s="101">
        <v>0</v>
      </c>
      <c r="BS144" s="101">
        <v>0</v>
      </c>
      <c r="BT144" s="101">
        <v>0</v>
      </c>
      <c r="BU144" s="101">
        <v>0</v>
      </c>
      <c r="BV144" s="101">
        <v>0</v>
      </c>
      <c r="BW144" s="273">
        <v>0</v>
      </c>
      <c r="BX144" s="101">
        <v>0</v>
      </c>
      <c r="BY144" s="101">
        <v>0</v>
      </c>
      <c r="BZ144" s="101">
        <v>10</v>
      </c>
      <c r="CA144" s="154">
        <v>14</v>
      </c>
      <c r="CB144" s="101">
        <v>14</v>
      </c>
      <c r="CC144" s="101">
        <v>15</v>
      </c>
      <c r="CD144" s="101">
        <v>140</v>
      </c>
      <c r="CE144" s="273">
        <v>19</v>
      </c>
      <c r="CF144" s="274">
        <v>24</v>
      </c>
      <c r="CG144" s="514">
        <f t="shared" si="36"/>
        <v>0</v>
      </c>
      <c r="CH144" s="403">
        <f t="shared" si="37"/>
        <v>0</v>
      </c>
      <c r="CI144" s="27">
        <f t="shared" si="38"/>
        <v>226</v>
      </c>
      <c r="CJ144" s="404"/>
      <c r="CM144" s="301"/>
    </row>
    <row r="145" spans="1:111" ht="20.25" customHeight="1" thickBot="1" x14ac:dyDescent="0.35">
      <c r="B145" s="380" t="s">
        <v>73</v>
      </c>
      <c r="C145" s="310"/>
      <c r="D145" s="209">
        <v>0</v>
      </c>
      <c r="E145" s="210">
        <v>0</v>
      </c>
      <c r="F145" s="210">
        <v>0</v>
      </c>
      <c r="G145" s="210">
        <v>0</v>
      </c>
      <c r="H145" s="210">
        <v>0</v>
      </c>
      <c r="I145" s="210">
        <v>0</v>
      </c>
      <c r="J145" s="210">
        <v>0</v>
      </c>
      <c r="K145" s="210">
        <v>0</v>
      </c>
      <c r="L145" s="210">
        <v>0</v>
      </c>
      <c r="M145" s="210">
        <v>0</v>
      </c>
      <c r="N145" s="210">
        <v>0</v>
      </c>
      <c r="O145" s="210">
        <v>0</v>
      </c>
      <c r="P145" s="201">
        <v>0</v>
      </c>
      <c r="Q145" s="210">
        <v>0</v>
      </c>
      <c r="R145" s="210">
        <v>0</v>
      </c>
      <c r="S145" s="210">
        <v>0</v>
      </c>
      <c r="T145" s="210">
        <v>0</v>
      </c>
      <c r="U145" s="210">
        <v>0</v>
      </c>
      <c r="V145" s="210">
        <v>0</v>
      </c>
      <c r="W145" s="210">
        <v>0</v>
      </c>
      <c r="X145" s="210">
        <v>0</v>
      </c>
      <c r="Y145" s="210">
        <v>0</v>
      </c>
      <c r="Z145" s="210">
        <v>0</v>
      </c>
      <c r="AA145" s="210">
        <v>0</v>
      </c>
      <c r="AB145" s="185">
        <v>2</v>
      </c>
      <c r="AC145" s="187">
        <v>2</v>
      </c>
      <c r="AD145" s="210">
        <v>0</v>
      </c>
      <c r="AE145" s="210">
        <v>3</v>
      </c>
      <c r="AF145" s="210">
        <v>0</v>
      </c>
      <c r="AG145" s="210">
        <v>0</v>
      </c>
      <c r="AH145" s="210">
        <v>0</v>
      </c>
      <c r="AI145" s="210">
        <v>0</v>
      </c>
      <c r="AJ145" s="210">
        <v>0</v>
      </c>
      <c r="AK145" s="210">
        <v>0</v>
      </c>
      <c r="AL145" s="210">
        <v>0</v>
      </c>
      <c r="AM145" s="210">
        <v>0</v>
      </c>
      <c r="AN145" s="210">
        <v>0</v>
      </c>
      <c r="AO145" s="210">
        <v>0</v>
      </c>
      <c r="AP145" s="211">
        <v>0</v>
      </c>
      <c r="AQ145" s="210">
        <v>0</v>
      </c>
      <c r="AR145" s="210">
        <v>0</v>
      </c>
      <c r="AS145" s="210">
        <v>0</v>
      </c>
      <c r="AT145" s="210">
        <v>0</v>
      </c>
      <c r="AU145" s="210">
        <v>0</v>
      </c>
      <c r="AV145" s="210">
        <v>0</v>
      </c>
      <c r="AW145" s="210">
        <v>0</v>
      </c>
      <c r="AX145" s="210">
        <v>0</v>
      </c>
      <c r="AY145" s="210">
        <v>0</v>
      </c>
      <c r="AZ145" s="210">
        <v>0</v>
      </c>
      <c r="BA145" s="210">
        <v>0</v>
      </c>
      <c r="BB145" s="211">
        <v>0</v>
      </c>
      <c r="BC145" s="210">
        <v>0</v>
      </c>
      <c r="BD145" s="210">
        <v>0</v>
      </c>
      <c r="BE145" s="210">
        <v>0</v>
      </c>
      <c r="BF145" s="210">
        <v>0</v>
      </c>
      <c r="BG145" s="210">
        <v>0</v>
      </c>
      <c r="BH145" s="210">
        <v>0</v>
      </c>
      <c r="BI145" s="210">
        <v>0</v>
      </c>
      <c r="BJ145" s="210">
        <v>0</v>
      </c>
      <c r="BK145" s="210">
        <v>0</v>
      </c>
      <c r="BL145" s="210">
        <v>0</v>
      </c>
      <c r="BM145" s="210">
        <v>0</v>
      </c>
      <c r="BN145" s="400">
        <f t="shared" ref="BN145:BN148" si="43">SUM(BB145:BM145)</f>
        <v>0</v>
      </c>
      <c r="BO145" s="210">
        <v>0</v>
      </c>
      <c r="BP145" s="210">
        <v>0</v>
      </c>
      <c r="BQ145" s="210">
        <v>0</v>
      </c>
      <c r="BR145" s="210">
        <v>0</v>
      </c>
      <c r="BS145" s="210">
        <v>0</v>
      </c>
      <c r="BT145" s="210">
        <v>0</v>
      </c>
      <c r="BU145" s="210">
        <v>0</v>
      </c>
      <c r="BV145" s="210">
        <v>0</v>
      </c>
      <c r="BW145" s="210">
        <v>0</v>
      </c>
      <c r="BX145" s="210">
        <v>0</v>
      </c>
      <c r="BY145" s="210">
        <v>0</v>
      </c>
      <c r="BZ145" s="210">
        <v>0</v>
      </c>
      <c r="CA145" s="211">
        <v>0</v>
      </c>
      <c r="CB145" s="210">
        <v>0</v>
      </c>
      <c r="CC145" s="210">
        <v>0</v>
      </c>
      <c r="CD145" s="210">
        <v>0</v>
      </c>
      <c r="CE145" s="210">
        <v>0</v>
      </c>
      <c r="CF145" s="406">
        <v>0</v>
      </c>
      <c r="CG145" s="210">
        <f t="shared" si="36"/>
        <v>0</v>
      </c>
      <c r="CH145" s="493">
        <f t="shared" si="37"/>
        <v>0</v>
      </c>
      <c r="CI145" s="412">
        <f t="shared" si="38"/>
        <v>0</v>
      </c>
      <c r="CJ145" s="407"/>
      <c r="CM145" s="301"/>
    </row>
    <row r="146" spans="1:111" ht="20.100000000000001" customHeight="1" thickBot="1" x14ac:dyDescent="0.3">
      <c r="B146" s="212" t="s">
        <v>15</v>
      </c>
      <c r="C146" s="311" t="s">
        <v>16</v>
      </c>
      <c r="D146" s="213">
        <v>0</v>
      </c>
      <c r="E146" s="196">
        <v>0</v>
      </c>
      <c r="F146" s="196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214">
        <v>0</v>
      </c>
      <c r="P146" s="201">
        <v>0</v>
      </c>
      <c r="Q146" s="215">
        <v>0</v>
      </c>
      <c r="R146" s="215">
        <v>0</v>
      </c>
      <c r="S146" s="215">
        <v>0</v>
      </c>
      <c r="T146" s="215">
        <v>0</v>
      </c>
      <c r="U146" s="215">
        <v>0</v>
      </c>
      <c r="V146" s="215">
        <v>0</v>
      </c>
      <c r="W146" s="215">
        <v>0</v>
      </c>
      <c r="X146" s="215">
        <v>0</v>
      </c>
      <c r="Y146" s="215">
        <v>0</v>
      </c>
      <c r="Z146" s="215">
        <v>0</v>
      </c>
      <c r="AA146" s="215">
        <v>0</v>
      </c>
      <c r="AB146" s="215">
        <v>2</v>
      </c>
      <c r="AC146" s="187">
        <v>2</v>
      </c>
      <c r="AD146" s="197">
        <v>0</v>
      </c>
      <c r="AE146" s="197">
        <v>3</v>
      </c>
      <c r="AF146" s="197">
        <v>0</v>
      </c>
      <c r="AG146" s="197">
        <v>0</v>
      </c>
      <c r="AH146" s="197">
        <v>0</v>
      </c>
      <c r="AI146" s="197">
        <v>0</v>
      </c>
      <c r="AJ146" s="197">
        <v>0</v>
      </c>
      <c r="AK146" s="197">
        <v>0</v>
      </c>
      <c r="AL146" s="197">
        <v>0</v>
      </c>
      <c r="AM146" s="197">
        <v>0</v>
      </c>
      <c r="AN146" s="197">
        <v>0</v>
      </c>
      <c r="AO146" s="197">
        <v>0</v>
      </c>
      <c r="AP146" s="154">
        <v>0</v>
      </c>
      <c r="AQ146" s="101">
        <v>0</v>
      </c>
      <c r="AR146" s="101">
        <v>0</v>
      </c>
      <c r="AS146" s="101">
        <v>0</v>
      </c>
      <c r="AT146" s="101">
        <v>0</v>
      </c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v>0</v>
      </c>
      <c r="BA146" s="101">
        <v>0</v>
      </c>
      <c r="BB146" s="154">
        <v>0</v>
      </c>
      <c r="BC146" s="101">
        <v>0</v>
      </c>
      <c r="BD146" s="101">
        <v>0</v>
      </c>
      <c r="BE146" s="101">
        <v>0</v>
      </c>
      <c r="BF146" s="101">
        <v>0</v>
      </c>
      <c r="BG146" s="101">
        <v>0</v>
      </c>
      <c r="BH146" s="101">
        <v>0</v>
      </c>
      <c r="BI146" s="101">
        <v>0</v>
      </c>
      <c r="BJ146" s="101">
        <v>0</v>
      </c>
      <c r="BK146" s="101">
        <v>0</v>
      </c>
      <c r="BL146" s="101">
        <v>0</v>
      </c>
      <c r="BM146" s="101">
        <v>0</v>
      </c>
      <c r="BN146" s="400">
        <f t="shared" si="43"/>
        <v>0</v>
      </c>
      <c r="BO146" s="101">
        <v>0</v>
      </c>
      <c r="BP146" s="101">
        <v>0</v>
      </c>
      <c r="BQ146" s="101">
        <v>0</v>
      </c>
      <c r="BR146" s="101">
        <v>0</v>
      </c>
      <c r="BS146" s="101">
        <v>0</v>
      </c>
      <c r="BT146" s="101">
        <v>0</v>
      </c>
      <c r="BU146" s="101">
        <v>0</v>
      </c>
      <c r="BV146" s="101">
        <v>0</v>
      </c>
      <c r="BW146" s="101">
        <v>0</v>
      </c>
      <c r="BX146" s="101">
        <v>0</v>
      </c>
      <c r="BY146" s="101">
        <v>0</v>
      </c>
      <c r="BZ146" s="101">
        <v>0</v>
      </c>
      <c r="CA146" s="154">
        <v>0</v>
      </c>
      <c r="CB146" s="101">
        <v>0</v>
      </c>
      <c r="CC146" s="101">
        <v>0</v>
      </c>
      <c r="CD146" s="101">
        <v>0</v>
      </c>
      <c r="CE146" s="273">
        <v>0</v>
      </c>
      <c r="CF146" s="274">
        <v>0</v>
      </c>
      <c r="CG146" s="210">
        <f t="shared" si="36"/>
        <v>0</v>
      </c>
      <c r="CH146" s="493">
        <f t="shared" si="37"/>
        <v>0</v>
      </c>
      <c r="CI146" s="412">
        <f t="shared" si="38"/>
        <v>0</v>
      </c>
      <c r="CJ146" s="407"/>
      <c r="CM146" s="301"/>
    </row>
    <row r="147" spans="1:111" s="39" customFormat="1" ht="20.100000000000001" customHeight="1" thickBot="1" x14ac:dyDescent="0.35">
      <c r="A147" s="10"/>
      <c r="B147" s="374" t="s">
        <v>74</v>
      </c>
      <c r="C147" s="381"/>
      <c r="D147" s="209">
        <v>28</v>
      </c>
      <c r="E147" s="216">
        <v>18</v>
      </c>
      <c r="F147" s="216">
        <v>22</v>
      </c>
      <c r="G147" s="216">
        <v>14</v>
      </c>
      <c r="H147" s="216">
        <v>27</v>
      </c>
      <c r="I147" s="216">
        <v>13</v>
      </c>
      <c r="J147" s="216">
        <v>9</v>
      </c>
      <c r="K147" s="216">
        <v>7</v>
      </c>
      <c r="L147" s="216">
        <v>6</v>
      </c>
      <c r="M147" s="216">
        <v>1</v>
      </c>
      <c r="N147" s="216">
        <v>8</v>
      </c>
      <c r="O147" s="216">
        <v>16</v>
      </c>
      <c r="P147" s="201">
        <v>169</v>
      </c>
      <c r="Q147" s="185">
        <v>3</v>
      </c>
      <c r="R147" s="185">
        <v>6</v>
      </c>
      <c r="S147" s="185">
        <v>20</v>
      </c>
      <c r="T147" s="185">
        <v>30</v>
      </c>
      <c r="U147" s="185">
        <v>19</v>
      </c>
      <c r="V147" s="185">
        <v>4</v>
      </c>
      <c r="W147" s="185">
        <v>5</v>
      </c>
      <c r="X147" s="185">
        <v>0</v>
      </c>
      <c r="Y147" s="185">
        <v>3</v>
      </c>
      <c r="Z147" s="185">
        <v>3</v>
      </c>
      <c r="AA147" s="185">
        <v>6</v>
      </c>
      <c r="AB147" s="185">
        <v>4</v>
      </c>
      <c r="AC147" s="187">
        <v>103</v>
      </c>
      <c r="AD147" s="210">
        <v>5</v>
      </c>
      <c r="AE147" s="210">
        <v>7</v>
      </c>
      <c r="AF147" s="210">
        <v>3</v>
      </c>
      <c r="AG147" s="210">
        <v>5</v>
      </c>
      <c r="AH147" s="210">
        <v>11</v>
      </c>
      <c r="AI147" s="210">
        <v>1</v>
      </c>
      <c r="AJ147" s="210">
        <v>5</v>
      </c>
      <c r="AK147" s="210">
        <v>1</v>
      </c>
      <c r="AL147" s="210">
        <v>0</v>
      </c>
      <c r="AM147" s="210">
        <v>0</v>
      </c>
      <c r="AN147" s="210">
        <v>1</v>
      </c>
      <c r="AO147" s="210">
        <v>1</v>
      </c>
      <c r="AP147" s="211">
        <v>0</v>
      </c>
      <c r="AQ147" s="210">
        <v>0</v>
      </c>
      <c r="AR147" s="210">
        <v>0</v>
      </c>
      <c r="AS147" s="210">
        <v>0</v>
      </c>
      <c r="AT147" s="210">
        <v>0</v>
      </c>
      <c r="AU147" s="210">
        <v>1</v>
      </c>
      <c r="AV147" s="210">
        <v>1</v>
      </c>
      <c r="AW147" s="210">
        <v>0</v>
      </c>
      <c r="AX147" s="210">
        <v>1</v>
      </c>
      <c r="AY147" s="210">
        <v>1</v>
      </c>
      <c r="AZ147" s="210">
        <v>1</v>
      </c>
      <c r="BA147" s="210">
        <v>0</v>
      </c>
      <c r="BB147" s="211">
        <v>0</v>
      </c>
      <c r="BC147" s="210">
        <v>0</v>
      </c>
      <c r="BD147" s="210">
        <v>0</v>
      </c>
      <c r="BE147" s="210">
        <v>3</v>
      </c>
      <c r="BF147" s="210">
        <v>0</v>
      </c>
      <c r="BG147" s="210">
        <v>0</v>
      </c>
      <c r="BH147" s="210">
        <v>2</v>
      </c>
      <c r="BI147" s="210">
        <v>0</v>
      </c>
      <c r="BJ147" s="210">
        <v>0</v>
      </c>
      <c r="BK147" s="210">
        <v>0</v>
      </c>
      <c r="BL147" s="210">
        <v>0</v>
      </c>
      <c r="BM147" s="210">
        <v>2</v>
      </c>
      <c r="BN147" s="400">
        <f t="shared" si="43"/>
        <v>7</v>
      </c>
      <c r="BO147" s="210">
        <v>0</v>
      </c>
      <c r="BP147" s="210">
        <v>0</v>
      </c>
      <c r="BQ147" s="210">
        <v>0</v>
      </c>
      <c r="BR147" s="210">
        <v>0</v>
      </c>
      <c r="BS147" s="210">
        <v>1</v>
      </c>
      <c r="BT147" s="210">
        <v>0</v>
      </c>
      <c r="BU147" s="210">
        <v>0</v>
      </c>
      <c r="BV147" s="210">
        <v>0</v>
      </c>
      <c r="BW147" s="210">
        <v>0</v>
      </c>
      <c r="BX147" s="210">
        <v>0</v>
      </c>
      <c r="BY147" s="210">
        <v>0</v>
      </c>
      <c r="BZ147" s="210">
        <v>0</v>
      </c>
      <c r="CA147" s="211">
        <v>0</v>
      </c>
      <c r="CB147" s="210">
        <v>0</v>
      </c>
      <c r="CC147" s="210">
        <v>0</v>
      </c>
      <c r="CD147" s="210">
        <v>1</v>
      </c>
      <c r="CE147" s="210">
        <v>0</v>
      </c>
      <c r="CF147" s="406">
        <v>0</v>
      </c>
      <c r="CG147" s="210">
        <f t="shared" si="36"/>
        <v>3</v>
      </c>
      <c r="CH147" s="493">
        <f t="shared" si="37"/>
        <v>1</v>
      </c>
      <c r="CI147" s="412">
        <f t="shared" si="38"/>
        <v>1</v>
      </c>
      <c r="CJ147" s="519">
        <f t="shared" ref="CJ147:CJ148" si="44">((CI147/CH147)-1)*100</f>
        <v>0</v>
      </c>
      <c r="CK147" s="260"/>
      <c r="CL147" s="260"/>
      <c r="CM147" s="301"/>
      <c r="CN147" s="260"/>
      <c r="CO147" s="260"/>
      <c r="CP147" s="228"/>
      <c r="CQ147" s="242"/>
      <c r="CR147" s="242"/>
      <c r="CS147" s="228"/>
      <c r="CT147" s="228"/>
      <c r="CU147" s="228"/>
      <c r="CV147" s="228"/>
      <c r="CW147" s="228"/>
      <c r="CX147" s="228"/>
      <c r="CY147" s="228"/>
      <c r="CZ147" s="228"/>
      <c r="DA147" s="228"/>
      <c r="DB147" s="228"/>
      <c r="DC147" s="228"/>
      <c r="DD147" s="228"/>
      <c r="DE147" s="228"/>
      <c r="DF147" s="228"/>
      <c r="DG147" s="228"/>
    </row>
    <row r="148" spans="1:111" ht="20.100000000000001" customHeight="1" thickBot="1" x14ac:dyDescent="0.3">
      <c r="B148" s="189" t="s">
        <v>15</v>
      </c>
      <c r="C148" s="309" t="s">
        <v>16</v>
      </c>
      <c r="D148" s="213">
        <v>28</v>
      </c>
      <c r="E148" s="214">
        <v>18</v>
      </c>
      <c r="F148" s="214">
        <v>22</v>
      </c>
      <c r="G148" s="214">
        <v>14</v>
      </c>
      <c r="H148" s="214">
        <v>27</v>
      </c>
      <c r="I148" s="214">
        <v>13</v>
      </c>
      <c r="J148" s="214">
        <v>9</v>
      </c>
      <c r="K148" s="214">
        <v>7</v>
      </c>
      <c r="L148" s="214">
        <v>6</v>
      </c>
      <c r="M148" s="214">
        <v>1</v>
      </c>
      <c r="N148" s="214">
        <v>8</v>
      </c>
      <c r="O148" s="214">
        <v>16</v>
      </c>
      <c r="P148" s="201">
        <v>169</v>
      </c>
      <c r="Q148" s="215">
        <v>3</v>
      </c>
      <c r="R148" s="215">
        <v>6</v>
      </c>
      <c r="S148" s="215">
        <v>20</v>
      </c>
      <c r="T148" s="215">
        <v>30</v>
      </c>
      <c r="U148" s="215">
        <v>19</v>
      </c>
      <c r="V148" s="215">
        <v>4</v>
      </c>
      <c r="W148" s="215">
        <v>5</v>
      </c>
      <c r="X148" s="215">
        <v>0</v>
      </c>
      <c r="Y148" s="215">
        <v>3</v>
      </c>
      <c r="Z148" s="215">
        <v>3</v>
      </c>
      <c r="AA148" s="215">
        <v>6</v>
      </c>
      <c r="AB148" s="215">
        <v>4</v>
      </c>
      <c r="AC148" s="187">
        <v>103</v>
      </c>
      <c r="AD148" s="217">
        <v>5</v>
      </c>
      <c r="AE148" s="217">
        <v>7</v>
      </c>
      <c r="AF148" s="217">
        <v>3</v>
      </c>
      <c r="AG148" s="217">
        <v>5</v>
      </c>
      <c r="AH148" s="217">
        <v>11</v>
      </c>
      <c r="AI148" s="217">
        <v>1</v>
      </c>
      <c r="AJ148" s="217">
        <v>5</v>
      </c>
      <c r="AK148" s="217">
        <v>1</v>
      </c>
      <c r="AL148" s="217">
        <v>0</v>
      </c>
      <c r="AM148" s="217">
        <v>0</v>
      </c>
      <c r="AN148" s="217">
        <v>1</v>
      </c>
      <c r="AO148" s="217">
        <v>1</v>
      </c>
      <c r="AP148" s="272">
        <v>0</v>
      </c>
      <c r="AQ148" s="273">
        <v>0</v>
      </c>
      <c r="AR148" s="273">
        <v>0</v>
      </c>
      <c r="AS148" s="273">
        <v>0</v>
      </c>
      <c r="AT148" s="273">
        <v>0</v>
      </c>
      <c r="AU148" s="273">
        <v>1</v>
      </c>
      <c r="AV148" s="273">
        <v>1</v>
      </c>
      <c r="AW148" s="273">
        <v>0</v>
      </c>
      <c r="AX148" s="273">
        <v>1</v>
      </c>
      <c r="AY148" s="273">
        <v>1</v>
      </c>
      <c r="AZ148" s="273">
        <v>1</v>
      </c>
      <c r="BA148" s="273">
        <v>0</v>
      </c>
      <c r="BB148" s="125">
        <v>0</v>
      </c>
      <c r="BC148" s="273">
        <v>0</v>
      </c>
      <c r="BD148" s="273">
        <v>0</v>
      </c>
      <c r="BE148" s="273">
        <v>3</v>
      </c>
      <c r="BF148" s="273">
        <v>0</v>
      </c>
      <c r="BG148" s="273">
        <v>0</v>
      </c>
      <c r="BH148" s="273">
        <v>2</v>
      </c>
      <c r="BI148" s="273">
        <v>0</v>
      </c>
      <c r="BJ148" s="273">
        <v>0</v>
      </c>
      <c r="BK148" s="273">
        <v>0</v>
      </c>
      <c r="BL148" s="273">
        <v>0</v>
      </c>
      <c r="BM148" s="273">
        <v>2</v>
      </c>
      <c r="BN148" s="400">
        <f t="shared" si="43"/>
        <v>7</v>
      </c>
      <c r="BO148" s="273">
        <v>0</v>
      </c>
      <c r="BP148" s="273">
        <v>0</v>
      </c>
      <c r="BQ148" s="273">
        <v>0</v>
      </c>
      <c r="BR148" s="273">
        <v>0</v>
      </c>
      <c r="BS148" s="273">
        <v>1</v>
      </c>
      <c r="BT148" s="273">
        <v>0</v>
      </c>
      <c r="BU148" s="273">
        <v>0</v>
      </c>
      <c r="BV148" s="273">
        <v>0</v>
      </c>
      <c r="BW148" s="273">
        <v>0</v>
      </c>
      <c r="BX148" s="273">
        <v>0</v>
      </c>
      <c r="BY148" s="273">
        <v>0</v>
      </c>
      <c r="BZ148" s="273">
        <v>0</v>
      </c>
      <c r="CA148" s="272">
        <v>0</v>
      </c>
      <c r="CB148" s="273">
        <v>0</v>
      </c>
      <c r="CC148" s="273">
        <v>0</v>
      </c>
      <c r="CD148" s="273">
        <v>1</v>
      </c>
      <c r="CE148" s="273">
        <v>0</v>
      </c>
      <c r="CF148" s="127">
        <v>0</v>
      </c>
      <c r="CG148" s="210">
        <f t="shared" si="36"/>
        <v>3</v>
      </c>
      <c r="CH148" s="493">
        <f t="shared" si="37"/>
        <v>1</v>
      </c>
      <c r="CI148" s="412">
        <f t="shared" si="38"/>
        <v>1</v>
      </c>
      <c r="CJ148" s="519">
        <f t="shared" si="44"/>
        <v>0</v>
      </c>
      <c r="CM148" s="301"/>
    </row>
    <row r="149" spans="1:111" ht="20.100000000000001" customHeight="1" thickBot="1" x14ac:dyDescent="0.3">
      <c r="B149" s="169" t="s">
        <v>131</v>
      </c>
      <c r="C149" s="17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50"/>
      <c r="BC149" s="50"/>
      <c r="BD149" s="50"/>
      <c r="BE149" s="50"/>
      <c r="BF149" s="164"/>
      <c r="BG149" s="164"/>
      <c r="BH149" s="164"/>
      <c r="BI149" s="164"/>
      <c r="BJ149" s="164"/>
      <c r="BK149" s="164"/>
      <c r="BL149" s="164"/>
      <c r="BM149" s="164"/>
      <c r="BN149" s="171"/>
      <c r="BO149" s="50"/>
      <c r="BP149" s="164"/>
      <c r="BQ149" s="171"/>
      <c r="BR149" s="164"/>
      <c r="BS149" s="164"/>
      <c r="BT149" s="164"/>
      <c r="BU149" s="164"/>
      <c r="BV149" s="171"/>
      <c r="BW149" s="171"/>
      <c r="BX149" s="171"/>
      <c r="BY149" s="164"/>
      <c r="BZ149" s="164"/>
      <c r="CA149" s="164"/>
      <c r="CB149" s="171"/>
      <c r="CC149" s="164"/>
      <c r="CD149" s="164"/>
      <c r="CE149" s="164"/>
      <c r="CF149" s="164"/>
      <c r="CG149" s="84"/>
      <c r="CH149" s="84"/>
      <c r="CI149" s="84"/>
      <c r="CJ149" s="84"/>
      <c r="CM149" s="301"/>
    </row>
    <row r="150" spans="1:111" ht="10.5" customHeight="1" x14ac:dyDescent="0.25">
      <c r="B150" s="585"/>
      <c r="C150" s="586"/>
      <c r="D150" s="561"/>
      <c r="E150" s="562"/>
      <c r="F150" s="562"/>
      <c r="G150" s="562"/>
      <c r="H150" s="562"/>
      <c r="I150" s="562"/>
      <c r="J150" s="562"/>
      <c r="K150" s="562"/>
      <c r="L150" s="562"/>
      <c r="M150" s="562"/>
      <c r="N150" s="562"/>
      <c r="O150" s="563"/>
      <c r="P150" s="546" t="s">
        <v>76</v>
      </c>
      <c r="Q150" s="561"/>
      <c r="R150" s="562"/>
      <c r="S150" s="562"/>
      <c r="T150" s="562"/>
      <c r="U150" s="562"/>
      <c r="V150" s="562"/>
      <c r="W150" s="562"/>
      <c r="X150" s="562"/>
      <c r="Y150" s="562"/>
      <c r="Z150" s="562"/>
      <c r="AA150" s="562"/>
      <c r="AB150" s="563"/>
      <c r="AC150" s="546" t="s">
        <v>75</v>
      </c>
      <c r="AD150" s="312"/>
      <c r="AE150" s="313"/>
      <c r="AF150" s="313"/>
      <c r="AG150" s="313"/>
      <c r="AH150" s="313"/>
      <c r="AI150" s="313"/>
      <c r="AJ150" s="313"/>
      <c r="AK150" s="313"/>
      <c r="AL150" s="313"/>
      <c r="AM150" s="313"/>
      <c r="AN150" s="313"/>
      <c r="AO150" s="314"/>
      <c r="AP150" s="313"/>
      <c r="AQ150" s="313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2"/>
      <c r="BC150" s="313"/>
      <c r="BD150" s="313"/>
      <c r="BE150" s="313"/>
      <c r="BF150" s="313"/>
      <c r="BG150" s="313"/>
      <c r="BH150" s="313"/>
      <c r="BI150" s="313"/>
      <c r="BJ150" s="313"/>
      <c r="BK150" s="313"/>
      <c r="BL150" s="313"/>
      <c r="BM150" s="313"/>
      <c r="BN150" s="587" t="s">
        <v>173</v>
      </c>
      <c r="BO150" s="313"/>
      <c r="BP150" s="313"/>
      <c r="BQ150" s="313"/>
      <c r="BR150" s="313"/>
      <c r="BS150" s="313"/>
      <c r="BT150" s="313"/>
      <c r="BU150" s="313"/>
      <c r="BV150" s="313"/>
      <c r="BW150" s="313"/>
      <c r="BX150" s="313"/>
      <c r="BY150" s="313"/>
      <c r="BZ150" s="314"/>
      <c r="CA150" s="313"/>
      <c r="CB150" s="313"/>
      <c r="CC150" s="313"/>
      <c r="CD150" s="313"/>
      <c r="CE150" s="313"/>
      <c r="CF150" s="314"/>
      <c r="CG150" s="133"/>
      <c r="CH150" s="133"/>
      <c r="CI150" s="133"/>
      <c r="CJ150" s="84"/>
      <c r="CM150" s="301"/>
    </row>
    <row r="151" spans="1:111" ht="20.100000000000001" customHeight="1" x14ac:dyDescent="0.25">
      <c r="B151" s="113"/>
      <c r="C151" s="417"/>
      <c r="D151" s="45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137"/>
      <c r="P151" s="547"/>
      <c r="Q151" s="151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152"/>
      <c r="AC151" s="547"/>
      <c r="AD151" s="151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152"/>
      <c r="AP151" s="86" t="s">
        <v>114</v>
      </c>
      <c r="AQ151" s="86" t="s">
        <v>79</v>
      </c>
      <c r="AR151" s="86" t="s">
        <v>82</v>
      </c>
      <c r="AS151" s="86" t="s">
        <v>83</v>
      </c>
      <c r="AT151" s="86" t="s">
        <v>84</v>
      </c>
      <c r="AU151" s="86" t="s">
        <v>113</v>
      </c>
      <c r="AV151" s="165" t="s">
        <v>85</v>
      </c>
      <c r="AW151" s="165" t="s">
        <v>88</v>
      </c>
      <c r="AX151" s="165" t="s">
        <v>89</v>
      </c>
      <c r="AY151" s="165" t="s">
        <v>90</v>
      </c>
      <c r="AZ151" s="165" t="s">
        <v>91</v>
      </c>
      <c r="BA151" s="165" t="s">
        <v>92</v>
      </c>
      <c r="BB151" s="151" t="s">
        <v>93</v>
      </c>
      <c r="BC151" s="86" t="s">
        <v>94</v>
      </c>
      <c r="BD151" s="86" t="s">
        <v>95</v>
      </c>
      <c r="BE151" s="86" t="s">
        <v>96</v>
      </c>
      <c r="BF151" s="86" t="s">
        <v>97</v>
      </c>
      <c r="BG151" s="86" t="s">
        <v>98</v>
      </c>
      <c r="BH151" s="86" t="s">
        <v>99</v>
      </c>
      <c r="BI151" s="86" t="s">
        <v>100</v>
      </c>
      <c r="BJ151" s="86" t="s">
        <v>101</v>
      </c>
      <c r="BK151" s="86" t="s">
        <v>102</v>
      </c>
      <c r="BL151" s="86" t="s">
        <v>105</v>
      </c>
      <c r="BM151" s="86" t="s">
        <v>106</v>
      </c>
      <c r="BN151" s="588"/>
      <c r="BO151" s="86" t="s">
        <v>112</v>
      </c>
      <c r="BP151" s="86" t="s">
        <v>116</v>
      </c>
      <c r="BQ151" s="86" t="s">
        <v>117</v>
      </c>
      <c r="BR151" s="86" t="s">
        <v>118</v>
      </c>
      <c r="BS151" s="86" t="s">
        <v>119</v>
      </c>
      <c r="BT151" s="86" t="s">
        <v>120</v>
      </c>
      <c r="BU151" s="86" t="s">
        <v>121</v>
      </c>
      <c r="BV151" s="86" t="s">
        <v>122</v>
      </c>
      <c r="BW151" s="165"/>
      <c r="BX151" s="165"/>
      <c r="BY151" s="165"/>
      <c r="BZ151" s="408"/>
      <c r="CA151" s="165"/>
      <c r="CB151" s="165"/>
      <c r="CC151" s="165"/>
      <c r="CD151" s="165"/>
      <c r="CE151" s="165"/>
      <c r="CF151" s="408"/>
      <c r="CG151" s="133"/>
      <c r="CH151" s="133"/>
      <c r="CI151" s="133"/>
      <c r="CJ151" s="84"/>
      <c r="CM151" s="301"/>
    </row>
    <row r="152" spans="1:111" s="43" customFormat="1" ht="20.100000000000001" customHeight="1" thickBot="1" x14ac:dyDescent="0.25">
      <c r="A152" s="10"/>
      <c r="B152" s="42" t="s">
        <v>47</v>
      </c>
      <c r="C152" s="140"/>
      <c r="D152" s="460" t="s">
        <v>2</v>
      </c>
      <c r="E152" s="138" t="s">
        <v>3</v>
      </c>
      <c r="F152" s="138" t="s">
        <v>4</v>
      </c>
      <c r="G152" s="138" t="s">
        <v>5</v>
      </c>
      <c r="H152" s="138" t="s">
        <v>6</v>
      </c>
      <c r="I152" s="138" t="s">
        <v>7</v>
      </c>
      <c r="J152" s="138" t="s">
        <v>43</v>
      </c>
      <c r="K152" s="138" t="s">
        <v>44</v>
      </c>
      <c r="L152" s="138" t="s">
        <v>45</v>
      </c>
      <c r="M152" s="138" t="s">
        <v>65</v>
      </c>
      <c r="N152" s="138" t="s">
        <v>66</v>
      </c>
      <c r="O152" s="139" t="s">
        <v>67</v>
      </c>
      <c r="P152" s="547"/>
      <c r="Q152" s="287" t="s">
        <v>2</v>
      </c>
      <c r="R152" s="286" t="s">
        <v>3</v>
      </c>
      <c r="S152" s="286" t="s">
        <v>4</v>
      </c>
      <c r="T152" s="286" t="s">
        <v>5</v>
      </c>
      <c r="U152" s="286" t="s">
        <v>6</v>
      </c>
      <c r="V152" s="286" t="s">
        <v>7</v>
      </c>
      <c r="W152" s="286" t="s">
        <v>43</v>
      </c>
      <c r="X152" s="286" t="s">
        <v>44</v>
      </c>
      <c r="Y152" s="286" t="s">
        <v>45</v>
      </c>
      <c r="Z152" s="286" t="s">
        <v>65</v>
      </c>
      <c r="AA152" s="286" t="s">
        <v>66</v>
      </c>
      <c r="AB152" s="288" t="s">
        <v>67</v>
      </c>
      <c r="AC152" s="547"/>
      <c r="AD152" s="287" t="s">
        <v>2</v>
      </c>
      <c r="AE152" s="286" t="s">
        <v>3</v>
      </c>
      <c r="AF152" s="286" t="s">
        <v>4</v>
      </c>
      <c r="AG152" s="286" t="s">
        <v>5</v>
      </c>
      <c r="AH152" s="286" t="s">
        <v>6</v>
      </c>
      <c r="AI152" s="286" t="s">
        <v>7</v>
      </c>
      <c r="AJ152" s="286" t="s">
        <v>43</v>
      </c>
      <c r="AK152" s="286" t="s">
        <v>44</v>
      </c>
      <c r="AL152" s="286" t="s">
        <v>45</v>
      </c>
      <c r="AM152" s="286" t="s">
        <v>65</v>
      </c>
      <c r="AN152" s="286" t="s">
        <v>66</v>
      </c>
      <c r="AO152" s="288" t="s">
        <v>67</v>
      </c>
      <c r="AP152" s="286" t="s">
        <v>2</v>
      </c>
      <c r="AQ152" s="286" t="s">
        <v>3</v>
      </c>
      <c r="AR152" s="286" t="s">
        <v>4</v>
      </c>
      <c r="AS152" s="286" t="s">
        <v>5</v>
      </c>
      <c r="AT152" s="286" t="s">
        <v>6</v>
      </c>
      <c r="AU152" s="286" t="s">
        <v>7</v>
      </c>
      <c r="AV152" s="316" t="s">
        <v>43</v>
      </c>
      <c r="AW152" s="316" t="s">
        <v>44</v>
      </c>
      <c r="AX152" s="316" t="s">
        <v>45</v>
      </c>
      <c r="AY152" s="316" t="s">
        <v>65</v>
      </c>
      <c r="AZ152" s="316" t="s">
        <v>66</v>
      </c>
      <c r="BA152" s="316" t="s">
        <v>67</v>
      </c>
      <c r="BB152" s="332" t="s">
        <v>2</v>
      </c>
      <c r="BC152" s="316" t="s">
        <v>3</v>
      </c>
      <c r="BD152" s="316" t="s">
        <v>4</v>
      </c>
      <c r="BE152" s="325" t="s">
        <v>5</v>
      </c>
      <c r="BF152" s="325" t="s">
        <v>6</v>
      </c>
      <c r="BG152" s="325" t="s">
        <v>7</v>
      </c>
      <c r="BH152" s="325" t="s">
        <v>43</v>
      </c>
      <c r="BI152" s="325" t="s">
        <v>44</v>
      </c>
      <c r="BJ152" s="325" t="s">
        <v>45</v>
      </c>
      <c r="BK152" s="325" t="s">
        <v>65</v>
      </c>
      <c r="BL152" s="325" t="s">
        <v>66</v>
      </c>
      <c r="BM152" s="325" t="s">
        <v>67</v>
      </c>
      <c r="BN152" s="589"/>
      <c r="BO152" s="325" t="s">
        <v>2</v>
      </c>
      <c r="BP152" s="325" t="s">
        <v>3</v>
      </c>
      <c r="BQ152" s="325" t="s">
        <v>4</v>
      </c>
      <c r="BR152" s="325" t="s">
        <v>5</v>
      </c>
      <c r="BS152" s="325" t="s">
        <v>6</v>
      </c>
      <c r="BT152" s="325" t="s">
        <v>7</v>
      </c>
      <c r="BU152" s="325" t="s">
        <v>43</v>
      </c>
      <c r="BV152" s="325" t="s">
        <v>44</v>
      </c>
      <c r="BW152" s="325" t="s">
        <v>45</v>
      </c>
      <c r="BX152" s="325" t="s">
        <v>65</v>
      </c>
      <c r="BY152" s="325" t="s">
        <v>66</v>
      </c>
      <c r="BZ152" s="383" t="s">
        <v>67</v>
      </c>
      <c r="CA152" s="325" t="s">
        <v>2</v>
      </c>
      <c r="CB152" s="325" t="s">
        <v>3</v>
      </c>
      <c r="CC152" s="325" t="s">
        <v>4</v>
      </c>
      <c r="CD152" s="325" t="s">
        <v>5</v>
      </c>
      <c r="CE152" s="325" t="s">
        <v>6</v>
      </c>
      <c r="CF152" s="383" t="s">
        <v>7</v>
      </c>
      <c r="CG152" s="133"/>
      <c r="CH152" s="133"/>
      <c r="CI152" s="133"/>
      <c r="CJ152" s="166"/>
      <c r="CK152" s="262"/>
      <c r="CL152" s="262"/>
      <c r="CM152" s="301"/>
      <c r="CN152" s="262"/>
      <c r="CO152" s="262"/>
      <c r="CP152" s="230"/>
      <c r="CQ152" s="244"/>
      <c r="CR152" s="244"/>
      <c r="CS152" s="230"/>
      <c r="CT152" s="230"/>
      <c r="CU152" s="230"/>
      <c r="CV152" s="230"/>
      <c r="CW152" s="230"/>
      <c r="CX152" s="230"/>
      <c r="CY152" s="230"/>
      <c r="CZ152" s="230"/>
      <c r="DA152" s="230"/>
      <c r="DB152" s="230"/>
      <c r="DC152" s="230"/>
      <c r="DD152" s="230"/>
      <c r="DE152" s="230"/>
      <c r="DF152" s="230"/>
      <c r="DG152" s="230"/>
    </row>
    <row r="153" spans="1:111" s="45" customFormat="1" ht="20.100000000000001" customHeight="1" x14ac:dyDescent="0.25">
      <c r="A153" s="10"/>
      <c r="B153" s="28" t="s">
        <v>77</v>
      </c>
      <c r="C153" s="29"/>
      <c r="D153" s="134">
        <v>6.97</v>
      </c>
      <c r="E153" s="135">
        <v>6.97</v>
      </c>
      <c r="F153" s="135">
        <v>6.97</v>
      </c>
      <c r="G153" s="135">
        <v>6.97</v>
      </c>
      <c r="H153" s="135">
        <v>6.97</v>
      </c>
      <c r="I153" s="135">
        <v>6.97</v>
      </c>
      <c r="J153" s="135">
        <v>6.97</v>
      </c>
      <c r="K153" s="135">
        <v>6.97</v>
      </c>
      <c r="L153" s="135">
        <v>6.97</v>
      </c>
      <c r="M153" s="135">
        <v>6.97</v>
      </c>
      <c r="N153" s="135">
        <v>6.97</v>
      </c>
      <c r="O153" s="136">
        <v>6.97</v>
      </c>
      <c r="P153" s="456"/>
      <c r="Q153" s="457">
        <v>6.97</v>
      </c>
      <c r="R153" s="87">
        <v>6.97</v>
      </c>
      <c r="S153" s="87">
        <v>6.97</v>
      </c>
      <c r="T153" s="87">
        <v>6.97</v>
      </c>
      <c r="U153" s="87">
        <v>6.97</v>
      </c>
      <c r="V153" s="87">
        <v>6.97</v>
      </c>
      <c r="W153" s="87">
        <v>6.97</v>
      </c>
      <c r="X153" s="87">
        <v>6.97</v>
      </c>
      <c r="Y153" s="87">
        <v>6.97</v>
      </c>
      <c r="Z153" s="87">
        <v>6.97</v>
      </c>
      <c r="AA153" s="87">
        <v>6.97</v>
      </c>
      <c r="AB153" s="480">
        <v>6.94</v>
      </c>
      <c r="AC153" s="458"/>
      <c r="AD153" s="254">
        <v>6.94</v>
      </c>
      <c r="AE153" s="253">
        <v>6.9261538461538397</v>
      </c>
      <c r="AF153" s="253">
        <v>6.9083870967741969</v>
      </c>
      <c r="AG153" s="253">
        <v>6.8933333333333282</v>
      </c>
      <c r="AH153" s="253">
        <v>6.89</v>
      </c>
      <c r="AI153" s="253">
        <v>6.8816666666666642</v>
      </c>
      <c r="AJ153" s="253">
        <v>6.8761290322580653</v>
      </c>
      <c r="AK153" s="266">
        <v>6.8700000000000028</v>
      </c>
      <c r="AL153" s="266">
        <v>6.8700000000000028</v>
      </c>
      <c r="AM153" s="266">
        <v>6.8700000000000028</v>
      </c>
      <c r="AN153" s="266">
        <v>6.8606666666666722</v>
      </c>
      <c r="AO153" s="256">
        <v>6.86</v>
      </c>
      <c r="AP153" s="266">
        <v>6.86</v>
      </c>
      <c r="AQ153" s="266">
        <v>6.86</v>
      </c>
      <c r="AR153" s="266">
        <v>6.86</v>
      </c>
      <c r="AS153" s="266">
        <v>6.86</v>
      </c>
      <c r="AT153" s="266">
        <v>6.86</v>
      </c>
      <c r="AU153" s="266">
        <v>6.86</v>
      </c>
      <c r="AV153" s="266">
        <v>6.86</v>
      </c>
      <c r="AW153" s="266">
        <v>6.86</v>
      </c>
      <c r="AX153" s="266">
        <v>6.86</v>
      </c>
      <c r="AY153" s="266">
        <v>6.86</v>
      </c>
      <c r="AZ153" s="266">
        <v>6.86</v>
      </c>
      <c r="BA153" s="266">
        <v>6.86</v>
      </c>
      <c r="BB153" s="333">
        <v>6.86</v>
      </c>
      <c r="BC153" s="322">
        <v>6.86</v>
      </c>
      <c r="BD153" s="322">
        <v>6.86</v>
      </c>
      <c r="BE153" s="324">
        <v>6.86</v>
      </c>
      <c r="BF153" s="322">
        <v>6.86</v>
      </c>
      <c r="BG153" s="322">
        <v>6.86</v>
      </c>
      <c r="BH153" s="324">
        <v>6.86</v>
      </c>
      <c r="BI153" s="324">
        <v>6.86</v>
      </c>
      <c r="BJ153" s="322">
        <v>6.86</v>
      </c>
      <c r="BK153" s="322">
        <v>6.86</v>
      </c>
      <c r="BL153" s="322">
        <v>6.86</v>
      </c>
      <c r="BM153" s="322">
        <v>6.86</v>
      </c>
      <c r="BN153" s="496"/>
      <c r="BO153" s="322">
        <v>6.86</v>
      </c>
      <c r="BP153" s="322">
        <v>6.86</v>
      </c>
      <c r="BQ153" s="322">
        <v>6.86</v>
      </c>
      <c r="BR153" s="322">
        <v>6.86</v>
      </c>
      <c r="BS153" s="322">
        <v>6.86</v>
      </c>
      <c r="BT153" s="322">
        <v>6.86</v>
      </c>
      <c r="BU153" s="322">
        <v>6.86</v>
      </c>
      <c r="BV153" s="322">
        <v>6.86</v>
      </c>
      <c r="BW153" s="266"/>
      <c r="BX153" s="266"/>
      <c r="BY153" s="266"/>
      <c r="BZ153" s="256"/>
      <c r="CA153" s="266"/>
      <c r="CB153" s="266"/>
      <c r="CC153" s="266"/>
      <c r="CD153" s="266"/>
      <c r="CE153" s="266"/>
      <c r="CF153" s="256"/>
      <c r="CG153" s="255"/>
      <c r="CH153" s="255"/>
      <c r="CI153" s="255"/>
      <c r="CJ153" s="249"/>
      <c r="CK153" s="298"/>
      <c r="CL153" s="263"/>
      <c r="CM153" s="301"/>
      <c r="CN153" s="263"/>
      <c r="CO153" s="263"/>
      <c r="CP153" s="231"/>
      <c r="CQ153" s="245"/>
      <c r="CR153" s="245"/>
      <c r="CS153" s="231"/>
      <c r="CT153" s="231"/>
      <c r="CU153" s="231"/>
      <c r="CV153" s="231"/>
      <c r="CW153" s="231"/>
      <c r="CX153" s="231"/>
      <c r="CY153" s="231"/>
      <c r="CZ153" s="231"/>
      <c r="DA153" s="231"/>
      <c r="DB153" s="231"/>
      <c r="DC153" s="231"/>
      <c r="DD153" s="231"/>
      <c r="DE153" s="231"/>
      <c r="DF153" s="231"/>
      <c r="DG153" s="231"/>
    </row>
    <row r="154" spans="1:111" s="39" customFormat="1" ht="20.100000000000001" customHeight="1" thickBot="1" x14ac:dyDescent="0.3">
      <c r="A154" s="10"/>
      <c r="B154" s="544" t="s">
        <v>49</v>
      </c>
      <c r="C154" s="545"/>
      <c r="D154" s="334">
        <f t="shared" ref="D154:AI154" si="45">(D15+D81)/(D84+D147)</f>
        <v>2.8771320756755019</v>
      </c>
      <c r="E154" s="317">
        <f t="shared" si="45"/>
        <v>3.2619779206503399</v>
      </c>
      <c r="F154" s="317">
        <f t="shared" si="45"/>
        <v>2.6055552329083356</v>
      </c>
      <c r="G154" s="317">
        <f t="shared" si="45"/>
        <v>3.0203134248344092</v>
      </c>
      <c r="H154" s="317">
        <f t="shared" si="45"/>
        <v>3.2361768988692332</v>
      </c>
      <c r="I154" s="317">
        <f t="shared" si="45"/>
        <v>2.7059623852082648</v>
      </c>
      <c r="J154" s="317">
        <f t="shared" si="45"/>
        <v>2.8429645273499062</v>
      </c>
      <c r="K154" s="317">
        <f t="shared" si="45"/>
        <v>2.5970903396263667</v>
      </c>
      <c r="L154" s="317">
        <f t="shared" si="45"/>
        <v>2.8474711089583362</v>
      </c>
      <c r="M154" s="317">
        <f t="shared" si="45"/>
        <v>3.1349361113672076</v>
      </c>
      <c r="N154" s="317">
        <f t="shared" si="45"/>
        <v>3.2449068939679084</v>
      </c>
      <c r="O154" s="409">
        <f t="shared" si="45"/>
        <v>3.410590328381224</v>
      </c>
      <c r="P154" s="317">
        <f t="shared" si="45"/>
        <v>2.9845631039184206</v>
      </c>
      <c r="Q154" s="334">
        <f t="shared" si="45"/>
        <v>3.3242941711240857</v>
      </c>
      <c r="R154" s="317">
        <f t="shared" si="45"/>
        <v>3.3040696986178966</v>
      </c>
      <c r="S154" s="317">
        <f t="shared" si="45"/>
        <v>3.0140106010878305</v>
      </c>
      <c r="T154" s="317">
        <f t="shared" si="45"/>
        <v>3.9160067045651852</v>
      </c>
      <c r="U154" s="317">
        <f t="shared" si="45"/>
        <v>3.0185109033090889</v>
      </c>
      <c r="V154" s="317">
        <f t="shared" si="45"/>
        <v>3.3570654377438736</v>
      </c>
      <c r="W154" s="317">
        <f t="shared" si="45"/>
        <v>3.4587657177957354</v>
      </c>
      <c r="X154" s="317">
        <f t="shared" si="45"/>
        <v>3.3339669988731311</v>
      </c>
      <c r="Y154" s="317">
        <f t="shared" si="45"/>
        <v>3.1308483978774944</v>
      </c>
      <c r="Z154" s="317">
        <f t="shared" si="45"/>
        <v>3.3197161035351215</v>
      </c>
      <c r="AA154" s="317">
        <f t="shared" si="45"/>
        <v>3.2477344912646782</v>
      </c>
      <c r="AB154" s="409">
        <f t="shared" si="45"/>
        <v>3.437807394572129</v>
      </c>
      <c r="AC154" s="317">
        <f t="shared" si="45"/>
        <v>3.3206363259677221</v>
      </c>
      <c r="AD154" s="334">
        <f t="shared" si="45"/>
        <v>3.3716527635788132</v>
      </c>
      <c r="AE154" s="317">
        <f t="shared" si="45"/>
        <v>3.5887324231285347</v>
      </c>
      <c r="AF154" s="317">
        <f t="shared" si="45"/>
        <v>3.5458999243165619</v>
      </c>
      <c r="AG154" s="317">
        <f t="shared" si="45"/>
        <v>5.183712625234608</v>
      </c>
      <c r="AH154" s="317">
        <f t="shared" si="45"/>
        <v>5.2278311196563001</v>
      </c>
      <c r="AI154" s="317">
        <f t="shared" si="45"/>
        <v>4.2610806974248705</v>
      </c>
      <c r="AJ154" s="317">
        <f t="shared" ref="AJ154:BO154" si="46">(AJ15+AJ81)/(AJ84+AJ147)</f>
        <v>6.3939281289793328</v>
      </c>
      <c r="AK154" s="317">
        <f t="shared" si="46"/>
        <v>4.8842788985942445</v>
      </c>
      <c r="AL154" s="317">
        <f t="shared" si="46"/>
        <v>5.6022080719451663</v>
      </c>
      <c r="AM154" s="317">
        <f t="shared" si="46"/>
        <v>5.2862851096965136</v>
      </c>
      <c r="AN154" s="317">
        <f t="shared" si="46"/>
        <v>5.7597443806116475</v>
      </c>
      <c r="AO154" s="409">
        <f t="shared" si="46"/>
        <v>6.0996066291126647</v>
      </c>
      <c r="AP154" s="317">
        <f t="shared" si="46"/>
        <v>6.1016703646310191</v>
      </c>
      <c r="AQ154" s="317">
        <f t="shared" si="46"/>
        <v>5.5662457792463771</v>
      </c>
      <c r="AR154" s="317">
        <f t="shared" si="46"/>
        <v>5.8985326654670729</v>
      </c>
      <c r="AS154" s="317">
        <f t="shared" si="46"/>
        <v>6.1087318158903248</v>
      </c>
      <c r="AT154" s="317">
        <f t="shared" si="46"/>
        <v>6.2709889800380045</v>
      </c>
      <c r="AU154" s="317">
        <f t="shared" si="46"/>
        <v>5.9211608189356824</v>
      </c>
      <c r="AV154" s="317">
        <f t="shared" si="46"/>
        <v>6.6636516549999998</v>
      </c>
      <c r="AW154" s="317">
        <f t="shared" si="46"/>
        <v>5.8894146436707882</v>
      </c>
      <c r="AX154" s="317">
        <f t="shared" si="46"/>
        <v>5.7517959673599846</v>
      </c>
      <c r="AY154" s="317">
        <f t="shared" si="46"/>
        <v>6.4019578020398962</v>
      </c>
      <c r="AZ154" s="317">
        <f t="shared" si="46"/>
        <v>5.7066982578305439</v>
      </c>
      <c r="BA154" s="317">
        <f t="shared" si="46"/>
        <v>5.9175895330748745</v>
      </c>
      <c r="BB154" s="334">
        <f t="shared" si="46"/>
        <v>6.5527787376268822</v>
      </c>
      <c r="BC154" s="317">
        <f t="shared" si="46"/>
        <v>5.3295972973355772</v>
      </c>
      <c r="BD154" s="317">
        <f t="shared" si="46"/>
        <v>5.4711684350543175</v>
      </c>
      <c r="BE154" s="317">
        <f t="shared" si="46"/>
        <v>6.5508573728085233</v>
      </c>
      <c r="BF154" s="317">
        <f t="shared" si="46"/>
        <v>6.0812392814858036</v>
      </c>
      <c r="BG154" s="317">
        <f t="shared" si="46"/>
        <v>5.8697022998744757</v>
      </c>
      <c r="BH154" s="317">
        <f t="shared" si="46"/>
        <v>6.1265531744913897</v>
      </c>
      <c r="BI154" s="317">
        <f t="shared" si="46"/>
        <v>5.6825977969680848</v>
      </c>
      <c r="BJ154" s="317">
        <f t="shared" si="46"/>
        <v>5.124374843273273</v>
      </c>
      <c r="BK154" s="317">
        <f t="shared" si="46"/>
        <v>5.4132280646174626</v>
      </c>
      <c r="BL154" s="317">
        <f t="shared" si="46"/>
        <v>5.6325600533304669</v>
      </c>
      <c r="BM154" s="317">
        <f t="shared" si="46"/>
        <v>6.03423246304245</v>
      </c>
      <c r="BN154" s="497">
        <f t="shared" si="46"/>
        <v>5.8256525335468705</v>
      </c>
      <c r="BO154" s="317">
        <f t="shared" si="46"/>
        <v>6.5598100891647171</v>
      </c>
      <c r="BP154" s="317">
        <f t="shared" ref="BP154:CF154" si="47">(BP15+BP81)/(BP84+BP147)</f>
        <v>5.238418320000001</v>
      </c>
      <c r="BQ154" s="317">
        <f t="shared" si="47"/>
        <v>5.7592924000109669</v>
      </c>
      <c r="BR154" s="317">
        <f t="shared" si="47"/>
        <v>6.357940745292165</v>
      </c>
      <c r="BS154" s="317">
        <f t="shared" si="47"/>
        <v>5.8974869851722742</v>
      </c>
      <c r="BT154" s="317">
        <f t="shared" si="47"/>
        <v>5.6787929430375144</v>
      </c>
      <c r="BU154" s="317">
        <f t="shared" si="47"/>
        <v>7.0235410535324432</v>
      </c>
      <c r="BV154" s="317">
        <f t="shared" si="47"/>
        <v>5.5262752069285703</v>
      </c>
      <c r="BW154" s="317">
        <f t="shared" si="47"/>
        <v>5.5426914227016368</v>
      </c>
      <c r="BX154" s="317">
        <f t="shared" si="47"/>
        <v>5.9076141242679867</v>
      </c>
      <c r="BY154" s="317">
        <f t="shared" si="47"/>
        <v>5.7180883593193501</v>
      </c>
      <c r="BZ154" s="409">
        <f t="shared" si="47"/>
        <v>6.1290600208753698</v>
      </c>
      <c r="CA154" s="317">
        <f t="shared" si="47"/>
        <v>5.8750630608195511</v>
      </c>
      <c r="CB154" s="317">
        <f t="shared" si="47"/>
        <v>5.711236947601912</v>
      </c>
      <c r="CC154" s="317">
        <f t="shared" si="47"/>
        <v>5.3392793938553815</v>
      </c>
      <c r="CD154" s="317">
        <f t="shared" si="47"/>
        <v>6.5159991450437698</v>
      </c>
      <c r="CE154" s="317">
        <f t="shared" si="47"/>
        <v>5.8634625123164419</v>
      </c>
      <c r="CF154" s="409">
        <f t="shared" si="47"/>
        <v>5.619055409529679</v>
      </c>
      <c r="CG154" s="2"/>
      <c r="CH154" s="2"/>
      <c r="CI154" s="2"/>
      <c r="CJ154" s="250"/>
      <c r="CK154" s="260"/>
      <c r="CL154" s="260"/>
      <c r="CM154" s="301"/>
      <c r="CN154" s="260"/>
      <c r="CO154" s="260"/>
      <c r="CP154" s="228"/>
      <c r="CQ154" s="242"/>
      <c r="CR154" s="242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28"/>
      <c r="DD154" s="228"/>
      <c r="DE154" s="228"/>
      <c r="DF154" s="228"/>
      <c r="DG154" s="228"/>
    </row>
    <row r="155" spans="1:111" s="39" customFormat="1" ht="20.100000000000001" customHeight="1" x14ac:dyDescent="0.25">
      <c r="B155" s="28" t="s">
        <v>78</v>
      </c>
      <c r="C155" s="29"/>
      <c r="D155" s="93">
        <v>1.4823500000000001</v>
      </c>
      <c r="E155" s="94">
        <v>1.4956400000000001</v>
      </c>
      <c r="F155" s="94">
        <v>1.5070300000000001</v>
      </c>
      <c r="G155" s="94">
        <v>1.51573</v>
      </c>
      <c r="H155" s="94">
        <v>1.5223199999999999</v>
      </c>
      <c r="I155" s="94">
        <v>1.5275399999999999</v>
      </c>
      <c r="J155" s="94">
        <v>1.5307299999999999</v>
      </c>
      <c r="K155" s="94">
        <v>1.5328900000000001</v>
      </c>
      <c r="L155" s="94">
        <v>1.5346900000000001</v>
      </c>
      <c r="M155" s="94">
        <v>1.53589</v>
      </c>
      <c r="N155" s="94">
        <v>1.5368200000000001</v>
      </c>
      <c r="O155" s="461">
        <v>1.5375399999999999</v>
      </c>
      <c r="P155" s="455"/>
      <c r="Q155" s="95">
        <v>1.53793</v>
      </c>
      <c r="R155" s="96">
        <v>1.5380499999999999</v>
      </c>
      <c r="S155" s="96">
        <v>1.53826</v>
      </c>
      <c r="T155" s="96">
        <v>1.5389600000000001</v>
      </c>
      <c r="U155" s="96">
        <v>1.5403100000000001</v>
      </c>
      <c r="V155" s="96">
        <v>1.5420100000000001</v>
      </c>
      <c r="W155" s="96">
        <v>1.5436099999999999</v>
      </c>
      <c r="X155" s="96">
        <v>1.5460499999999999</v>
      </c>
      <c r="Y155" s="96">
        <v>1.5492600000000001</v>
      </c>
      <c r="Z155" s="96">
        <v>1.5527200000000001</v>
      </c>
      <c r="AA155" s="96">
        <v>1.5579799999999999</v>
      </c>
      <c r="AB155" s="180">
        <v>1.5645100000000001</v>
      </c>
      <c r="AC155" s="455"/>
      <c r="AD155" s="218">
        <v>1.5729</v>
      </c>
      <c r="AE155" s="219">
        <v>1.5829800000000001</v>
      </c>
      <c r="AF155" s="219">
        <v>1.5949899999999999</v>
      </c>
      <c r="AG155" s="219">
        <v>1.60812</v>
      </c>
      <c r="AH155" s="219">
        <v>1.6227499999999999</v>
      </c>
      <c r="AI155" s="219">
        <v>1.6371</v>
      </c>
      <c r="AJ155" s="219">
        <v>1.65073</v>
      </c>
      <c r="AK155" s="219">
        <v>1.66629</v>
      </c>
      <c r="AL155" s="219">
        <v>1.6803900000000001</v>
      </c>
      <c r="AM155" s="219">
        <v>1.6939200000000001</v>
      </c>
      <c r="AN155" s="219">
        <v>1.70662</v>
      </c>
      <c r="AO155" s="220">
        <v>1.7180200000000001</v>
      </c>
      <c r="AP155" s="219">
        <v>1.7285999999999999</v>
      </c>
      <c r="AQ155" s="219">
        <v>1.73722</v>
      </c>
      <c r="AR155" s="219">
        <v>1.7441199999999999</v>
      </c>
      <c r="AS155" s="219">
        <v>1.7503299999999999</v>
      </c>
      <c r="AT155" s="219">
        <v>1.7562199999999999</v>
      </c>
      <c r="AU155" s="219">
        <v>1.7622100000000001</v>
      </c>
      <c r="AV155" s="360">
        <v>1.7689299999999999</v>
      </c>
      <c r="AW155" s="360">
        <v>1.7752600000000001</v>
      </c>
      <c r="AX155" s="360">
        <v>1.7811399999999999</v>
      </c>
      <c r="AY155" s="360">
        <v>1.7879700000000001</v>
      </c>
      <c r="AZ155" s="360">
        <v>1.79437</v>
      </c>
      <c r="BA155" s="360">
        <v>1.80078</v>
      </c>
      <c r="BB155" s="335">
        <v>1.8075000000000001</v>
      </c>
      <c r="BC155" s="323">
        <v>1.8145800000000001</v>
      </c>
      <c r="BD155" s="323">
        <v>1.8211999999999999</v>
      </c>
      <c r="BE155" s="323">
        <v>1.82942</v>
      </c>
      <c r="BF155" s="323">
        <v>1.8368599999999999</v>
      </c>
      <c r="BG155" s="323">
        <v>1.84368</v>
      </c>
      <c r="BH155" s="331">
        <v>1.8512900000000001</v>
      </c>
      <c r="BI155" s="331">
        <v>1.85859</v>
      </c>
      <c r="BJ155" s="331">
        <v>1.86754</v>
      </c>
      <c r="BK155" s="331">
        <v>1.8778900000000001</v>
      </c>
      <c r="BL155" s="331">
        <v>1.8887100000000001</v>
      </c>
      <c r="BM155" s="331">
        <v>1.8999299999999999</v>
      </c>
      <c r="BN155" s="498"/>
      <c r="BO155" s="323">
        <v>1.91005</v>
      </c>
      <c r="BP155" s="323">
        <v>1.91974</v>
      </c>
      <c r="BQ155" s="323">
        <v>1.9292499999999999</v>
      </c>
      <c r="BR155" s="323">
        <v>1.93885</v>
      </c>
      <c r="BS155" s="323">
        <v>1.94835</v>
      </c>
      <c r="BT155" s="323">
        <v>1.9587699999999999</v>
      </c>
      <c r="BU155" s="323">
        <v>1.96984</v>
      </c>
      <c r="BV155" s="323">
        <v>1.98082</v>
      </c>
      <c r="BW155" s="424"/>
      <c r="BX155" s="424"/>
      <c r="BY155" s="424"/>
      <c r="BZ155" s="410"/>
      <c r="CA155" s="424"/>
      <c r="CB155" s="424"/>
      <c r="CC155" s="424"/>
      <c r="CD155" s="424"/>
      <c r="CE155" s="424"/>
      <c r="CF155" s="410"/>
      <c r="CG155" s="2"/>
      <c r="CH155" s="2"/>
      <c r="CI155" s="2"/>
      <c r="CJ155" s="250"/>
      <c r="CK155" s="260"/>
      <c r="CL155" s="260"/>
      <c r="CM155" s="301"/>
      <c r="CN155" s="260"/>
      <c r="CO155" s="260"/>
      <c r="CP155" s="228"/>
      <c r="CQ155" s="242"/>
      <c r="CR155" s="242"/>
      <c r="CS155" s="228"/>
      <c r="CT155" s="228"/>
      <c r="CU155" s="228"/>
      <c r="CV155" s="228"/>
      <c r="CW155" s="228"/>
      <c r="CX155" s="228"/>
      <c r="CY155" s="228"/>
      <c r="CZ155" s="228"/>
      <c r="DA155" s="228"/>
      <c r="DB155" s="228"/>
      <c r="DC155" s="228"/>
      <c r="DD155" s="228"/>
      <c r="DE155" s="228"/>
      <c r="DF155" s="228"/>
      <c r="DG155" s="228"/>
    </row>
    <row r="156" spans="1:111" ht="20.100000000000001" customHeight="1" thickBot="1" x14ac:dyDescent="0.25">
      <c r="B156" s="556" t="s">
        <v>49</v>
      </c>
      <c r="C156" s="557"/>
      <c r="D156" s="334">
        <f t="shared" ref="D156:AI156" si="48">(D48+D78)/(D116+D145)</f>
        <v>3.6697690379930368</v>
      </c>
      <c r="E156" s="317">
        <f t="shared" si="48"/>
        <v>3.6166605939080245</v>
      </c>
      <c r="F156" s="317">
        <f t="shared" si="48"/>
        <v>3.6798722818261926</v>
      </c>
      <c r="G156" s="317">
        <f t="shared" si="48"/>
        <v>3.3294272321257092</v>
      </c>
      <c r="H156" s="317">
        <f t="shared" si="48"/>
        <v>3.1770080690580373</v>
      </c>
      <c r="I156" s="317">
        <f t="shared" si="48"/>
        <v>3.231216699529293</v>
      </c>
      <c r="J156" s="317">
        <f t="shared" si="48"/>
        <v>2.9651370742269574</v>
      </c>
      <c r="K156" s="317">
        <f t="shared" si="48"/>
        <v>3.7107307857442136</v>
      </c>
      <c r="L156" s="317">
        <f t="shared" si="48"/>
        <v>3.5442532762002279</v>
      </c>
      <c r="M156" s="317">
        <f t="shared" si="48"/>
        <v>3.9552659474908731</v>
      </c>
      <c r="N156" s="317">
        <f t="shared" si="48"/>
        <v>4.0678412247373599</v>
      </c>
      <c r="O156" s="409">
        <f t="shared" si="48"/>
        <v>3.5827437671103999</v>
      </c>
      <c r="P156" s="317">
        <f t="shared" si="48"/>
        <v>3.5341210523884969</v>
      </c>
      <c r="Q156" s="334">
        <f t="shared" si="48"/>
        <v>3.5356118696181658</v>
      </c>
      <c r="R156" s="317">
        <f t="shared" si="48"/>
        <v>3.5095221846057454</v>
      </c>
      <c r="S156" s="317">
        <f t="shared" si="48"/>
        <v>3.1972777289160494</v>
      </c>
      <c r="T156" s="317">
        <f t="shared" si="48"/>
        <v>3.9644141490813185</v>
      </c>
      <c r="U156" s="317">
        <f t="shared" si="48"/>
        <v>4.0877411449207042</v>
      </c>
      <c r="V156" s="317">
        <f t="shared" si="48"/>
        <v>3.6738303281989437</v>
      </c>
      <c r="W156" s="317">
        <f t="shared" si="48"/>
        <v>3.7988204003715031</v>
      </c>
      <c r="X156" s="317">
        <f t="shared" si="48"/>
        <v>3.4953556921879469</v>
      </c>
      <c r="Y156" s="317">
        <f t="shared" si="48"/>
        <v>3.4456966463731065</v>
      </c>
      <c r="Z156" s="317">
        <f t="shared" si="48"/>
        <v>4.0479747276689473</v>
      </c>
      <c r="AA156" s="317">
        <f t="shared" si="48"/>
        <v>3.9312371871574854</v>
      </c>
      <c r="AB156" s="409">
        <f t="shared" si="48"/>
        <v>5.4989634606227744</v>
      </c>
      <c r="AC156" s="317">
        <f t="shared" si="48"/>
        <v>3.8807435337471179</v>
      </c>
      <c r="AD156" s="334">
        <f t="shared" si="48"/>
        <v>3.3191708278487928</v>
      </c>
      <c r="AE156" s="317">
        <f t="shared" si="48"/>
        <v>3.2370734461172974</v>
      </c>
      <c r="AF156" s="317">
        <f t="shared" si="48"/>
        <v>3.5596741390483015</v>
      </c>
      <c r="AG156" s="317">
        <f t="shared" si="48"/>
        <v>4.2136218446432858</v>
      </c>
      <c r="AH156" s="317">
        <f t="shared" si="48"/>
        <v>5.0225431922672685</v>
      </c>
      <c r="AI156" s="317">
        <f t="shared" si="48"/>
        <v>4.1533614133866452</v>
      </c>
      <c r="AJ156" s="317">
        <f t="shared" ref="AJ156:BO156" si="49">(AJ48+AJ78)/(AJ116+AJ145)</f>
        <v>4.8306668975699765</v>
      </c>
      <c r="AK156" s="317">
        <f t="shared" si="49"/>
        <v>3.6476297960663162</v>
      </c>
      <c r="AL156" s="317">
        <f t="shared" si="49"/>
        <v>3.9951472333533156</v>
      </c>
      <c r="AM156" s="317">
        <f t="shared" si="49"/>
        <v>3.9475269145697256</v>
      </c>
      <c r="AN156" s="317">
        <f t="shared" si="49"/>
        <v>3.451084224800498</v>
      </c>
      <c r="AO156" s="409">
        <f t="shared" si="49"/>
        <v>4.4167225397038781</v>
      </c>
      <c r="AP156" s="317">
        <f t="shared" si="49"/>
        <v>3.5470601486118278</v>
      </c>
      <c r="AQ156" s="317">
        <f t="shared" si="49"/>
        <v>3.726669526349518</v>
      </c>
      <c r="AR156" s="317">
        <f t="shared" si="49"/>
        <v>3.4921633993756722</v>
      </c>
      <c r="AS156" s="317">
        <f t="shared" si="49"/>
        <v>3.4335865378416832</v>
      </c>
      <c r="AT156" s="317">
        <f t="shared" si="49"/>
        <v>4.8215086135526493</v>
      </c>
      <c r="AU156" s="317">
        <f t="shared" si="49"/>
        <v>4.3250801641187824</v>
      </c>
      <c r="AV156" s="317">
        <f t="shared" si="49"/>
        <v>3.5626922832503092</v>
      </c>
      <c r="AW156" s="317">
        <f t="shared" si="49"/>
        <v>3.818416779907178</v>
      </c>
      <c r="AX156" s="317">
        <f t="shared" si="49"/>
        <v>2.7154368168424772</v>
      </c>
      <c r="AY156" s="317">
        <f t="shared" si="49"/>
        <v>4.7902340584734402</v>
      </c>
      <c r="AZ156" s="317">
        <f t="shared" si="49"/>
        <v>3.9868494616410923</v>
      </c>
      <c r="BA156" s="317">
        <f t="shared" si="49"/>
        <v>4.1430125889548783</v>
      </c>
      <c r="BB156" s="334">
        <f t="shared" si="49"/>
        <v>4.5407169019762108</v>
      </c>
      <c r="BC156" s="317">
        <f t="shared" si="49"/>
        <v>4.8866605412763615</v>
      </c>
      <c r="BD156" s="317">
        <f t="shared" si="49"/>
        <v>4.9408474003494121</v>
      </c>
      <c r="BE156" s="317">
        <f t="shared" si="49"/>
        <v>4.6347431043745351</v>
      </c>
      <c r="BF156" s="317">
        <f t="shared" si="49"/>
        <v>5.0581990917209376</v>
      </c>
      <c r="BG156" s="317">
        <f t="shared" si="49"/>
        <v>6.969022825840959</v>
      </c>
      <c r="BH156" s="317">
        <f t="shared" si="49"/>
        <v>4.9607264204602188</v>
      </c>
      <c r="BI156" s="317">
        <f t="shared" si="49"/>
        <v>6.1502419779562461</v>
      </c>
      <c r="BJ156" s="317">
        <f t="shared" si="49"/>
        <v>5.5605890027673253</v>
      </c>
      <c r="BK156" s="317">
        <f t="shared" si="49"/>
        <v>4.9386989227760756</v>
      </c>
      <c r="BL156" s="317">
        <f t="shared" si="49"/>
        <v>4.807737406424323</v>
      </c>
      <c r="BM156" s="317">
        <f t="shared" si="49"/>
        <v>5.3181244352579835</v>
      </c>
      <c r="BN156" s="497">
        <f t="shared" si="49"/>
        <v>5.2268717542744181</v>
      </c>
      <c r="BO156" s="317">
        <f t="shared" si="49"/>
        <v>5.2639951508916027</v>
      </c>
      <c r="BP156" s="317">
        <f t="shared" ref="BP156:CF156" si="50">(BP48+BP78)/(BP116+BP145)</f>
        <v>5.3811340618490506</v>
      </c>
      <c r="BQ156" s="317">
        <f t="shared" si="50"/>
        <v>5.7017889587932071</v>
      </c>
      <c r="BR156" s="317">
        <f t="shared" si="50"/>
        <v>5.8621928826847594</v>
      </c>
      <c r="BS156" s="317">
        <f t="shared" si="50"/>
        <v>6.5881847198645289</v>
      </c>
      <c r="BT156" s="317">
        <f t="shared" si="50"/>
        <v>5.709072022241747</v>
      </c>
      <c r="BU156" s="317">
        <f t="shared" si="50"/>
        <v>4.8722894306944546</v>
      </c>
      <c r="BV156" s="317">
        <f t="shared" si="50"/>
        <v>5.1745249477901893</v>
      </c>
      <c r="BW156" s="317">
        <f t="shared" si="50"/>
        <v>4.1340081031840956</v>
      </c>
      <c r="BX156" s="317">
        <f t="shared" si="50"/>
        <v>4.1379122021713455</v>
      </c>
      <c r="BY156" s="317">
        <f t="shared" si="50"/>
        <v>3.4520112615465339</v>
      </c>
      <c r="BZ156" s="409">
        <f t="shared" si="50"/>
        <v>3.2948596383764048</v>
      </c>
      <c r="CA156" s="317">
        <f t="shared" si="50"/>
        <v>3.2002491027023559</v>
      </c>
      <c r="CB156" s="317">
        <f t="shared" si="50"/>
        <v>2.9330751274078595</v>
      </c>
      <c r="CC156" s="317">
        <f t="shared" si="50"/>
        <v>2.6066823142648312</v>
      </c>
      <c r="CD156" s="317">
        <f t="shared" si="50"/>
        <v>3.1378679061940522</v>
      </c>
      <c r="CE156" s="317">
        <f t="shared" si="50"/>
        <v>2.6684271903330568</v>
      </c>
      <c r="CF156" s="409">
        <f t="shared" si="50"/>
        <v>2.7114395617074041</v>
      </c>
      <c r="CG156" s="168"/>
      <c r="CH156" s="168"/>
      <c r="CI156" s="168"/>
      <c r="CJ156" s="251"/>
      <c r="CM156" s="301"/>
    </row>
    <row r="157" spans="1:111" ht="20.100000000000001" customHeight="1" x14ac:dyDescent="0.25">
      <c r="B157" s="388" t="s">
        <v>187</v>
      </c>
      <c r="C157" s="388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90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390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392"/>
      <c r="BR157" s="68"/>
      <c r="BS157" s="68"/>
      <c r="BT157" s="68"/>
      <c r="BU157" s="68"/>
      <c r="BV157" s="392"/>
      <c r="BW157" s="425"/>
      <c r="BX157" s="425"/>
      <c r="BY157" s="167"/>
      <c r="BZ157" s="167"/>
      <c r="CA157" s="167"/>
      <c r="CB157" s="425"/>
      <c r="CC157" s="167"/>
      <c r="CD157" s="167"/>
      <c r="CE157" s="167"/>
      <c r="CF157" s="167"/>
      <c r="CG157" s="168"/>
      <c r="CH157" s="168"/>
      <c r="CI157" s="168"/>
      <c r="CJ157" s="251"/>
      <c r="CM157" s="301"/>
    </row>
    <row r="158" spans="1:111" ht="20.100000000000001" customHeight="1" x14ac:dyDescent="0.25">
      <c r="B158" s="388"/>
      <c r="C158" s="388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90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390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8"/>
      <c r="CH158" s="168"/>
      <c r="CI158" s="168"/>
      <c r="CJ158" s="251"/>
      <c r="CM158" s="301"/>
    </row>
    <row r="159" spans="1:111" ht="20.100000000000001" customHeight="1" thickBot="1" x14ac:dyDescent="0.3">
      <c r="B159" s="337" t="s">
        <v>109</v>
      </c>
      <c r="C159" s="337"/>
      <c r="D159" s="337"/>
      <c r="E159" s="337"/>
      <c r="F159" s="337"/>
      <c r="G159" s="73"/>
      <c r="H159" s="73"/>
      <c r="I159" s="73"/>
      <c r="J159" s="73"/>
      <c r="K159" s="73"/>
      <c r="L159" s="164"/>
      <c r="M159" s="164"/>
      <c r="N159" s="164"/>
      <c r="O159" s="164"/>
      <c r="P159" s="83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391"/>
      <c r="BR159" s="164"/>
      <c r="BS159" s="164"/>
      <c r="BT159" s="164"/>
      <c r="BU159" s="164"/>
      <c r="BV159" s="391"/>
      <c r="BW159" s="391"/>
      <c r="BX159" s="391"/>
      <c r="BY159" s="164"/>
      <c r="BZ159" s="164"/>
      <c r="CA159" s="164"/>
      <c r="CB159" s="391"/>
      <c r="CC159" s="164"/>
      <c r="CD159" s="164"/>
      <c r="CE159" s="164"/>
      <c r="CF159" s="164"/>
      <c r="CG159" s="84"/>
      <c r="CH159" s="84"/>
      <c r="CI159" s="84"/>
      <c r="CJ159" s="84"/>
      <c r="CL159" s="296"/>
      <c r="CM159" s="301"/>
      <c r="CN159" s="296"/>
    </row>
    <row r="160" spans="1:111" ht="20.100000000000001" customHeight="1" thickBot="1" x14ac:dyDescent="0.35">
      <c r="B160" s="361"/>
      <c r="C160" s="355" t="s">
        <v>111</v>
      </c>
      <c r="D160" s="356">
        <f t="shared" ref="D160:BP160" si="51">+D162+D164+D166+D168</f>
        <v>2588.7615783046463</v>
      </c>
      <c r="E160" s="357">
        <f t="shared" si="51"/>
        <v>1542.0943257036242</v>
      </c>
      <c r="F160" s="357">
        <f t="shared" si="51"/>
        <v>2376.6545797444564</v>
      </c>
      <c r="G160" s="357">
        <f t="shared" si="51"/>
        <v>1740.5745345458877</v>
      </c>
      <c r="H160" s="357">
        <f t="shared" si="51"/>
        <v>1557.488181108625</v>
      </c>
      <c r="I160" s="357">
        <f t="shared" si="51"/>
        <v>1251.8941188329802</v>
      </c>
      <c r="J160" s="357">
        <f t="shared" si="51"/>
        <v>1017.5470640863957</v>
      </c>
      <c r="K160" s="357">
        <f t="shared" si="51"/>
        <v>495.8973642426094</v>
      </c>
      <c r="L160" s="357">
        <f t="shared" si="51"/>
        <v>614.63520010395132</v>
      </c>
      <c r="M160" s="357">
        <f t="shared" si="51"/>
        <v>1295.8248839478986</v>
      </c>
      <c r="N160" s="357">
        <f t="shared" si="51"/>
        <v>1764.8474226532758</v>
      </c>
      <c r="O160" s="358">
        <f t="shared" si="51"/>
        <v>1547.095450483142</v>
      </c>
      <c r="P160" s="357">
        <f t="shared" si="51"/>
        <v>17793.314703757493</v>
      </c>
      <c r="Q160" s="356">
        <f t="shared" si="51"/>
        <v>2501.6358281167791</v>
      </c>
      <c r="R160" s="357">
        <f t="shared" si="51"/>
        <v>1753.1068143374739</v>
      </c>
      <c r="S160" s="357">
        <f t="shared" si="51"/>
        <v>1239.441870288269</v>
      </c>
      <c r="T160" s="357">
        <f t="shared" si="51"/>
        <v>2104.5252439749715</v>
      </c>
      <c r="U160" s="357">
        <f t="shared" si="51"/>
        <v>1186.2977953471484</v>
      </c>
      <c r="V160" s="357">
        <f t="shared" si="51"/>
        <v>1726.3310406698897</v>
      </c>
      <c r="W160" s="357">
        <f t="shared" si="51"/>
        <v>1078.896356800426</v>
      </c>
      <c r="X160" s="357">
        <f t="shared" si="51"/>
        <v>1553.7538609115866</v>
      </c>
      <c r="Y160" s="357">
        <f t="shared" si="51"/>
        <v>2090.356246469707</v>
      </c>
      <c r="Z160" s="357">
        <f t="shared" si="51"/>
        <v>2103.8966210157751</v>
      </c>
      <c r="AA160" s="357">
        <f t="shared" si="51"/>
        <v>1803.2185844182488</v>
      </c>
      <c r="AB160" s="358">
        <f t="shared" si="51"/>
        <v>2098.9093207559531</v>
      </c>
      <c r="AC160" s="357">
        <f t="shared" si="51"/>
        <v>21240.369583106229</v>
      </c>
      <c r="AD160" s="356">
        <f t="shared" si="51"/>
        <v>1874.4898725065577</v>
      </c>
      <c r="AE160" s="357">
        <f t="shared" si="51"/>
        <v>2407.1874719002321</v>
      </c>
      <c r="AF160" s="357">
        <f t="shared" si="51"/>
        <v>2913.6236790697412</v>
      </c>
      <c r="AG160" s="357">
        <f t="shared" si="51"/>
        <v>3813.8879679389224</v>
      </c>
      <c r="AH160" s="357">
        <f t="shared" si="51"/>
        <v>4316.9198411973466</v>
      </c>
      <c r="AI160" s="357">
        <f t="shared" si="51"/>
        <v>4239.9866009321713</v>
      </c>
      <c r="AJ160" s="357">
        <f t="shared" si="51"/>
        <v>5392.6510195517858</v>
      </c>
      <c r="AK160" s="357">
        <f t="shared" si="51"/>
        <v>4680.4648220305853</v>
      </c>
      <c r="AL160" s="357">
        <f t="shared" si="51"/>
        <v>5077.989718513465</v>
      </c>
      <c r="AM160" s="357">
        <f t="shared" si="51"/>
        <v>3652.5158793933533</v>
      </c>
      <c r="AN160" s="357">
        <f t="shared" si="51"/>
        <v>4217.6088403521526</v>
      </c>
      <c r="AO160" s="358">
        <f t="shared" si="51"/>
        <v>4643.305696450293</v>
      </c>
      <c r="AP160" s="357">
        <f t="shared" si="51"/>
        <v>4228.3937826469582</v>
      </c>
      <c r="AQ160" s="357">
        <f t="shared" si="51"/>
        <v>5522.7781438397687</v>
      </c>
      <c r="AR160" s="357">
        <f t="shared" si="51"/>
        <v>6228.2780369439524</v>
      </c>
      <c r="AS160" s="357">
        <f t="shared" si="51"/>
        <v>4505.7761239360952</v>
      </c>
      <c r="AT160" s="357">
        <f t="shared" si="51"/>
        <v>7440.8712272816801</v>
      </c>
      <c r="AU160" s="357">
        <f t="shared" si="51"/>
        <v>4019.6503883150162</v>
      </c>
      <c r="AV160" s="357">
        <f t="shared" si="51"/>
        <v>4112.2445788598261</v>
      </c>
      <c r="AW160" s="357">
        <f t="shared" si="51"/>
        <v>4463.917951798343</v>
      </c>
      <c r="AX160" s="357">
        <f t="shared" si="51"/>
        <v>4815.5992404342524</v>
      </c>
      <c r="AY160" s="357">
        <f t="shared" si="51"/>
        <v>6577.1634778596599</v>
      </c>
      <c r="AZ160" s="357">
        <f t="shared" si="51"/>
        <v>4540.3975930608931</v>
      </c>
      <c r="BA160" s="358">
        <f t="shared" si="51"/>
        <v>3630.9605585927761</v>
      </c>
      <c r="BB160" s="356">
        <f t="shared" si="51"/>
        <v>3425.9025072096742</v>
      </c>
      <c r="BC160" s="357">
        <f t="shared" si="51"/>
        <v>4287.5734801646649</v>
      </c>
      <c r="BD160" s="357">
        <f t="shared" si="51"/>
        <v>4679.6385540733445</v>
      </c>
      <c r="BE160" s="357">
        <f t="shared" si="51"/>
        <v>3598.9874000204222</v>
      </c>
      <c r="BF160" s="357">
        <f t="shared" si="51"/>
        <v>5026.8078198865769</v>
      </c>
      <c r="BG160" s="357">
        <f t="shared" si="51"/>
        <v>7426.0926745981151</v>
      </c>
      <c r="BH160" s="357">
        <f t="shared" si="51"/>
        <v>6271.0202478864567</v>
      </c>
      <c r="BI160" s="357">
        <f t="shared" si="51"/>
        <v>6969.0359478952669</v>
      </c>
      <c r="BJ160" s="357">
        <f t="shared" si="51"/>
        <v>8187.7780361784089</v>
      </c>
      <c r="BK160" s="357">
        <f t="shared" si="51"/>
        <v>8419.4686110001876</v>
      </c>
      <c r="BL160" s="357">
        <f t="shared" si="51"/>
        <v>11868.693490545065</v>
      </c>
      <c r="BM160" s="357">
        <f t="shared" si="51"/>
        <v>12612.196358947454</v>
      </c>
      <c r="BN160" s="494">
        <f>SUM(BB160:BM160)</f>
        <v>82773.195128405641</v>
      </c>
      <c r="BO160" s="357">
        <f t="shared" si="51"/>
        <v>13270.253212600261</v>
      </c>
      <c r="BP160" s="357">
        <f t="shared" si="51"/>
        <v>10953.852432337209</v>
      </c>
      <c r="BQ160" s="357">
        <f t="shared" ref="BQ160:BY160" si="52">+BQ162+BQ164+BQ166+BQ168</f>
        <v>9165.5728305337325</v>
      </c>
      <c r="BR160" s="357">
        <f t="shared" si="52"/>
        <v>8342.3833353049195</v>
      </c>
      <c r="BS160" s="357">
        <f t="shared" si="52"/>
        <v>7581.7696055242832</v>
      </c>
      <c r="BT160" s="357">
        <f t="shared" si="52"/>
        <v>5216.012056069605</v>
      </c>
      <c r="BU160" s="357">
        <f t="shared" si="52"/>
        <v>5287.4606120067565</v>
      </c>
      <c r="BV160" s="357">
        <f t="shared" si="52"/>
        <v>5017.838580243998</v>
      </c>
      <c r="BW160" s="357">
        <f t="shared" si="52"/>
        <v>6496.181113353744</v>
      </c>
      <c r="BX160" s="357">
        <f t="shared" si="52"/>
        <v>8400.3318595136934</v>
      </c>
      <c r="BY160" s="357">
        <f t="shared" si="52"/>
        <v>7832.6776490245938</v>
      </c>
      <c r="BZ160" s="357">
        <f t="shared" ref="BZ160:CF160" si="53">+BZ162+BZ164+BZ166+BZ168</f>
        <v>10159.251663221377</v>
      </c>
      <c r="CA160" s="356">
        <f t="shared" si="53"/>
        <v>8085.6259527091033</v>
      </c>
      <c r="CB160" s="357">
        <f t="shared" si="53"/>
        <v>7975.9732310705876</v>
      </c>
      <c r="CC160" s="357">
        <f t="shared" si="53"/>
        <v>8148.7180801875547</v>
      </c>
      <c r="CD160" s="357">
        <f t="shared" si="53"/>
        <v>8620.1659421977256</v>
      </c>
      <c r="CE160" s="357">
        <f t="shared" si="53"/>
        <v>10663.766595385827</v>
      </c>
      <c r="CF160" s="358">
        <f t="shared" si="53"/>
        <v>11457.005466661165</v>
      </c>
      <c r="CG160" s="357">
        <f>SUM($BB160:$BG160)</f>
        <v>28445.0024359528</v>
      </c>
      <c r="CH160" s="357">
        <f>SUM($BO160:$BT160)</f>
        <v>54529.843472370005</v>
      </c>
      <c r="CI160" s="358">
        <f>SUM($CA160:$CF160)</f>
        <v>54951.255268211971</v>
      </c>
      <c r="CJ160" s="446"/>
      <c r="CL160" s="296"/>
      <c r="CM160" s="301"/>
      <c r="CN160" s="296"/>
    </row>
    <row r="161" spans="2:111" ht="20.100000000000001" customHeight="1" x14ac:dyDescent="0.25">
      <c r="B161" s="49" t="s">
        <v>54</v>
      </c>
      <c r="C161" s="71"/>
      <c r="D161" s="338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340"/>
      <c r="P161" s="83"/>
      <c r="Q161" s="339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340"/>
      <c r="AC161" s="164"/>
      <c r="AD161" s="339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82"/>
      <c r="AP161" s="313"/>
      <c r="AQ161" s="313"/>
      <c r="AR161" s="313"/>
      <c r="AS161" s="313"/>
      <c r="AT161" s="313"/>
      <c r="AU161" s="313"/>
      <c r="AV161" s="313"/>
      <c r="AW161" s="313"/>
      <c r="AX161" s="313"/>
      <c r="AY161" s="313"/>
      <c r="AZ161" s="313"/>
      <c r="BA161" s="314"/>
      <c r="BB161" s="341"/>
      <c r="BC161" s="315"/>
      <c r="BD161" s="315"/>
      <c r="BE161" s="315"/>
      <c r="BF161" s="315"/>
      <c r="BG161" s="315"/>
      <c r="BH161" s="315"/>
      <c r="BI161" s="315"/>
      <c r="BJ161" s="315"/>
      <c r="BK161" s="315"/>
      <c r="BL161" s="315"/>
      <c r="BM161" s="315"/>
      <c r="BN161" s="394"/>
      <c r="BO161" s="313"/>
      <c r="BP161" s="315"/>
      <c r="BQ161" s="315"/>
      <c r="BR161" s="315"/>
      <c r="BS161" s="315"/>
      <c r="BT161" s="315"/>
      <c r="BU161" s="315"/>
      <c r="BV161" s="315"/>
      <c r="BW161" s="315"/>
      <c r="BX161" s="315"/>
      <c r="BY161" s="315"/>
      <c r="BZ161" s="315"/>
      <c r="CA161" s="341"/>
      <c r="CB161" s="315"/>
      <c r="CC161" s="315"/>
      <c r="CD161" s="315"/>
      <c r="CE161" s="315"/>
      <c r="CF161" s="382"/>
      <c r="CG161" s="315"/>
      <c r="CH161" s="315"/>
      <c r="CI161" s="382"/>
      <c r="CJ161" s="394"/>
      <c r="CL161" s="260"/>
      <c r="CM161" s="301"/>
    </row>
    <row r="162" spans="2:111" ht="20.100000000000001" customHeight="1" thickBot="1" x14ac:dyDescent="0.3">
      <c r="B162" s="554" t="s">
        <v>49</v>
      </c>
      <c r="C162" s="555"/>
      <c r="D162" s="47">
        <v>1031.4479298099991</v>
      </c>
      <c r="E162" s="33">
        <v>649.52711323000028</v>
      </c>
      <c r="F162" s="33">
        <v>1294.0200998700004</v>
      </c>
      <c r="G162" s="33">
        <v>929.24968251999962</v>
      </c>
      <c r="H162" s="33">
        <v>934.02458932000002</v>
      </c>
      <c r="I162" s="33">
        <v>808.07699770999989</v>
      </c>
      <c r="J162" s="33">
        <v>318.65586352999992</v>
      </c>
      <c r="K162" s="33">
        <v>154.96374019000001</v>
      </c>
      <c r="L162" s="33">
        <v>178.12478805999993</v>
      </c>
      <c r="M162" s="33">
        <v>1088.3052618299996</v>
      </c>
      <c r="N162" s="33">
        <v>798.77597397999887</v>
      </c>
      <c r="O162" s="48">
        <v>723</v>
      </c>
      <c r="P162" s="83">
        <v>8908.172040049998</v>
      </c>
      <c r="Q162" s="47">
        <v>595.60502907000068</v>
      </c>
      <c r="R162" s="33">
        <v>1344.7362922499995</v>
      </c>
      <c r="S162" s="33">
        <v>509.22780596999991</v>
      </c>
      <c r="T162" s="33">
        <v>1629.0105814799997</v>
      </c>
      <c r="U162" s="33">
        <v>734.24528783000005</v>
      </c>
      <c r="V162" s="33">
        <v>984.81543128999965</v>
      </c>
      <c r="W162" s="33">
        <v>539.04908481999996</v>
      </c>
      <c r="X162" s="33">
        <v>1061.1941977000001</v>
      </c>
      <c r="Y162" s="33">
        <v>1467.5737357900005</v>
      </c>
      <c r="Z162" s="33">
        <v>1052.0946818600009</v>
      </c>
      <c r="AA162" s="33">
        <v>1069.6166688500009</v>
      </c>
      <c r="AB162" s="65">
        <v>1261.5911522999997</v>
      </c>
      <c r="AC162" s="83">
        <v>12248.75994921</v>
      </c>
      <c r="AD162" s="47">
        <v>939.51753005999967</v>
      </c>
      <c r="AE162" s="33">
        <v>1364.7693305300002</v>
      </c>
      <c r="AF162" s="33">
        <v>1928.7757511500013</v>
      </c>
      <c r="AG162" s="33">
        <v>2541.06652897</v>
      </c>
      <c r="AH162" s="33">
        <v>2902.2232155599991</v>
      </c>
      <c r="AI162" s="33">
        <v>2544.956087700004</v>
      </c>
      <c r="AJ162" s="33">
        <v>3244.7380453500027</v>
      </c>
      <c r="AK162" s="33">
        <v>2957.1326698999937</v>
      </c>
      <c r="AL162" s="33">
        <v>3392.4347094699992</v>
      </c>
      <c r="AM162" s="33">
        <v>2129.8483181899992</v>
      </c>
      <c r="AN162" s="33">
        <v>2709.4423110200009</v>
      </c>
      <c r="AO162" s="48">
        <v>2837.1127814300016</v>
      </c>
      <c r="AP162" s="33">
        <v>2493.0626147500029</v>
      </c>
      <c r="AQ162" s="33">
        <v>3128.2061367100018</v>
      </c>
      <c r="AR162" s="33">
        <v>4856.935689949989</v>
      </c>
      <c r="AS162" s="33">
        <v>2762.9875580099983</v>
      </c>
      <c r="AT162" s="33">
        <v>5754.8928743699935</v>
      </c>
      <c r="AU162" s="33">
        <v>3067.8732577099968</v>
      </c>
      <c r="AV162" s="33">
        <v>3376.9726954999996</v>
      </c>
      <c r="AW162" s="33">
        <v>3503.9719616600032</v>
      </c>
      <c r="AX162" s="33">
        <v>4309.8975880799917</v>
      </c>
      <c r="AY162" s="33">
        <v>5591.1296409800043</v>
      </c>
      <c r="AZ162" s="33">
        <v>4052.2001801000069</v>
      </c>
      <c r="BA162" s="48">
        <v>3094.9323011100032</v>
      </c>
      <c r="BB162" s="47">
        <v>2996.6498351000027</v>
      </c>
      <c r="BC162" s="33">
        <v>3236.7777076599987</v>
      </c>
      <c r="BD162" s="33">
        <v>3721.7504594800039</v>
      </c>
      <c r="BE162" s="33">
        <v>2790.5011838199989</v>
      </c>
      <c r="BF162" s="33">
        <v>3912.2759203500073</v>
      </c>
      <c r="BG162" s="33">
        <v>4991.9322098700022</v>
      </c>
      <c r="BH162" s="33">
        <v>5176.7475518299989</v>
      </c>
      <c r="BI162" s="33">
        <v>5149.1883556699968</v>
      </c>
      <c r="BJ162" s="33">
        <v>6032.0595529900029</v>
      </c>
      <c r="BK162" s="33">
        <v>6923.7306057900096</v>
      </c>
      <c r="BL162" s="33">
        <v>9558.7028011100174</v>
      </c>
      <c r="BM162" s="33">
        <v>9770.888814290005</v>
      </c>
      <c r="BN162" s="499">
        <f>SUM(BB162:BM162)</f>
        <v>64261.204997960049</v>
      </c>
      <c r="BO162" s="33">
        <v>11571.26173863998</v>
      </c>
      <c r="BP162" s="33">
        <v>9964.1398661999719</v>
      </c>
      <c r="BQ162" s="33">
        <v>8021.4579470299823</v>
      </c>
      <c r="BR162" s="33">
        <v>7183.6177719500156</v>
      </c>
      <c r="BS162" s="33">
        <v>6279.9927802900038</v>
      </c>
      <c r="BT162" s="33">
        <v>4302.8061879699981</v>
      </c>
      <c r="BU162" s="33">
        <v>4498.5957524899995</v>
      </c>
      <c r="BV162" s="33">
        <v>4402.626859189997</v>
      </c>
      <c r="BW162" s="273">
        <v>5720.2641310800072</v>
      </c>
      <c r="BX162" s="273">
        <v>7649.3569233399821</v>
      </c>
      <c r="BY162" s="273">
        <v>7055.9879852199947</v>
      </c>
      <c r="BZ162" s="273">
        <v>9428.6093798200091</v>
      </c>
      <c r="CA162" s="272">
        <v>7726.6698343500402</v>
      </c>
      <c r="CB162" s="273">
        <v>7506.7080589700126</v>
      </c>
      <c r="CC162" s="273">
        <v>7733.4886475799904</v>
      </c>
      <c r="CD162" s="273">
        <v>7418.1075569500063</v>
      </c>
      <c r="CE162" s="273">
        <v>10299.770974770026</v>
      </c>
      <c r="CF162" s="274">
        <v>10689.701682210019</v>
      </c>
      <c r="CG162" s="24">
        <f>SUM($BB162:$BG162)</f>
        <v>21649.887316280016</v>
      </c>
      <c r="CH162" s="24">
        <f>SUM($BO162:$BT162)</f>
        <v>47323.276292079951</v>
      </c>
      <c r="CI162" s="105">
        <f>SUM($CA162:$CF162)</f>
        <v>51374.446754830096</v>
      </c>
      <c r="CJ162" s="397">
        <f t="shared" ref="CJ162:CJ172" si="54">((CI162/CH162)-1)*100</f>
        <v>8.5606297369317019</v>
      </c>
      <c r="CK162" s="299"/>
      <c r="CL162" s="299"/>
      <c r="CM162" s="301"/>
      <c r="CN162" s="299"/>
    </row>
    <row r="163" spans="2:111" ht="20.100000000000001" customHeight="1" x14ac:dyDescent="0.25">
      <c r="B163" s="28" t="s">
        <v>55</v>
      </c>
      <c r="C163" s="29"/>
      <c r="D163" s="88">
        <v>74.921981250000002</v>
      </c>
      <c r="E163" s="89">
        <v>39.493403629999989</v>
      </c>
      <c r="F163" s="89">
        <v>84.690350079999988</v>
      </c>
      <c r="G163" s="89">
        <v>77.883325080000049</v>
      </c>
      <c r="H163" s="89">
        <v>69.039232120000037</v>
      </c>
      <c r="I163" s="89">
        <v>30.093731320000014</v>
      </c>
      <c r="J163" s="89">
        <v>36.483143919999996</v>
      </c>
      <c r="K163" s="89">
        <v>31.71163649</v>
      </c>
      <c r="L163" s="89">
        <v>24.810495969999959</v>
      </c>
      <c r="M163" s="90">
        <v>19.807245940000005</v>
      </c>
      <c r="N163" s="90">
        <v>93.92294644000016</v>
      </c>
      <c r="O163" s="91">
        <v>49.053148180000001</v>
      </c>
      <c r="P163" s="414">
        <v>631.91064042000028</v>
      </c>
      <c r="Q163" s="88">
        <v>18.582814799999991</v>
      </c>
      <c r="R163" s="89">
        <v>28.257001670000015</v>
      </c>
      <c r="S163" s="89">
        <v>59.667453310000077</v>
      </c>
      <c r="T163" s="89">
        <v>26.696036359999983</v>
      </c>
      <c r="U163" s="89">
        <v>39.074082709999999</v>
      </c>
      <c r="V163" s="89">
        <v>43.463571550000097</v>
      </c>
      <c r="W163" s="89">
        <v>31.337439459999999</v>
      </c>
      <c r="X163" s="89">
        <v>31.452429589999998</v>
      </c>
      <c r="Y163" s="89">
        <v>43.08681360000007</v>
      </c>
      <c r="Z163" s="89">
        <v>92.58448791000005</v>
      </c>
      <c r="AA163" s="89">
        <v>51.207195470000002</v>
      </c>
      <c r="AB163" s="92">
        <v>56.379494839999964</v>
      </c>
      <c r="AC163" s="414">
        <v>521.78882127000031</v>
      </c>
      <c r="AD163" s="279">
        <v>51.263080810000005</v>
      </c>
      <c r="AE163" s="280">
        <v>61.890715800000102</v>
      </c>
      <c r="AF163" s="280">
        <v>49.67676968</v>
      </c>
      <c r="AG163" s="280">
        <v>52.731325030000079</v>
      </c>
      <c r="AH163" s="280">
        <v>69.807437419999999</v>
      </c>
      <c r="AI163" s="280">
        <v>105.03755701000009</v>
      </c>
      <c r="AJ163" s="280">
        <v>138.61081298999994</v>
      </c>
      <c r="AK163" s="280">
        <v>78.233894729999875</v>
      </c>
      <c r="AL163" s="280">
        <v>114.19914666000003</v>
      </c>
      <c r="AM163" s="280">
        <v>70.55052053999998</v>
      </c>
      <c r="AN163" s="280">
        <v>86.297923009999934</v>
      </c>
      <c r="AO163" s="281">
        <v>101.40199860000023</v>
      </c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1"/>
      <c r="BB163" s="320"/>
      <c r="BC163" s="280"/>
      <c r="BD163" s="280"/>
      <c r="BE163" s="280"/>
      <c r="BF163" s="280"/>
      <c r="BG163" s="280"/>
      <c r="BH163" s="280"/>
      <c r="BI163" s="280"/>
      <c r="BJ163" s="280"/>
      <c r="BK163" s="280"/>
      <c r="BL163" s="280"/>
      <c r="BM163" s="280"/>
      <c r="BN163" s="500"/>
      <c r="BO163" s="280"/>
      <c r="BP163" s="280"/>
      <c r="BQ163" s="280"/>
      <c r="BR163" s="280"/>
      <c r="BS163" s="280"/>
      <c r="BT163" s="280"/>
      <c r="BU163" s="280"/>
      <c r="BV163" s="280"/>
      <c r="BW163" s="280"/>
      <c r="BX163" s="280"/>
      <c r="BY163" s="280"/>
      <c r="BZ163" s="280"/>
      <c r="CA163" s="320"/>
      <c r="CB163" s="280"/>
      <c r="CC163" s="280"/>
      <c r="CD163" s="280"/>
      <c r="CE163" s="520"/>
      <c r="CF163" s="515"/>
      <c r="CG163" s="161"/>
      <c r="CH163" s="161"/>
      <c r="CI163" s="443"/>
      <c r="CJ163" s="385"/>
      <c r="CL163" s="296"/>
      <c r="CM163" s="301"/>
    </row>
    <row r="164" spans="2:111" ht="20.100000000000001" customHeight="1" thickBot="1" x14ac:dyDescent="0.3">
      <c r="B164" s="554" t="s">
        <v>49</v>
      </c>
      <c r="C164" s="555"/>
      <c r="D164" s="47">
        <v>522.20620931250005</v>
      </c>
      <c r="E164" s="33">
        <v>275.26902330109993</v>
      </c>
      <c r="F164" s="33">
        <v>590.2917400575999</v>
      </c>
      <c r="G164" s="33">
        <v>542.84677580760035</v>
      </c>
      <c r="H164" s="33">
        <v>481.20344787640022</v>
      </c>
      <c r="I164" s="33">
        <v>209.75330730040008</v>
      </c>
      <c r="J164" s="33">
        <v>254.28751312239996</v>
      </c>
      <c r="K164" s="33">
        <v>221.03010633529999</v>
      </c>
      <c r="L164" s="33">
        <v>172.92915691089971</v>
      </c>
      <c r="M164" s="51">
        <v>138.05650420180004</v>
      </c>
      <c r="N164" s="51">
        <v>654.64293668680114</v>
      </c>
      <c r="O164" s="52">
        <v>341.90044281460001</v>
      </c>
      <c r="P164" s="83">
        <v>4404.4171637274012</v>
      </c>
      <c r="Q164" s="47">
        <v>129.52221915599992</v>
      </c>
      <c r="R164" s="33">
        <v>196.95130163990009</v>
      </c>
      <c r="S164" s="33">
        <v>415.88214957070051</v>
      </c>
      <c r="T164" s="33">
        <v>186.07137342919987</v>
      </c>
      <c r="U164" s="33">
        <v>272.3463564887</v>
      </c>
      <c r="V164" s="33">
        <v>302.94109370350066</v>
      </c>
      <c r="W164" s="33">
        <v>218.42195303619999</v>
      </c>
      <c r="X164" s="33">
        <v>219.22343424229999</v>
      </c>
      <c r="Y164" s="33">
        <v>300.31509079200049</v>
      </c>
      <c r="Z164" s="33">
        <v>645.31388073270034</v>
      </c>
      <c r="AA164" s="33">
        <v>356.9141524259</v>
      </c>
      <c r="AB164" s="65">
        <v>391.27369418959978</v>
      </c>
      <c r="AC164" s="24">
        <v>3635.1766994067016</v>
      </c>
      <c r="AD164" s="282">
        <v>355.76578082140003</v>
      </c>
      <c r="AE164" s="248">
        <v>428.66461927938491</v>
      </c>
      <c r="AF164" s="141">
        <v>343.18635466673567</v>
      </c>
      <c r="AG164" s="141">
        <v>363.4946005401336</v>
      </c>
      <c r="AH164" s="141">
        <v>480.97324382379998</v>
      </c>
      <c r="AI164" s="141">
        <v>722.83345482381696</v>
      </c>
      <c r="AJ164" s="141">
        <v>953.10583538543199</v>
      </c>
      <c r="AK164" s="141">
        <v>537.46685679509937</v>
      </c>
      <c r="AL164" s="141">
        <v>784.54813755420048</v>
      </c>
      <c r="AM164" s="141">
        <v>484.68207610980005</v>
      </c>
      <c r="AN164" s="141">
        <v>592.0612837972734</v>
      </c>
      <c r="AO164" s="283">
        <v>695.6177103960016</v>
      </c>
      <c r="AP164" s="141">
        <v>369.66138787339997</v>
      </c>
      <c r="AQ164" s="141">
        <v>675.58467205320096</v>
      </c>
      <c r="AR164" s="141">
        <v>598.00628216980022</v>
      </c>
      <c r="AS164" s="141">
        <v>432.47349769120041</v>
      </c>
      <c r="AT164" s="141">
        <v>839.01203520400088</v>
      </c>
      <c r="AU164" s="141">
        <v>312.49721134100002</v>
      </c>
      <c r="AV164" s="141">
        <v>553.4435072459994</v>
      </c>
      <c r="AW164" s="141">
        <v>622.72798130759986</v>
      </c>
      <c r="AX164" s="141">
        <v>308.11137612220006</v>
      </c>
      <c r="AY164" s="141">
        <v>402.48708222380014</v>
      </c>
      <c r="AZ164" s="141">
        <v>384.19330276179971</v>
      </c>
      <c r="BA164" s="283">
        <v>450.53088182760001</v>
      </c>
      <c r="BB164" s="282">
        <v>402.38189695199952</v>
      </c>
      <c r="BC164" s="141">
        <v>986.89661684739872</v>
      </c>
      <c r="BD164" s="141">
        <v>912.93637453760061</v>
      </c>
      <c r="BE164" s="141">
        <v>763.15005038580045</v>
      </c>
      <c r="BF164" s="141">
        <v>1069.0992551441998</v>
      </c>
      <c r="BG164" s="141">
        <v>1496.606062620202</v>
      </c>
      <c r="BH164" s="141">
        <v>866.780342593201</v>
      </c>
      <c r="BI164" s="141">
        <v>1206.711034670403</v>
      </c>
      <c r="BJ164" s="141">
        <v>1307.7050440384005</v>
      </c>
      <c r="BK164" s="141">
        <v>941.01675368539929</v>
      </c>
      <c r="BL164" s="141">
        <v>921.62388423140021</v>
      </c>
      <c r="BM164" s="141">
        <v>802.67408574919853</v>
      </c>
      <c r="BN164" s="501">
        <f>SUM(BB164:BM164)</f>
        <v>11677.581401455202</v>
      </c>
      <c r="BO164" s="141">
        <v>1380.9222577961993</v>
      </c>
      <c r="BP164" s="141">
        <v>587.50554612539975</v>
      </c>
      <c r="BQ164" s="141">
        <v>635.34982242340095</v>
      </c>
      <c r="BR164" s="141">
        <v>722.16484263700011</v>
      </c>
      <c r="BS164" s="141">
        <v>859.42931504360001</v>
      </c>
      <c r="BT164" s="141">
        <v>625.77750499039939</v>
      </c>
      <c r="BU164" s="141">
        <v>680.06636767720079</v>
      </c>
      <c r="BV164" s="141">
        <v>615.21172105400126</v>
      </c>
      <c r="BW164" s="421">
        <v>646.00415160400019</v>
      </c>
      <c r="BX164" s="421">
        <v>726.8802986605989</v>
      </c>
      <c r="BY164" s="421">
        <v>776.68966380459949</v>
      </c>
      <c r="BZ164" s="421">
        <v>701.87766502979946</v>
      </c>
      <c r="CA164" s="486">
        <v>323.71663388440015</v>
      </c>
      <c r="CB164" s="421">
        <v>467.25738994899945</v>
      </c>
      <c r="CC164" s="421">
        <v>375.43390150280061</v>
      </c>
      <c r="CD164" s="421">
        <v>770.82995539060096</v>
      </c>
      <c r="CE164" s="421">
        <v>251.70838059360008</v>
      </c>
      <c r="CF164" s="490">
        <v>743.12180176359982</v>
      </c>
      <c r="CG164" s="24">
        <f>SUM($BB164:$BG164)</f>
        <v>5631.0702564872008</v>
      </c>
      <c r="CH164" s="24">
        <f>SUM($BO164:$BT164)</f>
        <v>4811.1492890159998</v>
      </c>
      <c r="CI164" s="105">
        <f>SUM($CA164:$CF164)</f>
        <v>2932.0680630840006</v>
      </c>
      <c r="CJ164" s="397">
        <f t="shared" si="54"/>
        <v>-39.056805620686077</v>
      </c>
      <c r="CL164" s="296"/>
      <c r="CM164" s="301"/>
    </row>
    <row r="165" spans="2:111" ht="20.100000000000001" customHeight="1" x14ac:dyDescent="0.25">
      <c r="B165" s="28" t="s">
        <v>56</v>
      </c>
      <c r="C165" s="29"/>
      <c r="D165" s="88">
        <v>698.28815001999999</v>
      </c>
      <c r="E165" s="89">
        <v>412.73179988000038</v>
      </c>
      <c r="F165" s="89">
        <v>326.69737153</v>
      </c>
      <c r="G165" s="89">
        <v>168.55983011999999</v>
      </c>
      <c r="H165" s="89">
        <v>87.50684514000001</v>
      </c>
      <c r="I165" s="89">
        <v>142.14173013000004</v>
      </c>
      <c r="J165" s="89">
        <v>274.74349383000003</v>
      </c>
      <c r="K165" s="89">
        <v>63.504692460000001</v>
      </c>
      <c r="L165" s="89">
        <v>157.05024821999996</v>
      </c>
      <c r="M165" s="90">
        <v>36.921199099999995</v>
      </c>
      <c r="N165" s="90">
        <v>196.16085679999998</v>
      </c>
      <c r="O165" s="91">
        <v>302.79640230000001</v>
      </c>
      <c r="P165" s="414">
        <v>2867.102619530001</v>
      </c>
      <c r="Q165" s="97">
        <v>1144.0100146000004</v>
      </c>
      <c r="R165" s="98">
        <v>132.50687908999998</v>
      </c>
      <c r="S165" s="98">
        <v>185.97057634000004</v>
      </c>
      <c r="T165" s="98">
        <v>184.90163819999995</v>
      </c>
      <c r="U165" s="98">
        <v>102.70247692999999</v>
      </c>
      <c r="V165" s="98">
        <v>208.71156492000003</v>
      </c>
      <c r="W165" s="98">
        <v>201.90660901000007</v>
      </c>
      <c r="X165" s="98">
        <v>173.27607813</v>
      </c>
      <c r="Y165" s="98">
        <v>200.27993837</v>
      </c>
      <c r="Z165" s="98">
        <v>258.68305238000005</v>
      </c>
      <c r="AA165" s="98">
        <v>235.87274161000005</v>
      </c>
      <c r="AB165" s="99">
        <v>276.36466437999968</v>
      </c>
      <c r="AC165" s="481"/>
      <c r="AD165" s="88">
        <v>361.30260102</v>
      </c>
      <c r="AE165" s="89">
        <v>385.05067476000056</v>
      </c>
      <c r="AF165" s="89">
        <v>388.68277985999981</v>
      </c>
      <c r="AG165" s="89">
        <v>564.7765259099998</v>
      </c>
      <c r="AH165" s="89">
        <v>569.86734728999988</v>
      </c>
      <c r="AI165" s="89">
        <v>589.07698627000025</v>
      </c>
      <c r="AJ165" s="89">
        <v>705.17519440000012</v>
      </c>
      <c r="AK165" s="89">
        <v>699.43647604000012</v>
      </c>
      <c r="AL165" s="89">
        <v>532.38828426999976</v>
      </c>
      <c r="AM165" s="89">
        <v>609.00832833000015</v>
      </c>
      <c r="AN165" s="89">
        <v>533.02855387999989</v>
      </c>
      <c r="AO165" s="106">
        <v>637.73865752999973</v>
      </c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106"/>
      <c r="BB165" s="88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502"/>
      <c r="BO165" s="89"/>
      <c r="BP165" s="89"/>
      <c r="BQ165" s="89"/>
      <c r="BR165" s="89"/>
      <c r="BS165" s="89"/>
      <c r="BT165" s="89"/>
      <c r="BU165" s="89"/>
      <c r="BV165" s="89"/>
      <c r="BW165" s="422"/>
      <c r="BX165" s="422"/>
      <c r="BY165" s="422"/>
      <c r="BZ165" s="422"/>
      <c r="CA165" s="485"/>
      <c r="CB165" s="422"/>
      <c r="CC165" s="422"/>
      <c r="CD165" s="422"/>
      <c r="CE165" s="521"/>
      <c r="CF165" s="517"/>
      <c r="CG165" s="161"/>
      <c r="CH165" s="161"/>
      <c r="CI165" s="443"/>
      <c r="CJ165" s="385"/>
      <c r="CL165" s="300"/>
      <c r="CM165" s="301"/>
    </row>
    <row r="166" spans="2:111" ht="25.5" customHeight="1" thickBot="1" x14ac:dyDescent="0.3">
      <c r="B166" s="542" t="s">
        <v>49</v>
      </c>
      <c r="C166" s="543"/>
      <c r="D166" s="53">
        <v>1035.1074391821471</v>
      </c>
      <c r="E166" s="26">
        <v>617.29818917252385</v>
      </c>
      <c r="F166" s="26">
        <v>492.34273981685595</v>
      </c>
      <c r="G166" s="26">
        <v>255.49119130778757</v>
      </c>
      <c r="H166" s="26">
        <v>133.21342049352481</v>
      </c>
      <c r="I166" s="26">
        <v>217.12717844278026</v>
      </c>
      <c r="J166" s="26">
        <v>420.55810831039594</v>
      </c>
      <c r="K166" s="26">
        <v>97.345708025009401</v>
      </c>
      <c r="L166" s="26">
        <v>241.02344544075174</v>
      </c>
      <c r="M166" s="54">
        <v>56.706900485698995</v>
      </c>
      <c r="N166" s="54">
        <v>301.46392794737596</v>
      </c>
      <c r="O166" s="55">
        <v>465.56158039234197</v>
      </c>
      <c r="P166" s="24">
        <v>4333.2398290171941</v>
      </c>
      <c r="Q166" s="47">
        <v>1759.4073217537787</v>
      </c>
      <c r="R166" s="33">
        <v>203.80220538437447</v>
      </c>
      <c r="S166" s="33">
        <v>286.07109876076845</v>
      </c>
      <c r="T166" s="33">
        <v>284.55622512427192</v>
      </c>
      <c r="U166" s="33">
        <v>158.19365224004829</v>
      </c>
      <c r="V166" s="33">
        <v>321.83532022228928</v>
      </c>
      <c r="W166" s="33">
        <v>311.66506073392617</v>
      </c>
      <c r="X166" s="33">
        <v>267.89348059288648</v>
      </c>
      <c r="Y166" s="33">
        <v>310.28569731910619</v>
      </c>
      <c r="Z166" s="33">
        <v>401.66234909147369</v>
      </c>
      <c r="AA166" s="33">
        <v>367.48501397354784</v>
      </c>
      <c r="AB166" s="65">
        <v>432.37528106915335</v>
      </c>
      <c r="AC166" s="83">
        <v>5105.232706265625</v>
      </c>
      <c r="AD166" s="282">
        <v>568.29286114435797</v>
      </c>
      <c r="AE166" s="141">
        <v>609.52751713158568</v>
      </c>
      <c r="AF166" s="141">
        <v>619.94514704890105</v>
      </c>
      <c r="AG166" s="141">
        <v>908.22842684638886</v>
      </c>
      <c r="AH166" s="141">
        <v>924.75223781484726</v>
      </c>
      <c r="AI166" s="141">
        <v>964.37793422261745</v>
      </c>
      <c r="AJ166" s="141">
        <v>1164.0538486519122</v>
      </c>
      <c r="AK166" s="141">
        <v>1165.4640056606918</v>
      </c>
      <c r="AL166" s="141">
        <v>894.61994900446496</v>
      </c>
      <c r="AM166" s="141">
        <v>1031.6113875247538</v>
      </c>
      <c r="AN166" s="141">
        <v>909.67719062268543</v>
      </c>
      <c r="AO166" s="283">
        <v>1095.6477684096901</v>
      </c>
      <c r="AP166" s="141">
        <v>1345.4480126535555</v>
      </c>
      <c r="AQ166" s="141">
        <v>1373.3099458137665</v>
      </c>
      <c r="AR166" s="141">
        <v>736.2122191575636</v>
      </c>
      <c r="AS166" s="141">
        <v>944.17979561569643</v>
      </c>
      <c r="AT166" s="141">
        <v>563.2187159700851</v>
      </c>
      <c r="AU166" s="141">
        <v>434.81434272221924</v>
      </c>
      <c r="AV166" s="141">
        <v>114.69610933462759</v>
      </c>
      <c r="AW166" s="141">
        <v>61.633185508540002</v>
      </c>
      <c r="AX166" s="141">
        <v>161.17402406185997</v>
      </c>
      <c r="AY166" s="141">
        <v>188.40761373625494</v>
      </c>
      <c r="AZ166" s="141">
        <v>96.325937755885988</v>
      </c>
      <c r="BA166" s="283">
        <v>85.497375655173016</v>
      </c>
      <c r="BB166" s="282">
        <v>26.870775157672004</v>
      </c>
      <c r="BC166" s="141">
        <v>60.332563590467593</v>
      </c>
      <c r="BD166" s="141">
        <v>44.402965743339998</v>
      </c>
      <c r="BE166" s="141">
        <v>34.096964490222788</v>
      </c>
      <c r="BF166" s="141">
        <v>45.432644392370008</v>
      </c>
      <c r="BG166" s="141">
        <v>937.55440210791039</v>
      </c>
      <c r="BH166" s="141">
        <v>222.83818454245699</v>
      </c>
      <c r="BI166" s="141">
        <v>610.94661341246683</v>
      </c>
      <c r="BJ166" s="141">
        <v>845.81833079960631</v>
      </c>
      <c r="BK166" s="141">
        <v>551.43045745737959</v>
      </c>
      <c r="BL166" s="141">
        <v>1323.8267258698488</v>
      </c>
      <c r="BM166" s="141">
        <v>2038.6334589082508</v>
      </c>
      <c r="BN166" s="501">
        <f>SUM(BB166:BM166)</f>
        <v>6742.1840864719916</v>
      </c>
      <c r="BO166" s="141">
        <v>318.06921616408096</v>
      </c>
      <c r="BP166" s="141">
        <v>402.20702001183759</v>
      </c>
      <c r="BQ166" s="141">
        <v>508.76506108034823</v>
      </c>
      <c r="BR166" s="141">
        <v>436.60072071790393</v>
      </c>
      <c r="BS166" s="141">
        <v>442.34751019067966</v>
      </c>
      <c r="BT166" s="141">
        <v>287.42836310920791</v>
      </c>
      <c r="BU166" s="141">
        <v>108.79849183955629</v>
      </c>
      <c r="BV166" s="141">
        <v>0</v>
      </c>
      <c r="BW166" s="421">
        <v>129.91283066973679</v>
      </c>
      <c r="BX166" s="421">
        <v>24.094637513112097</v>
      </c>
      <c r="BY166" s="421">
        <v>0</v>
      </c>
      <c r="BZ166" s="421">
        <v>28.764618371568798</v>
      </c>
      <c r="CA166" s="486">
        <v>35.239484474662902</v>
      </c>
      <c r="CB166" s="421">
        <v>2.0077821515752001</v>
      </c>
      <c r="CC166" s="421">
        <v>39.7955311047631</v>
      </c>
      <c r="CD166" s="421">
        <v>431.22842985711924</v>
      </c>
      <c r="CE166" s="421">
        <v>112.2872400222</v>
      </c>
      <c r="CF166" s="490">
        <v>24.181982687545197</v>
      </c>
      <c r="CG166" s="24">
        <f>SUM($BB166:$BG166)</f>
        <v>1148.6903154819827</v>
      </c>
      <c r="CH166" s="24">
        <f>SUM($BO166:$BT166)</f>
        <v>2395.4178912740581</v>
      </c>
      <c r="CI166" s="105">
        <f>SUM($CA166:$CF166)</f>
        <v>644.74045029786566</v>
      </c>
      <c r="CJ166" s="397">
        <f t="shared" si="54"/>
        <v>-73.084427036864724</v>
      </c>
      <c r="CM166" s="301"/>
    </row>
    <row r="167" spans="2:111" ht="20.100000000000001" customHeight="1" x14ac:dyDescent="0.25">
      <c r="B167" s="28" t="s">
        <v>57</v>
      </c>
      <c r="C167" s="29"/>
      <c r="D167" s="88"/>
      <c r="E167" s="89"/>
      <c r="F167" s="89"/>
      <c r="G167" s="89">
        <v>1.8632546500000002</v>
      </c>
      <c r="H167" s="89">
        <v>1.29795171</v>
      </c>
      <c r="I167" s="89">
        <v>2.4299333399999998</v>
      </c>
      <c r="J167" s="89">
        <v>3.4498678799999998</v>
      </c>
      <c r="K167" s="89">
        <v>3.2364145899999999</v>
      </c>
      <c r="L167" s="89">
        <v>3.2364145900000003</v>
      </c>
      <c r="M167" s="89">
        <v>1.8301603200000001</v>
      </c>
      <c r="N167" s="89">
        <v>1.4296390299999997</v>
      </c>
      <c r="O167" s="91">
        <v>2.3864314599999998</v>
      </c>
      <c r="P167" s="414">
        <v>21.160067570000002</v>
      </c>
      <c r="Q167" s="97">
        <v>2.4535521</v>
      </c>
      <c r="R167" s="98">
        <v>1.0928285600000001</v>
      </c>
      <c r="S167" s="98">
        <v>4.0546364400000003</v>
      </c>
      <c r="T167" s="98">
        <v>0.70115695</v>
      </c>
      <c r="U167" s="98">
        <v>3.0864417199999998</v>
      </c>
      <c r="V167" s="98">
        <v>16.748808530000002</v>
      </c>
      <c r="W167" s="98">
        <v>1.40032399</v>
      </c>
      <c r="X167" s="98">
        <v>0.78088212000000001</v>
      </c>
      <c r="Y167" s="98">
        <v>1.7477363800000001</v>
      </c>
      <c r="Z167" s="98">
        <v>0.69235427999999999</v>
      </c>
      <c r="AA167" s="98">
        <v>1.3203370400000001</v>
      </c>
      <c r="AB167" s="99">
        <v>1.9696243800000002</v>
      </c>
      <c r="AC167" s="414"/>
      <c r="AD167" s="88">
        <v>1.57257932</v>
      </c>
      <c r="AE167" s="284">
        <v>0.61015176000000004</v>
      </c>
      <c r="AF167" s="284">
        <v>3.1434871699999998</v>
      </c>
      <c r="AG167" s="284">
        <v>0.15934404000000002</v>
      </c>
      <c r="AH167" s="284">
        <v>1.30205283</v>
      </c>
      <c r="AI167" s="284">
        <v>1.1362253600000001</v>
      </c>
      <c r="AJ167" s="284">
        <v>4.4724713599999992</v>
      </c>
      <c r="AK167" s="284">
        <v>2.9696200400000001</v>
      </c>
      <c r="AL167" s="284">
        <v>0.92968304000000002</v>
      </c>
      <c r="AM167" s="284">
        <v>0.92781623999999996</v>
      </c>
      <c r="AN167" s="284">
        <v>0.93694319000000015</v>
      </c>
      <c r="AO167" s="285">
        <v>2.1760111099999997</v>
      </c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5"/>
      <c r="BB167" s="321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503"/>
      <c r="BO167" s="284"/>
      <c r="BP167" s="284"/>
      <c r="BQ167" s="284"/>
      <c r="BR167" s="284"/>
      <c r="BS167" s="284"/>
      <c r="BT167" s="284"/>
      <c r="BU167" s="284"/>
      <c r="BV167" s="284"/>
      <c r="BW167" s="423"/>
      <c r="BX167" s="423"/>
      <c r="BY167" s="423"/>
      <c r="BZ167" s="423"/>
      <c r="CA167" s="487"/>
      <c r="CB167" s="423"/>
      <c r="CC167" s="423"/>
      <c r="CD167" s="423"/>
      <c r="CE167" s="522"/>
      <c r="CF167" s="518"/>
      <c r="CG167" s="161"/>
      <c r="CH167" s="161"/>
      <c r="CI167" s="443"/>
      <c r="CJ167" s="385"/>
      <c r="CM167" s="301"/>
    </row>
    <row r="168" spans="2:111" ht="19.5" customHeight="1" thickBot="1" x14ac:dyDescent="0.3">
      <c r="B168" s="542" t="s">
        <v>49</v>
      </c>
      <c r="C168" s="543"/>
      <c r="D168" s="47">
        <v>0</v>
      </c>
      <c r="E168" s="33">
        <v>0</v>
      </c>
      <c r="F168" s="33">
        <v>0</v>
      </c>
      <c r="G168" s="33">
        <v>12.986884910500001</v>
      </c>
      <c r="H168" s="33">
        <v>9.0467234186999992</v>
      </c>
      <c r="I168" s="33">
        <v>16.936635379799998</v>
      </c>
      <c r="J168" s="33">
        <v>24.045579123599996</v>
      </c>
      <c r="K168" s="33">
        <v>22.557809692299998</v>
      </c>
      <c r="L168" s="33">
        <v>22.557809692300001</v>
      </c>
      <c r="M168" s="51">
        <v>12.7562174304</v>
      </c>
      <c r="N168" s="51">
        <v>9.9645840390999982</v>
      </c>
      <c r="O168" s="52">
        <v>16.633427276199999</v>
      </c>
      <c r="P168" s="24">
        <v>147.48567096289997</v>
      </c>
      <c r="Q168" s="53">
        <v>17.101258136999999</v>
      </c>
      <c r="R168" s="26">
        <v>7.6170150632000002</v>
      </c>
      <c r="S168" s="26">
        <v>28.260815986800001</v>
      </c>
      <c r="T168" s="26">
        <v>4.8870639415000001</v>
      </c>
      <c r="U168" s="26">
        <v>21.512498788399999</v>
      </c>
      <c r="V168" s="26">
        <v>116.73919545410001</v>
      </c>
      <c r="W168" s="26">
        <v>9.7602582103</v>
      </c>
      <c r="X168" s="26">
        <v>5.4427483764</v>
      </c>
      <c r="Y168" s="26">
        <v>12.1817225686</v>
      </c>
      <c r="Z168" s="26">
        <v>4.8257093315999997</v>
      </c>
      <c r="AA168" s="26">
        <v>9.2027491688000005</v>
      </c>
      <c r="AB168" s="65">
        <v>13.669193197200002</v>
      </c>
      <c r="AC168" s="24">
        <v>251.20022822390004</v>
      </c>
      <c r="AD168" s="282">
        <v>10.913700480800001</v>
      </c>
      <c r="AE168" s="141">
        <v>4.2260049592615347</v>
      </c>
      <c r="AF168" s="141">
        <v>21.716426204103236</v>
      </c>
      <c r="AG168" s="141">
        <v>1.0984115823999994</v>
      </c>
      <c r="AH168" s="141">
        <v>8.9711439987000006</v>
      </c>
      <c r="AI168" s="141">
        <v>7.8191241857333313</v>
      </c>
      <c r="AJ168" s="141">
        <v>30.753290164438706</v>
      </c>
      <c r="AK168" s="141">
        <v>20.401289674800008</v>
      </c>
      <c r="AL168" s="141">
        <v>6.386922484800003</v>
      </c>
      <c r="AM168" s="141">
        <v>6.3740975688000026</v>
      </c>
      <c r="AN168" s="141">
        <v>6.4280549121933399</v>
      </c>
      <c r="AO168" s="283">
        <v>14.927436214599998</v>
      </c>
      <c r="AP168" s="141">
        <v>20.221767369999998</v>
      </c>
      <c r="AQ168" s="141">
        <v>345.67738926279998</v>
      </c>
      <c r="AR168" s="141">
        <v>37.123845666600005</v>
      </c>
      <c r="AS168" s="141">
        <v>366.13527261920001</v>
      </c>
      <c r="AT168" s="141">
        <v>283.74760173760012</v>
      </c>
      <c r="AU168" s="141">
        <v>204.4655765418</v>
      </c>
      <c r="AV168" s="141">
        <v>67.132266779200009</v>
      </c>
      <c r="AW168" s="141">
        <v>275.58482332220001</v>
      </c>
      <c r="AX168" s="141">
        <v>36.416252170200003</v>
      </c>
      <c r="AY168" s="141">
        <v>395.13914091959987</v>
      </c>
      <c r="AZ168" s="141">
        <v>7.6781724432000003</v>
      </c>
      <c r="BA168" s="283">
        <v>0</v>
      </c>
      <c r="BB168" s="282">
        <v>0</v>
      </c>
      <c r="BC168" s="141">
        <v>3.5665920668000002</v>
      </c>
      <c r="BD168" s="141">
        <v>0.54875431240000005</v>
      </c>
      <c r="BE168" s="141">
        <v>11.2392013244</v>
      </c>
      <c r="BF168" s="141">
        <v>0</v>
      </c>
      <c r="BG168" s="141">
        <v>0</v>
      </c>
      <c r="BH168" s="141">
        <v>4.6541689208000001</v>
      </c>
      <c r="BI168" s="141">
        <v>2.1899441424000003</v>
      </c>
      <c r="BJ168" s="141">
        <v>2.1951083504000004</v>
      </c>
      <c r="BK168" s="141">
        <v>3.2907940674000002</v>
      </c>
      <c r="BL168" s="141">
        <v>64.540079333800008</v>
      </c>
      <c r="BM168" s="141">
        <v>0</v>
      </c>
      <c r="BN168" s="501">
        <f>SUM(BB168:BM168)</f>
        <v>92.224642518400017</v>
      </c>
      <c r="BO168" s="141">
        <v>0</v>
      </c>
      <c r="BP168" s="141">
        <v>0</v>
      </c>
      <c r="BQ168" s="141">
        <v>0</v>
      </c>
      <c r="BR168" s="141">
        <v>0</v>
      </c>
      <c r="BS168" s="141">
        <v>0</v>
      </c>
      <c r="BT168" s="141">
        <v>0</v>
      </c>
      <c r="BU168" s="141">
        <v>0</v>
      </c>
      <c r="BV168" s="141">
        <v>0</v>
      </c>
      <c r="BW168" s="421">
        <v>0</v>
      </c>
      <c r="BX168" s="421">
        <v>0</v>
      </c>
      <c r="BY168" s="421">
        <v>0</v>
      </c>
      <c r="BZ168" s="421">
        <v>0</v>
      </c>
      <c r="CA168" s="486">
        <v>0</v>
      </c>
      <c r="CB168" s="421">
        <v>0</v>
      </c>
      <c r="CC168" s="421">
        <v>0</v>
      </c>
      <c r="CD168" s="421">
        <v>0</v>
      </c>
      <c r="CE168" s="523">
        <v>0</v>
      </c>
      <c r="CF168" s="516">
        <v>0</v>
      </c>
      <c r="CG168" s="24">
        <f t="shared" ref="CG168:CG173" si="55">SUM($BB168:$BG168)</f>
        <v>15.3545477036</v>
      </c>
      <c r="CH168" s="24">
        <f t="shared" ref="CH168:CH173" si="56">SUM($BO168:$BT168)</f>
        <v>0</v>
      </c>
      <c r="CI168" s="105">
        <f t="shared" ref="CI168:CI173" si="57">SUM($CA168:$CF168)</f>
        <v>0</v>
      </c>
      <c r="CJ168" s="397"/>
      <c r="CM168" s="301"/>
    </row>
    <row r="169" spans="2:111" ht="20.100000000000001" customHeight="1" thickBot="1" x14ac:dyDescent="0.3">
      <c r="B169" s="362"/>
      <c r="C169" s="359" t="s">
        <v>115</v>
      </c>
      <c r="D169" s="365">
        <f t="shared" ref="D169" si="58">+D170+D171+D172+D173</f>
        <v>1005</v>
      </c>
      <c r="E169" s="364">
        <f t="shared" ref="E169" si="59">+E170+E171+E172+E173</f>
        <v>849</v>
      </c>
      <c r="F169" s="364">
        <f t="shared" ref="F169" si="60">+F170+F171+F172+F173</f>
        <v>998</v>
      </c>
      <c r="G169" s="364">
        <f t="shared" ref="G169" si="61">+G170+G171+G172+G173</f>
        <v>954</v>
      </c>
      <c r="H169" s="364">
        <f t="shared" ref="H169" si="62">+H170+H171+H172+H173</f>
        <v>795</v>
      </c>
      <c r="I169" s="364">
        <f t="shared" ref="I169" si="63">+I170+I171+I172+I173</f>
        <v>665</v>
      </c>
      <c r="J169" s="364">
        <f t="shared" ref="J169" si="64">+J170+J171+J172+J173</f>
        <v>655</v>
      </c>
      <c r="K169" s="364">
        <f t="shared" ref="K169" si="65">+K170+K171+K172+K173</f>
        <v>438</v>
      </c>
      <c r="L169" s="364">
        <f t="shared" ref="L169" si="66">+L170+L171+L172+L173</f>
        <v>439</v>
      </c>
      <c r="M169" s="364">
        <f t="shared" ref="M169" si="67">+M170+M171+M172+M173</f>
        <v>949</v>
      </c>
      <c r="N169" s="364">
        <f t="shared" ref="N169" si="68">+N170+N171+N172+N173</f>
        <v>796</v>
      </c>
      <c r="O169" s="366">
        <f t="shared" ref="O169" si="69">+O170+O171+O172+O173</f>
        <v>740</v>
      </c>
      <c r="P169" s="364">
        <f t="shared" ref="P169" si="70">+P170+P171+P172+P173</f>
        <v>9283</v>
      </c>
      <c r="Q169" s="365">
        <f t="shared" ref="Q169" si="71">+Q170+Q171+Q172+Q173</f>
        <v>490</v>
      </c>
      <c r="R169" s="364">
        <f t="shared" ref="R169" si="72">+R170+R171+R172+R173</f>
        <v>437</v>
      </c>
      <c r="S169" s="364">
        <f t="shared" ref="S169" si="73">+S170+S171+S172+S173</f>
        <v>508</v>
      </c>
      <c r="T169" s="364">
        <f t="shared" ref="T169" si="74">+T170+T171+T172+T173</f>
        <v>760</v>
      </c>
      <c r="U169" s="364">
        <f t="shared" ref="U169" si="75">+U170+U171+U172+U173</f>
        <v>432</v>
      </c>
      <c r="V169" s="364">
        <f t="shared" ref="V169" si="76">+V170+V171+V172+V173</f>
        <v>780</v>
      </c>
      <c r="W169" s="364">
        <f t="shared" ref="W169" si="77">+W170+W171+W172+W173</f>
        <v>552</v>
      </c>
      <c r="X169" s="364">
        <f t="shared" ref="X169" si="78">+X170+X171+X172+X173</f>
        <v>642</v>
      </c>
      <c r="Y169" s="364">
        <f t="shared" ref="Y169" si="79">+Y170+Y171+Y172+Y173</f>
        <v>843</v>
      </c>
      <c r="Z169" s="364">
        <f t="shared" ref="Z169" si="80">+Z170+Z171+Z172+Z173</f>
        <v>949</v>
      </c>
      <c r="AA169" s="364">
        <f t="shared" ref="AA169" si="81">+AA170+AA171+AA172+AA173</f>
        <v>913</v>
      </c>
      <c r="AB169" s="366">
        <f t="shared" ref="AB169" si="82">+AB170+AB171+AB172+AB173</f>
        <v>1160</v>
      </c>
      <c r="AC169" s="364">
        <f t="shared" ref="AC169" si="83">+AC170+AC171+AC172+AC173</f>
        <v>8466</v>
      </c>
      <c r="AD169" s="365">
        <f t="shared" ref="AD169" si="84">+AD170+AD171+AD172+AD173</f>
        <v>964</v>
      </c>
      <c r="AE169" s="364">
        <f t="shared" ref="AE169" si="85">+AE170+AE171+AE172+AE173</f>
        <v>1266</v>
      </c>
      <c r="AF169" s="364">
        <f t="shared" ref="AF169" si="86">+AF170+AF171+AF172+AF173</f>
        <v>1713</v>
      </c>
      <c r="AG169" s="364">
        <f t="shared" ref="AG169" si="87">+AG170+AG171+AG172+AG173</f>
        <v>1683</v>
      </c>
      <c r="AH169" s="364">
        <f t="shared" ref="AH169" si="88">+AH170+AH171+AH172+AH173</f>
        <v>1659</v>
      </c>
      <c r="AI169" s="364">
        <f t="shared" ref="AI169" si="89">+AI170+AI171+AI172+AI173</f>
        <v>1651</v>
      </c>
      <c r="AJ169" s="364">
        <f t="shared" ref="AJ169" si="90">+AJ170+AJ171+AJ172+AJ173</f>
        <v>1826</v>
      </c>
      <c r="AK169" s="364">
        <f t="shared" ref="AK169" si="91">+AK170+AK171+AK172+AK173</f>
        <v>1873</v>
      </c>
      <c r="AL169" s="364">
        <f t="shared" ref="AL169" si="92">+AL170+AL171+AL172+AL173</f>
        <v>1834</v>
      </c>
      <c r="AM169" s="364">
        <f t="shared" ref="AM169" si="93">+AM170+AM171+AM172+AM173</f>
        <v>1491</v>
      </c>
      <c r="AN169" s="364">
        <f t="shared" ref="AN169" si="94">+AN170+AN171+AN172+AN173</f>
        <v>1167</v>
      </c>
      <c r="AO169" s="366">
        <f t="shared" ref="AO169" si="95">+AO170+AO171+AO172+AO173</f>
        <v>1723</v>
      </c>
      <c r="AP169" s="364">
        <f t="shared" ref="AP169" si="96">+AP170+AP171+AP172+AP173</f>
        <v>1371</v>
      </c>
      <c r="AQ169" s="364">
        <f t="shared" ref="AQ169" si="97">+AQ170+AQ171+AQ172+AQ173</f>
        <v>1395</v>
      </c>
      <c r="AR169" s="364">
        <f t="shared" ref="AR169" si="98">+AR170+AR171+AR172+AR173</f>
        <v>1724</v>
      </c>
      <c r="AS169" s="364">
        <f t="shared" ref="AS169" si="99">+AS170+AS171+AS172+AS173</f>
        <v>1278</v>
      </c>
      <c r="AT169" s="364">
        <f t="shared" ref="AT169" si="100">+AT170+AT171+AT172+AT173</f>
        <v>1867</v>
      </c>
      <c r="AU169" s="364">
        <f t="shared" ref="AU169" si="101">+AU170+AU171+AU172+AU173</f>
        <v>1375</v>
      </c>
      <c r="AV169" s="364">
        <f t="shared" ref="AV169" si="102">+AV170+AV171+AV172+AV173</f>
        <v>1572</v>
      </c>
      <c r="AW169" s="364">
        <f t="shared" ref="AW169" si="103">+AW170+AW171+AW172+AW173</f>
        <v>1603</v>
      </c>
      <c r="AX169" s="364">
        <f t="shared" ref="AX169" si="104">+AX170+AX171+AX172+AX173</f>
        <v>1774</v>
      </c>
      <c r="AY169" s="364">
        <f t="shared" ref="AY169" si="105">+AY170+AY171+AY172+AY173</f>
        <v>2014</v>
      </c>
      <c r="AZ169" s="364">
        <f t="shared" ref="AZ169" si="106">+AZ170+AZ171+AZ172+AZ173</f>
        <v>1986</v>
      </c>
      <c r="BA169" s="364">
        <f t="shared" ref="BA169" si="107">+BA170+BA171+BA172+BA173</f>
        <v>1603</v>
      </c>
      <c r="BB169" s="365">
        <f t="shared" ref="BB169" si="108">+BB170+BB171+BB172+BB173</f>
        <v>1507</v>
      </c>
      <c r="BC169" s="364">
        <f t="shared" ref="BC169" si="109">+BC170+BC171+BC172+BC173</f>
        <v>1834</v>
      </c>
      <c r="BD169" s="364">
        <f t="shared" ref="BD169" si="110">+BD170+BD171+BD172+BD173</f>
        <v>1619</v>
      </c>
      <c r="BE169" s="364">
        <f t="shared" ref="BE169" si="111">+BE170+BE171+BE172+BE173</f>
        <v>1795</v>
      </c>
      <c r="BF169" s="364">
        <f t="shared" ref="BF169" si="112">+BF170+BF171+BF172+BF173</f>
        <v>2216</v>
      </c>
      <c r="BG169" s="364">
        <f t="shared" ref="BG169" si="113">+BG170+BG171+BG172+BG173</f>
        <v>2537</v>
      </c>
      <c r="BH169" s="364">
        <f t="shared" ref="BH169" si="114">+BH170+BH171+BH172+BH173</f>
        <v>2553</v>
      </c>
      <c r="BI169" s="364">
        <f t="shared" ref="BI169" si="115">+BI170+BI171+BI172+BI173</f>
        <v>2731</v>
      </c>
      <c r="BJ169" s="364">
        <f t="shared" ref="BJ169" si="116">+BJ170+BJ171+BJ172+BJ173</f>
        <v>3366</v>
      </c>
      <c r="BK169" s="364">
        <f t="shared" ref="BK169" si="117">+BK170+BK171+BK172+BK173</f>
        <v>3911</v>
      </c>
      <c r="BL169" s="364">
        <f t="shared" ref="BL169" si="118">+BL170+BL171+BL172+BL173</f>
        <v>5053</v>
      </c>
      <c r="BM169" s="364">
        <f t="shared" ref="BM169" si="119">+BM170+BM171+BM172+BM173</f>
        <v>5449</v>
      </c>
      <c r="BN169" s="504">
        <f>SUM(BB169:BM169)</f>
        <v>34571</v>
      </c>
      <c r="BO169" s="364">
        <f t="shared" ref="BO169" si="120">+BO170+BO171+BO172+BO173</f>
        <v>6183</v>
      </c>
      <c r="BP169" s="364">
        <f t="shared" ref="BP169" si="121">+BP170+BP171+BP172+BP173</f>
        <v>6074</v>
      </c>
      <c r="BQ169" s="364">
        <f t="shared" ref="BQ169" si="122">+BQ170+BQ171+BQ172+BQ173</f>
        <v>4677</v>
      </c>
      <c r="BR169" s="364">
        <f t="shared" ref="BR169" si="123">+BR170+BR171+BR172+BR173</f>
        <v>4799</v>
      </c>
      <c r="BS169" s="364">
        <f t="shared" ref="BS169" si="124">+BS170+BS171+BS172+BS173</f>
        <v>3311</v>
      </c>
      <c r="BT169" s="364">
        <f t="shared" ref="BT169" si="125">+BT170+BT171+BT172+BT173</f>
        <v>2141</v>
      </c>
      <c r="BU169" s="364">
        <f t="shared" ref="BU169" si="126">+BU170+BU171+BU172+BU173</f>
        <v>3086</v>
      </c>
      <c r="BV169" s="364">
        <f t="shared" ref="BV169" si="127">+BV170+BV171+BV172+BV173</f>
        <v>2587</v>
      </c>
      <c r="BW169" s="364">
        <f t="shared" ref="BW169" si="128">+BW170+BW171+BW172+BW173</f>
        <v>3070</v>
      </c>
      <c r="BX169" s="364">
        <f t="shared" ref="BX169" si="129">+BX170+BX171+BX172+BX173</f>
        <v>3895</v>
      </c>
      <c r="BY169" s="364">
        <f t="shared" ref="BY169" si="130">+BY170+BY171+BY172+BY173</f>
        <v>4224</v>
      </c>
      <c r="BZ169" s="364">
        <f t="shared" ref="BZ169:CF169" si="131">+BZ170+BZ171+BZ172+BZ173</f>
        <v>6616</v>
      </c>
      <c r="CA169" s="365">
        <f t="shared" si="131"/>
        <v>3395</v>
      </c>
      <c r="CB169" s="364">
        <f t="shared" si="131"/>
        <v>5176</v>
      </c>
      <c r="CC169" s="364">
        <f t="shared" si="131"/>
        <v>4338</v>
      </c>
      <c r="CD169" s="364">
        <f t="shared" si="131"/>
        <v>3292</v>
      </c>
      <c r="CE169" s="364">
        <f t="shared" si="131"/>
        <v>3787</v>
      </c>
      <c r="CF169" s="366">
        <f t="shared" si="131"/>
        <v>3845</v>
      </c>
      <c r="CG169" s="364">
        <f t="shared" si="55"/>
        <v>11508</v>
      </c>
      <c r="CH169" s="364">
        <f t="shared" si="56"/>
        <v>27185</v>
      </c>
      <c r="CI169" s="366">
        <f t="shared" si="57"/>
        <v>23833</v>
      </c>
      <c r="CJ169" s="447"/>
      <c r="CL169" s="260"/>
      <c r="CM169" s="301"/>
    </row>
    <row r="170" spans="2:111" ht="20.100000000000001" customHeight="1" x14ac:dyDescent="0.25">
      <c r="B170" s="579" t="s">
        <v>33</v>
      </c>
      <c r="C170" s="580"/>
      <c r="D170" s="40">
        <v>226</v>
      </c>
      <c r="E170" s="12">
        <v>217</v>
      </c>
      <c r="F170" s="12">
        <v>277</v>
      </c>
      <c r="G170" s="12">
        <v>302</v>
      </c>
      <c r="H170" s="12">
        <v>256</v>
      </c>
      <c r="I170" s="12">
        <v>207</v>
      </c>
      <c r="J170" s="12">
        <v>176</v>
      </c>
      <c r="K170" s="12">
        <v>80</v>
      </c>
      <c r="L170" s="12">
        <v>113</v>
      </c>
      <c r="M170" s="58">
        <v>423</v>
      </c>
      <c r="N170" s="58">
        <v>275</v>
      </c>
      <c r="O170" s="59">
        <v>196</v>
      </c>
      <c r="P170" s="83">
        <v>2748</v>
      </c>
      <c r="Q170" s="53">
        <v>243</v>
      </c>
      <c r="R170" s="26">
        <v>221</v>
      </c>
      <c r="S170" s="26">
        <v>126</v>
      </c>
      <c r="T170" s="26">
        <v>484</v>
      </c>
      <c r="U170" s="26">
        <v>158</v>
      </c>
      <c r="V170" s="26">
        <v>352</v>
      </c>
      <c r="W170" s="26">
        <v>233</v>
      </c>
      <c r="X170" s="26">
        <v>356</v>
      </c>
      <c r="Y170" s="26">
        <v>442</v>
      </c>
      <c r="Z170" s="26">
        <v>423</v>
      </c>
      <c r="AA170" s="26">
        <v>490</v>
      </c>
      <c r="AB170" s="177">
        <v>598</v>
      </c>
      <c r="AC170" s="83">
        <v>4126</v>
      </c>
      <c r="AD170" s="53">
        <v>518</v>
      </c>
      <c r="AE170" s="26">
        <v>567</v>
      </c>
      <c r="AF170" s="26">
        <v>572</v>
      </c>
      <c r="AG170" s="26">
        <v>1121</v>
      </c>
      <c r="AH170" s="26">
        <v>934</v>
      </c>
      <c r="AI170" s="26">
        <v>950</v>
      </c>
      <c r="AJ170" s="26">
        <v>982</v>
      </c>
      <c r="AK170" s="26">
        <v>895</v>
      </c>
      <c r="AL170" s="26">
        <v>1056</v>
      </c>
      <c r="AM170" s="26">
        <v>855</v>
      </c>
      <c r="AN170" s="26">
        <v>642</v>
      </c>
      <c r="AO170" s="77">
        <v>949</v>
      </c>
      <c r="AP170" s="32">
        <v>793</v>
      </c>
      <c r="AQ170" s="32">
        <v>910</v>
      </c>
      <c r="AR170" s="32">
        <v>1181</v>
      </c>
      <c r="AS170" s="32">
        <v>794</v>
      </c>
      <c r="AT170" s="32">
        <v>1135</v>
      </c>
      <c r="AU170" s="32">
        <v>924</v>
      </c>
      <c r="AV170" s="32">
        <v>1099</v>
      </c>
      <c r="AW170" s="32">
        <v>1062</v>
      </c>
      <c r="AX170" s="32">
        <v>1378</v>
      </c>
      <c r="AY170" s="32">
        <v>1520</v>
      </c>
      <c r="AZ170" s="32">
        <v>1548</v>
      </c>
      <c r="BA170" s="150">
        <v>1253</v>
      </c>
      <c r="BB170" s="53">
        <v>1113</v>
      </c>
      <c r="BC170" s="26">
        <v>1120</v>
      </c>
      <c r="BD170" s="26">
        <v>1134</v>
      </c>
      <c r="BE170" s="26">
        <v>1242</v>
      </c>
      <c r="BF170" s="26">
        <v>1483</v>
      </c>
      <c r="BG170" s="26">
        <v>1863</v>
      </c>
      <c r="BH170" s="26">
        <v>2011</v>
      </c>
      <c r="BI170" s="26">
        <v>1970</v>
      </c>
      <c r="BJ170" s="26">
        <v>2479</v>
      </c>
      <c r="BK170" s="26">
        <v>3277</v>
      </c>
      <c r="BL170" s="26">
        <v>4285</v>
      </c>
      <c r="BM170" s="26">
        <v>4713</v>
      </c>
      <c r="BN170" s="505">
        <f>SUM(BB170:BM170)</f>
        <v>26690</v>
      </c>
      <c r="BO170" s="26">
        <v>5534</v>
      </c>
      <c r="BP170" s="26">
        <v>5496</v>
      </c>
      <c r="BQ170" s="26">
        <v>4195</v>
      </c>
      <c r="BR170" s="26">
        <v>4259</v>
      </c>
      <c r="BS170" s="26">
        <v>2564</v>
      </c>
      <c r="BT170" s="26">
        <v>1592</v>
      </c>
      <c r="BU170" s="26">
        <v>2363</v>
      </c>
      <c r="BV170" s="26">
        <v>1937</v>
      </c>
      <c r="BW170" s="101">
        <v>2347</v>
      </c>
      <c r="BX170" s="101">
        <v>3050</v>
      </c>
      <c r="BY170" s="101">
        <v>3326</v>
      </c>
      <c r="BZ170" s="101">
        <v>6029</v>
      </c>
      <c r="CA170" s="154">
        <v>2854</v>
      </c>
      <c r="CB170" s="101">
        <v>4546</v>
      </c>
      <c r="CC170" s="101">
        <v>3803</v>
      </c>
      <c r="CD170" s="101">
        <v>2743</v>
      </c>
      <c r="CE170" s="101">
        <v>3396</v>
      </c>
      <c r="CF170" s="270">
        <v>3329</v>
      </c>
      <c r="CG170" s="116">
        <f t="shared" si="55"/>
        <v>7955</v>
      </c>
      <c r="CH170" s="116">
        <f t="shared" si="56"/>
        <v>23640</v>
      </c>
      <c r="CI170" s="275">
        <f t="shared" si="57"/>
        <v>20671</v>
      </c>
      <c r="CJ170" s="395">
        <f t="shared" si="54"/>
        <v>-12.559221658206432</v>
      </c>
      <c r="CK170" s="299"/>
      <c r="CL170" s="296"/>
      <c r="CM170" s="301"/>
    </row>
    <row r="171" spans="2:111" ht="20.100000000000001" customHeight="1" x14ac:dyDescent="0.25">
      <c r="B171" s="60" t="s">
        <v>34</v>
      </c>
      <c r="C171" s="178"/>
      <c r="D171" s="40">
        <v>441</v>
      </c>
      <c r="E171" s="12">
        <v>354</v>
      </c>
      <c r="F171" s="12">
        <v>416</v>
      </c>
      <c r="G171" s="12">
        <v>467</v>
      </c>
      <c r="H171" s="12">
        <v>380</v>
      </c>
      <c r="I171" s="12">
        <v>308</v>
      </c>
      <c r="J171" s="12">
        <v>299</v>
      </c>
      <c r="K171" s="12">
        <v>280</v>
      </c>
      <c r="L171" s="12">
        <v>235</v>
      </c>
      <c r="M171" s="58">
        <v>427</v>
      </c>
      <c r="N171" s="58">
        <v>441</v>
      </c>
      <c r="O171" s="59">
        <v>442</v>
      </c>
      <c r="P171" s="83">
        <v>4490</v>
      </c>
      <c r="Q171" s="53">
        <v>183</v>
      </c>
      <c r="R171" s="26">
        <v>172</v>
      </c>
      <c r="S171" s="26">
        <v>271</v>
      </c>
      <c r="T171" s="26">
        <v>191</v>
      </c>
      <c r="U171" s="26">
        <v>198</v>
      </c>
      <c r="V171" s="26">
        <v>282</v>
      </c>
      <c r="W171" s="26">
        <v>213</v>
      </c>
      <c r="X171" s="26">
        <v>195</v>
      </c>
      <c r="Y171" s="26">
        <v>315</v>
      </c>
      <c r="Z171" s="26">
        <v>427</v>
      </c>
      <c r="AA171" s="26">
        <v>289</v>
      </c>
      <c r="AB171" s="177">
        <v>423</v>
      </c>
      <c r="AC171" s="83">
        <v>3159</v>
      </c>
      <c r="AD171" s="53">
        <v>348</v>
      </c>
      <c r="AE171" s="26">
        <v>454</v>
      </c>
      <c r="AF171" s="26">
        <v>352</v>
      </c>
      <c r="AG171" s="26">
        <v>378</v>
      </c>
      <c r="AH171" s="26">
        <v>497</v>
      </c>
      <c r="AI171" s="26">
        <v>467</v>
      </c>
      <c r="AJ171" s="26">
        <v>565</v>
      </c>
      <c r="AK171" s="26">
        <v>639</v>
      </c>
      <c r="AL171" s="26">
        <v>578</v>
      </c>
      <c r="AM171" s="26">
        <v>430</v>
      </c>
      <c r="AN171" s="26">
        <v>351</v>
      </c>
      <c r="AO171" s="77">
        <v>537</v>
      </c>
      <c r="AP171" s="26">
        <v>381</v>
      </c>
      <c r="AQ171" s="26">
        <v>331</v>
      </c>
      <c r="AR171" s="26">
        <v>421</v>
      </c>
      <c r="AS171" s="26">
        <v>358</v>
      </c>
      <c r="AT171" s="26">
        <v>576</v>
      </c>
      <c r="AU171" s="26">
        <v>321</v>
      </c>
      <c r="AV171" s="26">
        <v>422</v>
      </c>
      <c r="AW171" s="26">
        <v>499</v>
      </c>
      <c r="AX171" s="26">
        <v>362</v>
      </c>
      <c r="AY171" s="26">
        <v>435</v>
      </c>
      <c r="AZ171" s="26">
        <v>406</v>
      </c>
      <c r="BA171" s="77">
        <v>328</v>
      </c>
      <c r="BB171" s="53">
        <v>384</v>
      </c>
      <c r="BC171" s="26">
        <v>693</v>
      </c>
      <c r="BD171" s="26">
        <v>467</v>
      </c>
      <c r="BE171" s="26">
        <v>535</v>
      </c>
      <c r="BF171" s="26">
        <v>717</v>
      </c>
      <c r="BG171" s="26">
        <v>601</v>
      </c>
      <c r="BH171" s="26">
        <v>503</v>
      </c>
      <c r="BI171" s="26">
        <v>664</v>
      </c>
      <c r="BJ171" s="26">
        <v>818</v>
      </c>
      <c r="BK171" s="26">
        <v>579</v>
      </c>
      <c r="BL171" s="26">
        <v>585</v>
      </c>
      <c r="BM171" s="26">
        <v>519</v>
      </c>
      <c r="BN171" s="505">
        <f>SUM(BB171:BM171)</f>
        <v>7065</v>
      </c>
      <c r="BO171" s="26">
        <v>631</v>
      </c>
      <c r="BP171" s="26">
        <v>509</v>
      </c>
      <c r="BQ171" s="26">
        <v>450</v>
      </c>
      <c r="BR171" s="26">
        <v>493</v>
      </c>
      <c r="BS171" s="26">
        <v>675</v>
      </c>
      <c r="BT171" s="26">
        <v>533</v>
      </c>
      <c r="BU171" s="26">
        <v>706</v>
      </c>
      <c r="BV171" s="26">
        <v>650</v>
      </c>
      <c r="BW171" s="101">
        <v>717</v>
      </c>
      <c r="BX171" s="101">
        <v>843</v>
      </c>
      <c r="BY171" s="101">
        <v>898</v>
      </c>
      <c r="BZ171" s="101">
        <v>584</v>
      </c>
      <c r="CA171" s="154">
        <v>533</v>
      </c>
      <c r="CB171" s="101">
        <v>628</v>
      </c>
      <c r="CC171" s="101">
        <v>517</v>
      </c>
      <c r="CD171" s="101">
        <v>539</v>
      </c>
      <c r="CE171" s="101">
        <v>364</v>
      </c>
      <c r="CF171" s="270">
        <v>514</v>
      </c>
      <c r="CG171" s="83">
        <f t="shared" si="55"/>
        <v>3397</v>
      </c>
      <c r="CH171" s="83">
        <f t="shared" si="56"/>
        <v>3291</v>
      </c>
      <c r="CI171" s="27">
        <f t="shared" si="57"/>
        <v>3095</v>
      </c>
      <c r="CJ171" s="395">
        <f t="shared" si="54"/>
        <v>-5.9556365846247346</v>
      </c>
      <c r="CL171" s="296"/>
      <c r="CM171" s="301"/>
      <c r="CN171" s="296"/>
    </row>
    <row r="172" spans="2:111" ht="20.100000000000001" customHeight="1" x14ac:dyDescent="0.25">
      <c r="B172" s="60" t="s">
        <v>35</v>
      </c>
      <c r="C172" s="178"/>
      <c r="D172" s="40">
        <v>338</v>
      </c>
      <c r="E172" s="12">
        <v>278</v>
      </c>
      <c r="F172" s="12">
        <v>305</v>
      </c>
      <c r="G172" s="12">
        <v>179</v>
      </c>
      <c r="H172" s="12">
        <v>156</v>
      </c>
      <c r="I172" s="12">
        <v>141</v>
      </c>
      <c r="J172" s="12">
        <v>169</v>
      </c>
      <c r="K172" s="12">
        <v>70</v>
      </c>
      <c r="L172" s="12">
        <v>79</v>
      </c>
      <c r="M172" s="58">
        <v>96</v>
      </c>
      <c r="N172" s="58">
        <v>66</v>
      </c>
      <c r="O172" s="59">
        <v>90</v>
      </c>
      <c r="P172" s="83">
        <v>1967</v>
      </c>
      <c r="Q172" s="53">
        <v>55</v>
      </c>
      <c r="R172" s="26">
        <v>38</v>
      </c>
      <c r="S172" s="26">
        <v>93</v>
      </c>
      <c r="T172" s="26">
        <v>81</v>
      </c>
      <c r="U172" s="26">
        <v>66</v>
      </c>
      <c r="V172" s="26">
        <v>70</v>
      </c>
      <c r="W172" s="26">
        <v>91</v>
      </c>
      <c r="X172" s="26">
        <v>79</v>
      </c>
      <c r="Y172" s="26">
        <v>74</v>
      </c>
      <c r="Z172" s="26">
        <v>96</v>
      </c>
      <c r="AA172" s="26">
        <v>115</v>
      </c>
      <c r="AB172" s="177">
        <v>126</v>
      </c>
      <c r="AC172" s="83">
        <v>984</v>
      </c>
      <c r="AD172" s="53">
        <v>88</v>
      </c>
      <c r="AE172" s="26">
        <v>240</v>
      </c>
      <c r="AF172" s="26">
        <v>780</v>
      </c>
      <c r="AG172" s="26">
        <v>183</v>
      </c>
      <c r="AH172" s="26">
        <v>222</v>
      </c>
      <c r="AI172" s="26">
        <v>229</v>
      </c>
      <c r="AJ172" s="26">
        <v>263</v>
      </c>
      <c r="AK172" s="26">
        <v>329</v>
      </c>
      <c r="AL172" s="26">
        <v>195</v>
      </c>
      <c r="AM172" s="26">
        <v>202</v>
      </c>
      <c r="AN172" s="26">
        <v>170</v>
      </c>
      <c r="AO172" s="77">
        <v>229</v>
      </c>
      <c r="AP172" s="26">
        <v>186</v>
      </c>
      <c r="AQ172" s="26">
        <v>145</v>
      </c>
      <c r="AR172" s="26">
        <v>86</v>
      </c>
      <c r="AS172" s="26">
        <v>96</v>
      </c>
      <c r="AT172" s="26">
        <v>102</v>
      </c>
      <c r="AU172" s="26">
        <v>105</v>
      </c>
      <c r="AV172" s="26">
        <v>42</v>
      </c>
      <c r="AW172" s="26">
        <v>10</v>
      </c>
      <c r="AX172" s="26">
        <v>27</v>
      </c>
      <c r="AY172" s="26">
        <v>37</v>
      </c>
      <c r="AZ172" s="26">
        <v>28</v>
      </c>
      <c r="BA172" s="77">
        <v>22</v>
      </c>
      <c r="BB172" s="53">
        <v>10</v>
      </c>
      <c r="BC172" s="26">
        <v>19</v>
      </c>
      <c r="BD172" s="26">
        <v>17</v>
      </c>
      <c r="BE172" s="26">
        <v>13</v>
      </c>
      <c r="BF172" s="26">
        <v>16</v>
      </c>
      <c r="BG172" s="26">
        <v>73</v>
      </c>
      <c r="BH172" s="26">
        <v>36</v>
      </c>
      <c r="BI172" s="26">
        <v>96</v>
      </c>
      <c r="BJ172" s="26">
        <v>68</v>
      </c>
      <c r="BK172" s="26">
        <v>52</v>
      </c>
      <c r="BL172" s="26">
        <v>153</v>
      </c>
      <c r="BM172" s="26">
        <v>217</v>
      </c>
      <c r="BN172" s="505">
        <f t="shared" ref="BN172:BN173" si="132">SUM(BB172:BM172)</f>
        <v>770</v>
      </c>
      <c r="BO172" s="26">
        <v>18</v>
      </c>
      <c r="BP172" s="26">
        <v>69</v>
      </c>
      <c r="BQ172" s="26">
        <v>32</v>
      </c>
      <c r="BR172" s="26">
        <v>47</v>
      </c>
      <c r="BS172" s="26">
        <v>72</v>
      </c>
      <c r="BT172" s="26">
        <v>16</v>
      </c>
      <c r="BU172" s="26">
        <v>17</v>
      </c>
      <c r="BV172" s="26">
        <v>0</v>
      </c>
      <c r="BW172" s="101">
        <v>6</v>
      </c>
      <c r="BX172" s="101">
        <v>2</v>
      </c>
      <c r="BY172" s="101">
        <v>0</v>
      </c>
      <c r="BZ172" s="101">
        <v>3</v>
      </c>
      <c r="CA172" s="154">
        <v>8</v>
      </c>
      <c r="CB172" s="101">
        <v>2</v>
      </c>
      <c r="CC172" s="101">
        <v>18</v>
      </c>
      <c r="CD172" s="101">
        <v>10</v>
      </c>
      <c r="CE172" s="101">
        <v>27</v>
      </c>
      <c r="CF172" s="270">
        <v>2</v>
      </c>
      <c r="CG172" s="83">
        <f t="shared" si="55"/>
        <v>148</v>
      </c>
      <c r="CH172" s="83">
        <f t="shared" si="56"/>
        <v>254</v>
      </c>
      <c r="CI172" s="27">
        <f t="shared" si="57"/>
        <v>67</v>
      </c>
      <c r="CJ172" s="395">
        <f t="shared" si="54"/>
        <v>-73.622047244094489</v>
      </c>
      <c r="CL172" s="296"/>
      <c r="CM172" s="301"/>
    </row>
    <row r="173" spans="2:111" ht="20.100000000000001" customHeight="1" thickBot="1" x14ac:dyDescent="0.3">
      <c r="B173" s="69" t="s">
        <v>40</v>
      </c>
      <c r="C173" s="179"/>
      <c r="D173" s="61">
        <v>0</v>
      </c>
      <c r="E173" s="62">
        <v>0</v>
      </c>
      <c r="F173" s="62">
        <v>0</v>
      </c>
      <c r="G173" s="62">
        <v>6</v>
      </c>
      <c r="H173" s="62">
        <v>3</v>
      </c>
      <c r="I173" s="62">
        <v>9</v>
      </c>
      <c r="J173" s="62">
        <v>11</v>
      </c>
      <c r="K173" s="62">
        <v>8</v>
      </c>
      <c r="L173" s="62">
        <v>12</v>
      </c>
      <c r="M173" s="63">
        <v>3</v>
      </c>
      <c r="N173" s="63">
        <v>14</v>
      </c>
      <c r="O173" s="64">
        <v>12</v>
      </c>
      <c r="P173" s="83">
        <v>78</v>
      </c>
      <c r="Q173" s="47">
        <v>9</v>
      </c>
      <c r="R173" s="33">
        <v>6</v>
      </c>
      <c r="S173" s="33">
        <v>18</v>
      </c>
      <c r="T173" s="33">
        <v>4</v>
      </c>
      <c r="U173" s="33">
        <v>10</v>
      </c>
      <c r="V173" s="33">
        <v>76</v>
      </c>
      <c r="W173" s="33">
        <v>15</v>
      </c>
      <c r="X173" s="33">
        <v>12</v>
      </c>
      <c r="Y173" s="33">
        <v>12</v>
      </c>
      <c r="Z173" s="33">
        <v>3</v>
      </c>
      <c r="AA173" s="33">
        <v>19</v>
      </c>
      <c r="AB173" s="65">
        <v>13</v>
      </c>
      <c r="AC173" s="24">
        <v>197</v>
      </c>
      <c r="AD173" s="47">
        <v>10</v>
      </c>
      <c r="AE173" s="33">
        <v>5</v>
      </c>
      <c r="AF173" s="33">
        <v>9</v>
      </c>
      <c r="AG173" s="33">
        <v>1</v>
      </c>
      <c r="AH173" s="33">
        <v>6</v>
      </c>
      <c r="AI173" s="33">
        <v>5</v>
      </c>
      <c r="AJ173" s="33">
        <v>16</v>
      </c>
      <c r="AK173" s="33">
        <v>10</v>
      </c>
      <c r="AL173" s="33">
        <v>5</v>
      </c>
      <c r="AM173" s="33">
        <v>4</v>
      </c>
      <c r="AN173" s="33">
        <v>4</v>
      </c>
      <c r="AO173" s="48">
        <v>8</v>
      </c>
      <c r="AP173" s="33">
        <v>11</v>
      </c>
      <c r="AQ173" s="33">
        <v>9</v>
      </c>
      <c r="AR173" s="33">
        <v>36</v>
      </c>
      <c r="AS173" s="33">
        <v>30</v>
      </c>
      <c r="AT173" s="33">
        <v>54</v>
      </c>
      <c r="AU173" s="33">
        <v>25</v>
      </c>
      <c r="AV173" s="33">
        <v>9</v>
      </c>
      <c r="AW173" s="33">
        <v>32</v>
      </c>
      <c r="AX173" s="33">
        <v>7</v>
      </c>
      <c r="AY173" s="33">
        <v>22</v>
      </c>
      <c r="AZ173" s="33">
        <v>4</v>
      </c>
      <c r="BA173" s="48">
        <v>0</v>
      </c>
      <c r="BB173" s="47">
        <v>0</v>
      </c>
      <c r="BC173" s="33">
        <v>2</v>
      </c>
      <c r="BD173" s="33">
        <v>1</v>
      </c>
      <c r="BE173" s="33">
        <v>5</v>
      </c>
      <c r="BF173" s="33">
        <v>0</v>
      </c>
      <c r="BG173" s="33">
        <v>0</v>
      </c>
      <c r="BH173" s="33">
        <v>3</v>
      </c>
      <c r="BI173" s="33">
        <v>1</v>
      </c>
      <c r="BJ173" s="33">
        <v>1</v>
      </c>
      <c r="BK173" s="33">
        <v>3</v>
      </c>
      <c r="BL173" s="33">
        <v>30</v>
      </c>
      <c r="BM173" s="33">
        <v>0</v>
      </c>
      <c r="BN173" s="499">
        <f t="shared" si="132"/>
        <v>46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273">
        <v>0</v>
      </c>
      <c r="BX173" s="273">
        <v>0</v>
      </c>
      <c r="BY173" s="273">
        <v>0</v>
      </c>
      <c r="BZ173" s="273">
        <v>0</v>
      </c>
      <c r="CA173" s="272">
        <v>0</v>
      </c>
      <c r="CB173" s="273">
        <v>0</v>
      </c>
      <c r="CC173" s="273">
        <v>0</v>
      </c>
      <c r="CD173" s="273">
        <v>0</v>
      </c>
      <c r="CE173" s="273">
        <v>0</v>
      </c>
      <c r="CF173" s="274">
        <v>0</v>
      </c>
      <c r="CG173" s="24">
        <f t="shared" si="55"/>
        <v>8</v>
      </c>
      <c r="CH173" s="24">
        <f t="shared" si="56"/>
        <v>0</v>
      </c>
      <c r="CI173" s="105">
        <f t="shared" si="57"/>
        <v>0</v>
      </c>
      <c r="CJ173" s="397"/>
      <c r="CL173" s="301"/>
      <c r="CM173" s="301"/>
    </row>
    <row r="174" spans="2:111" s="66" customFormat="1" ht="20.100000000000001" customHeight="1" thickBot="1" x14ac:dyDescent="0.3">
      <c r="B174" s="172" t="s">
        <v>46</v>
      </c>
      <c r="C174" s="336"/>
      <c r="D174" s="337"/>
      <c r="E174" s="337"/>
      <c r="F174" s="337"/>
      <c r="G174" s="74"/>
      <c r="H174" s="74"/>
      <c r="I174" s="74"/>
      <c r="J174" s="74"/>
      <c r="K174" s="74"/>
      <c r="L174" s="74"/>
      <c r="M174" s="74"/>
      <c r="N174" s="74"/>
      <c r="O174" s="74"/>
      <c r="P174" s="107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318">
        <v>0.80438438922485167</v>
      </c>
      <c r="AE174" s="318">
        <v>0.82016746543761188</v>
      </c>
      <c r="AF174" s="318">
        <v>0.87475981078402532</v>
      </c>
      <c r="AG174" s="318">
        <v>0.90440384846449373</v>
      </c>
      <c r="AH174" s="318">
        <v>0.88650602609136964</v>
      </c>
      <c r="AI174" s="318">
        <v>0.82767573396366068</v>
      </c>
      <c r="AJ174" s="318">
        <v>0.81755557294867476</v>
      </c>
      <c r="AK174" s="318">
        <v>0.88080924273929861</v>
      </c>
      <c r="AL174" s="318">
        <v>0.84424248494332521</v>
      </c>
      <c r="AM174" s="318"/>
      <c r="AN174" s="318"/>
      <c r="AO174" s="318"/>
      <c r="AP174" s="318"/>
      <c r="AQ174" s="318"/>
      <c r="AR174" s="318"/>
      <c r="AS174" s="344"/>
      <c r="AT174" s="344"/>
      <c r="AU174" s="344"/>
      <c r="AV174" s="344"/>
      <c r="AW174" s="344"/>
      <c r="AX174" s="344"/>
      <c r="AY174" s="344"/>
      <c r="AZ174" s="344"/>
      <c r="BA174" s="344"/>
      <c r="BB174" s="344"/>
      <c r="BC174" s="344"/>
      <c r="BD174" s="344"/>
      <c r="BE174" s="344"/>
      <c r="BF174" s="318"/>
      <c r="BG174" s="318"/>
      <c r="BH174" s="318"/>
      <c r="BI174" s="318"/>
      <c r="BJ174" s="318"/>
      <c r="BK174" s="318"/>
      <c r="BL174" s="318"/>
      <c r="BM174" s="318"/>
      <c r="BN174" s="318"/>
      <c r="BO174" s="344"/>
      <c r="BP174" s="318"/>
      <c r="BQ174" s="384"/>
      <c r="BR174" s="318"/>
      <c r="BS174" s="318"/>
      <c r="BT174" s="318"/>
      <c r="BU174" s="318"/>
      <c r="BV174" s="384"/>
      <c r="BW174" s="384"/>
      <c r="BX174" s="318"/>
      <c r="BY174" s="318"/>
      <c r="BZ174" s="318"/>
      <c r="CA174" s="384"/>
      <c r="CB174" s="384"/>
      <c r="CC174" s="318"/>
      <c r="CD174" s="318"/>
      <c r="CE174" s="318"/>
      <c r="CF174" s="318"/>
      <c r="CG174" s="74"/>
      <c r="CH174" s="74"/>
      <c r="CI174" s="74"/>
      <c r="CJ174" s="107"/>
      <c r="CK174" s="302"/>
      <c r="CL174" s="302"/>
      <c r="CM174" s="301"/>
      <c r="CN174" s="257"/>
      <c r="CO174" s="257"/>
      <c r="CP174" s="225"/>
      <c r="CQ174" s="239"/>
      <c r="CR174" s="239"/>
      <c r="CS174" s="225"/>
      <c r="CT174" s="232"/>
      <c r="CU174" s="232"/>
      <c r="CV174" s="232"/>
      <c r="CW174" s="232"/>
      <c r="CX174" s="232"/>
      <c r="CY174" s="232"/>
      <c r="CZ174" s="232"/>
      <c r="DA174" s="232"/>
      <c r="DB174" s="232"/>
      <c r="DC174" s="232"/>
      <c r="DD174" s="232"/>
      <c r="DE174" s="232"/>
      <c r="DF174" s="232"/>
      <c r="DG174" s="232"/>
    </row>
    <row r="175" spans="2:111" s="66" customFormat="1" ht="20.100000000000001" customHeight="1" thickBot="1" x14ac:dyDescent="0.35">
      <c r="B175" s="361"/>
      <c r="C175" s="355" t="s">
        <v>111</v>
      </c>
      <c r="D175" s="367">
        <f t="shared" ref="D175:BP175" si="133">+D177+D182</f>
        <v>5346.6279847622</v>
      </c>
      <c r="E175" s="368">
        <f t="shared" si="133"/>
        <v>4865.6271330841</v>
      </c>
      <c r="F175" s="368">
        <f t="shared" si="133"/>
        <v>5582.5454357357994</v>
      </c>
      <c r="G175" s="368">
        <f t="shared" si="133"/>
        <v>5690.8196619967002</v>
      </c>
      <c r="H175" s="368">
        <f t="shared" si="133"/>
        <v>5530.6164756172002</v>
      </c>
      <c r="I175" s="368">
        <f t="shared" si="133"/>
        <v>5842.8661677214004</v>
      </c>
      <c r="J175" s="368">
        <f t="shared" si="133"/>
        <v>6232.6279533445004</v>
      </c>
      <c r="K175" s="368">
        <f t="shared" si="133"/>
        <v>5691.7005660244004</v>
      </c>
      <c r="L175" s="368">
        <f t="shared" si="133"/>
        <v>6270.0936372356</v>
      </c>
      <c r="M175" s="368">
        <f t="shared" si="133"/>
        <v>6671.1919460294994</v>
      </c>
      <c r="N175" s="368">
        <f t="shared" si="133"/>
        <v>6317.4489549281006</v>
      </c>
      <c r="O175" s="369">
        <f t="shared" si="133"/>
        <v>7368.5558973838997</v>
      </c>
      <c r="P175" s="368">
        <f t="shared" si="133"/>
        <v>71410.721813863405</v>
      </c>
      <c r="Q175" s="367">
        <f t="shared" si="133"/>
        <v>5577.2651304556002</v>
      </c>
      <c r="R175" s="368">
        <f t="shared" si="133"/>
        <v>5133.4075020283999</v>
      </c>
      <c r="S175" s="368">
        <f t="shared" si="133"/>
        <v>6543.1861252623003</v>
      </c>
      <c r="T175" s="368">
        <f t="shared" si="133"/>
        <v>6362.8269593332998</v>
      </c>
      <c r="U175" s="368">
        <f t="shared" si="133"/>
        <v>6168.499285723</v>
      </c>
      <c r="V175" s="368">
        <f t="shared" si="133"/>
        <v>6019.7340569047992</v>
      </c>
      <c r="W175" s="368">
        <f t="shared" si="133"/>
        <v>5909.1083809593001</v>
      </c>
      <c r="X175" s="368">
        <f t="shared" si="133"/>
        <v>6207.9754072627002</v>
      </c>
      <c r="Y175" s="368">
        <f t="shared" si="133"/>
        <v>6325.4857058688003</v>
      </c>
      <c r="Z175" s="368">
        <f t="shared" si="133"/>
        <v>6190.0213669481</v>
      </c>
      <c r="AA175" s="368">
        <f t="shared" si="133"/>
        <v>6494.3145805243003</v>
      </c>
      <c r="AB175" s="369">
        <f t="shared" si="133"/>
        <v>8451.2172208110005</v>
      </c>
      <c r="AC175" s="368">
        <f t="shared" si="133"/>
        <v>75383.041722081602</v>
      </c>
      <c r="AD175" s="367">
        <f t="shared" si="133"/>
        <v>6064.1745955865999</v>
      </c>
      <c r="AE175" s="368">
        <f t="shared" si="133"/>
        <v>6302.8665782199987</v>
      </c>
      <c r="AF175" s="368">
        <f t="shared" si="133"/>
        <v>7037.8087822738853</v>
      </c>
      <c r="AG175" s="368">
        <f t="shared" si="133"/>
        <v>7225.9210169191983</v>
      </c>
      <c r="AH175" s="368">
        <f t="shared" si="133"/>
        <v>8057.0161080302996</v>
      </c>
      <c r="AI175" s="368">
        <f t="shared" si="133"/>
        <v>7143.2579350795668</v>
      </c>
      <c r="AJ175" s="368">
        <f t="shared" si="133"/>
        <v>8279.9914906954073</v>
      </c>
      <c r="AK175" s="368">
        <f t="shared" si="133"/>
        <v>7699.4441704957007</v>
      </c>
      <c r="AL175" s="368">
        <f t="shared" si="133"/>
        <v>7499.5717075845005</v>
      </c>
      <c r="AM175" s="368">
        <f t="shared" si="133"/>
        <v>7303.9955867654007</v>
      </c>
      <c r="AN175" s="368">
        <f t="shared" si="133"/>
        <v>6865.9876089039881</v>
      </c>
      <c r="AO175" s="369">
        <f t="shared" si="133"/>
        <v>8913.0363225155997</v>
      </c>
      <c r="AP175" s="368">
        <f t="shared" si="133"/>
        <v>7123.4716170479996</v>
      </c>
      <c r="AQ175" s="368">
        <f t="shared" si="133"/>
        <v>6176.8804031033997</v>
      </c>
      <c r="AR175" s="368">
        <f t="shared" si="133"/>
        <v>7420.9765971381994</v>
      </c>
      <c r="AS175" s="368">
        <f t="shared" si="133"/>
        <v>7836.4528887225997</v>
      </c>
      <c r="AT175" s="368">
        <f t="shared" si="133"/>
        <v>8486.8141764764005</v>
      </c>
      <c r="AU175" s="368">
        <f t="shared" si="133"/>
        <v>6850.090335737601</v>
      </c>
      <c r="AV175" s="368">
        <f t="shared" si="133"/>
        <v>8214.4316276698009</v>
      </c>
      <c r="AW175" s="368">
        <f t="shared" si="133"/>
        <v>8021.3245841564003</v>
      </c>
      <c r="AX175" s="368">
        <f t="shared" si="133"/>
        <v>6847.1623160063991</v>
      </c>
      <c r="AY175" s="368">
        <f t="shared" si="133"/>
        <v>8542.4184556895998</v>
      </c>
      <c r="AZ175" s="368">
        <f t="shared" si="133"/>
        <v>7539.7432710285993</v>
      </c>
      <c r="BA175" s="368">
        <f t="shared" si="133"/>
        <v>9526.1417693092008</v>
      </c>
      <c r="BB175" s="367">
        <f t="shared" si="133"/>
        <v>8175.2354746230003</v>
      </c>
      <c r="BC175" s="368">
        <f t="shared" si="133"/>
        <v>6231.4473130702008</v>
      </c>
      <c r="BD175" s="368">
        <f t="shared" si="133"/>
        <v>7085.1302310217998</v>
      </c>
      <c r="BE175" s="368">
        <f t="shared" si="133"/>
        <v>8695.9810290276</v>
      </c>
      <c r="BF175" s="368">
        <f t="shared" si="133"/>
        <v>8183.3291461079998</v>
      </c>
      <c r="BG175" s="368">
        <f t="shared" si="133"/>
        <v>7424.9912561948004</v>
      </c>
      <c r="BH175" s="368">
        <f t="shared" si="133"/>
        <v>8218.2743729188005</v>
      </c>
      <c r="BI175" s="368">
        <f t="shared" si="133"/>
        <v>7473.3983149067999</v>
      </c>
      <c r="BJ175" s="368">
        <f t="shared" si="133"/>
        <v>7530.1666437563999</v>
      </c>
      <c r="BK175" s="368">
        <f t="shared" si="133"/>
        <v>8571.5698208350004</v>
      </c>
      <c r="BL175" s="368">
        <f t="shared" si="133"/>
        <v>7726.2195423379999</v>
      </c>
      <c r="BM175" s="369">
        <f t="shared" si="133"/>
        <v>10234.226095205398</v>
      </c>
      <c r="BN175" s="506">
        <f>SUM(BB175:BM175)</f>
        <v>95549.969240005797</v>
      </c>
      <c r="BO175" s="368">
        <f t="shared" si="133"/>
        <v>8245.3302193408017</v>
      </c>
      <c r="BP175" s="368">
        <f t="shared" si="133"/>
        <v>6699.482637819</v>
      </c>
      <c r="BQ175" s="368">
        <f t="shared" ref="BQ175:BY175" si="134">+BQ177+BQ182</f>
        <v>7038.9244314107991</v>
      </c>
      <c r="BR175" s="368">
        <f t="shared" si="134"/>
        <v>8740.0340666953998</v>
      </c>
      <c r="BS175" s="368">
        <f t="shared" si="134"/>
        <v>8257.412920109</v>
      </c>
      <c r="BT175" s="368">
        <f t="shared" si="134"/>
        <v>7425.8004967792003</v>
      </c>
      <c r="BU175" s="368">
        <f t="shared" si="134"/>
        <v>9983.7892344998018</v>
      </c>
      <c r="BV175" s="368">
        <f t="shared" si="134"/>
        <v>8004.1807872922</v>
      </c>
      <c r="BW175" s="368">
        <f t="shared" si="134"/>
        <v>8071.0699507253994</v>
      </c>
      <c r="BX175" s="368">
        <f t="shared" si="134"/>
        <v>9045.065383593399</v>
      </c>
      <c r="BY175" s="368">
        <f t="shared" si="134"/>
        <v>7716.1416292451995</v>
      </c>
      <c r="BZ175" s="368">
        <f t="shared" ref="BZ175:CF175" si="135">+BZ177+BZ182</f>
        <v>10639.884614233999</v>
      </c>
      <c r="CA175" s="367">
        <f t="shared" si="135"/>
        <v>7716.369539061001</v>
      </c>
      <c r="CB175" s="368">
        <f t="shared" si="135"/>
        <v>6138.5304445011998</v>
      </c>
      <c r="CC175" s="368">
        <f t="shared" si="135"/>
        <v>7697.5132325352006</v>
      </c>
      <c r="CD175" s="368">
        <f t="shared" si="135"/>
        <v>8833.8120219911998</v>
      </c>
      <c r="CE175" s="368">
        <f t="shared" si="135"/>
        <v>7755.9302820874</v>
      </c>
      <c r="CF175" s="369">
        <f t="shared" si="135"/>
        <v>8070.6604925987995</v>
      </c>
      <c r="CG175" s="368">
        <f>SUM($BB175:$BG175)</f>
        <v>45796.114450045403</v>
      </c>
      <c r="CH175" s="368">
        <f>SUM($BO175:$BT175)</f>
        <v>46406.984772154203</v>
      </c>
      <c r="CI175" s="369">
        <f>SUM($CA175:$CF175)</f>
        <v>46212.816012774805</v>
      </c>
      <c r="CJ175" s="448"/>
      <c r="CK175" s="302"/>
      <c r="CL175" s="302"/>
      <c r="CM175" s="301"/>
      <c r="CN175" s="257"/>
      <c r="CO175" s="257"/>
      <c r="CP175" s="225"/>
      <c r="CQ175" s="239"/>
      <c r="CR175" s="239"/>
      <c r="CS175" s="225"/>
      <c r="CT175" s="232"/>
      <c r="CU175" s="232"/>
      <c r="CV175" s="232"/>
      <c r="CW175" s="232"/>
      <c r="CX175" s="232"/>
      <c r="CY175" s="232"/>
      <c r="CZ175" s="232"/>
      <c r="DA175" s="232"/>
      <c r="DB175" s="232"/>
      <c r="DC175" s="232"/>
      <c r="DD175" s="232"/>
      <c r="DE175" s="232"/>
      <c r="DF175" s="232"/>
      <c r="DG175" s="232"/>
    </row>
    <row r="176" spans="2:111" ht="20.100000000000001" customHeight="1" x14ac:dyDescent="0.2">
      <c r="B176" s="28" t="s">
        <v>60</v>
      </c>
      <c r="C176" s="466"/>
      <c r="D176" s="34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45"/>
      <c r="P176" s="479"/>
      <c r="Q176" s="346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347"/>
      <c r="AC176" s="9"/>
      <c r="AD176" s="348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347"/>
      <c r="AP176" s="349">
        <v>40909</v>
      </c>
      <c r="AQ176" s="350">
        <v>40940</v>
      </c>
      <c r="AR176" s="349">
        <v>40969</v>
      </c>
      <c r="AS176" s="350">
        <v>41000</v>
      </c>
      <c r="AT176" s="349">
        <v>41030</v>
      </c>
      <c r="AU176" s="350">
        <v>41061</v>
      </c>
      <c r="AV176" s="349">
        <v>41091</v>
      </c>
      <c r="AW176" s="350">
        <v>41122</v>
      </c>
      <c r="AX176" s="350">
        <v>41153</v>
      </c>
      <c r="AY176" s="350">
        <v>41183</v>
      </c>
      <c r="AZ176" s="350">
        <v>41214</v>
      </c>
      <c r="BA176" s="350">
        <v>41244</v>
      </c>
      <c r="BB176" s="351">
        <v>41275</v>
      </c>
      <c r="BC176" s="350">
        <v>41306</v>
      </c>
      <c r="BD176" s="350">
        <v>41334</v>
      </c>
      <c r="BE176" s="350">
        <v>41365</v>
      </c>
      <c r="BF176" s="350">
        <v>41395</v>
      </c>
      <c r="BG176" s="350">
        <v>41426</v>
      </c>
      <c r="BH176" s="350">
        <v>41456</v>
      </c>
      <c r="BI176" s="350">
        <v>41487</v>
      </c>
      <c r="BJ176" s="350">
        <v>41518</v>
      </c>
      <c r="BK176" s="350">
        <v>41548</v>
      </c>
      <c r="BL176" s="350">
        <v>41579</v>
      </c>
      <c r="BM176" s="482">
        <v>41609</v>
      </c>
      <c r="BN176" s="507"/>
      <c r="BO176" s="350">
        <v>41640</v>
      </c>
      <c r="BP176" s="350">
        <v>41671</v>
      </c>
      <c r="BQ176" s="350">
        <v>41699</v>
      </c>
      <c r="BR176" s="350">
        <v>41730</v>
      </c>
      <c r="BS176" s="350">
        <v>41760</v>
      </c>
      <c r="BT176" s="350">
        <v>41791</v>
      </c>
      <c r="BU176" s="350">
        <v>41821</v>
      </c>
      <c r="BV176" s="350">
        <v>41852</v>
      </c>
      <c r="BW176" s="349"/>
      <c r="BX176" s="349"/>
      <c r="BY176" s="349"/>
      <c r="BZ176" s="349"/>
      <c r="CA176" s="484"/>
      <c r="CB176" s="349"/>
      <c r="CC176" s="349"/>
      <c r="CD176" s="349"/>
      <c r="CE176" s="349"/>
      <c r="CF176" s="492"/>
      <c r="CG176" s="133"/>
      <c r="CH176" s="133"/>
      <c r="CI176" s="444"/>
      <c r="CJ176" s="396"/>
      <c r="CM176" s="301"/>
    </row>
    <row r="177" spans="2:111" s="39" customFormat="1" ht="20.100000000000001" customHeight="1" thickBot="1" x14ac:dyDescent="0.3">
      <c r="B177" s="554" t="s">
        <v>49</v>
      </c>
      <c r="C177" s="571"/>
      <c r="D177" s="104">
        <f t="shared" ref="D177:BP177" si="136">SUM(D178:D180)</f>
        <v>3844.3602825300004</v>
      </c>
      <c r="E177" s="24">
        <f t="shared" si="136"/>
        <v>3486.19452697</v>
      </c>
      <c r="F177" s="24">
        <f t="shared" si="136"/>
        <v>3910.2526416600003</v>
      </c>
      <c r="G177" s="24">
        <f t="shared" si="136"/>
        <v>3983.71065172</v>
      </c>
      <c r="H177" s="24">
        <f t="shared" si="136"/>
        <v>3640.9952158400001</v>
      </c>
      <c r="I177" s="24">
        <f t="shared" si="136"/>
        <v>3858.9726897</v>
      </c>
      <c r="J177" s="24">
        <f t="shared" si="136"/>
        <v>4108.8802667</v>
      </c>
      <c r="K177" s="24">
        <f t="shared" si="136"/>
        <v>3888.5557145700004</v>
      </c>
      <c r="L177" s="24">
        <f t="shared" si="136"/>
        <v>4425.3230260199998</v>
      </c>
      <c r="M177" s="24">
        <f t="shared" si="136"/>
        <v>4668.7771934399998</v>
      </c>
      <c r="N177" s="24">
        <f t="shared" si="136"/>
        <v>4392.0750246000007</v>
      </c>
      <c r="O177" s="105">
        <f t="shared" si="136"/>
        <v>5305.3788000499999</v>
      </c>
      <c r="P177" s="24">
        <f t="shared" si="136"/>
        <v>49513.476033799998</v>
      </c>
      <c r="Q177" s="104">
        <f t="shared" si="136"/>
        <v>3942.6046813400003</v>
      </c>
      <c r="R177" s="24">
        <f t="shared" si="136"/>
        <v>3724.3562629400003</v>
      </c>
      <c r="S177" s="24">
        <f t="shared" si="136"/>
        <v>4764.4867709700002</v>
      </c>
      <c r="T177" s="24">
        <f t="shared" si="136"/>
        <v>4338.1262761899998</v>
      </c>
      <c r="U177" s="24">
        <f t="shared" si="136"/>
        <v>4189.3359614000001</v>
      </c>
      <c r="V177" s="24">
        <f t="shared" si="136"/>
        <v>4137.31866137</v>
      </c>
      <c r="W177" s="24">
        <f t="shared" si="136"/>
        <v>4122.8429933899997</v>
      </c>
      <c r="X177" s="24">
        <f t="shared" si="136"/>
        <v>4481.8160501399998</v>
      </c>
      <c r="Y177" s="24">
        <f t="shared" si="136"/>
        <v>4692.7963618800004</v>
      </c>
      <c r="Z177" s="24">
        <f t="shared" si="136"/>
        <v>4588.5951585700004</v>
      </c>
      <c r="AA177" s="24">
        <f t="shared" si="136"/>
        <v>4727.3836349100002</v>
      </c>
      <c r="AB177" s="105">
        <f t="shared" si="136"/>
        <v>6270.3457984200004</v>
      </c>
      <c r="AC177" s="24">
        <f t="shared" si="136"/>
        <v>53980.008611520003</v>
      </c>
      <c r="AD177" s="104">
        <f t="shared" si="136"/>
        <v>4626.3805682700004</v>
      </c>
      <c r="AE177" s="24">
        <f t="shared" si="136"/>
        <v>4983.7037740999995</v>
      </c>
      <c r="AF177" s="24">
        <f t="shared" si="136"/>
        <v>5522.7572527600005</v>
      </c>
      <c r="AG177" s="24">
        <f t="shared" si="136"/>
        <v>5230.7055551499998</v>
      </c>
      <c r="AH177" s="24">
        <f t="shared" si="136"/>
        <v>5711.8677845499997</v>
      </c>
      <c r="AI177" s="24">
        <f t="shared" si="136"/>
        <v>5356.4636704500008</v>
      </c>
      <c r="AJ177" s="24">
        <f t="shared" si="136"/>
        <v>6452.479788900001</v>
      </c>
      <c r="AK177" s="24">
        <f t="shared" si="136"/>
        <v>5708.3379421600002</v>
      </c>
      <c r="AL177" s="24">
        <f t="shared" si="136"/>
        <v>5699.0585548199997</v>
      </c>
      <c r="AM177" s="24">
        <f t="shared" si="136"/>
        <v>5399.1159766400006</v>
      </c>
      <c r="AN177" s="24">
        <f t="shared" si="136"/>
        <v>5152.4091880799997</v>
      </c>
      <c r="AO177" s="105">
        <f t="shared" si="136"/>
        <v>6852.2382316900002</v>
      </c>
      <c r="AP177" s="24">
        <f t="shared" si="136"/>
        <v>5671.8979370999996</v>
      </c>
      <c r="AQ177" s="24">
        <f t="shared" si="136"/>
        <v>4643.1292438399996</v>
      </c>
      <c r="AR177" s="24">
        <f t="shared" si="136"/>
        <v>5619.9325921499994</v>
      </c>
      <c r="AS177" s="24">
        <f t="shared" si="136"/>
        <v>5698.6080665199997</v>
      </c>
      <c r="AT177" s="24">
        <f t="shared" si="136"/>
        <v>6036.9372201999995</v>
      </c>
      <c r="AU177" s="24">
        <f t="shared" si="136"/>
        <v>5057.6399056400005</v>
      </c>
      <c r="AV177" s="24">
        <f t="shared" si="136"/>
        <v>6532.6236455400003</v>
      </c>
      <c r="AW177" s="24">
        <f t="shared" si="136"/>
        <v>6413.2653283100008</v>
      </c>
      <c r="AX177" s="24">
        <f t="shared" si="136"/>
        <v>5477.2064674499998</v>
      </c>
      <c r="AY177" s="24">
        <f t="shared" si="136"/>
        <v>6714.30961045</v>
      </c>
      <c r="AZ177" s="24">
        <f t="shared" si="136"/>
        <v>6032.0932708099999</v>
      </c>
      <c r="BA177" s="24">
        <f t="shared" si="136"/>
        <v>7750.4135320500009</v>
      </c>
      <c r="BB177" s="104">
        <f t="shared" si="136"/>
        <v>6659.8447804699999</v>
      </c>
      <c r="BC177" s="24">
        <f t="shared" si="136"/>
        <v>4944.0422155000006</v>
      </c>
      <c r="BD177" s="24">
        <f t="shared" si="136"/>
        <v>5727.7919160499996</v>
      </c>
      <c r="BE177" s="24">
        <f t="shared" si="136"/>
        <v>6855.2450791999991</v>
      </c>
      <c r="BF177" s="24">
        <f t="shared" si="136"/>
        <v>6058.1990774099995</v>
      </c>
      <c r="BG177" s="24">
        <f t="shared" si="136"/>
        <v>5563.5050787600003</v>
      </c>
      <c r="BH177" s="24">
        <f t="shared" si="136"/>
        <v>6457.55279479</v>
      </c>
      <c r="BI177" s="24">
        <f t="shared" si="136"/>
        <v>5983.9548035999997</v>
      </c>
      <c r="BJ177" s="24">
        <f t="shared" si="136"/>
        <v>5979.5972749100001</v>
      </c>
      <c r="BK177" s="24">
        <f t="shared" si="136"/>
        <v>6787.6908709400004</v>
      </c>
      <c r="BL177" s="24">
        <f t="shared" si="136"/>
        <v>6177.7909012499995</v>
      </c>
      <c r="BM177" s="105">
        <f t="shared" si="136"/>
        <v>8408.4662955499989</v>
      </c>
      <c r="BN177" s="23">
        <f>SUM(BB177:BM177)</f>
        <v>75603.681088429992</v>
      </c>
      <c r="BO177" s="24">
        <f t="shared" si="136"/>
        <v>6766.6438369900006</v>
      </c>
      <c r="BP177" s="24">
        <f t="shared" si="136"/>
        <v>5615.2124845799999</v>
      </c>
      <c r="BQ177" s="24">
        <f t="shared" ref="BQ177:BY177" si="137">SUM(BQ178:BQ180)</f>
        <v>5812.0283637099992</v>
      </c>
      <c r="BR177" s="24">
        <f t="shared" si="137"/>
        <v>7069.44850976</v>
      </c>
      <c r="BS177" s="24">
        <f t="shared" si="137"/>
        <v>6467.8529922400003</v>
      </c>
      <c r="BT177" s="24">
        <f t="shared" si="137"/>
        <v>5808.4242154499998</v>
      </c>
      <c r="BU177" s="24">
        <f t="shared" si="137"/>
        <v>8298.9133952000011</v>
      </c>
      <c r="BV177" s="24">
        <f t="shared" si="137"/>
        <v>6650.3570894599998</v>
      </c>
      <c r="BW177" s="24">
        <f t="shared" si="137"/>
        <v>6761.8761395399997</v>
      </c>
      <c r="BX177" s="24">
        <f t="shared" si="137"/>
        <v>7529.3402428999998</v>
      </c>
      <c r="BY177" s="24">
        <f t="shared" si="137"/>
        <v>6313.1166184899994</v>
      </c>
      <c r="BZ177" s="24">
        <f t="shared" ref="BZ177:CF177" si="138">SUM(BZ178:BZ180)</f>
        <v>8853.4783261199991</v>
      </c>
      <c r="CA177" s="104">
        <f t="shared" si="138"/>
        <v>6596.3446734300005</v>
      </c>
      <c r="CB177" s="24">
        <f t="shared" si="138"/>
        <v>5228.4228063299997</v>
      </c>
      <c r="CC177" s="24">
        <f t="shared" si="138"/>
        <v>6614.9200531500001</v>
      </c>
      <c r="CD177" s="24">
        <f t="shared" si="138"/>
        <v>7492.6957562599991</v>
      </c>
      <c r="CE177" s="24">
        <f t="shared" si="138"/>
        <v>6402.8919354399995</v>
      </c>
      <c r="CF177" s="105">
        <f t="shared" si="138"/>
        <v>6645.3449047599997</v>
      </c>
      <c r="CG177" s="24">
        <f>SUM($BB177:$BG177)</f>
        <v>35808.628147389994</v>
      </c>
      <c r="CH177" s="24">
        <f>SUM($BO177:$BT177)</f>
        <v>37539.610402730003</v>
      </c>
      <c r="CI177" s="105">
        <f>SUM($CA177:$CF177)</f>
        <v>38980.62012937</v>
      </c>
      <c r="CJ177" s="397">
        <f t="shared" ref="CJ177:CJ180" si="139">((CI177/CH177)-1)*100</f>
        <v>3.838637937849243</v>
      </c>
      <c r="CK177" s="257"/>
      <c r="CL177" s="296"/>
      <c r="CM177" s="301"/>
      <c r="CN177" s="257"/>
      <c r="CO177" s="257"/>
      <c r="CP177" s="225"/>
      <c r="CQ177" s="239"/>
      <c r="CR177" s="239"/>
      <c r="CS177" s="225"/>
      <c r="CT177" s="228"/>
      <c r="CU177" s="228"/>
      <c r="CV177" s="228"/>
      <c r="CW177" s="228"/>
      <c r="CX177" s="228"/>
      <c r="CY177" s="228"/>
      <c r="CZ177" s="228"/>
      <c r="DA177" s="228"/>
      <c r="DB177" s="228"/>
      <c r="DC177" s="228"/>
      <c r="DD177" s="228"/>
      <c r="DE177" s="228"/>
      <c r="DF177" s="228"/>
      <c r="DG177" s="228"/>
    </row>
    <row r="178" spans="2:111" ht="20.100000000000001" customHeight="1" x14ac:dyDescent="0.25">
      <c r="B178" s="319" t="s">
        <v>36</v>
      </c>
      <c r="C178" s="468"/>
      <c r="D178" s="53">
        <v>2704.2727363600002</v>
      </c>
      <c r="E178" s="26">
        <v>2450.09060206</v>
      </c>
      <c r="F178" s="26">
        <v>2846.1494643400001</v>
      </c>
      <c r="G178" s="26">
        <v>2753.3242117899999</v>
      </c>
      <c r="H178" s="26">
        <v>2619.8976497899998</v>
      </c>
      <c r="I178" s="26">
        <v>2651.7422641100002</v>
      </c>
      <c r="J178" s="26">
        <v>2933.6485753100001</v>
      </c>
      <c r="K178" s="26">
        <v>2758.3608585900001</v>
      </c>
      <c r="L178" s="26">
        <v>3222.1161796599999</v>
      </c>
      <c r="M178" s="26">
        <v>3306.57579992</v>
      </c>
      <c r="N178" s="26">
        <v>3051.1638513400003</v>
      </c>
      <c r="O178" s="77">
        <v>3583.81115778</v>
      </c>
      <c r="P178" s="116">
        <v>34881.153351050001</v>
      </c>
      <c r="Q178" s="46">
        <v>2871.6216772100001</v>
      </c>
      <c r="R178" s="32">
        <v>2799.1190035900004</v>
      </c>
      <c r="S178" s="32">
        <v>3608.7582450500004</v>
      </c>
      <c r="T178" s="32">
        <v>3237.2076050999999</v>
      </c>
      <c r="U178" s="32">
        <v>3004.8384983600004</v>
      </c>
      <c r="V178" s="32">
        <v>3299.9479305899999</v>
      </c>
      <c r="W178" s="32">
        <v>3287.0122201999998</v>
      </c>
      <c r="X178" s="32">
        <v>3466.5254378300001</v>
      </c>
      <c r="Y178" s="32">
        <v>3658.5373609499998</v>
      </c>
      <c r="Z178" s="32">
        <v>3627.4430324800001</v>
      </c>
      <c r="AA178" s="32">
        <v>3643.7891665900001</v>
      </c>
      <c r="AB178" s="176">
        <v>4304.9127265200004</v>
      </c>
      <c r="AC178" s="116">
        <v>40809.712904470005</v>
      </c>
      <c r="AD178" s="53">
        <v>3596.9744800900003</v>
      </c>
      <c r="AE178" s="26">
        <v>3831.4284025399998</v>
      </c>
      <c r="AF178" s="26">
        <v>4252.4174538300003</v>
      </c>
      <c r="AG178" s="26">
        <v>4151.8009689099999</v>
      </c>
      <c r="AH178" s="26">
        <v>4456.8379858199996</v>
      </c>
      <c r="AI178" s="26">
        <v>4178.0590182800006</v>
      </c>
      <c r="AJ178" s="26">
        <v>4615.6950155100003</v>
      </c>
      <c r="AK178" s="26">
        <v>4281.90336639</v>
      </c>
      <c r="AL178" s="26">
        <v>4330.5834237999998</v>
      </c>
      <c r="AM178" s="26">
        <v>3975.33848089</v>
      </c>
      <c r="AN178" s="26">
        <v>3934.4837325999997</v>
      </c>
      <c r="AO178" s="77">
        <v>4748.2051259</v>
      </c>
      <c r="AP178" s="32">
        <v>4216.08052391</v>
      </c>
      <c r="AQ178" s="32">
        <v>3605.1508649899997</v>
      </c>
      <c r="AR178" s="32">
        <v>4265.6164113300001</v>
      </c>
      <c r="AS178" s="32">
        <v>4266.8703065099999</v>
      </c>
      <c r="AT178" s="32">
        <v>4617.2962608500002</v>
      </c>
      <c r="AU178" s="32">
        <v>3741.2234930300001</v>
      </c>
      <c r="AV178" s="32">
        <v>4644.4769675100006</v>
      </c>
      <c r="AW178" s="32">
        <v>4941.1675200500003</v>
      </c>
      <c r="AX178" s="32">
        <v>4085.8709032600004</v>
      </c>
      <c r="AY178" s="32">
        <v>4979.68749923</v>
      </c>
      <c r="AZ178" s="32">
        <v>4536.2860582200001</v>
      </c>
      <c r="BA178" s="32">
        <v>4977.7942688800003</v>
      </c>
      <c r="BB178" s="53">
        <v>4864.0070425699996</v>
      </c>
      <c r="BC178" s="26">
        <v>3801.5984368899999</v>
      </c>
      <c r="BD178" s="26">
        <v>4085.3701500000002</v>
      </c>
      <c r="BE178" s="26">
        <v>4984.2992660800001</v>
      </c>
      <c r="BF178" s="26">
        <v>4550.8012742600004</v>
      </c>
      <c r="BG178" s="26">
        <v>4136.8157342600007</v>
      </c>
      <c r="BH178" s="26">
        <v>4684.14370762</v>
      </c>
      <c r="BI178" s="26">
        <v>4374.2258053800006</v>
      </c>
      <c r="BJ178" s="26">
        <v>4350.3311496300003</v>
      </c>
      <c r="BK178" s="26">
        <v>4912.9388802700005</v>
      </c>
      <c r="BL178" s="26">
        <v>4348.9133432899998</v>
      </c>
      <c r="BM178" s="77">
        <v>5314.0579453999999</v>
      </c>
      <c r="BN178" s="505">
        <f>SUM(BB178:BM178)</f>
        <v>54407.502735650007</v>
      </c>
      <c r="BO178" s="26">
        <v>4754.6722100200004</v>
      </c>
      <c r="BP178" s="26">
        <v>4165.0945804399998</v>
      </c>
      <c r="BQ178" s="26">
        <v>4520.1385625299999</v>
      </c>
      <c r="BR178" s="26">
        <v>5320.7420679099996</v>
      </c>
      <c r="BS178" s="26">
        <v>4983.9661588999998</v>
      </c>
      <c r="BT178" s="26">
        <v>4375.31129134</v>
      </c>
      <c r="BU178" s="26">
        <v>6620.7194856800006</v>
      </c>
      <c r="BV178" s="26">
        <v>4352.5931923400003</v>
      </c>
      <c r="BW178" s="101">
        <v>4974.5366557799998</v>
      </c>
      <c r="BX178" s="101">
        <v>5403.5522455800001</v>
      </c>
      <c r="BY178" s="101">
        <v>4486.7816060499999</v>
      </c>
      <c r="BZ178" s="101">
        <v>5757.2243553199996</v>
      </c>
      <c r="CA178" s="154">
        <v>4777.3009260500003</v>
      </c>
      <c r="CB178" s="101">
        <v>4013.3280486599997</v>
      </c>
      <c r="CC178" s="101">
        <v>4833.6678401199997</v>
      </c>
      <c r="CD178" s="101">
        <v>5460.6109716899991</v>
      </c>
      <c r="CE178" s="101">
        <v>4749.2318952899996</v>
      </c>
      <c r="CF178" s="270">
        <v>4984.0589481699999</v>
      </c>
      <c r="CG178" s="116">
        <f>SUM($BB178:$BG178)</f>
        <v>26422.891904060001</v>
      </c>
      <c r="CH178" s="116">
        <f>SUM($BO178:$BT178)</f>
        <v>28119.92487114</v>
      </c>
      <c r="CI178" s="275">
        <f>SUM($CA178:$CF178)</f>
        <v>28818.198629979997</v>
      </c>
      <c r="CJ178" s="398">
        <f t="shared" si="139"/>
        <v>2.4831992334255704</v>
      </c>
      <c r="CL178" s="260"/>
      <c r="CM178" s="301"/>
    </row>
    <row r="179" spans="2:111" ht="20.100000000000001" customHeight="1" x14ac:dyDescent="0.25">
      <c r="B179" s="60" t="s">
        <v>37</v>
      </c>
      <c r="C179" s="13"/>
      <c r="D179" s="53">
        <v>743.34899952000001</v>
      </c>
      <c r="E179" s="26">
        <v>551.86034308000001</v>
      </c>
      <c r="F179" s="26">
        <v>620.49535205999996</v>
      </c>
      <c r="G179" s="26">
        <v>641.17728482000007</v>
      </c>
      <c r="H179" s="26">
        <v>590.86667695000006</v>
      </c>
      <c r="I179" s="26">
        <v>629.56897638999999</v>
      </c>
      <c r="J179" s="26">
        <v>682.99584594000009</v>
      </c>
      <c r="K179" s="26">
        <v>600.95522884000002</v>
      </c>
      <c r="L179" s="26">
        <v>657.70655549000003</v>
      </c>
      <c r="M179" s="26">
        <v>823.34001250999995</v>
      </c>
      <c r="N179" s="26">
        <v>869.47097371000007</v>
      </c>
      <c r="O179" s="77">
        <v>1182.80208305</v>
      </c>
      <c r="P179" s="83">
        <v>8594.5883323599992</v>
      </c>
      <c r="Q179" s="53">
        <v>722.36401263000005</v>
      </c>
      <c r="R179" s="26">
        <v>497.35122699999999</v>
      </c>
      <c r="S179" s="26">
        <v>739.22564266999996</v>
      </c>
      <c r="T179" s="26">
        <v>670.0609188200001</v>
      </c>
      <c r="U179" s="26">
        <v>724.47100389000002</v>
      </c>
      <c r="V179" s="26">
        <v>436.76943949999998</v>
      </c>
      <c r="W179" s="26">
        <v>510.45960599</v>
      </c>
      <c r="X179" s="26">
        <v>661.41017644999999</v>
      </c>
      <c r="Y179" s="26">
        <v>591.73238212000001</v>
      </c>
      <c r="Z179" s="26">
        <v>636.64765629999999</v>
      </c>
      <c r="AA179" s="26">
        <v>742.34120826999992</v>
      </c>
      <c r="AB179" s="177">
        <v>1372.4986506600001</v>
      </c>
      <c r="AC179" s="83">
        <v>8305.3319242999987</v>
      </c>
      <c r="AD179" s="53">
        <v>723.07389824999996</v>
      </c>
      <c r="AE179" s="26">
        <v>657.8731679199999</v>
      </c>
      <c r="AF179" s="26">
        <v>696.42069871000001</v>
      </c>
      <c r="AG179" s="26">
        <v>644.66106754999998</v>
      </c>
      <c r="AH179" s="26">
        <v>699.69991877999996</v>
      </c>
      <c r="AI179" s="26">
        <v>689.26763538</v>
      </c>
      <c r="AJ179" s="26">
        <v>894.86092960000008</v>
      </c>
      <c r="AK179" s="26">
        <v>894.30809276000002</v>
      </c>
      <c r="AL179" s="26">
        <v>905.54445955999995</v>
      </c>
      <c r="AM179" s="26">
        <v>903.95431660999998</v>
      </c>
      <c r="AN179" s="26">
        <v>815.76523927999995</v>
      </c>
      <c r="AO179" s="77">
        <v>1598.8593762</v>
      </c>
      <c r="AP179" s="26">
        <v>912.59292260000007</v>
      </c>
      <c r="AQ179" s="26">
        <v>649.56583044000001</v>
      </c>
      <c r="AR179" s="26">
        <v>808.40303540000002</v>
      </c>
      <c r="AS179" s="26">
        <v>660.72257542</v>
      </c>
      <c r="AT179" s="26">
        <v>938.12368749999996</v>
      </c>
      <c r="AU179" s="26">
        <v>810.71077676000004</v>
      </c>
      <c r="AV179" s="26">
        <v>948.68603117999999</v>
      </c>
      <c r="AW179" s="26">
        <v>983.65331665999997</v>
      </c>
      <c r="AX179" s="26">
        <v>869.86681675</v>
      </c>
      <c r="AY179" s="26">
        <v>1084.5676165899999</v>
      </c>
      <c r="AZ179" s="26">
        <v>1047.4959149700001</v>
      </c>
      <c r="BA179" s="26">
        <v>2097.2363532700001</v>
      </c>
      <c r="BB179" s="53">
        <v>1245.0658316400002</v>
      </c>
      <c r="BC179" s="26">
        <v>729.56234826000002</v>
      </c>
      <c r="BD179" s="26">
        <v>942.08171433000007</v>
      </c>
      <c r="BE179" s="26">
        <v>1225.1938000599998</v>
      </c>
      <c r="BF179" s="26">
        <v>994.66714953999997</v>
      </c>
      <c r="BG179" s="26">
        <v>924.41446121000001</v>
      </c>
      <c r="BH179" s="26">
        <v>1127.25603815</v>
      </c>
      <c r="BI179" s="26">
        <v>1052.71837043</v>
      </c>
      <c r="BJ179" s="26">
        <v>1048.8910974099999</v>
      </c>
      <c r="BK179" s="26">
        <v>1219.5989604000001</v>
      </c>
      <c r="BL179" s="26">
        <v>1175.2773338</v>
      </c>
      <c r="BM179" s="77">
        <v>2436.21250663</v>
      </c>
      <c r="BN179" s="505">
        <f>SUM(BB179:BM179)</f>
        <v>14120.93961186</v>
      </c>
      <c r="BO179" s="26">
        <v>1549.1230235399998</v>
      </c>
      <c r="BP179" s="26">
        <v>995.90339767</v>
      </c>
      <c r="BQ179" s="26">
        <v>832.69680930999994</v>
      </c>
      <c r="BR179" s="26">
        <v>1103.16771943</v>
      </c>
      <c r="BS179" s="26">
        <v>983.54292969000005</v>
      </c>
      <c r="BT179" s="26">
        <v>920.62933267999995</v>
      </c>
      <c r="BU179" s="26">
        <v>1256.24933106</v>
      </c>
      <c r="BV179" s="26">
        <v>1148.88194856</v>
      </c>
      <c r="BW179" s="101">
        <v>1207.00140784</v>
      </c>
      <c r="BX179" s="101">
        <v>1488.12670368</v>
      </c>
      <c r="BY179" s="101">
        <v>1318.18928729</v>
      </c>
      <c r="BZ179" s="101">
        <v>2468.8930167399999</v>
      </c>
      <c r="CA179" s="154">
        <v>1184.9927853900001</v>
      </c>
      <c r="CB179" s="101">
        <v>796.86278252</v>
      </c>
      <c r="CC179" s="101">
        <v>1273.2687363099999</v>
      </c>
      <c r="CD179" s="101">
        <v>1362.7696635299999</v>
      </c>
      <c r="CE179" s="101">
        <v>1063.31140615</v>
      </c>
      <c r="CF179" s="270">
        <v>961.89268373000004</v>
      </c>
      <c r="CG179" s="83">
        <f>SUM($BB179:$BG179)</f>
        <v>6060.9853050399997</v>
      </c>
      <c r="CH179" s="83">
        <f>SUM($BO179:$BT179)</f>
        <v>6385.0632123200003</v>
      </c>
      <c r="CI179" s="27">
        <f>SUM($CA179:$CF179)</f>
        <v>6643.0980576300008</v>
      </c>
      <c r="CJ179" s="395">
        <f t="shared" si="139"/>
        <v>4.0412261669096949</v>
      </c>
      <c r="CK179" s="299"/>
      <c r="CL179" s="296"/>
      <c r="CM179" s="301"/>
    </row>
    <row r="180" spans="2:111" ht="20.100000000000001" customHeight="1" thickBot="1" x14ac:dyDescent="0.3">
      <c r="B180" s="60" t="s">
        <v>38</v>
      </c>
      <c r="C180" s="13"/>
      <c r="D180" s="53">
        <v>396.73854664999999</v>
      </c>
      <c r="E180" s="26">
        <v>484.24358182999998</v>
      </c>
      <c r="F180" s="26">
        <v>443.60782525999997</v>
      </c>
      <c r="G180" s="26">
        <v>589.20915510999998</v>
      </c>
      <c r="H180" s="26">
        <v>430.23088910000001</v>
      </c>
      <c r="I180" s="26">
        <v>577.66144919999999</v>
      </c>
      <c r="J180" s="26">
        <v>492.23584545</v>
      </c>
      <c r="K180" s="26">
        <v>529.23962714000004</v>
      </c>
      <c r="L180" s="26">
        <v>545.50029086999996</v>
      </c>
      <c r="M180" s="26">
        <v>538.86138100999995</v>
      </c>
      <c r="N180" s="26">
        <v>471.44019954999999</v>
      </c>
      <c r="O180" s="77">
        <v>538.76555922</v>
      </c>
      <c r="P180" s="83">
        <v>6037.7343503899992</v>
      </c>
      <c r="Q180" s="47">
        <v>348.61899149999999</v>
      </c>
      <c r="R180" s="33">
        <v>427.88603235000005</v>
      </c>
      <c r="S180" s="33">
        <v>416.50288325000002</v>
      </c>
      <c r="T180" s="33">
        <v>430.85775226999999</v>
      </c>
      <c r="U180" s="33">
        <v>460.02645914999999</v>
      </c>
      <c r="V180" s="33">
        <v>400.60129128</v>
      </c>
      <c r="W180" s="33">
        <v>325.3711672</v>
      </c>
      <c r="X180" s="33">
        <v>353.88043586000003</v>
      </c>
      <c r="Y180" s="33">
        <v>442.52661881</v>
      </c>
      <c r="Z180" s="33">
        <v>324.50446979000003</v>
      </c>
      <c r="AA180" s="33">
        <v>341.25326004999999</v>
      </c>
      <c r="AB180" s="65">
        <v>592.93442124000001</v>
      </c>
      <c r="AC180" s="24">
        <v>4864.9637827500001</v>
      </c>
      <c r="AD180" s="53">
        <v>306.33218993000003</v>
      </c>
      <c r="AE180" s="26">
        <v>494.40220363999998</v>
      </c>
      <c r="AF180" s="26">
        <v>573.91910022000002</v>
      </c>
      <c r="AG180" s="26">
        <v>434.24351868999997</v>
      </c>
      <c r="AH180" s="26">
        <v>555.32987995000008</v>
      </c>
      <c r="AI180" s="26">
        <v>489.13701679000002</v>
      </c>
      <c r="AJ180" s="26">
        <v>941.92384378999998</v>
      </c>
      <c r="AK180" s="26">
        <v>532.12648301000002</v>
      </c>
      <c r="AL180" s="26">
        <v>462.93067145999999</v>
      </c>
      <c r="AM180" s="26">
        <v>519.82317913999998</v>
      </c>
      <c r="AN180" s="26">
        <v>402.16021619999998</v>
      </c>
      <c r="AO180" s="77">
        <v>505.17372958999999</v>
      </c>
      <c r="AP180" s="33">
        <v>543.22449059000007</v>
      </c>
      <c r="AQ180" s="33">
        <v>388.41254841</v>
      </c>
      <c r="AR180" s="33">
        <v>545.91314541999998</v>
      </c>
      <c r="AS180" s="33">
        <v>771.01518458999999</v>
      </c>
      <c r="AT180" s="33">
        <v>481.51727185000004</v>
      </c>
      <c r="AU180" s="33">
        <v>505.70563585000002</v>
      </c>
      <c r="AV180" s="33">
        <v>939.46064684999999</v>
      </c>
      <c r="AW180" s="33">
        <v>488.44449160000005</v>
      </c>
      <c r="AX180" s="33">
        <v>521.46874744000002</v>
      </c>
      <c r="AY180" s="33">
        <v>650.05449463000002</v>
      </c>
      <c r="AZ180" s="33">
        <v>448.31129762</v>
      </c>
      <c r="BA180" s="33">
        <v>675.38290989999996</v>
      </c>
      <c r="BB180" s="47">
        <v>550.77190626000004</v>
      </c>
      <c r="BC180" s="26">
        <v>412.88143035000002</v>
      </c>
      <c r="BD180" s="26">
        <v>700.34005172000002</v>
      </c>
      <c r="BE180" s="26">
        <v>645.75201305999997</v>
      </c>
      <c r="BF180" s="26">
        <v>512.73065360999999</v>
      </c>
      <c r="BG180" s="26">
        <v>502.27488329000005</v>
      </c>
      <c r="BH180" s="26">
        <v>646.15304902000003</v>
      </c>
      <c r="BI180" s="26">
        <v>557.01062778999994</v>
      </c>
      <c r="BJ180" s="26">
        <v>580.37502787000005</v>
      </c>
      <c r="BK180" s="26">
        <v>655.15303026999993</v>
      </c>
      <c r="BL180" s="26">
        <v>653.60022415999993</v>
      </c>
      <c r="BM180" s="77">
        <v>658.19584351999993</v>
      </c>
      <c r="BN180" s="505">
        <f>SUM(BB180:BM180)</f>
        <v>7075.2387409200001</v>
      </c>
      <c r="BO180" s="33">
        <v>462.84860343000003</v>
      </c>
      <c r="BP180" s="33">
        <v>454.21450647</v>
      </c>
      <c r="BQ180" s="33">
        <v>459.19299187000001</v>
      </c>
      <c r="BR180" s="33">
        <v>645.53872242</v>
      </c>
      <c r="BS180" s="33">
        <v>500.34390364999996</v>
      </c>
      <c r="BT180" s="33">
        <v>512.48359143000005</v>
      </c>
      <c r="BU180" s="33">
        <v>421.94457846</v>
      </c>
      <c r="BV180" s="33">
        <v>1148.88194856</v>
      </c>
      <c r="BW180" s="273">
        <v>580.33807591999994</v>
      </c>
      <c r="BX180" s="273">
        <v>637.66129363999994</v>
      </c>
      <c r="BY180" s="273">
        <v>508.14572514999998</v>
      </c>
      <c r="BZ180" s="273">
        <v>627.36095405999993</v>
      </c>
      <c r="CA180" s="272">
        <v>634.05096199000002</v>
      </c>
      <c r="CB180" s="273">
        <v>418.23197514999998</v>
      </c>
      <c r="CC180" s="273">
        <v>507.98347672000006</v>
      </c>
      <c r="CD180" s="273">
        <v>669.31512104000001</v>
      </c>
      <c r="CE180" s="273">
        <v>590.34863399999995</v>
      </c>
      <c r="CF180" s="274">
        <v>699.39327286000002</v>
      </c>
      <c r="CG180" s="24">
        <f>SUM($BB180:$BG180)</f>
        <v>3324.7509382900002</v>
      </c>
      <c r="CH180" s="24">
        <f>SUM($BO180:$BT180)</f>
        <v>3034.6223192699999</v>
      </c>
      <c r="CI180" s="105">
        <f>SUM($CA180:$CF180)</f>
        <v>3519.3234417599997</v>
      </c>
      <c r="CJ180" s="397">
        <f t="shared" si="139"/>
        <v>15.97237057844476</v>
      </c>
      <c r="CL180" s="296"/>
      <c r="CM180" s="301"/>
    </row>
    <row r="181" spans="2:111" ht="20.100000000000001" customHeight="1" x14ac:dyDescent="0.25">
      <c r="B181" s="28" t="s">
        <v>61</v>
      </c>
      <c r="C181" s="19"/>
      <c r="D181" s="46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150"/>
      <c r="P181" s="116"/>
      <c r="Q181" s="46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176"/>
      <c r="AC181" s="116"/>
      <c r="AD181" s="46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150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46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150"/>
      <c r="BN181" s="508"/>
      <c r="BO181" s="32"/>
      <c r="BP181" s="32"/>
      <c r="BQ181" s="32"/>
      <c r="BR181" s="32"/>
      <c r="BS181" s="32"/>
      <c r="BT181" s="32"/>
      <c r="BU181" s="32"/>
      <c r="BV181" s="32"/>
      <c r="BW181" s="35"/>
      <c r="BX181" s="35"/>
      <c r="BY181" s="35"/>
      <c r="BZ181" s="35"/>
      <c r="CA181" s="121"/>
      <c r="CB181" s="35"/>
      <c r="CC181" s="35"/>
      <c r="CD181" s="35"/>
      <c r="CE181" s="35"/>
      <c r="CF181" s="36"/>
      <c r="CG181" s="116"/>
      <c r="CH181" s="116"/>
      <c r="CI181" s="275"/>
      <c r="CJ181" s="385"/>
      <c r="CL181" s="301"/>
      <c r="CM181" s="301"/>
    </row>
    <row r="182" spans="2:111" ht="20.100000000000001" customHeight="1" thickBot="1" x14ac:dyDescent="0.3">
      <c r="B182" s="554" t="s">
        <v>49</v>
      </c>
      <c r="C182" s="571"/>
      <c r="D182" s="104">
        <f t="shared" ref="D182:BP182" si="140">SUM(D183:D185)</f>
        <v>1502.2677022321996</v>
      </c>
      <c r="E182" s="24">
        <f t="shared" si="140"/>
        <v>1379.4326061141001</v>
      </c>
      <c r="F182" s="24">
        <f t="shared" si="140"/>
        <v>1672.2927940757995</v>
      </c>
      <c r="G182" s="24">
        <f t="shared" si="140"/>
        <v>1707.1090102767</v>
      </c>
      <c r="H182" s="24">
        <f t="shared" si="140"/>
        <v>1889.6212597772001</v>
      </c>
      <c r="I182" s="24">
        <f t="shared" si="140"/>
        <v>1983.8934780213999</v>
      </c>
      <c r="J182" s="24">
        <f t="shared" si="140"/>
        <v>2123.7476866445004</v>
      </c>
      <c r="K182" s="24">
        <f t="shared" si="140"/>
        <v>1803.1448514543999</v>
      </c>
      <c r="L182" s="24">
        <f t="shared" si="140"/>
        <v>1844.7706112156002</v>
      </c>
      <c r="M182" s="24">
        <f t="shared" si="140"/>
        <v>2002.4147525895</v>
      </c>
      <c r="N182" s="24">
        <f t="shared" si="140"/>
        <v>1925.3739303280997</v>
      </c>
      <c r="O182" s="105">
        <f t="shared" si="140"/>
        <v>2063.1770973338998</v>
      </c>
      <c r="P182" s="24">
        <f t="shared" si="140"/>
        <v>21897.2457800634</v>
      </c>
      <c r="Q182" s="104">
        <f t="shared" si="140"/>
        <v>1634.6604491155999</v>
      </c>
      <c r="R182" s="24">
        <f t="shared" si="140"/>
        <v>1409.0512390884001</v>
      </c>
      <c r="S182" s="24">
        <f t="shared" si="140"/>
        <v>1778.6993542923001</v>
      </c>
      <c r="T182" s="24">
        <f t="shared" si="140"/>
        <v>2024.7006831433</v>
      </c>
      <c r="U182" s="24">
        <f t="shared" si="140"/>
        <v>1979.1633243229999</v>
      </c>
      <c r="V182" s="24">
        <f t="shared" si="140"/>
        <v>1882.4153955347997</v>
      </c>
      <c r="W182" s="24">
        <f t="shared" si="140"/>
        <v>1786.2653875692999</v>
      </c>
      <c r="X182" s="24">
        <f t="shared" si="140"/>
        <v>1726.1593571226999</v>
      </c>
      <c r="Y182" s="24">
        <f t="shared" si="140"/>
        <v>1632.6893439887999</v>
      </c>
      <c r="Z182" s="24">
        <f t="shared" si="140"/>
        <v>1601.4262083780998</v>
      </c>
      <c r="AA182" s="24">
        <f t="shared" si="140"/>
        <v>1766.9309456143001</v>
      </c>
      <c r="AB182" s="105">
        <f t="shared" si="140"/>
        <v>2180.8714223910001</v>
      </c>
      <c r="AC182" s="24">
        <f t="shared" si="140"/>
        <v>21403.033110561606</v>
      </c>
      <c r="AD182" s="104">
        <f t="shared" si="140"/>
        <v>1437.7940273165998</v>
      </c>
      <c r="AE182" s="24">
        <f t="shared" si="140"/>
        <v>1319.1628041199988</v>
      </c>
      <c r="AF182" s="24">
        <f t="shared" si="140"/>
        <v>1515.0515295138846</v>
      </c>
      <c r="AG182" s="24">
        <f t="shared" si="140"/>
        <v>1995.2154617691986</v>
      </c>
      <c r="AH182" s="24">
        <f t="shared" si="140"/>
        <v>2345.1483234803</v>
      </c>
      <c r="AI182" s="24">
        <f t="shared" si="140"/>
        <v>1786.794264629566</v>
      </c>
      <c r="AJ182" s="24">
        <f t="shared" si="140"/>
        <v>1827.5117017954069</v>
      </c>
      <c r="AK182" s="24">
        <f t="shared" si="140"/>
        <v>1991.106228335701</v>
      </c>
      <c r="AL182" s="24">
        <f t="shared" si="140"/>
        <v>1800.5131527645008</v>
      </c>
      <c r="AM182" s="24">
        <f t="shared" si="140"/>
        <v>1904.8796101254006</v>
      </c>
      <c r="AN182" s="24">
        <f t="shared" si="140"/>
        <v>1713.5784208239882</v>
      </c>
      <c r="AO182" s="105">
        <f t="shared" si="140"/>
        <v>2060.7980908256</v>
      </c>
      <c r="AP182" s="24">
        <f t="shared" si="140"/>
        <v>1451.5736799480001</v>
      </c>
      <c r="AQ182" s="24">
        <f t="shared" si="140"/>
        <v>1533.7511592633998</v>
      </c>
      <c r="AR182" s="24">
        <f t="shared" si="140"/>
        <v>1801.0440049882</v>
      </c>
      <c r="AS182" s="24">
        <f t="shared" si="140"/>
        <v>2137.8448222026</v>
      </c>
      <c r="AT182" s="24">
        <f t="shared" si="140"/>
        <v>2449.8769562764001</v>
      </c>
      <c r="AU182" s="24">
        <f t="shared" si="140"/>
        <v>1792.4504300976</v>
      </c>
      <c r="AV182" s="24">
        <f t="shared" si="140"/>
        <v>1681.8079821298002</v>
      </c>
      <c r="AW182" s="24">
        <f t="shared" si="140"/>
        <v>1608.0592558464</v>
      </c>
      <c r="AX182" s="24">
        <f t="shared" si="140"/>
        <v>1369.9558485563998</v>
      </c>
      <c r="AY182" s="24">
        <f t="shared" si="140"/>
        <v>1828.1088452396</v>
      </c>
      <c r="AZ182" s="24">
        <f t="shared" si="140"/>
        <v>1507.6500002185999</v>
      </c>
      <c r="BA182" s="24">
        <f t="shared" si="140"/>
        <v>1775.7282372592003</v>
      </c>
      <c r="BB182" s="104">
        <f t="shared" si="140"/>
        <v>1515.3906941530001</v>
      </c>
      <c r="BC182" s="24">
        <f t="shared" si="140"/>
        <v>1287.4050975702</v>
      </c>
      <c r="BD182" s="24">
        <f t="shared" si="140"/>
        <v>1357.3383149718002</v>
      </c>
      <c r="BE182" s="24">
        <f t="shared" si="140"/>
        <v>1840.7359498276003</v>
      </c>
      <c r="BF182" s="24">
        <f t="shared" si="140"/>
        <v>2125.1300686980003</v>
      </c>
      <c r="BG182" s="24">
        <f t="shared" si="140"/>
        <v>1861.4861774348001</v>
      </c>
      <c r="BH182" s="24">
        <f t="shared" si="140"/>
        <v>1760.7215781288</v>
      </c>
      <c r="BI182" s="24">
        <f t="shared" si="140"/>
        <v>1489.4435113068</v>
      </c>
      <c r="BJ182" s="24">
        <f t="shared" si="140"/>
        <v>1550.5693688464</v>
      </c>
      <c r="BK182" s="24">
        <f t="shared" si="140"/>
        <v>1783.878949895</v>
      </c>
      <c r="BL182" s="24">
        <f t="shared" si="140"/>
        <v>1548.4286410880002</v>
      </c>
      <c r="BM182" s="105">
        <f t="shared" si="140"/>
        <v>1825.7597996554002</v>
      </c>
      <c r="BN182" s="23">
        <f t="shared" ref="BN182:BN188" si="141">SUM(BB182:BM182)</f>
        <v>19946.288151575802</v>
      </c>
      <c r="BO182" s="24">
        <f t="shared" si="140"/>
        <v>1478.6863823508002</v>
      </c>
      <c r="BP182" s="24">
        <f t="shared" si="140"/>
        <v>1084.2701532389999</v>
      </c>
      <c r="BQ182" s="24">
        <f t="shared" ref="BQ182:BY182" si="142">SUM(BQ183:BQ185)</f>
        <v>1226.8960677008001</v>
      </c>
      <c r="BR182" s="24">
        <f t="shared" si="142"/>
        <v>1670.5855569354003</v>
      </c>
      <c r="BS182" s="24">
        <f t="shared" si="142"/>
        <v>1789.5599278690001</v>
      </c>
      <c r="BT182" s="24">
        <f t="shared" si="142"/>
        <v>1617.3762813292001</v>
      </c>
      <c r="BU182" s="24">
        <f t="shared" si="142"/>
        <v>1684.8758392998</v>
      </c>
      <c r="BV182" s="24">
        <f t="shared" si="142"/>
        <v>1353.8236978322002</v>
      </c>
      <c r="BW182" s="24">
        <f t="shared" si="142"/>
        <v>1309.1938111853997</v>
      </c>
      <c r="BX182" s="24">
        <f t="shared" si="142"/>
        <v>1515.7251406934001</v>
      </c>
      <c r="BY182" s="24">
        <f t="shared" si="142"/>
        <v>1403.0250107552001</v>
      </c>
      <c r="BZ182" s="24">
        <f t="shared" ref="BZ182:CF182" si="143">SUM(BZ183:BZ185)</f>
        <v>1786.4062881140003</v>
      </c>
      <c r="CA182" s="104">
        <f t="shared" si="143"/>
        <v>1120.024865631</v>
      </c>
      <c r="CB182" s="24">
        <f t="shared" si="143"/>
        <v>910.10763817120005</v>
      </c>
      <c r="CC182" s="24">
        <f t="shared" si="143"/>
        <v>1082.5931793852001</v>
      </c>
      <c r="CD182" s="24">
        <f t="shared" si="143"/>
        <v>1341.1162657312</v>
      </c>
      <c r="CE182" s="24">
        <f t="shared" si="143"/>
        <v>1353.0383466474002</v>
      </c>
      <c r="CF182" s="105">
        <f t="shared" si="143"/>
        <v>1425.3155878388</v>
      </c>
      <c r="CG182" s="24">
        <f t="shared" ref="CG182:CG194" si="144">SUM($BB182:$BG182)</f>
        <v>9987.4863026554012</v>
      </c>
      <c r="CH182" s="24">
        <f t="shared" ref="CH182:CH194" si="145">SUM($BO182:$BT182)</f>
        <v>8867.3743694242003</v>
      </c>
      <c r="CI182" s="105">
        <f t="shared" ref="CI182:CI194" si="146">SUM($CA182:$CF182)</f>
        <v>7232.1958834048</v>
      </c>
      <c r="CJ182" s="397">
        <f t="shared" ref="CJ182:CJ185" si="147">((CI182/CH182)-1)*100</f>
        <v>-18.440390784195348</v>
      </c>
      <c r="CM182" s="301"/>
    </row>
    <row r="183" spans="2:111" ht="20.100000000000001" customHeight="1" x14ac:dyDescent="0.25">
      <c r="B183" s="60" t="s">
        <v>36</v>
      </c>
      <c r="C183" s="469"/>
      <c r="D183" s="53">
        <v>1088.0359861405998</v>
      </c>
      <c r="E183" s="26">
        <v>1018.8319537762001</v>
      </c>
      <c r="F183" s="26">
        <v>1305.7601651582997</v>
      </c>
      <c r="G183" s="26">
        <v>1347.0441396084</v>
      </c>
      <c r="H183" s="26">
        <v>1549.0743837835</v>
      </c>
      <c r="I183" s="26">
        <v>1606.0362878651999</v>
      </c>
      <c r="J183" s="26">
        <v>1576.1185868976002</v>
      </c>
      <c r="K183" s="26">
        <v>1375.5840237310999</v>
      </c>
      <c r="L183" s="26">
        <v>1457.526634756</v>
      </c>
      <c r="M183" s="26">
        <v>1530.6695303102999</v>
      </c>
      <c r="N183" s="26">
        <v>1533.3999999999999</v>
      </c>
      <c r="O183" s="77">
        <v>1609.2097886678</v>
      </c>
      <c r="P183" s="83">
        <v>16997.291480694999</v>
      </c>
      <c r="Q183" s="53">
        <v>1231.5889096006999</v>
      </c>
      <c r="R183" s="26">
        <v>1076.1496203191</v>
      </c>
      <c r="S183" s="26">
        <v>1334.5814281810001</v>
      </c>
      <c r="T183" s="26">
        <v>1570.8411321409001</v>
      </c>
      <c r="U183" s="26">
        <v>1548.0470430032999</v>
      </c>
      <c r="V183" s="26">
        <v>1400.6173990610998</v>
      </c>
      <c r="W183" s="26">
        <v>1390.9518927035999</v>
      </c>
      <c r="X183" s="26">
        <v>1374.2363598728998</v>
      </c>
      <c r="Y183" s="26">
        <v>1250.9783295217001</v>
      </c>
      <c r="Z183" s="26">
        <v>1301.4808979021998</v>
      </c>
      <c r="AA183" s="26">
        <v>1439.5131210635002</v>
      </c>
      <c r="AB183" s="77">
        <v>1843.1891593176001</v>
      </c>
      <c r="AC183" s="83">
        <v>16762.175292687603</v>
      </c>
      <c r="AD183" s="53">
        <v>1110.5513491161998</v>
      </c>
      <c r="AE183" s="26">
        <v>1089.9296180029221</v>
      </c>
      <c r="AF183" s="26">
        <v>1246.9153900486974</v>
      </c>
      <c r="AG183" s="26">
        <v>1713.2450975126653</v>
      </c>
      <c r="AH183" s="26">
        <v>1946.0909078962</v>
      </c>
      <c r="AI183" s="26">
        <v>1521.5647201322161</v>
      </c>
      <c r="AJ183" s="26">
        <v>1543.5618108661552</v>
      </c>
      <c r="AK183" s="26">
        <v>1704.6613173444007</v>
      </c>
      <c r="AL183" s="26">
        <v>1560.7415646462007</v>
      </c>
      <c r="AM183" s="26">
        <v>1585.6084531803006</v>
      </c>
      <c r="AN183" s="26">
        <v>1499.3043447710879</v>
      </c>
      <c r="AO183" s="77">
        <v>1752.4505742268</v>
      </c>
      <c r="AP183" s="26">
        <v>1251.8367895572001</v>
      </c>
      <c r="AQ183" s="26">
        <v>1332.7641014435999</v>
      </c>
      <c r="AR183" s="26">
        <v>1580.8948404312</v>
      </c>
      <c r="AS183" s="26">
        <v>1777.4551091751998</v>
      </c>
      <c r="AT183" s="26">
        <v>2205.4193970858</v>
      </c>
      <c r="AU183" s="26">
        <v>1573.9652285811999</v>
      </c>
      <c r="AV183" s="26">
        <v>1486.7358790480002</v>
      </c>
      <c r="AW183" s="26">
        <v>1372.2863545790001</v>
      </c>
      <c r="AX183" s="26">
        <v>1185.9387544269998</v>
      </c>
      <c r="AY183" s="26">
        <v>1562.874042527</v>
      </c>
      <c r="AZ183" s="26">
        <v>1295.9005724028</v>
      </c>
      <c r="BA183" s="26">
        <v>1582.4123359548003</v>
      </c>
      <c r="BB183" s="53">
        <v>1389.2516402982001</v>
      </c>
      <c r="BC183" s="26">
        <v>1180.8111817082001</v>
      </c>
      <c r="BD183" s="26">
        <v>1187.7064309950001</v>
      </c>
      <c r="BE183" s="26">
        <v>1660.1766403446002</v>
      </c>
      <c r="BF183" s="26">
        <v>2006.0092441046004</v>
      </c>
      <c r="BG183" s="26">
        <v>1679.7536683508001</v>
      </c>
      <c r="BH183" s="26">
        <v>1593.276735554</v>
      </c>
      <c r="BI183" s="26">
        <v>1345.6444663928</v>
      </c>
      <c r="BJ183" s="26">
        <v>1379.8668959824001</v>
      </c>
      <c r="BK183" s="26">
        <v>1590.4410676378</v>
      </c>
      <c r="BL183" s="26">
        <v>1352.2878273870001</v>
      </c>
      <c r="BM183" s="77">
        <v>1621.8675554340002</v>
      </c>
      <c r="BN183" s="505">
        <f t="shared" si="141"/>
        <v>17987.093354189401</v>
      </c>
      <c r="BO183" s="26">
        <v>1330.3090499258001</v>
      </c>
      <c r="BP183" s="26">
        <v>1000.7737105044</v>
      </c>
      <c r="BQ183" s="26">
        <v>1106.5547081344</v>
      </c>
      <c r="BR183" s="26">
        <v>1572.2847796572003</v>
      </c>
      <c r="BS183" s="26">
        <v>1685.6495112660002</v>
      </c>
      <c r="BT183" s="26">
        <v>1517.4318636232001</v>
      </c>
      <c r="BU183" s="26">
        <v>1568.8315835276001</v>
      </c>
      <c r="BV183" s="26">
        <v>1250.8630487780001</v>
      </c>
      <c r="BW183" s="101">
        <v>1168.3477400503998</v>
      </c>
      <c r="BX183" s="101">
        <v>1361.7052215984002</v>
      </c>
      <c r="BY183" s="101">
        <v>1276.2302862638001</v>
      </c>
      <c r="BZ183" s="101">
        <v>1657.7586379032002</v>
      </c>
      <c r="CA183" s="154">
        <v>1030.1203341086</v>
      </c>
      <c r="CB183" s="101">
        <v>831.0143061248001</v>
      </c>
      <c r="CC183" s="101">
        <v>995.44216474080008</v>
      </c>
      <c r="CD183" s="101">
        <v>1238.5508087917999</v>
      </c>
      <c r="CE183" s="101">
        <v>1289.4736509942002</v>
      </c>
      <c r="CF183" s="270">
        <v>1228.8313052568001</v>
      </c>
      <c r="CG183" s="116">
        <f t="shared" si="144"/>
        <v>9103.7088058014015</v>
      </c>
      <c r="CH183" s="116">
        <f t="shared" si="145"/>
        <v>8213.0036231110025</v>
      </c>
      <c r="CI183" s="275">
        <f t="shared" si="146"/>
        <v>6613.4325700170002</v>
      </c>
      <c r="CJ183" s="398">
        <f t="shared" si="147"/>
        <v>-19.476078746548765</v>
      </c>
      <c r="CL183" s="303"/>
      <c r="CM183" s="301"/>
    </row>
    <row r="184" spans="2:111" ht="20.100000000000001" customHeight="1" x14ac:dyDescent="0.25">
      <c r="B184" s="60" t="s">
        <v>37</v>
      </c>
      <c r="C184" s="469"/>
      <c r="D184" s="67">
        <v>3.0134349616999998</v>
      </c>
      <c r="E184" s="68">
        <v>2.2900869676999998</v>
      </c>
      <c r="F184" s="68">
        <v>1.4624139652999999</v>
      </c>
      <c r="G184" s="68">
        <v>1.5828659506</v>
      </c>
      <c r="H184" s="68">
        <v>3.2103187123999994</v>
      </c>
      <c r="I184" s="26">
        <v>3.8849472428</v>
      </c>
      <c r="J184" s="68">
        <v>2.9320372803999999</v>
      </c>
      <c r="K184" s="68">
        <v>1.7257090608999999</v>
      </c>
      <c r="L184" s="26">
        <v>8.0060738416999992</v>
      </c>
      <c r="M184" s="68">
        <v>2.1686324873</v>
      </c>
      <c r="N184" s="68">
        <v>1.6539303281</v>
      </c>
      <c r="O184" s="268">
        <v>1.6373454918999999</v>
      </c>
      <c r="P184" s="83">
        <v>33.567796290800004</v>
      </c>
      <c r="Q184" s="53">
        <v>4.6394710013000005</v>
      </c>
      <c r="R184" s="68">
        <v>1.0081049741999999</v>
      </c>
      <c r="S184" s="26">
        <v>4.6328161149999998</v>
      </c>
      <c r="T184" s="68">
        <v>1.8933723412000001</v>
      </c>
      <c r="U184" s="68">
        <v>1.0729407505999999</v>
      </c>
      <c r="V184" s="68">
        <v>2.1707802928</v>
      </c>
      <c r="W184" s="26">
        <v>5.5961158382000002</v>
      </c>
      <c r="X184" s="68">
        <v>1.6470873911999999</v>
      </c>
      <c r="Y184" s="68">
        <v>1.8448844209999997</v>
      </c>
      <c r="Z184" s="68">
        <v>1.1209373555</v>
      </c>
      <c r="AA184" s="68">
        <v>2.7629000541999997</v>
      </c>
      <c r="AB184" s="77">
        <v>5.1606691537999998</v>
      </c>
      <c r="AC184" s="83">
        <v>33.550079689</v>
      </c>
      <c r="AD184" s="53">
        <v>9.917449253800001</v>
      </c>
      <c r="AE184" s="26">
        <v>8.2195162492923011</v>
      </c>
      <c r="AF184" s="26">
        <v>6.6736694638709713</v>
      </c>
      <c r="AG184" s="26">
        <v>1.0635083609333325</v>
      </c>
      <c r="AH184" s="26">
        <v>2.2196715137999998</v>
      </c>
      <c r="AI184" s="26">
        <v>4.8563640894666653</v>
      </c>
      <c r="AJ184" s="26">
        <v>0.84995597179354854</v>
      </c>
      <c r="AK184" s="26">
        <v>7.9850802798000045</v>
      </c>
      <c r="AL184" s="26">
        <v>0.64354615080000022</v>
      </c>
      <c r="AM184" s="26">
        <v>3.0791980284000013</v>
      </c>
      <c r="AN184" s="26">
        <v>1.6155617928333346</v>
      </c>
      <c r="AO184" s="77">
        <v>2.0401124127999997</v>
      </c>
      <c r="AP184" s="26">
        <v>0.64011469479999994</v>
      </c>
      <c r="AQ184" s="26">
        <v>3.8294852400000003E-2</v>
      </c>
      <c r="AR184" s="26">
        <v>3.4579627319999999</v>
      </c>
      <c r="AS184" s="26">
        <v>0.77938024080000001</v>
      </c>
      <c r="AT184" s="26">
        <v>0.1593802322</v>
      </c>
      <c r="AU184" s="26">
        <v>2.1971800018000001</v>
      </c>
      <c r="AV184" s="26">
        <v>1.0517044734000001</v>
      </c>
      <c r="AW184" s="26">
        <v>1.2147294236000001</v>
      </c>
      <c r="AX184" s="26">
        <v>0.62921058760000015</v>
      </c>
      <c r="AY184" s="26">
        <v>0.86548305060000008</v>
      </c>
      <c r="AZ184" s="26">
        <v>3.5402471972000007</v>
      </c>
      <c r="BA184" s="26">
        <v>2.4970349922000006</v>
      </c>
      <c r="BB184" s="53">
        <v>2.7700462537999999</v>
      </c>
      <c r="BC184" s="26">
        <v>12.8333133754</v>
      </c>
      <c r="BD184" s="26">
        <v>2.8292116958000002</v>
      </c>
      <c r="BE184" s="26">
        <v>4.5473432858000002</v>
      </c>
      <c r="BF184" s="26">
        <v>6.1654096336000004</v>
      </c>
      <c r="BG184" s="26">
        <v>2.4229201696000002</v>
      </c>
      <c r="BH184" s="26">
        <v>6.7097589342000008</v>
      </c>
      <c r="BI184" s="26">
        <v>6.3032099522000005</v>
      </c>
      <c r="BJ184" s="26">
        <v>7.5934968564000007</v>
      </c>
      <c r="BK184" s="26">
        <v>3.5757967461999995</v>
      </c>
      <c r="BL184" s="26">
        <v>5.8872102912000006</v>
      </c>
      <c r="BM184" s="77">
        <v>4.0101292084000004</v>
      </c>
      <c r="BN184" s="505">
        <f t="shared" si="141"/>
        <v>65.647846402599995</v>
      </c>
      <c r="BO184" s="26">
        <v>4.4336196464000004</v>
      </c>
      <c r="BP184" s="26">
        <v>3.0194043725999999</v>
      </c>
      <c r="BQ184" s="26">
        <v>4.2772132241999996</v>
      </c>
      <c r="BR184" s="26">
        <v>11.550044937200001</v>
      </c>
      <c r="BS184" s="26">
        <v>17.384449966799998</v>
      </c>
      <c r="BT184" s="26">
        <v>3.5236652052000004</v>
      </c>
      <c r="BU184" s="26">
        <v>3.7258685072000004</v>
      </c>
      <c r="BV184" s="26">
        <v>1.9651368659999999</v>
      </c>
      <c r="BW184" s="101">
        <v>13.273991886399999</v>
      </c>
      <c r="BX184" s="101">
        <v>4.0039877934000003</v>
      </c>
      <c r="BY184" s="101">
        <v>7.5920717600000005</v>
      </c>
      <c r="BZ184" s="101">
        <v>9.5701284755999989</v>
      </c>
      <c r="CA184" s="154">
        <v>1.6565512908000002</v>
      </c>
      <c r="CB184" s="101">
        <v>15.517212298</v>
      </c>
      <c r="CC184" s="101">
        <v>8.4054678596000016</v>
      </c>
      <c r="CD184" s="101">
        <v>10.244704517600001</v>
      </c>
      <c r="CE184" s="101">
        <v>3.9930704464000004</v>
      </c>
      <c r="CF184" s="270">
        <v>5.5539926512000006</v>
      </c>
      <c r="CG184" s="83">
        <f t="shared" si="144"/>
        <v>31.568244414000002</v>
      </c>
      <c r="CH184" s="83">
        <f t="shared" si="145"/>
        <v>44.188397352400003</v>
      </c>
      <c r="CI184" s="27">
        <f t="shared" si="146"/>
        <v>45.370999063599996</v>
      </c>
      <c r="CJ184" s="395">
        <f t="shared" si="147"/>
        <v>2.6762720126933148</v>
      </c>
      <c r="CK184" s="304"/>
      <c r="CM184" s="301"/>
    </row>
    <row r="185" spans="2:111" ht="20.100000000000001" customHeight="1" thickBot="1" x14ac:dyDescent="0.3">
      <c r="B185" s="60" t="s">
        <v>38</v>
      </c>
      <c r="C185" s="469"/>
      <c r="D185" s="53">
        <v>411.21828112989999</v>
      </c>
      <c r="E185" s="26">
        <v>358.31056537019998</v>
      </c>
      <c r="F185" s="26">
        <v>365.07021495219999</v>
      </c>
      <c r="G185" s="26">
        <v>358.48200471769997</v>
      </c>
      <c r="H185" s="26">
        <v>337.33655728129997</v>
      </c>
      <c r="I185" s="26">
        <v>373.97224291340001</v>
      </c>
      <c r="J185" s="26">
        <v>544.69706246650003</v>
      </c>
      <c r="K185" s="26">
        <v>425.83511866240002</v>
      </c>
      <c r="L185" s="26">
        <v>379.23790261789998</v>
      </c>
      <c r="M185" s="26">
        <v>469.57658979189995</v>
      </c>
      <c r="N185" s="26">
        <v>390.32</v>
      </c>
      <c r="O185" s="77">
        <v>452.32996317419997</v>
      </c>
      <c r="P185" s="83">
        <v>4866.3865030775996</v>
      </c>
      <c r="Q185" s="47">
        <v>398.43206851360003</v>
      </c>
      <c r="R185" s="33">
        <v>331.89351379509998</v>
      </c>
      <c r="S185" s="33">
        <v>439.48510999629997</v>
      </c>
      <c r="T185" s="33">
        <v>451.96617866119999</v>
      </c>
      <c r="U185" s="33">
        <v>430.0433405691</v>
      </c>
      <c r="V185" s="33">
        <v>479.62721618090001</v>
      </c>
      <c r="W185" s="33">
        <v>389.71737902749999</v>
      </c>
      <c r="X185" s="33">
        <v>350.27590985860002</v>
      </c>
      <c r="Y185" s="33">
        <v>379.86613004610001</v>
      </c>
      <c r="Z185" s="33">
        <v>298.82437312039997</v>
      </c>
      <c r="AA185" s="33">
        <v>324.65492449660002</v>
      </c>
      <c r="AB185" s="48">
        <v>332.52159391960004</v>
      </c>
      <c r="AC185" s="83">
        <v>4607.3077381849998</v>
      </c>
      <c r="AD185" s="53">
        <v>317.32522894660002</v>
      </c>
      <c r="AE185" s="26">
        <v>221.01366986778442</v>
      </c>
      <c r="AF185" s="26">
        <v>261.46247000131626</v>
      </c>
      <c r="AG185" s="26">
        <v>280.90685589559979</v>
      </c>
      <c r="AH185" s="26">
        <v>396.8377440703</v>
      </c>
      <c r="AI185" s="26">
        <v>260.37318040788324</v>
      </c>
      <c r="AJ185" s="26">
        <v>283.09993495745806</v>
      </c>
      <c r="AK185" s="26">
        <v>278.45983071150016</v>
      </c>
      <c r="AL185" s="26">
        <v>239.12804196750008</v>
      </c>
      <c r="AM185" s="26">
        <v>316.19195891670012</v>
      </c>
      <c r="AN185" s="26">
        <v>212.65851426006685</v>
      </c>
      <c r="AO185" s="77">
        <v>306.30740418600004</v>
      </c>
      <c r="AP185" s="33">
        <v>199.09677569600001</v>
      </c>
      <c r="AQ185" s="33">
        <v>200.9487629674</v>
      </c>
      <c r="AR185" s="33">
        <v>216.69120182500001</v>
      </c>
      <c r="AS185" s="33">
        <v>359.6103327866</v>
      </c>
      <c r="AT185" s="33">
        <v>244.2981789584</v>
      </c>
      <c r="AU185" s="33">
        <v>216.28802151460002</v>
      </c>
      <c r="AV185" s="33">
        <v>194.02039860840003</v>
      </c>
      <c r="AW185" s="33">
        <v>234.55817184379998</v>
      </c>
      <c r="AX185" s="33">
        <v>183.38788354179999</v>
      </c>
      <c r="AY185" s="33">
        <v>264.36931966200001</v>
      </c>
      <c r="AZ185" s="33">
        <v>208.20918061860002</v>
      </c>
      <c r="BA185" s="33">
        <v>190.81886631219999</v>
      </c>
      <c r="BB185" s="53">
        <v>123.36900760100002</v>
      </c>
      <c r="BC185" s="26">
        <v>93.760602486600007</v>
      </c>
      <c r="BD185" s="26">
        <v>166.80267228100001</v>
      </c>
      <c r="BE185" s="26">
        <v>176.01196619720002</v>
      </c>
      <c r="BF185" s="26">
        <v>112.95541495980001</v>
      </c>
      <c r="BG185" s="26">
        <v>179.30958891440002</v>
      </c>
      <c r="BH185" s="26">
        <v>160.73508364060001</v>
      </c>
      <c r="BI185" s="26">
        <v>137.4958349618</v>
      </c>
      <c r="BJ185" s="26">
        <v>163.10897600760001</v>
      </c>
      <c r="BK185" s="26">
        <v>189.86208551100003</v>
      </c>
      <c r="BL185" s="26">
        <v>190.25360340980001</v>
      </c>
      <c r="BM185" s="77">
        <v>199.88211501300003</v>
      </c>
      <c r="BN185" s="505">
        <f t="shared" si="141"/>
        <v>1893.5469509838001</v>
      </c>
      <c r="BO185" s="33">
        <v>143.94371277860003</v>
      </c>
      <c r="BP185" s="33">
        <v>80.477038362000002</v>
      </c>
      <c r="BQ185" s="33">
        <v>116.0641463422</v>
      </c>
      <c r="BR185" s="33">
        <v>86.750732341000003</v>
      </c>
      <c r="BS185" s="33">
        <v>86.525966636199996</v>
      </c>
      <c r="BT185" s="33">
        <v>96.420752500800006</v>
      </c>
      <c r="BU185" s="33">
        <v>112.318387265</v>
      </c>
      <c r="BV185" s="33">
        <v>100.9955121882</v>
      </c>
      <c r="BW185" s="273">
        <v>127.57207924860002</v>
      </c>
      <c r="BX185" s="273">
        <v>150.01593130160001</v>
      </c>
      <c r="BY185" s="273">
        <v>119.20265273140001</v>
      </c>
      <c r="BZ185" s="273">
        <v>119.07752173519999</v>
      </c>
      <c r="CA185" s="272">
        <v>88.24798023160001</v>
      </c>
      <c r="CB185" s="273">
        <v>63.576119748399996</v>
      </c>
      <c r="CC185" s="273">
        <v>78.745546784799998</v>
      </c>
      <c r="CD185" s="273">
        <v>92.320752421800009</v>
      </c>
      <c r="CE185" s="101">
        <v>59.571625206800007</v>
      </c>
      <c r="CF185" s="270">
        <v>190.9302899308</v>
      </c>
      <c r="CG185" s="24">
        <f t="shared" si="144"/>
        <v>852.20925244000011</v>
      </c>
      <c r="CH185" s="24">
        <f t="shared" si="145"/>
        <v>610.18234896080003</v>
      </c>
      <c r="CI185" s="105">
        <f t="shared" si="146"/>
        <v>573.39231432420002</v>
      </c>
      <c r="CJ185" s="397">
        <f t="shared" si="147"/>
        <v>-6.0293508488498571</v>
      </c>
      <c r="CM185" s="301"/>
    </row>
    <row r="186" spans="2:111" ht="20.100000000000001" customHeight="1" thickBot="1" x14ac:dyDescent="0.3">
      <c r="B186" s="362"/>
      <c r="C186" s="355" t="s">
        <v>115</v>
      </c>
      <c r="D186" s="356">
        <f t="shared" ref="D186:BP186" si="148">+D187+D191</f>
        <v>132696</v>
      </c>
      <c r="E186" s="357">
        <f t="shared" si="148"/>
        <v>122503</v>
      </c>
      <c r="F186" s="357">
        <f t="shared" si="148"/>
        <v>155205</v>
      </c>
      <c r="G186" s="357">
        <f t="shared" si="148"/>
        <v>145615</v>
      </c>
      <c r="H186" s="357">
        <f t="shared" si="148"/>
        <v>141467</v>
      </c>
      <c r="I186" s="357">
        <f t="shared" si="148"/>
        <v>153551</v>
      </c>
      <c r="J186" s="357">
        <f t="shared" si="148"/>
        <v>158375</v>
      </c>
      <c r="K186" s="357">
        <f t="shared" si="148"/>
        <v>148322</v>
      </c>
      <c r="L186" s="357">
        <f t="shared" si="148"/>
        <v>156509</v>
      </c>
      <c r="M186" s="357">
        <f t="shared" si="148"/>
        <v>163449</v>
      </c>
      <c r="N186" s="357">
        <f t="shared" si="148"/>
        <v>154371</v>
      </c>
      <c r="O186" s="358">
        <f t="shared" si="148"/>
        <v>174154</v>
      </c>
      <c r="P186" s="357">
        <f t="shared" si="148"/>
        <v>1806217</v>
      </c>
      <c r="Q186" s="356">
        <f t="shared" si="148"/>
        <v>128639</v>
      </c>
      <c r="R186" s="357">
        <f t="shared" si="148"/>
        <v>125318</v>
      </c>
      <c r="S186" s="357">
        <f t="shared" si="148"/>
        <v>169518</v>
      </c>
      <c r="T186" s="357">
        <f t="shared" si="148"/>
        <v>152599</v>
      </c>
      <c r="U186" s="357">
        <f t="shared" si="148"/>
        <v>152686</v>
      </c>
      <c r="V186" s="357">
        <f t="shared" si="148"/>
        <v>150019</v>
      </c>
      <c r="W186" s="357">
        <f t="shared" si="148"/>
        <v>153071</v>
      </c>
      <c r="X186" s="357">
        <f t="shared" si="148"/>
        <v>156962</v>
      </c>
      <c r="Y186" s="357">
        <f t="shared" si="148"/>
        <v>158652</v>
      </c>
      <c r="Z186" s="357">
        <f t="shared" si="148"/>
        <v>159006</v>
      </c>
      <c r="AA186" s="357">
        <f t="shared" si="148"/>
        <v>163952</v>
      </c>
      <c r="AB186" s="358">
        <f t="shared" si="148"/>
        <v>185404</v>
      </c>
      <c r="AC186" s="357">
        <f t="shared" si="148"/>
        <v>1855826</v>
      </c>
      <c r="AD186" s="356">
        <f t="shared" si="148"/>
        <v>142108</v>
      </c>
      <c r="AE186" s="357">
        <f t="shared" si="148"/>
        <v>140285</v>
      </c>
      <c r="AF186" s="357">
        <f t="shared" si="148"/>
        <v>160568</v>
      </c>
      <c r="AG186" s="357">
        <f t="shared" si="148"/>
        <v>144759</v>
      </c>
      <c r="AH186" s="357">
        <f t="shared" si="148"/>
        <v>169549</v>
      </c>
      <c r="AI186" s="357">
        <f t="shared" si="148"/>
        <v>161327</v>
      </c>
      <c r="AJ186" s="357">
        <f t="shared" si="148"/>
        <v>154975</v>
      </c>
      <c r="AK186" s="357">
        <f t="shared" si="148"/>
        <v>173374</v>
      </c>
      <c r="AL186" s="357">
        <f t="shared" si="148"/>
        <v>162818</v>
      </c>
      <c r="AM186" s="357">
        <f t="shared" si="148"/>
        <v>163295</v>
      </c>
      <c r="AN186" s="357">
        <f t="shared" si="148"/>
        <v>166484</v>
      </c>
      <c r="AO186" s="358">
        <f t="shared" si="148"/>
        <v>184433</v>
      </c>
      <c r="AP186" s="357">
        <f t="shared" si="148"/>
        <v>145730</v>
      </c>
      <c r="AQ186" s="357">
        <f t="shared" si="148"/>
        <v>142341</v>
      </c>
      <c r="AR186" s="357">
        <f t="shared" si="148"/>
        <v>166294</v>
      </c>
      <c r="AS186" s="357">
        <f t="shared" si="148"/>
        <v>142793</v>
      </c>
      <c r="AT186" s="357">
        <f t="shared" si="148"/>
        <v>177985</v>
      </c>
      <c r="AU186" s="357">
        <f t="shared" si="148"/>
        <v>151648</v>
      </c>
      <c r="AV186" s="357">
        <f t="shared" si="148"/>
        <v>173125</v>
      </c>
      <c r="AW186" s="357">
        <f t="shared" si="148"/>
        <v>175827</v>
      </c>
      <c r="AX186" s="357">
        <f t="shared" si="148"/>
        <v>153542</v>
      </c>
      <c r="AY186" s="357">
        <f t="shared" si="148"/>
        <v>188654</v>
      </c>
      <c r="AZ186" s="357">
        <f t="shared" si="148"/>
        <v>167720</v>
      </c>
      <c r="BA186" s="357">
        <f t="shared" si="148"/>
        <v>183354</v>
      </c>
      <c r="BB186" s="356">
        <f t="shared" si="148"/>
        <v>160349</v>
      </c>
      <c r="BC186" s="357">
        <f t="shared" si="148"/>
        <v>141025</v>
      </c>
      <c r="BD186" s="357">
        <f t="shared" si="148"/>
        <v>157417</v>
      </c>
      <c r="BE186" s="357">
        <f t="shared" si="148"/>
        <v>176952</v>
      </c>
      <c r="BF186" s="357">
        <f t="shared" si="148"/>
        <v>166176</v>
      </c>
      <c r="BG186" s="357">
        <f t="shared" si="148"/>
        <v>158273</v>
      </c>
      <c r="BH186" s="357">
        <f t="shared" si="148"/>
        <v>185320</v>
      </c>
      <c r="BI186" s="357">
        <f t="shared" si="148"/>
        <v>170461</v>
      </c>
      <c r="BJ186" s="357">
        <f t="shared" si="148"/>
        <v>171688</v>
      </c>
      <c r="BK186" s="357">
        <f t="shared" si="148"/>
        <v>193672</v>
      </c>
      <c r="BL186" s="357">
        <f t="shared" si="148"/>
        <v>175029</v>
      </c>
      <c r="BM186" s="358">
        <f t="shared" si="148"/>
        <v>192787</v>
      </c>
      <c r="BN186" s="494">
        <f t="shared" si="141"/>
        <v>2049149</v>
      </c>
      <c r="BO186" s="357">
        <f t="shared" si="148"/>
        <v>164558</v>
      </c>
      <c r="BP186" s="357">
        <f t="shared" si="148"/>
        <v>154770</v>
      </c>
      <c r="BQ186" s="357">
        <f t="shared" ref="BQ186:BY186" si="149">+BQ187+BQ191</f>
        <v>161460</v>
      </c>
      <c r="BR186" s="357">
        <f t="shared" si="149"/>
        <v>168780</v>
      </c>
      <c r="BS186" s="357">
        <f t="shared" si="149"/>
        <v>171089</v>
      </c>
      <c r="BT186" s="357">
        <f t="shared" si="149"/>
        <v>165206</v>
      </c>
      <c r="BU186" s="357">
        <f t="shared" si="149"/>
        <v>203381</v>
      </c>
      <c r="BV186" s="357">
        <f t="shared" si="149"/>
        <v>176800</v>
      </c>
      <c r="BW186" s="357">
        <f t="shared" si="149"/>
        <v>181615</v>
      </c>
      <c r="BX186" s="357">
        <f t="shared" si="149"/>
        <v>194323</v>
      </c>
      <c r="BY186" s="357">
        <f t="shared" si="149"/>
        <v>166412</v>
      </c>
      <c r="BZ186" s="357">
        <f t="shared" ref="BZ186:CF186" si="150">+BZ187+BZ191</f>
        <v>208098</v>
      </c>
      <c r="CA186" s="356">
        <f t="shared" si="150"/>
        <v>151271</v>
      </c>
      <c r="CB186" s="357">
        <f t="shared" si="150"/>
        <v>144557</v>
      </c>
      <c r="CC186" s="357">
        <f t="shared" si="150"/>
        <v>179014</v>
      </c>
      <c r="CD186" s="357">
        <f t="shared" si="150"/>
        <v>166654</v>
      </c>
      <c r="CE186" s="357">
        <f t="shared" si="150"/>
        <v>160733</v>
      </c>
      <c r="CF186" s="358">
        <f t="shared" si="150"/>
        <v>174771</v>
      </c>
      <c r="CG186" s="357">
        <f t="shared" si="144"/>
        <v>960192</v>
      </c>
      <c r="CH186" s="357">
        <f t="shared" si="145"/>
        <v>985863</v>
      </c>
      <c r="CI186" s="358">
        <f t="shared" si="146"/>
        <v>977000</v>
      </c>
      <c r="CJ186" s="155"/>
      <c r="CM186" s="301"/>
    </row>
    <row r="187" spans="2:111" s="39" customFormat="1" ht="20.100000000000001" customHeight="1" thickBot="1" x14ac:dyDescent="0.3">
      <c r="B187" s="373" t="s">
        <v>41</v>
      </c>
      <c r="C187" s="470"/>
      <c r="D187" s="104">
        <f t="shared" ref="D187:BP187" si="151">SUM(D188:D190)</f>
        <v>106884</v>
      </c>
      <c r="E187" s="24">
        <f t="shared" si="151"/>
        <v>97442</v>
      </c>
      <c r="F187" s="24">
        <f t="shared" si="151"/>
        <v>123920</v>
      </c>
      <c r="G187" s="24">
        <f t="shared" si="151"/>
        <v>115946</v>
      </c>
      <c r="H187" s="24">
        <f t="shared" si="151"/>
        <v>112405</v>
      </c>
      <c r="I187" s="24">
        <f t="shared" si="151"/>
        <v>121893</v>
      </c>
      <c r="J187" s="24">
        <f t="shared" si="151"/>
        <v>126039</v>
      </c>
      <c r="K187" s="24">
        <f t="shared" si="151"/>
        <v>118331</v>
      </c>
      <c r="L187" s="24">
        <f t="shared" si="151"/>
        <v>125542</v>
      </c>
      <c r="M187" s="24">
        <f t="shared" si="151"/>
        <v>130587</v>
      </c>
      <c r="N187" s="24">
        <f t="shared" si="151"/>
        <v>123174</v>
      </c>
      <c r="O187" s="105">
        <f t="shared" si="151"/>
        <v>141286</v>
      </c>
      <c r="P187" s="24">
        <f t="shared" si="151"/>
        <v>1443449</v>
      </c>
      <c r="Q187" s="104">
        <f t="shared" si="151"/>
        <v>103511</v>
      </c>
      <c r="R187" s="24">
        <f t="shared" si="151"/>
        <v>100396</v>
      </c>
      <c r="S187" s="24">
        <f t="shared" si="151"/>
        <v>136452</v>
      </c>
      <c r="T187" s="24">
        <f t="shared" si="151"/>
        <v>122604</v>
      </c>
      <c r="U187" s="24">
        <f t="shared" si="151"/>
        <v>121924</v>
      </c>
      <c r="V187" s="24">
        <f t="shared" si="151"/>
        <v>119941</v>
      </c>
      <c r="W187" s="24">
        <f t="shared" si="151"/>
        <v>123088</v>
      </c>
      <c r="X187" s="24">
        <f t="shared" si="151"/>
        <v>126454</v>
      </c>
      <c r="Y187" s="24">
        <f t="shared" si="151"/>
        <v>128858</v>
      </c>
      <c r="Z187" s="24">
        <f t="shared" si="151"/>
        <v>128859</v>
      </c>
      <c r="AA187" s="24">
        <f t="shared" si="151"/>
        <v>133573</v>
      </c>
      <c r="AB187" s="105">
        <f t="shared" si="151"/>
        <v>151527</v>
      </c>
      <c r="AC187" s="24">
        <f t="shared" si="151"/>
        <v>1497187</v>
      </c>
      <c r="AD187" s="104">
        <f t="shared" si="151"/>
        <v>116583</v>
      </c>
      <c r="AE187" s="24">
        <f t="shared" si="151"/>
        <v>114583</v>
      </c>
      <c r="AF187" s="24">
        <f t="shared" si="151"/>
        <v>132073</v>
      </c>
      <c r="AG187" s="24">
        <f t="shared" si="151"/>
        <v>118688</v>
      </c>
      <c r="AH187" s="24">
        <f t="shared" si="151"/>
        <v>139607</v>
      </c>
      <c r="AI187" s="24">
        <f t="shared" si="151"/>
        <v>133088</v>
      </c>
      <c r="AJ187" s="24">
        <f t="shared" si="151"/>
        <v>126275</v>
      </c>
      <c r="AK187" s="24">
        <f t="shared" si="151"/>
        <v>142434</v>
      </c>
      <c r="AL187" s="24">
        <f t="shared" si="151"/>
        <v>134056</v>
      </c>
      <c r="AM187" s="24">
        <f t="shared" si="151"/>
        <v>134194</v>
      </c>
      <c r="AN187" s="24">
        <f t="shared" si="151"/>
        <v>137267</v>
      </c>
      <c r="AO187" s="105">
        <f t="shared" si="151"/>
        <v>153678</v>
      </c>
      <c r="AP187" s="24">
        <f t="shared" si="151"/>
        <v>120689</v>
      </c>
      <c r="AQ187" s="24">
        <f t="shared" si="151"/>
        <v>117258</v>
      </c>
      <c r="AR187" s="24">
        <f t="shared" si="151"/>
        <v>137477</v>
      </c>
      <c r="AS187" s="24">
        <f t="shared" si="151"/>
        <v>117515</v>
      </c>
      <c r="AT187" s="24">
        <f t="shared" si="151"/>
        <v>147394</v>
      </c>
      <c r="AU187" s="24">
        <f t="shared" si="151"/>
        <v>125905</v>
      </c>
      <c r="AV187" s="24">
        <f t="shared" si="151"/>
        <v>144976</v>
      </c>
      <c r="AW187" s="24">
        <f t="shared" si="151"/>
        <v>148470</v>
      </c>
      <c r="AX187" s="24">
        <f t="shared" si="151"/>
        <v>130351</v>
      </c>
      <c r="AY187" s="24">
        <f t="shared" si="151"/>
        <v>159682</v>
      </c>
      <c r="AZ187" s="24">
        <f t="shared" si="151"/>
        <v>142305</v>
      </c>
      <c r="BA187" s="24">
        <f t="shared" si="151"/>
        <v>157312</v>
      </c>
      <c r="BB187" s="104">
        <f t="shared" si="151"/>
        <v>136584</v>
      </c>
      <c r="BC187" s="24">
        <f t="shared" si="151"/>
        <v>118964</v>
      </c>
      <c r="BD187" s="24">
        <f t="shared" si="151"/>
        <v>133517</v>
      </c>
      <c r="BE187" s="24">
        <f t="shared" si="151"/>
        <v>149776</v>
      </c>
      <c r="BF187" s="24">
        <f t="shared" si="151"/>
        <v>140021</v>
      </c>
      <c r="BG187" s="24">
        <f t="shared" si="151"/>
        <v>134197</v>
      </c>
      <c r="BH187" s="24">
        <f t="shared" si="151"/>
        <v>158305</v>
      </c>
      <c r="BI187" s="24">
        <f t="shared" si="151"/>
        <v>145669</v>
      </c>
      <c r="BJ187" s="24">
        <f t="shared" si="151"/>
        <v>147494</v>
      </c>
      <c r="BK187" s="24">
        <f t="shared" si="151"/>
        <v>166514</v>
      </c>
      <c r="BL187" s="24">
        <f t="shared" si="151"/>
        <v>150938</v>
      </c>
      <c r="BM187" s="105">
        <f t="shared" si="151"/>
        <v>167298</v>
      </c>
      <c r="BN187" s="23">
        <f t="shared" si="141"/>
        <v>1749277</v>
      </c>
      <c r="BO187" s="24">
        <f t="shared" si="151"/>
        <v>142201</v>
      </c>
      <c r="BP187" s="24">
        <f t="shared" si="151"/>
        <v>133560</v>
      </c>
      <c r="BQ187" s="24">
        <f t="shared" ref="BQ187:BY187" si="152">SUM(BQ188:BQ190)</f>
        <v>139924</v>
      </c>
      <c r="BR187" s="24">
        <f t="shared" si="152"/>
        <v>145700</v>
      </c>
      <c r="BS187" s="24">
        <f t="shared" si="152"/>
        <v>147355</v>
      </c>
      <c r="BT187" s="24">
        <f t="shared" si="152"/>
        <v>142160</v>
      </c>
      <c r="BU187" s="24">
        <f t="shared" si="152"/>
        <v>178323</v>
      </c>
      <c r="BV187" s="24">
        <f t="shared" si="152"/>
        <v>154711</v>
      </c>
      <c r="BW187" s="24">
        <f t="shared" si="152"/>
        <v>157848</v>
      </c>
      <c r="BX187" s="24">
        <f t="shared" si="152"/>
        <v>169043</v>
      </c>
      <c r="BY187" s="24">
        <f t="shared" si="152"/>
        <v>144803</v>
      </c>
      <c r="BZ187" s="24">
        <f t="shared" ref="BZ187:CF187" si="153">SUM(BZ188:BZ190)</f>
        <v>182956</v>
      </c>
      <c r="CA187" s="104">
        <f t="shared" si="153"/>
        <v>132608</v>
      </c>
      <c r="CB187" s="24">
        <f t="shared" si="153"/>
        <v>126610</v>
      </c>
      <c r="CC187" s="24">
        <f t="shared" si="153"/>
        <v>157286</v>
      </c>
      <c r="CD187" s="24">
        <f t="shared" si="153"/>
        <v>146642</v>
      </c>
      <c r="CE187" s="24">
        <f t="shared" si="153"/>
        <v>141581</v>
      </c>
      <c r="CF187" s="105">
        <f t="shared" si="153"/>
        <v>154489</v>
      </c>
      <c r="CG187" s="411">
        <f t="shared" si="144"/>
        <v>813059</v>
      </c>
      <c r="CH187" s="411">
        <f t="shared" si="145"/>
        <v>850900</v>
      </c>
      <c r="CI187" s="412">
        <f t="shared" si="146"/>
        <v>859216</v>
      </c>
      <c r="CJ187" s="407">
        <f t="shared" ref="CJ187:CJ194" si="154">((CI187/CH187)-1)*100</f>
        <v>0.9773181337407344</v>
      </c>
      <c r="CK187" s="257"/>
      <c r="CL187" s="296"/>
      <c r="CM187" s="301"/>
      <c r="CN187" s="260"/>
      <c r="CO187" s="260"/>
      <c r="CP187" s="228"/>
      <c r="CQ187" s="242"/>
      <c r="CR187" s="242"/>
      <c r="CS187" s="228"/>
      <c r="CT187" s="228"/>
      <c r="CU187" s="228"/>
      <c r="CV187" s="228"/>
      <c r="CW187" s="228"/>
      <c r="CX187" s="228"/>
      <c r="CY187" s="228"/>
      <c r="CZ187" s="228"/>
      <c r="DA187" s="228"/>
      <c r="DB187" s="228"/>
      <c r="DC187" s="228"/>
      <c r="DD187" s="228"/>
      <c r="DE187" s="228"/>
      <c r="DF187" s="228"/>
      <c r="DG187" s="228"/>
    </row>
    <row r="188" spans="2:111" ht="20.100000000000001" customHeight="1" x14ac:dyDescent="0.25">
      <c r="B188" s="581" t="s">
        <v>36</v>
      </c>
      <c r="C188" s="582"/>
      <c r="D188" s="53">
        <v>88171</v>
      </c>
      <c r="E188" s="26">
        <v>80826</v>
      </c>
      <c r="F188" s="26">
        <v>102719</v>
      </c>
      <c r="G188" s="26">
        <v>94713</v>
      </c>
      <c r="H188" s="26">
        <v>91557</v>
      </c>
      <c r="I188" s="26">
        <v>99336</v>
      </c>
      <c r="J188" s="26">
        <v>103069</v>
      </c>
      <c r="K188" s="26">
        <v>97140</v>
      </c>
      <c r="L188" s="26">
        <v>103346</v>
      </c>
      <c r="M188" s="26">
        <v>107101</v>
      </c>
      <c r="N188" s="26">
        <v>101442</v>
      </c>
      <c r="O188" s="77">
        <v>111440</v>
      </c>
      <c r="P188" s="116">
        <v>1180860</v>
      </c>
      <c r="Q188" s="46">
        <v>85764</v>
      </c>
      <c r="R188" s="32">
        <v>86295</v>
      </c>
      <c r="S188" s="32">
        <v>114113</v>
      </c>
      <c r="T188" s="32">
        <v>102328</v>
      </c>
      <c r="U188" s="32">
        <v>101617</v>
      </c>
      <c r="V188" s="32">
        <v>103860</v>
      </c>
      <c r="W188" s="32">
        <v>105952</v>
      </c>
      <c r="X188" s="32">
        <v>107669</v>
      </c>
      <c r="Y188" s="32">
        <v>109558</v>
      </c>
      <c r="Z188" s="32">
        <v>109052</v>
      </c>
      <c r="AA188" s="32">
        <v>112015</v>
      </c>
      <c r="AB188" s="176">
        <v>121327</v>
      </c>
      <c r="AC188" s="477">
        <v>1259550</v>
      </c>
      <c r="AD188" s="46">
        <v>99047</v>
      </c>
      <c r="AE188" s="32">
        <v>99587</v>
      </c>
      <c r="AF188" s="32">
        <v>113039</v>
      </c>
      <c r="AG188" s="32">
        <v>102942</v>
      </c>
      <c r="AH188" s="32">
        <v>118340</v>
      </c>
      <c r="AI188" s="32">
        <v>111859</v>
      </c>
      <c r="AJ188" s="32">
        <v>108746</v>
      </c>
      <c r="AK188" s="32">
        <v>120455</v>
      </c>
      <c r="AL188" s="32">
        <v>112707</v>
      </c>
      <c r="AM188" s="32">
        <v>112833</v>
      </c>
      <c r="AN188" s="32">
        <v>116177</v>
      </c>
      <c r="AO188" s="150">
        <v>124106</v>
      </c>
      <c r="AP188" s="32">
        <v>102357</v>
      </c>
      <c r="AQ188" s="32">
        <v>103115</v>
      </c>
      <c r="AR188" s="32">
        <v>118766</v>
      </c>
      <c r="AS188" s="32">
        <v>101983</v>
      </c>
      <c r="AT188" s="32">
        <v>125863</v>
      </c>
      <c r="AU188" s="32">
        <v>107371</v>
      </c>
      <c r="AV188" s="32">
        <v>124163</v>
      </c>
      <c r="AW188" s="32">
        <v>126649</v>
      </c>
      <c r="AX188" s="32">
        <v>110414</v>
      </c>
      <c r="AY188" s="32">
        <v>136470</v>
      </c>
      <c r="AZ188" s="32">
        <v>120948</v>
      </c>
      <c r="BA188" s="32">
        <v>128882</v>
      </c>
      <c r="BB188" s="53">
        <v>115761</v>
      </c>
      <c r="BC188" s="26">
        <v>106303</v>
      </c>
      <c r="BD188" s="26">
        <v>116876</v>
      </c>
      <c r="BE188" s="26">
        <v>129897</v>
      </c>
      <c r="BF188" s="26">
        <v>122104</v>
      </c>
      <c r="BG188" s="26">
        <v>115511</v>
      </c>
      <c r="BH188" s="26">
        <v>135844</v>
      </c>
      <c r="BI188" s="26">
        <v>125259</v>
      </c>
      <c r="BJ188" s="26">
        <v>126269</v>
      </c>
      <c r="BK188" s="26">
        <v>142410</v>
      </c>
      <c r="BL188" s="26">
        <v>128591</v>
      </c>
      <c r="BM188" s="77">
        <v>138334</v>
      </c>
      <c r="BN188" s="505">
        <f t="shared" si="141"/>
        <v>1503159</v>
      </c>
      <c r="BO188" s="26">
        <v>120808</v>
      </c>
      <c r="BP188" s="26">
        <v>117788</v>
      </c>
      <c r="BQ188" s="26">
        <v>122930</v>
      </c>
      <c r="BR188" s="26">
        <v>126593</v>
      </c>
      <c r="BS188" s="26">
        <v>128101</v>
      </c>
      <c r="BT188" s="26">
        <v>123457</v>
      </c>
      <c r="BU188" s="26">
        <v>158196</v>
      </c>
      <c r="BV188" s="26">
        <v>125659</v>
      </c>
      <c r="BW188" s="101">
        <v>136954</v>
      </c>
      <c r="BX188" s="101">
        <v>146078</v>
      </c>
      <c r="BY188" s="101">
        <v>125378</v>
      </c>
      <c r="BZ188" s="101">
        <v>151485</v>
      </c>
      <c r="CA188" s="154">
        <v>115208</v>
      </c>
      <c r="CB188" s="101">
        <v>113660</v>
      </c>
      <c r="CC188" s="101">
        <v>138690</v>
      </c>
      <c r="CD188" s="101">
        <v>128353</v>
      </c>
      <c r="CE188" s="101">
        <v>122461</v>
      </c>
      <c r="CF188" s="270">
        <v>136349</v>
      </c>
      <c r="CG188" s="83">
        <f t="shared" si="144"/>
        <v>706452</v>
      </c>
      <c r="CH188" s="83">
        <f t="shared" si="145"/>
        <v>739677</v>
      </c>
      <c r="CI188" s="27">
        <f t="shared" si="146"/>
        <v>754721</v>
      </c>
      <c r="CJ188" s="395">
        <f t="shared" si="154"/>
        <v>2.0338607256951358</v>
      </c>
      <c r="CL188" s="260"/>
      <c r="CM188" s="301"/>
    </row>
    <row r="189" spans="2:111" ht="20.100000000000001" customHeight="1" x14ac:dyDescent="0.25">
      <c r="B189" s="60" t="s">
        <v>37</v>
      </c>
      <c r="C189" s="469"/>
      <c r="D189" s="53">
        <v>13410</v>
      </c>
      <c r="E189" s="26">
        <v>11749</v>
      </c>
      <c r="F189" s="26">
        <v>14875</v>
      </c>
      <c r="G189" s="26">
        <v>15383</v>
      </c>
      <c r="H189" s="26">
        <v>15031</v>
      </c>
      <c r="I189" s="26">
        <v>16540</v>
      </c>
      <c r="J189" s="26">
        <v>16530</v>
      </c>
      <c r="K189" s="26">
        <v>15444</v>
      </c>
      <c r="L189" s="26">
        <v>16440</v>
      </c>
      <c r="M189" s="26">
        <v>17504</v>
      </c>
      <c r="N189" s="26">
        <v>16065</v>
      </c>
      <c r="O189" s="77">
        <v>22818</v>
      </c>
      <c r="P189" s="83">
        <v>191789</v>
      </c>
      <c r="Q189" s="53">
        <v>12680</v>
      </c>
      <c r="R189" s="26">
        <v>9414</v>
      </c>
      <c r="S189" s="26">
        <v>16675</v>
      </c>
      <c r="T189" s="26">
        <v>15222</v>
      </c>
      <c r="U189" s="26">
        <v>15551</v>
      </c>
      <c r="V189" s="26">
        <v>11233</v>
      </c>
      <c r="W189" s="26">
        <v>12716</v>
      </c>
      <c r="X189" s="26">
        <v>14356</v>
      </c>
      <c r="Y189" s="26">
        <v>15106</v>
      </c>
      <c r="Z189" s="26">
        <v>15549</v>
      </c>
      <c r="AA189" s="26">
        <v>17449</v>
      </c>
      <c r="AB189" s="177">
        <v>25219</v>
      </c>
      <c r="AC189" s="478">
        <v>181170</v>
      </c>
      <c r="AD189" s="53">
        <v>13855</v>
      </c>
      <c r="AE189" s="26">
        <v>11154</v>
      </c>
      <c r="AF189" s="26">
        <v>14655</v>
      </c>
      <c r="AG189" s="26">
        <v>12214</v>
      </c>
      <c r="AH189" s="26">
        <v>16968</v>
      </c>
      <c r="AI189" s="26">
        <v>17438</v>
      </c>
      <c r="AJ189" s="26">
        <v>13595</v>
      </c>
      <c r="AK189" s="26">
        <v>17760</v>
      </c>
      <c r="AL189" s="26">
        <v>17433</v>
      </c>
      <c r="AM189" s="26">
        <v>17457</v>
      </c>
      <c r="AN189" s="26">
        <v>17388</v>
      </c>
      <c r="AO189" s="77">
        <v>25045</v>
      </c>
      <c r="AP189" s="26">
        <v>14905</v>
      </c>
      <c r="AQ189" s="26">
        <v>10518</v>
      </c>
      <c r="AR189" s="26">
        <v>14239</v>
      </c>
      <c r="AS189" s="26">
        <v>11435</v>
      </c>
      <c r="AT189" s="26">
        <v>17006</v>
      </c>
      <c r="AU189" s="26">
        <v>14865</v>
      </c>
      <c r="AV189" s="26">
        <v>16410</v>
      </c>
      <c r="AW189" s="26">
        <v>17363</v>
      </c>
      <c r="AX189" s="26">
        <v>15691</v>
      </c>
      <c r="AY189" s="26">
        <v>18613</v>
      </c>
      <c r="AZ189" s="26">
        <v>17095</v>
      </c>
      <c r="BA189" s="26">
        <v>23828</v>
      </c>
      <c r="BB189" s="53">
        <v>16858</v>
      </c>
      <c r="BC189" s="26">
        <v>9346</v>
      </c>
      <c r="BD189" s="26">
        <v>12907</v>
      </c>
      <c r="BE189" s="26">
        <v>15559</v>
      </c>
      <c r="BF189" s="26">
        <v>13864</v>
      </c>
      <c r="BG189" s="26">
        <v>14510</v>
      </c>
      <c r="BH189" s="26">
        <v>17163</v>
      </c>
      <c r="BI189" s="26">
        <v>15653</v>
      </c>
      <c r="BJ189" s="26">
        <v>16449</v>
      </c>
      <c r="BK189" s="26">
        <v>18861</v>
      </c>
      <c r="BL189" s="26">
        <v>17578</v>
      </c>
      <c r="BM189" s="77">
        <v>23807</v>
      </c>
      <c r="BN189" s="505">
        <f t="shared" ref="BN189:BN190" si="155">SUM(BB189:BM189)</f>
        <v>192555</v>
      </c>
      <c r="BO189" s="26">
        <v>17260</v>
      </c>
      <c r="BP189" s="26">
        <v>11634</v>
      </c>
      <c r="BQ189" s="26">
        <v>13016</v>
      </c>
      <c r="BR189" s="26">
        <v>14698</v>
      </c>
      <c r="BS189" s="26">
        <v>14875</v>
      </c>
      <c r="BT189" s="26">
        <v>14369</v>
      </c>
      <c r="BU189" s="26">
        <v>15586</v>
      </c>
      <c r="BV189" s="26">
        <v>14526</v>
      </c>
      <c r="BW189" s="101">
        <v>16191</v>
      </c>
      <c r="BX189" s="101">
        <v>17858</v>
      </c>
      <c r="BY189" s="101">
        <v>15126</v>
      </c>
      <c r="BZ189" s="101">
        <v>25601</v>
      </c>
      <c r="CA189" s="154">
        <v>13521</v>
      </c>
      <c r="CB189" s="101">
        <v>8915</v>
      </c>
      <c r="CC189" s="101">
        <v>13778</v>
      </c>
      <c r="CD189" s="101">
        <v>13528</v>
      </c>
      <c r="CE189" s="101">
        <v>14331</v>
      </c>
      <c r="CF189" s="270">
        <v>12486</v>
      </c>
      <c r="CG189" s="83">
        <f t="shared" si="144"/>
        <v>83044</v>
      </c>
      <c r="CH189" s="83">
        <f t="shared" si="145"/>
        <v>85852</v>
      </c>
      <c r="CI189" s="27">
        <f t="shared" si="146"/>
        <v>76559</v>
      </c>
      <c r="CJ189" s="395">
        <f t="shared" si="154"/>
        <v>-10.824442063085304</v>
      </c>
      <c r="CK189" s="299"/>
      <c r="CL189" s="296"/>
      <c r="CM189" s="301"/>
    </row>
    <row r="190" spans="2:111" ht="20.100000000000001" customHeight="1" thickBot="1" x14ac:dyDescent="0.3">
      <c r="B190" s="69" t="s">
        <v>38</v>
      </c>
      <c r="C190" s="471"/>
      <c r="D190" s="53">
        <v>5303</v>
      </c>
      <c r="E190" s="26">
        <v>4867</v>
      </c>
      <c r="F190" s="26">
        <v>6326</v>
      </c>
      <c r="G190" s="26">
        <v>5850</v>
      </c>
      <c r="H190" s="26">
        <v>5817</v>
      </c>
      <c r="I190" s="26">
        <v>6017</v>
      </c>
      <c r="J190" s="26">
        <v>6440</v>
      </c>
      <c r="K190" s="26">
        <v>5747</v>
      </c>
      <c r="L190" s="26">
        <v>5756</v>
      </c>
      <c r="M190" s="26">
        <v>5982</v>
      </c>
      <c r="N190" s="26">
        <v>5667</v>
      </c>
      <c r="O190" s="77">
        <v>7028</v>
      </c>
      <c r="P190" s="24">
        <v>70800</v>
      </c>
      <c r="Q190" s="47">
        <v>5067</v>
      </c>
      <c r="R190" s="33">
        <v>4687</v>
      </c>
      <c r="S190" s="33">
        <v>5664</v>
      </c>
      <c r="T190" s="33">
        <v>5054</v>
      </c>
      <c r="U190" s="33">
        <v>4756</v>
      </c>
      <c r="V190" s="33">
        <v>4848</v>
      </c>
      <c r="W190" s="33">
        <v>4420</v>
      </c>
      <c r="X190" s="33">
        <v>4429</v>
      </c>
      <c r="Y190" s="33">
        <v>4194</v>
      </c>
      <c r="Z190" s="33">
        <v>4258</v>
      </c>
      <c r="AA190" s="33">
        <v>4109</v>
      </c>
      <c r="AB190" s="65">
        <v>4981</v>
      </c>
      <c r="AC190" s="352">
        <v>56467</v>
      </c>
      <c r="AD190" s="53">
        <v>3681</v>
      </c>
      <c r="AE190" s="26">
        <v>3842</v>
      </c>
      <c r="AF190" s="26">
        <v>4379</v>
      </c>
      <c r="AG190" s="26">
        <v>3532</v>
      </c>
      <c r="AH190" s="26">
        <v>4299</v>
      </c>
      <c r="AI190" s="26">
        <v>3791</v>
      </c>
      <c r="AJ190" s="26">
        <v>3934</v>
      </c>
      <c r="AK190" s="26">
        <v>4219</v>
      </c>
      <c r="AL190" s="26">
        <v>3916</v>
      </c>
      <c r="AM190" s="26">
        <v>3904</v>
      </c>
      <c r="AN190" s="26">
        <v>3702</v>
      </c>
      <c r="AO190" s="77">
        <v>4527</v>
      </c>
      <c r="AP190" s="33">
        <v>3427</v>
      </c>
      <c r="AQ190" s="33">
        <v>3625</v>
      </c>
      <c r="AR190" s="33">
        <v>4472</v>
      </c>
      <c r="AS190" s="33">
        <v>4097</v>
      </c>
      <c r="AT190" s="33">
        <v>4525</v>
      </c>
      <c r="AU190" s="33">
        <v>3669</v>
      </c>
      <c r="AV190" s="33">
        <v>4403</v>
      </c>
      <c r="AW190" s="33">
        <v>4458</v>
      </c>
      <c r="AX190" s="33">
        <v>4246</v>
      </c>
      <c r="AY190" s="33">
        <v>4599</v>
      </c>
      <c r="AZ190" s="33">
        <v>4262</v>
      </c>
      <c r="BA190" s="33">
        <v>4602</v>
      </c>
      <c r="BB190" s="53">
        <v>3965</v>
      </c>
      <c r="BC190" s="26">
        <v>3315</v>
      </c>
      <c r="BD190" s="26">
        <v>3734</v>
      </c>
      <c r="BE190" s="26">
        <v>4320</v>
      </c>
      <c r="BF190" s="26">
        <v>4053</v>
      </c>
      <c r="BG190" s="26">
        <v>4176</v>
      </c>
      <c r="BH190" s="26">
        <v>5298</v>
      </c>
      <c r="BI190" s="26">
        <v>4757</v>
      </c>
      <c r="BJ190" s="26">
        <v>4776</v>
      </c>
      <c r="BK190" s="26">
        <v>5243</v>
      </c>
      <c r="BL190" s="26">
        <v>4769</v>
      </c>
      <c r="BM190" s="77">
        <v>5157</v>
      </c>
      <c r="BN190" s="505">
        <f t="shared" si="155"/>
        <v>53563</v>
      </c>
      <c r="BO190" s="26">
        <v>4133</v>
      </c>
      <c r="BP190" s="26">
        <v>4138</v>
      </c>
      <c r="BQ190" s="26">
        <v>3978</v>
      </c>
      <c r="BR190" s="26">
        <v>4409</v>
      </c>
      <c r="BS190" s="26">
        <v>4379</v>
      </c>
      <c r="BT190" s="26">
        <v>4334</v>
      </c>
      <c r="BU190" s="26">
        <v>4541</v>
      </c>
      <c r="BV190" s="26">
        <v>14526</v>
      </c>
      <c r="BW190" s="101">
        <v>4703</v>
      </c>
      <c r="BX190" s="101">
        <v>5107</v>
      </c>
      <c r="BY190" s="101">
        <v>4299</v>
      </c>
      <c r="BZ190" s="101">
        <v>5870</v>
      </c>
      <c r="CA190" s="154">
        <v>3879</v>
      </c>
      <c r="CB190" s="101">
        <v>4035</v>
      </c>
      <c r="CC190" s="101">
        <v>4818</v>
      </c>
      <c r="CD190" s="101">
        <v>4761</v>
      </c>
      <c r="CE190" s="101">
        <v>4789</v>
      </c>
      <c r="CF190" s="270">
        <v>5654</v>
      </c>
      <c r="CG190" s="24">
        <f t="shared" si="144"/>
        <v>23563</v>
      </c>
      <c r="CH190" s="24">
        <f t="shared" si="145"/>
        <v>25371</v>
      </c>
      <c r="CI190" s="105">
        <f t="shared" si="146"/>
        <v>27936</v>
      </c>
      <c r="CJ190" s="397">
        <f t="shared" si="154"/>
        <v>10.109968073785037</v>
      </c>
      <c r="CL190" s="296"/>
      <c r="CM190" s="301"/>
    </row>
    <row r="191" spans="2:111" s="39" customFormat="1" ht="20.100000000000001" customHeight="1" thickBot="1" x14ac:dyDescent="0.3">
      <c r="B191" s="373" t="s">
        <v>39</v>
      </c>
      <c r="C191" s="472"/>
      <c r="D191" s="155">
        <f t="shared" ref="D191:BP191" si="156">SUM(D192:D194)</f>
        <v>25812</v>
      </c>
      <c r="E191" s="411">
        <f t="shared" si="156"/>
        <v>25061</v>
      </c>
      <c r="F191" s="411">
        <f t="shared" si="156"/>
        <v>31285</v>
      </c>
      <c r="G191" s="411">
        <f t="shared" si="156"/>
        <v>29669</v>
      </c>
      <c r="H191" s="411">
        <f t="shared" si="156"/>
        <v>29062</v>
      </c>
      <c r="I191" s="411">
        <f t="shared" si="156"/>
        <v>31658</v>
      </c>
      <c r="J191" s="411">
        <f t="shared" si="156"/>
        <v>32336</v>
      </c>
      <c r="K191" s="411">
        <f t="shared" si="156"/>
        <v>29991</v>
      </c>
      <c r="L191" s="411">
        <f t="shared" si="156"/>
        <v>30967</v>
      </c>
      <c r="M191" s="411">
        <f t="shared" si="156"/>
        <v>32862</v>
      </c>
      <c r="N191" s="411">
        <f t="shared" si="156"/>
        <v>31197</v>
      </c>
      <c r="O191" s="412">
        <f t="shared" si="156"/>
        <v>32868</v>
      </c>
      <c r="P191" s="411">
        <f t="shared" si="156"/>
        <v>362768</v>
      </c>
      <c r="Q191" s="155">
        <f t="shared" si="156"/>
        <v>25128</v>
      </c>
      <c r="R191" s="411">
        <f t="shared" si="156"/>
        <v>24922</v>
      </c>
      <c r="S191" s="411">
        <f t="shared" si="156"/>
        <v>33066</v>
      </c>
      <c r="T191" s="411">
        <f t="shared" si="156"/>
        <v>29995</v>
      </c>
      <c r="U191" s="411">
        <f t="shared" si="156"/>
        <v>30762</v>
      </c>
      <c r="V191" s="411">
        <f t="shared" si="156"/>
        <v>30078</v>
      </c>
      <c r="W191" s="411">
        <f t="shared" si="156"/>
        <v>29983</v>
      </c>
      <c r="X191" s="411">
        <f t="shared" si="156"/>
        <v>30508</v>
      </c>
      <c r="Y191" s="411">
        <f t="shared" si="156"/>
        <v>29794</v>
      </c>
      <c r="Z191" s="411">
        <f t="shared" si="156"/>
        <v>30147</v>
      </c>
      <c r="AA191" s="411">
        <f t="shared" si="156"/>
        <v>30379</v>
      </c>
      <c r="AB191" s="412">
        <f t="shared" si="156"/>
        <v>33877</v>
      </c>
      <c r="AC191" s="411">
        <f t="shared" si="156"/>
        <v>358639</v>
      </c>
      <c r="AD191" s="155">
        <f t="shared" si="156"/>
        <v>25525</v>
      </c>
      <c r="AE191" s="411">
        <f t="shared" si="156"/>
        <v>25702</v>
      </c>
      <c r="AF191" s="411">
        <f t="shared" si="156"/>
        <v>28495</v>
      </c>
      <c r="AG191" s="411">
        <f t="shared" si="156"/>
        <v>26071</v>
      </c>
      <c r="AH191" s="411">
        <f t="shared" si="156"/>
        <v>29942</v>
      </c>
      <c r="AI191" s="411">
        <f t="shared" si="156"/>
        <v>28239</v>
      </c>
      <c r="AJ191" s="411">
        <f t="shared" si="156"/>
        <v>28700</v>
      </c>
      <c r="AK191" s="411">
        <f t="shared" si="156"/>
        <v>30940</v>
      </c>
      <c r="AL191" s="411">
        <f t="shared" si="156"/>
        <v>28762</v>
      </c>
      <c r="AM191" s="411">
        <f t="shared" si="156"/>
        <v>29101</v>
      </c>
      <c r="AN191" s="411">
        <f t="shared" si="156"/>
        <v>29217</v>
      </c>
      <c r="AO191" s="412">
        <f t="shared" si="156"/>
        <v>30755</v>
      </c>
      <c r="AP191" s="411">
        <f t="shared" si="156"/>
        <v>25041</v>
      </c>
      <c r="AQ191" s="411">
        <f t="shared" si="156"/>
        <v>25083</v>
      </c>
      <c r="AR191" s="411">
        <f t="shared" si="156"/>
        <v>28817</v>
      </c>
      <c r="AS191" s="411">
        <f t="shared" si="156"/>
        <v>25278</v>
      </c>
      <c r="AT191" s="411">
        <f t="shared" si="156"/>
        <v>30591</v>
      </c>
      <c r="AU191" s="411">
        <f t="shared" si="156"/>
        <v>25743</v>
      </c>
      <c r="AV191" s="411">
        <f t="shared" si="156"/>
        <v>28149</v>
      </c>
      <c r="AW191" s="411">
        <f t="shared" si="156"/>
        <v>27357</v>
      </c>
      <c r="AX191" s="411">
        <f t="shared" si="156"/>
        <v>23191</v>
      </c>
      <c r="AY191" s="411">
        <f t="shared" si="156"/>
        <v>28972</v>
      </c>
      <c r="AZ191" s="411">
        <f t="shared" si="156"/>
        <v>25415</v>
      </c>
      <c r="BA191" s="411">
        <f t="shared" si="156"/>
        <v>26042</v>
      </c>
      <c r="BB191" s="155">
        <f t="shared" si="156"/>
        <v>23765</v>
      </c>
      <c r="BC191" s="411">
        <f t="shared" si="156"/>
        <v>22061</v>
      </c>
      <c r="BD191" s="411">
        <f t="shared" si="156"/>
        <v>23900</v>
      </c>
      <c r="BE191" s="411">
        <f t="shared" si="156"/>
        <v>27176</v>
      </c>
      <c r="BF191" s="411">
        <f t="shared" si="156"/>
        <v>26155</v>
      </c>
      <c r="BG191" s="411">
        <f t="shared" si="156"/>
        <v>24076</v>
      </c>
      <c r="BH191" s="411">
        <f t="shared" si="156"/>
        <v>27015</v>
      </c>
      <c r="BI191" s="411">
        <f t="shared" si="156"/>
        <v>24792</v>
      </c>
      <c r="BJ191" s="411">
        <f t="shared" si="156"/>
        <v>24194</v>
      </c>
      <c r="BK191" s="411">
        <f t="shared" si="156"/>
        <v>27158</v>
      </c>
      <c r="BL191" s="411">
        <f t="shared" si="156"/>
        <v>24091</v>
      </c>
      <c r="BM191" s="412">
        <f t="shared" si="156"/>
        <v>25489</v>
      </c>
      <c r="BN191" s="308">
        <f>SUM(BB191:BM191)</f>
        <v>299872</v>
      </c>
      <c r="BO191" s="411">
        <f t="shared" si="156"/>
        <v>22357</v>
      </c>
      <c r="BP191" s="411">
        <f t="shared" si="156"/>
        <v>21210</v>
      </c>
      <c r="BQ191" s="411">
        <f t="shared" ref="BQ191:BY191" si="157">SUM(BQ192:BQ194)</f>
        <v>21536</v>
      </c>
      <c r="BR191" s="411">
        <f t="shared" si="157"/>
        <v>23080</v>
      </c>
      <c r="BS191" s="411">
        <f t="shared" si="157"/>
        <v>23734</v>
      </c>
      <c r="BT191" s="411">
        <f t="shared" si="157"/>
        <v>23046</v>
      </c>
      <c r="BU191" s="411">
        <f t="shared" si="157"/>
        <v>25058</v>
      </c>
      <c r="BV191" s="411">
        <f t="shared" si="157"/>
        <v>22089</v>
      </c>
      <c r="BW191" s="411">
        <f t="shared" si="157"/>
        <v>23767</v>
      </c>
      <c r="BX191" s="411">
        <f t="shared" si="157"/>
        <v>25280</v>
      </c>
      <c r="BY191" s="411">
        <f t="shared" si="157"/>
        <v>21609</v>
      </c>
      <c r="BZ191" s="411">
        <f t="shared" ref="BZ191:CF191" si="158">SUM(BZ192:BZ194)</f>
        <v>25142</v>
      </c>
      <c r="CA191" s="155">
        <f t="shared" si="158"/>
        <v>18663</v>
      </c>
      <c r="CB191" s="411">
        <f t="shared" si="158"/>
        <v>17947</v>
      </c>
      <c r="CC191" s="411">
        <f t="shared" si="158"/>
        <v>21728</v>
      </c>
      <c r="CD191" s="411">
        <f t="shared" si="158"/>
        <v>20012</v>
      </c>
      <c r="CE191" s="411">
        <f t="shared" si="158"/>
        <v>19152</v>
      </c>
      <c r="CF191" s="412">
        <f t="shared" si="158"/>
        <v>20282</v>
      </c>
      <c r="CG191" s="24">
        <f t="shared" si="144"/>
        <v>147133</v>
      </c>
      <c r="CH191" s="411">
        <f t="shared" si="145"/>
        <v>134963</v>
      </c>
      <c r="CI191" s="412">
        <f t="shared" si="146"/>
        <v>117784</v>
      </c>
      <c r="CJ191" s="407">
        <f t="shared" si="154"/>
        <v>-12.72867378466691</v>
      </c>
      <c r="CK191" s="257"/>
      <c r="CL191" s="301"/>
      <c r="CM191" s="301"/>
      <c r="CN191" s="260"/>
      <c r="CO191" s="260"/>
      <c r="CP191" s="228"/>
      <c r="CQ191" s="242"/>
      <c r="CR191" s="242"/>
      <c r="CS191" s="228"/>
      <c r="CT191" s="228"/>
      <c r="CU191" s="228"/>
      <c r="CV191" s="228"/>
      <c r="CW191" s="228"/>
      <c r="CX191" s="228"/>
      <c r="CY191" s="228"/>
      <c r="CZ191" s="228"/>
      <c r="DA191" s="228"/>
      <c r="DB191" s="228"/>
      <c r="DC191" s="228"/>
      <c r="DD191" s="228"/>
      <c r="DE191" s="228"/>
      <c r="DF191" s="228"/>
      <c r="DG191" s="228"/>
    </row>
    <row r="192" spans="2:111" ht="20.100000000000001" customHeight="1" x14ac:dyDescent="0.25">
      <c r="B192" s="581" t="s">
        <v>36</v>
      </c>
      <c r="C192" s="582"/>
      <c r="D192" s="46">
        <v>23602</v>
      </c>
      <c r="E192" s="32">
        <v>22892</v>
      </c>
      <c r="F192" s="32">
        <v>28816</v>
      </c>
      <c r="G192" s="32">
        <v>27152</v>
      </c>
      <c r="H192" s="32">
        <v>26738</v>
      </c>
      <c r="I192" s="32">
        <v>29334</v>
      </c>
      <c r="J192" s="32">
        <v>29844</v>
      </c>
      <c r="K192" s="32">
        <v>27742</v>
      </c>
      <c r="L192" s="32">
        <v>28353</v>
      </c>
      <c r="M192" s="32">
        <v>30352</v>
      </c>
      <c r="N192" s="32">
        <v>28854</v>
      </c>
      <c r="O192" s="150">
        <v>30245</v>
      </c>
      <c r="P192" s="116">
        <v>333924</v>
      </c>
      <c r="Q192" s="46">
        <v>23107</v>
      </c>
      <c r="R192" s="32">
        <v>22936</v>
      </c>
      <c r="S192" s="32">
        <v>30645</v>
      </c>
      <c r="T192" s="32">
        <v>27668</v>
      </c>
      <c r="U192" s="32">
        <v>28497</v>
      </c>
      <c r="V192" s="32">
        <v>27704</v>
      </c>
      <c r="W192" s="32">
        <v>27936</v>
      </c>
      <c r="X192" s="32">
        <v>28595</v>
      </c>
      <c r="Y192" s="32">
        <v>27992</v>
      </c>
      <c r="Z192" s="32">
        <v>28277</v>
      </c>
      <c r="AA192" s="32">
        <v>28549</v>
      </c>
      <c r="AB192" s="150">
        <v>31824</v>
      </c>
      <c r="AC192" s="477">
        <v>333730</v>
      </c>
      <c r="AD192" s="53">
        <v>23969</v>
      </c>
      <c r="AE192" s="26">
        <v>24301</v>
      </c>
      <c r="AF192" s="26">
        <v>26754</v>
      </c>
      <c r="AG192" s="26">
        <v>24692</v>
      </c>
      <c r="AH192" s="26">
        <v>28466</v>
      </c>
      <c r="AI192" s="26">
        <v>26825</v>
      </c>
      <c r="AJ192" s="26">
        <v>27356</v>
      </c>
      <c r="AK192" s="26">
        <v>29431</v>
      </c>
      <c r="AL192" s="26">
        <v>27469</v>
      </c>
      <c r="AM192" s="26">
        <v>27642</v>
      </c>
      <c r="AN192" s="26">
        <v>27949</v>
      </c>
      <c r="AO192" s="77">
        <v>29370</v>
      </c>
      <c r="AP192" s="32">
        <v>23846</v>
      </c>
      <c r="AQ192" s="32">
        <v>24008</v>
      </c>
      <c r="AR192" s="32">
        <v>27585</v>
      </c>
      <c r="AS192" s="32">
        <v>23947</v>
      </c>
      <c r="AT192" s="32">
        <v>29187</v>
      </c>
      <c r="AU192" s="32">
        <v>24693</v>
      </c>
      <c r="AV192" s="32">
        <v>27098</v>
      </c>
      <c r="AW192" s="32">
        <v>26127</v>
      </c>
      <c r="AX192" s="32">
        <v>22157</v>
      </c>
      <c r="AY192" s="32">
        <v>27689</v>
      </c>
      <c r="AZ192" s="32">
        <v>24218</v>
      </c>
      <c r="BA192" s="32">
        <v>24954</v>
      </c>
      <c r="BB192" s="53">
        <v>22888</v>
      </c>
      <c r="BC192" s="26">
        <v>21298</v>
      </c>
      <c r="BD192" s="26">
        <v>22891</v>
      </c>
      <c r="BE192" s="26">
        <v>26254</v>
      </c>
      <c r="BF192" s="26">
        <v>25268</v>
      </c>
      <c r="BG192" s="26">
        <v>23303</v>
      </c>
      <c r="BH192" s="26">
        <v>26114</v>
      </c>
      <c r="BI192" s="26">
        <v>23999</v>
      </c>
      <c r="BJ192" s="26">
        <v>23258</v>
      </c>
      <c r="BK192" s="26">
        <v>25857</v>
      </c>
      <c r="BL192" s="26">
        <v>22988</v>
      </c>
      <c r="BM192" s="77">
        <v>24268</v>
      </c>
      <c r="BN192" s="505">
        <f>SUM(BB192:BM192)</f>
        <v>288386</v>
      </c>
      <c r="BO192" s="26">
        <v>21386</v>
      </c>
      <c r="BP192" s="26">
        <v>20430</v>
      </c>
      <c r="BQ192" s="26">
        <v>20739</v>
      </c>
      <c r="BR192" s="26">
        <v>22302</v>
      </c>
      <c r="BS192" s="26">
        <v>22921</v>
      </c>
      <c r="BT192" s="26">
        <v>22326</v>
      </c>
      <c r="BU192" s="26">
        <v>24340</v>
      </c>
      <c r="BV192" s="26">
        <v>21372</v>
      </c>
      <c r="BW192" s="101">
        <v>22768</v>
      </c>
      <c r="BX192" s="101">
        <v>24279</v>
      </c>
      <c r="BY192" s="101">
        <v>20929</v>
      </c>
      <c r="BZ192" s="101">
        <v>24343</v>
      </c>
      <c r="CA192" s="154">
        <v>18113</v>
      </c>
      <c r="CB192" s="101">
        <v>17371</v>
      </c>
      <c r="CC192" s="101">
        <v>21109</v>
      </c>
      <c r="CD192" s="101">
        <v>19259</v>
      </c>
      <c r="CE192" s="101">
        <v>18476</v>
      </c>
      <c r="CF192" s="270">
        <v>19718</v>
      </c>
      <c r="CG192" s="116">
        <f t="shared" si="144"/>
        <v>141902</v>
      </c>
      <c r="CH192" s="116">
        <f t="shared" si="145"/>
        <v>130104</v>
      </c>
      <c r="CI192" s="275">
        <f t="shared" si="146"/>
        <v>114046</v>
      </c>
      <c r="CJ192" s="395">
        <f t="shared" si="154"/>
        <v>-12.342433745311443</v>
      </c>
      <c r="CM192" s="301"/>
    </row>
    <row r="193" spans="2:111" ht="20.100000000000001" customHeight="1" x14ac:dyDescent="0.25">
      <c r="B193" s="579" t="s">
        <v>37</v>
      </c>
      <c r="C193" s="593"/>
      <c r="D193" s="53">
        <v>21</v>
      </c>
      <c r="E193" s="26">
        <v>16</v>
      </c>
      <c r="F193" s="26">
        <v>11</v>
      </c>
      <c r="G193" s="26">
        <v>18</v>
      </c>
      <c r="H193" s="26">
        <v>25</v>
      </c>
      <c r="I193" s="26">
        <v>25</v>
      </c>
      <c r="J193" s="26">
        <v>27</v>
      </c>
      <c r="K193" s="26">
        <v>24</v>
      </c>
      <c r="L193" s="26">
        <v>284</v>
      </c>
      <c r="M193" s="26">
        <v>19</v>
      </c>
      <c r="N193" s="26">
        <v>23</v>
      </c>
      <c r="O193" s="77">
        <v>26</v>
      </c>
      <c r="P193" s="83">
        <v>519</v>
      </c>
      <c r="Q193" s="53">
        <v>14</v>
      </c>
      <c r="R193" s="26">
        <v>13</v>
      </c>
      <c r="S193" s="26">
        <v>24</v>
      </c>
      <c r="T193" s="26">
        <v>15</v>
      </c>
      <c r="U193" s="26">
        <v>12</v>
      </c>
      <c r="V193" s="26">
        <v>13</v>
      </c>
      <c r="W193" s="26">
        <v>12</v>
      </c>
      <c r="X193" s="26">
        <v>21</v>
      </c>
      <c r="Y193" s="26">
        <v>20</v>
      </c>
      <c r="Z193" s="26">
        <v>12</v>
      </c>
      <c r="AA193" s="26">
        <v>14</v>
      </c>
      <c r="AB193" s="77">
        <v>35</v>
      </c>
      <c r="AC193" s="478">
        <v>205</v>
      </c>
      <c r="AD193" s="53">
        <v>8</v>
      </c>
      <c r="AE193" s="26">
        <v>24</v>
      </c>
      <c r="AF193" s="26">
        <v>19</v>
      </c>
      <c r="AG193" s="26">
        <v>21</v>
      </c>
      <c r="AH193" s="26">
        <v>36</v>
      </c>
      <c r="AI193" s="26">
        <v>19</v>
      </c>
      <c r="AJ193" s="26">
        <v>17</v>
      </c>
      <c r="AK193" s="26">
        <v>36</v>
      </c>
      <c r="AL193" s="26">
        <v>22</v>
      </c>
      <c r="AM193" s="26">
        <v>24</v>
      </c>
      <c r="AN193" s="26">
        <v>22</v>
      </c>
      <c r="AO193" s="77">
        <v>45</v>
      </c>
      <c r="AP193" s="26">
        <v>17</v>
      </c>
      <c r="AQ193" s="26">
        <v>8</v>
      </c>
      <c r="AR193" s="26">
        <v>37</v>
      </c>
      <c r="AS193" s="26">
        <v>18</v>
      </c>
      <c r="AT193" s="26">
        <v>11</v>
      </c>
      <c r="AU193" s="26">
        <v>26</v>
      </c>
      <c r="AV193" s="26">
        <v>18</v>
      </c>
      <c r="AW193" s="26">
        <v>15</v>
      </c>
      <c r="AX193" s="26">
        <v>17</v>
      </c>
      <c r="AY193" s="26">
        <v>23</v>
      </c>
      <c r="AZ193" s="26">
        <v>23</v>
      </c>
      <c r="BA193" s="26">
        <v>28</v>
      </c>
      <c r="BB193" s="53">
        <v>30</v>
      </c>
      <c r="BC193" s="26">
        <v>25</v>
      </c>
      <c r="BD193" s="26">
        <v>39</v>
      </c>
      <c r="BE193" s="26">
        <v>34</v>
      </c>
      <c r="BF193" s="26">
        <v>63</v>
      </c>
      <c r="BG193" s="26">
        <v>35</v>
      </c>
      <c r="BH193" s="26">
        <v>33</v>
      </c>
      <c r="BI193" s="26">
        <v>25</v>
      </c>
      <c r="BJ193" s="26">
        <v>41</v>
      </c>
      <c r="BK193" s="26">
        <v>40</v>
      </c>
      <c r="BL193" s="26">
        <v>53</v>
      </c>
      <c r="BM193" s="77">
        <v>49</v>
      </c>
      <c r="BN193" s="505">
        <f t="shared" ref="BN193:BN194" si="159">SUM(BB193:BM193)</f>
        <v>467</v>
      </c>
      <c r="BO193" s="26">
        <v>53</v>
      </c>
      <c r="BP193" s="26">
        <v>50</v>
      </c>
      <c r="BQ193" s="26">
        <v>65</v>
      </c>
      <c r="BR193" s="26">
        <v>68</v>
      </c>
      <c r="BS193" s="26">
        <v>99</v>
      </c>
      <c r="BT193" s="26">
        <v>61</v>
      </c>
      <c r="BU193" s="26">
        <v>29</v>
      </c>
      <c r="BV193" s="26">
        <v>26</v>
      </c>
      <c r="BW193" s="101">
        <v>32</v>
      </c>
      <c r="BX193" s="101">
        <v>43</v>
      </c>
      <c r="BY193" s="101">
        <v>33</v>
      </c>
      <c r="BZ193" s="101">
        <v>51</v>
      </c>
      <c r="CA193" s="154">
        <v>20</v>
      </c>
      <c r="CB193" s="101">
        <v>34</v>
      </c>
      <c r="CC193" s="101">
        <v>34</v>
      </c>
      <c r="CD193" s="101">
        <v>36</v>
      </c>
      <c r="CE193" s="101">
        <v>37</v>
      </c>
      <c r="CF193" s="270">
        <v>34</v>
      </c>
      <c r="CG193" s="83">
        <f t="shared" si="144"/>
        <v>226</v>
      </c>
      <c r="CH193" s="83">
        <f t="shared" si="145"/>
        <v>396</v>
      </c>
      <c r="CI193" s="27">
        <f t="shared" si="146"/>
        <v>195</v>
      </c>
      <c r="CJ193" s="395">
        <f t="shared" si="154"/>
        <v>-50.757575757575758</v>
      </c>
      <c r="CM193" s="301"/>
    </row>
    <row r="194" spans="2:111" ht="20.100000000000001" customHeight="1" thickBot="1" x14ac:dyDescent="0.3">
      <c r="B194" s="544" t="s">
        <v>38</v>
      </c>
      <c r="C194" s="594"/>
      <c r="D194" s="47">
        <v>2189</v>
      </c>
      <c r="E194" s="33">
        <v>2153</v>
      </c>
      <c r="F194" s="33">
        <v>2458</v>
      </c>
      <c r="G194" s="33">
        <v>2499</v>
      </c>
      <c r="H194" s="33">
        <v>2299</v>
      </c>
      <c r="I194" s="33">
        <v>2299</v>
      </c>
      <c r="J194" s="33">
        <v>2465</v>
      </c>
      <c r="K194" s="33">
        <v>2225</v>
      </c>
      <c r="L194" s="33">
        <v>2330</v>
      </c>
      <c r="M194" s="33">
        <v>2491</v>
      </c>
      <c r="N194" s="33">
        <v>2320</v>
      </c>
      <c r="O194" s="48">
        <v>2597</v>
      </c>
      <c r="P194" s="24">
        <v>28325</v>
      </c>
      <c r="Q194" s="47">
        <v>2007</v>
      </c>
      <c r="R194" s="33">
        <v>1973</v>
      </c>
      <c r="S194" s="33">
        <v>2397</v>
      </c>
      <c r="T194" s="33">
        <v>2312</v>
      </c>
      <c r="U194" s="33">
        <v>2253</v>
      </c>
      <c r="V194" s="33">
        <v>2361</v>
      </c>
      <c r="W194" s="33">
        <v>2035</v>
      </c>
      <c r="X194" s="33">
        <v>1892</v>
      </c>
      <c r="Y194" s="33">
        <v>1782</v>
      </c>
      <c r="Z194" s="33">
        <v>1858</v>
      </c>
      <c r="AA194" s="33">
        <v>1816</v>
      </c>
      <c r="AB194" s="48">
        <v>2018</v>
      </c>
      <c r="AC194" s="352">
        <v>24704</v>
      </c>
      <c r="AD194" s="47">
        <v>1548</v>
      </c>
      <c r="AE194" s="33">
        <v>1377</v>
      </c>
      <c r="AF194" s="33">
        <v>1722</v>
      </c>
      <c r="AG194" s="33">
        <v>1358</v>
      </c>
      <c r="AH194" s="33">
        <v>1440</v>
      </c>
      <c r="AI194" s="33">
        <v>1395</v>
      </c>
      <c r="AJ194" s="33">
        <v>1327</v>
      </c>
      <c r="AK194" s="33">
        <v>1473</v>
      </c>
      <c r="AL194" s="33">
        <v>1271</v>
      </c>
      <c r="AM194" s="33">
        <v>1435</v>
      </c>
      <c r="AN194" s="33">
        <v>1246</v>
      </c>
      <c r="AO194" s="48">
        <v>1340</v>
      </c>
      <c r="AP194" s="33">
        <v>1178</v>
      </c>
      <c r="AQ194" s="33">
        <v>1067</v>
      </c>
      <c r="AR194" s="33">
        <v>1195</v>
      </c>
      <c r="AS194" s="33">
        <v>1313</v>
      </c>
      <c r="AT194" s="33">
        <v>1393</v>
      </c>
      <c r="AU194" s="33">
        <v>1024</v>
      </c>
      <c r="AV194" s="33">
        <v>1033</v>
      </c>
      <c r="AW194" s="33">
        <v>1215</v>
      </c>
      <c r="AX194" s="33">
        <v>1017</v>
      </c>
      <c r="AY194" s="33">
        <v>1260</v>
      </c>
      <c r="AZ194" s="33">
        <v>1174</v>
      </c>
      <c r="BA194" s="33">
        <v>1060</v>
      </c>
      <c r="BB194" s="47">
        <v>847</v>
      </c>
      <c r="BC194" s="33">
        <v>738</v>
      </c>
      <c r="BD194" s="33">
        <v>970</v>
      </c>
      <c r="BE194" s="33">
        <v>888</v>
      </c>
      <c r="BF194" s="33">
        <v>824</v>
      </c>
      <c r="BG194" s="33">
        <v>738</v>
      </c>
      <c r="BH194" s="33">
        <v>868</v>
      </c>
      <c r="BI194" s="33">
        <v>768</v>
      </c>
      <c r="BJ194" s="33">
        <v>895</v>
      </c>
      <c r="BK194" s="33">
        <v>1261</v>
      </c>
      <c r="BL194" s="33">
        <v>1050</v>
      </c>
      <c r="BM194" s="48">
        <v>1172</v>
      </c>
      <c r="BN194" s="499">
        <f t="shared" si="159"/>
        <v>11019</v>
      </c>
      <c r="BO194" s="33">
        <v>918</v>
      </c>
      <c r="BP194" s="33">
        <v>730</v>
      </c>
      <c r="BQ194" s="33">
        <v>732</v>
      </c>
      <c r="BR194" s="33">
        <v>710</v>
      </c>
      <c r="BS194" s="33">
        <v>714</v>
      </c>
      <c r="BT194" s="33">
        <v>659</v>
      </c>
      <c r="BU194" s="33">
        <v>689</v>
      </c>
      <c r="BV194" s="33">
        <v>691</v>
      </c>
      <c r="BW194" s="273">
        <v>967</v>
      </c>
      <c r="BX194" s="273">
        <v>958</v>
      </c>
      <c r="BY194" s="273">
        <v>647</v>
      </c>
      <c r="BZ194" s="273">
        <v>748</v>
      </c>
      <c r="CA194" s="272">
        <v>530</v>
      </c>
      <c r="CB194" s="273">
        <v>542</v>
      </c>
      <c r="CC194" s="273">
        <v>585</v>
      </c>
      <c r="CD194" s="273">
        <v>717</v>
      </c>
      <c r="CE194" s="273">
        <v>639</v>
      </c>
      <c r="CF194" s="274">
        <v>530</v>
      </c>
      <c r="CG194" s="24">
        <f t="shared" si="144"/>
        <v>5005</v>
      </c>
      <c r="CH194" s="24">
        <f t="shared" si="145"/>
        <v>4463</v>
      </c>
      <c r="CI194" s="105">
        <f t="shared" si="146"/>
        <v>3543</v>
      </c>
      <c r="CJ194" s="397">
        <f t="shared" si="154"/>
        <v>-20.613936813802379</v>
      </c>
      <c r="CL194" s="296"/>
      <c r="CM194" s="301"/>
    </row>
    <row r="195" spans="2:111" s="18" customFormat="1" ht="20.100000000000001" customHeight="1" thickBot="1" x14ac:dyDescent="0.3">
      <c r="B195" s="336" t="s">
        <v>110</v>
      </c>
      <c r="C195" s="336"/>
      <c r="D195" s="336"/>
      <c r="E195" s="336"/>
      <c r="F195" s="336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74"/>
      <c r="AC195" s="107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107"/>
      <c r="BC195" s="107"/>
      <c r="BD195" s="107"/>
      <c r="BE195" s="107"/>
      <c r="BF195" s="74"/>
      <c r="BG195" s="74"/>
      <c r="BH195" s="74"/>
      <c r="BI195" s="74"/>
      <c r="BJ195" s="74"/>
      <c r="BK195" s="74"/>
      <c r="BL195" s="74"/>
      <c r="BM195" s="74"/>
      <c r="BN195" s="74"/>
      <c r="BO195" s="130"/>
      <c r="BP195" s="74"/>
      <c r="BQ195" s="130"/>
      <c r="BR195" s="74"/>
      <c r="BS195" s="74"/>
      <c r="BT195" s="74"/>
      <c r="BU195" s="74"/>
      <c r="BV195" s="74"/>
      <c r="BW195" s="74"/>
      <c r="BX195" s="74"/>
      <c r="BY195" s="74"/>
      <c r="BZ195" s="74"/>
      <c r="CA195" s="130"/>
      <c r="CB195" s="130"/>
      <c r="CC195" s="74"/>
      <c r="CD195" s="74"/>
      <c r="CE195" s="74"/>
      <c r="CF195" s="74"/>
      <c r="CG195" s="74"/>
      <c r="CH195" s="74"/>
      <c r="CI195" s="74"/>
      <c r="CJ195" s="107"/>
      <c r="CK195" s="257"/>
      <c r="CL195" s="260"/>
      <c r="CM195" s="301"/>
      <c r="CN195" s="259"/>
      <c r="CO195" s="259"/>
      <c r="CP195" s="227"/>
      <c r="CQ195" s="241"/>
      <c r="CR195" s="241"/>
      <c r="CS195" s="227"/>
      <c r="CT195" s="227"/>
      <c r="CU195" s="227"/>
      <c r="CV195" s="227"/>
      <c r="CW195" s="227"/>
      <c r="CX195" s="227"/>
      <c r="CY195" s="227"/>
      <c r="CZ195" s="227"/>
      <c r="DA195" s="227"/>
      <c r="DB195" s="227"/>
      <c r="DC195" s="227"/>
      <c r="DD195" s="227"/>
      <c r="DE195" s="227"/>
      <c r="DF195" s="227"/>
      <c r="DG195" s="227"/>
    </row>
    <row r="196" spans="2:111" s="18" customFormat="1" ht="20.100000000000001" customHeight="1" thickBot="1" x14ac:dyDescent="0.3">
      <c r="B196" s="363"/>
      <c r="C196" s="355" t="s">
        <v>111</v>
      </c>
      <c r="D196" s="356">
        <f t="shared" ref="D196:BP196" si="160">+D198+D200</f>
        <v>1148.9487471256</v>
      </c>
      <c r="E196" s="357">
        <f t="shared" si="160"/>
        <v>1110.2434435773</v>
      </c>
      <c r="F196" s="357">
        <f t="shared" si="160"/>
        <v>1357.5473744653</v>
      </c>
      <c r="G196" s="357">
        <f t="shared" si="160"/>
        <v>1613.3045900202001</v>
      </c>
      <c r="H196" s="357">
        <f t="shared" si="160"/>
        <v>1415.7563066791001</v>
      </c>
      <c r="I196" s="357">
        <f t="shared" si="160"/>
        <v>1549.3612228033001</v>
      </c>
      <c r="J196" s="357">
        <f t="shared" si="160"/>
        <v>1739.6655567715002</v>
      </c>
      <c r="K196" s="357">
        <f t="shared" si="160"/>
        <v>1907.3531320444999</v>
      </c>
      <c r="L196" s="357">
        <f t="shared" si="160"/>
        <v>2010.0567397428999</v>
      </c>
      <c r="M196" s="357">
        <f t="shared" si="160"/>
        <v>2101.3309282722003</v>
      </c>
      <c r="N196" s="357">
        <f t="shared" si="160"/>
        <v>1922.2046622517</v>
      </c>
      <c r="O196" s="358">
        <f t="shared" si="160"/>
        <v>2457.3482563031002</v>
      </c>
      <c r="P196" s="357">
        <f t="shared" si="160"/>
        <v>20333.120960056702</v>
      </c>
      <c r="Q196" s="356">
        <f t="shared" si="160"/>
        <v>1718.0422804029999</v>
      </c>
      <c r="R196" s="357">
        <f t="shared" si="160"/>
        <v>1714.1851782351002</v>
      </c>
      <c r="S196" s="357">
        <f t="shared" si="160"/>
        <v>2112.7381939326997</v>
      </c>
      <c r="T196" s="357">
        <f t="shared" si="160"/>
        <v>2169.5337336384996</v>
      </c>
      <c r="U196" s="357">
        <f t="shared" si="160"/>
        <v>2051.802546505</v>
      </c>
      <c r="V196" s="357">
        <f t="shared" si="160"/>
        <v>2174.2001325081997</v>
      </c>
      <c r="W196" s="357">
        <f t="shared" si="160"/>
        <v>2898.4793736651995</v>
      </c>
      <c r="X196" s="357">
        <f t="shared" si="160"/>
        <v>2809.0900639600995</v>
      </c>
      <c r="Y196" s="357">
        <f t="shared" si="160"/>
        <v>2455.0620706999998</v>
      </c>
      <c r="Z196" s="357">
        <f t="shared" si="160"/>
        <v>3208.8363175916002</v>
      </c>
      <c r="AA196" s="357">
        <f t="shared" si="160"/>
        <v>2910.5380055162004</v>
      </c>
      <c r="AB196" s="358">
        <f t="shared" si="160"/>
        <v>3636.7612812646003</v>
      </c>
      <c r="AC196" s="357">
        <f t="shared" si="160"/>
        <v>29859.2691779202</v>
      </c>
      <c r="AD196" s="356">
        <f t="shared" si="160"/>
        <v>2957.9232177792001</v>
      </c>
      <c r="AE196" s="357">
        <f t="shared" si="160"/>
        <v>2680.0641721439692</v>
      </c>
      <c r="AF196" s="357">
        <f t="shared" si="160"/>
        <v>3065.3967195074065</v>
      </c>
      <c r="AG196" s="357">
        <f t="shared" si="160"/>
        <v>3545.5667569109328</v>
      </c>
      <c r="AH196" s="357">
        <f t="shared" si="160"/>
        <v>3594.1101126697999</v>
      </c>
      <c r="AI196" s="357">
        <f t="shared" si="160"/>
        <v>3476.2072606298498</v>
      </c>
      <c r="AJ196" s="357">
        <f t="shared" si="160"/>
        <v>4513.3054873109168</v>
      </c>
      <c r="AK196" s="357">
        <f t="shared" si="160"/>
        <v>4526.7128670970014</v>
      </c>
      <c r="AL196" s="357">
        <f t="shared" si="160"/>
        <v>5056.4878108197008</v>
      </c>
      <c r="AM196" s="357">
        <f t="shared" si="160"/>
        <v>4663.5441656817002</v>
      </c>
      <c r="AN196" s="357">
        <f t="shared" si="160"/>
        <v>5094.757601082154</v>
      </c>
      <c r="AO196" s="358">
        <f t="shared" si="160"/>
        <v>5794.5400712851997</v>
      </c>
      <c r="AP196" s="357">
        <f t="shared" si="160"/>
        <v>4774.1607963691995</v>
      </c>
      <c r="AQ196" s="357">
        <f t="shared" si="160"/>
        <v>4499.4166113110005</v>
      </c>
      <c r="AR196" s="357">
        <f t="shared" si="160"/>
        <v>5628.8926879787996</v>
      </c>
      <c r="AS196" s="357">
        <f t="shared" si="160"/>
        <v>5610.0075505049999</v>
      </c>
      <c r="AT196" s="357">
        <f t="shared" si="160"/>
        <v>6823.8819191331995</v>
      </c>
      <c r="AU196" s="357">
        <f t="shared" si="160"/>
        <v>6032.0197394533998</v>
      </c>
      <c r="AV196" s="357">
        <f t="shared" si="160"/>
        <v>7045.291253415</v>
      </c>
      <c r="AW196" s="357">
        <f t="shared" si="160"/>
        <v>6463.9902978170003</v>
      </c>
      <c r="AX196" s="357">
        <f t="shared" si="160"/>
        <v>6292.7535506046006</v>
      </c>
      <c r="AY196" s="357">
        <f t="shared" si="160"/>
        <v>8093.0927806352001</v>
      </c>
      <c r="AZ196" s="357">
        <f t="shared" si="160"/>
        <v>7056.8861033548019</v>
      </c>
      <c r="BA196" s="357">
        <f t="shared" si="160"/>
        <v>7958.2039528801997</v>
      </c>
      <c r="BB196" s="356">
        <f t="shared" si="160"/>
        <v>7345.6441082212004</v>
      </c>
      <c r="BC196" s="357">
        <f t="shared" si="160"/>
        <v>6620.7492103532004</v>
      </c>
      <c r="BD196" s="357">
        <f t="shared" si="160"/>
        <v>7805.4990905513996</v>
      </c>
      <c r="BE196" s="357">
        <f t="shared" si="160"/>
        <v>8876.8489934535992</v>
      </c>
      <c r="BF196" s="357">
        <f t="shared" si="160"/>
        <v>8225.1718034816004</v>
      </c>
      <c r="BG196" s="357">
        <f t="shared" si="160"/>
        <v>8344.6720058044011</v>
      </c>
      <c r="BH196" s="357">
        <f t="shared" si="160"/>
        <v>9396.6478618448</v>
      </c>
      <c r="BI196" s="357">
        <f t="shared" si="160"/>
        <v>8420.5095363778</v>
      </c>
      <c r="BJ196" s="357">
        <f t="shared" si="160"/>
        <v>8336.0015789934005</v>
      </c>
      <c r="BK196" s="357">
        <f t="shared" si="160"/>
        <v>8918.1768335209981</v>
      </c>
      <c r="BL196" s="357">
        <f t="shared" si="160"/>
        <v>8772.3988558456003</v>
      </c>
      <c r="BM196" s="357">
        <f t="shared" si="160"/>
        <v>10210.334648956399</v>
      </c>
      <c r="BN196" s="494">
        <f>SUM(BB196:BM196)</f>
        <v>101272.6545274044</v>
      </c>
      <c r="BO196" s="357">
        <f t="shared" si="160"/>
        <v>9494.6403903310002</v>
      </c>
      <c r="BP196" s="357">
        <f t="shared" si="160"/>
        <v>8380.1248284232006</v>
      </c>
      <c r="BQ196" s="357">
        <f t="shared" ref="BQ196:BY196" si="161">+BQ198+BQ200</f>
        <v>8275.1571174902001</v>
      </c>
      <c r="BR196" s="357">
        <f t="shared" si="161"/>
        <v>9800.0490107175992</v>
      </c>
      <c r="BS196" s="357">
        <f t="shared" si="161"/>
        <v>10205.7170220098</v>
      </c>
      <c r="BT196" s="357">
        <f t="shared" si="161"/>
        <v>9239.2444846609997</v>
      </c>
      <c r="BU196" s="357">
        <f t="shared" si="161"/>
        <v>11122.413784881201</v>
      </c>
      <c r="BV196" s="357">
        <f t="shared" si="161"/>
        <v>9545.7439213580001</v>
      </c>
      <c r="BW196" s="357">
        <f t="shared" si="161"/>
        <v>11385.6012058508</v>
      </c>
      <c r="BX196" s="357">
        <f t="shared" si="161"/>
        <v>11815.485656547</v>
      </c>
      <c r="BY196" s="357">
        <f t="shared" si="161"/>
        <v>10726.8938755286</v>
      </c>
      <c r="BZ196" s="357">
        <f t="shared" ref="BZ196:CF196" si="162">+BZ198+BZ200</f>
        <v>14957.3296811624</v>
      </c>
      <c r="CA196" s="356">
        <f t="shared" si="162"/>
        <v>11170.279958187999</v>
      </c>
      <c r="CB196" s="357">
        <f t="shared" si="162"/>
        <v>10221.0603266866</v>
      </c>
      <c r="CC196" s="357">
        <f t="shared" si="162"/>
        <v>11374.769059807</v>
      </c>
      <c r="CD196" s="357">
        <f t="shared" si="162"/>
        <v>11617.0440558264</v>
      </c>
      <c r="CE196" s="357">
        <f t="shared" si="162"/>
        <v>11398.696467574002</v>
      </c>
      <c r="CF196" s="358">
        <f t="shared" si="162"/>
        <v>12664.330652037001</v>
      </c>
      <c r="CG196" s="357">
        <f>SUM($BB196:$BG196)</f>
        <v>47218.5852118654</v>
      </c>
      <c r="CH196" s="357">
        <f>SUM($BO196:$BT196)</f>
        <v>55394.932853632803</v>
      </c>
      <c r="CI196" s="358">
        <f>SUM($CA196:$CF196)</f>
        <v>68446.180520119</v>
      </c>
      <c r="CJ196" s="450"/>
      <c r="CK196" s="257"/>
      <c r="CL196" s="260"/>
      <c r="CM196" s="301"/>
      <c r="CN196" s="259"/>
      <c r="CO196" s="259"/>
      <c r="CP196" s="227"/>
      <c r="CQ196" s="241"/>
      <c r="CR196" s="241"/>
      <c r="CS196" s="227"/>
      <c r="CT196" s="227"/>
      <c r="CU196" s="227"/>
      <c r="CV196" s="227"/>
      <c r="CW196" s="227"/>
      <c r="CX196" s="227"/>
      <c r="CY196" s="227"/>
      <c r="CZ196" s="227"/>
      <c r="DA196" s="227"/>
      <c r="DB196" s="227"/>
      <c r="DC196" s="227"/>
      <c r="DD196" s="227"/>
      <c r="DE196" s="227"/>
      <c r="DF196" s="227"/>
      <c r="DG196" s="227"/>
    </row>
    <row r="197" spans="2:111" s="18" customFormat="1" ht="20.100000000000001" customHeight="1" x14ac:dyDescent="0.25">
      <c r="B197" s="49" t="s">
        <v>58</v>
      </c>
      <c r="C197" s="466"/>
      <c r="D197" s="72"/>
      <c r="E197" s="73"/>
      <c r="F197" s="73"/>
      <c r="G197" s="74"/>
      <c r="H197" s="74"/>
      <c r="I197" s="74"/>
      <c r="J197" s="74"/>
      <c r="K197" s="74"/>
      <c r="L197" s="74"/>
      <c r="M197" s="74"/>
      <c r="N197" s="74"/>
      <c r="O197" s="353"/>
      <c r="P197" s="74"/>
      <c r="Q197" s="156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353"/>
      <c r="AC197" s="74"/>
      <c r="AD197" s="156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353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156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5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156"/>
      <c r="CB197" s="74"/>
      <c r="CC197" s="74"/>
      <c r="CD197" s="74"/>
      <c r="CE197" s="107"/>
      <c r="CF197" s="353"/>
      <c r="CG197" s="74"/>
      <c r="CH197" s="74"/>
      <c r="CI197" s="353"/>
      <c r="CJ197" s="75"/>
      <c r="CK197" s="299"/>
      <c r="CL197" s="296"/>
      <c r="CM197" s="301"/>
      <c r="CN197" s="259"/>
      <c r="CO197" s="259"/>
      <c r="CP197" s="227"/>
      <c r="CQ197" s="241"/>
      <c r="CR197" s="241"/>
      <c r="CS197" s="227"/>
      <c r="CT197" s="227"/>
      <c r="CU197" s="227"/>
      <c r="CV197" s="227"/>
      <c r="CW197" s="227"/>
      <c r="CX197" s="227"/>
      <c r="CY197" s="227"/>
      <c r="CZ197" s="227"/>
      <c r="DA197" s="227"/>
      <c r="DB197" s="227"/>
      <c r="DC197" s="227"/>
      <c r="DD197" s="227"/>
      <c r="DE197" s="227"/>
      <c r="DF197" s="227"/>
      <c r="DG197" s="227"/>
    </row>
    <row r="198" spans="2:111" s="39" customFormat="1" ht="20.100000000000001" customHeight="1" thickBot="1" x14ac:dyDescent="0.3">
      <c r="B198" s="554" t="s">
        <v>49</v>
      </c>
      <c r="C198" s="571"/>
      <c r="D198" s="53">
        <v>818.39923996000005</v>
      </c>
      <c r="E198" s="26">
        <v>779.01158310000005</v>
      </c>
      <c r="F198" s="26">
        <v>898.54334613000003</v>
      </c>
      <c r="G198" s="26">
        <v>1199.4822054400001</v>
      </c>
      <c r="H198" s="26">
        <v>1006.3237718900001</v>
      </c>
      <c r="I198" s="26">
        <v>1001.9448884400001</v>
      </c>
      <c r="J198" s="26">
        <v>1277.2966601500002</v>
      </c>
      <c r="K198" s="26">
        <v>1093.7016309000001</v>
      </c>
      <c r="L198" s="26">
        <v>1502.0288812900001</v>
      </c>
      <c r="M198" s="26">
        <v>1469.35745782</v>
      </c>
      <c r="N198" s="26">
        <v>1355.1551292899999</v>
      </c>
      <c r="O198" s="77">
        <v>1876.4265719700002</v>
      </c>
      <c r="P198" s="83">
        <v>14277.671366380002</v>
      </c>
      <c r="Q198" s="47">
        <v>1254.25055621</v>
      </c>
      <c r="R198" s="33">
        <v>1294.4937248800002</v>
      </c>
      <c r="S198" s="33">
        <v>1516.1419785399999</v>
      </c>
      <c r="T198" s="33">
        <v>1581.6129229299997</v>
      </c>
      <c r="U198" s="33">
        <v>1506.5524490400001</v>
      </c>
      <c r="V198" s="33">
        <v>1647.1739813299998</v>
      </c>
      <c r="W198" s="33">
        <v>2323.6459987599997</v>
      </c>
      <c r="X198" s="33">
        <v>2206.2336913499998</v>
      </c>
      <c r="Y198" s="33">
        <v>1920.1192336300001</v>
      </c>
      <c r="Z198" s="76">
        <v>2514.53911436</v>
      </c>
      <c r="AA198" s="76">
        <v>2181.0007877100002</v>
      </c>
      <c r="AB198" s="475">
        <v>2676.4104654400003</v>
      </c>
      <c r="AC198" s="83">
        <v>22622.174904179999</v>
      </c>
      <c r="AD198" s="158">
        <v>2255.7766975300001</v>
      </c>
      <c r="AE198" s="157">
        <v>2027.8911969400001</v>
      </c>
      <c r="AF198" s="157">
        <v>2287.6141270799999</v>
      </c>
      <c r="AG198" s="157">
        <v>2836.3517890399999</v>
      </c>
      <c r="AH198" s="157">
        <v>2776.4833014400001</v>
      </c>
      <c r="AI198" s="157">
        <v>2581.9836005100001</v>
      </c>
      <c r="AJ198" s="157">
        <v>3477.1060745500004</v>
      </c>
      <c r="AK198" s="157">
        <v>3445.5637708000004</v>
      </c>
      <c r="AL198" s="157">
        <v>3878.0236310699997</v>
      </c>
      <c r="AM198" s="157">
        <v>3607.0551967500001</v>
      </c>
      <c r="AN198" s="157">
        <v>4082.8942403299998</v>
      </c>
      <c r="AO198" s="159">
        <v>4446.7060003199995</v>
      </c>
      <c r="AP198" s="33">
        <v>3797.5529644099997</v>
      </c>
      <c r="AQ198" s="33">
        <v>3596.4868420100001</v>
      </c>
      <c r="AR198" s="33">
        <v>4526.7083998199996</v>
      </c>
      <c r="AS198" s="33">
        <v>4507.00833091</v>
      </c>
      <c r="AT198" s="33">
        <v>5423.2859259899997</v>
      </c>
      <c r="AU198" s="33">
        <v>4903.1830711499997</v>
      </c>
      <c r="AV198" s="33">
        <v>5799.5616870399999</v>
      </c>
      <c r="AW198" s="33">
        <v>5202.5975218800004</v>
      </c>
      <c r="AX198" s="33">
        <v>5101.50025018</v>
      </c>
      <c r="AY198" s="33">
        <v>6753.9500758499998</v>
      </c>
      <c r="AZ198" s="33">
        <v>5810.4135583000016</v>
      </c>
      <c r="BA198" s="33">
        <v>6547.2016350599997</v>
      </c>
      <c r="BB198" s="47">
        <v>6117.8396760900005</v>
      </c>
      <c r="BC198" s="33">
        <v>5400.3664530699998</v>
      </c>
      <c r="BD198" s="33">
        <v>6298.5226292799998</v>
      </c>
      <c r="BE198" s="33">
        <v>7376.0376740699994</v>
      </c>
      <c r="BF198" s="33">
        <v>6619.4079974800006</v>
      </c>
      <c r="BG198" s="33">
        <v>6578.709778970001</v>
      </c>
      <c r="BH198" s="33">
        <v>7713.04140895</v>
      </c>
      <c r="BI198" s="33">
        <v>6733.2823820000003</v>
      </c>
      <c r="BJ198" s="33">
        <v>6526.9503842999993</v>
      </c>
      <c r="BK198" s="33">
        <v>7440.8836137899989</v>
      </c>
      <c r="BL198" s="33">
        <v>7264.4445155000003</v>
      </c>
      <c r="BM198" s="33">
        <v>8603.2205570499991</v>
      </c>
      <c r="BN198" s="499">
        <f>SUM(BB198:BM198)</f>
        <v>82672.707070549979</v>
      </c>
      <c r="BO198" s="33">
        <v>8027.0276458800008</v>
      </c>
      <c r="BP198" s="33">
        <v>6866.8796536700002</v>
      </c>
      <c r="BQ198" s="33">
        <v>6794.5974695200002</v>
      </c>
      <c r="BR198" s="33">
        <v>8205.2407132099997</v>
      </c>
      <c r="BS198" s="33">
        <v>8250.9854765199998</v>
      </c>
      <c r="BT198" s="33">
        <v>7706.2756798600003</v>
      </c>
      <c r="BU198" s="33">
        <v>9506.5634645900009</v>
      </c>
      <c r="BV198" s="33">
        <v>7973.1634086100003</v>
      </c>
      <c r="BW198" s="273">
        <v>9790.75991092</v>
      </c>
      <c r="BX198" s="273">
        <v>10060.724428040001</v>
      </c>
      <c r="BY198" s="273">
        <v>9088.2199435999992</v>
      </c>
      <c r="BZ198" s="273">
        <v>12925.777945780001</v>
      </c>
      <c r="CA198" s="272">
        <v>9676.1721070499989</v>
      </c>
      <c r="CB198" s="273">
        <v>8825.0421714500008</v>
      </c>
      <c r="CC198" s="273">
        <v>9804.1320560599997</v>
      </c>
      <c r="CD198" s="273">
        <v>9654.2468529199996</v>
      </c>
      <c r="CE198" s="273">
        <v>9725.3174534000009</v>
      </c>
      <c r="CF198" s="274">
        <v>11018.002514310001</v>
      </c>
      <c r="CG198" s="413">
        <f>SUM($BB198:$BG198)</f>
        <v>38390.88420896</v>
      </c>
      <c r="CH198" s="413">
        <f>SUM($BO198:$BT198)</f>
        <v>45851.006638660001</v>
      </c>
      <c r="CI198" s="445">
        <f>SUM($CA198:$CF198)</f>
        <v>58702.913155189999</v>
      </c>
      <c r="CJ198" s="397">
        <f t="shared" ref="CJ198" si="163">((CI198/CH198)-1)*100</f>
        <v>28.029715067790264</v>
      </c>
      <c r="CK198" s="257"/>
      <c r="CL198" s="296"/>
      <c r="CM198" s="301"/>
      <c r="CN198" s="260"/>
      <c r="CO198" s="260"/>
      <c r="CP198" s="228"/>
      <c r="CQ198" s="242"/>
      <c r="CR198" s="242"/>
      <c r="CS198" s="228"/>
      <c r="CT198" s="228"/>
      <c r="CU198" s="228"/>
      <c r="CV198" s="228"/>
      <c r="CW198" s="228"/>
      <c r="CX198" s="228"/>
      <c r="CY198" s="228"/>
      <c r="CZ198" s="228"/>
      <c r="DA198" s="228"/>
      <c r="DB198" s="228"/>
      <c r="DC198" s="228"/>
      <c r="DD198" s="228"/>
      <c r="DE198" s="228"/>
      <c r="DF198" s="228"/>
      <c r="DG198" s="228"/>
    </row>
    <row r="199" spans="2:111" s="39" customFormat="1" ht="20.100000000000001" customHeight="1" x14ac:dyDescent="0.25">
      <c r="B199" s="28" t="s">
        <v>59</v>
      </c>
      <c r="C199" s="19"/>
      <c r="D199" s="88">
        <v>47.424606480000001</v>
      </c>
      <c r="E199" s="89">
        <v>47.522505090000003</v>
      </c>
      <c r="F199" s="89">
        <v>65.854236489999991</v>
      </c>
      <c r="G199" s="89">
        <v>59.371934659999994</v>
      </c>
      <c r="H199" s="89">
        <v>58.742114030000003</v>
      </c>
      <c r="I199" s="89">
        <v>78.538928889999994</v>
      </c>
      <c r="J199" s="89">
        <v>66.337000950000004</v>
      </c>
      <c r="K199" s="89">
        <v>116.73622684999999</v>
      </c>
      <c r="L199" s="89">
        <v>72.887784569999994</v>
      </c>
      <c r="M199" s="89">
        <v>90.67051226000001</v>
      </c>
      <c r="N199" s="89">
        <v>81.355743610000005</v>
      </c>
      <c r="O199" s="100">
        <v>83.346009229999993</v>
      </c>
      <c r="P199" s="414"/>
      <c r="Q199" s="88">
        <v>66.541136899999998</v>
      </c>
      <c r="R199" s="89">
        <v>60.213981830000002</v>
      </c>
      <c r="S199" s="89">
        <v>85.594865909999996</v>
      </c>
      <c r="T199" s="89">
        <v>84.35018805</v>
      </c>
      <c r="U199" s="89">
        <v>78.228134499999996</v>
      </c>
      <c r="V199" s="89">
        <v>75.613508060000001</v>
      </c>
      <c r="W199" s="89">
        <v>82.472507159999992</v>
      </c>
      <c r="X199" s="89">
        <v>86.49302333</v>
      </c>
      <c r="Y199" s="89">
        <v>76.749330999999998</v>
      </c>
      <c r="Z199" s="89">
        <v>99.612224279999992</v>
      </c>
      <c r="AA199" s="89">
        <v>104.66818046</v>
      </c>
      <c r="AB199" s="106">
        <v>138.37908009</v>
      </c>
      <c r="AC199" s="414"/>
      <c r="AD199" s="88"/>
      <c r="AE199" s="89"/>
      <c r="AF199" s="89"/>
      <c r="AG199" s="89"/>
      <c r="AH199" s="89"/>
      <c r="AI199" s="89"/>
      <c r="AJ199" s="89"/>
      <c r="AK199" s="89">
        <v>157.37250310000002</v>
      </c>
      <c r="AL199" s="89">
        <v>171.53772631000001</v>
      </c>
      <c r="AM199" s="89">
        <v>153.78296491</v>
      </c>
      <c r="AN199" s="89">
        <v>147.48761453</v>
      </c>
      <c r="AO199" s="106">
        <v>196.47726982</v>
      </c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8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502"/>
      <c r="BO199" s="89"/>
      <c r="BP199" s="89"/>
      <c r="BQ199" s="89"/>
      <c r="BR199" s="89"/>
      <c r="BS199" s="89"/>
      <c r="BT199" s="89"/>
      <c r="BU199" s="89"/>
      <c r="BV199" s="89"/>
      <c r="BW199" s="422"/>
      <c r="BX199" s="422"/>
      <c r="BY199" s="422"/>
      <c r="BZ199" s="422"/>
      <c r="CA199" s="485"/>
      <c r="CB199" s="422"/>
      <c r="CC199" s="422"/>
      <c r="CD199" s="422"/>
      <c r="CE199" s="422"/>
      <c r="CF199" s="491"/>
      <c r="CG199" s="414"/>
      <c r="CH199" s="414"/>
      <c r="CI199" s="132"/>
      <c r="CJ199" s="386"/>
      <c r="CK199" s="257"/>
      <c r="CL199" s="301"/>
      <c r="CM199" s="301"/>
      <c r="CN199" s="260"/>
      <c r="CO199" s="260"/>
      <c r="CP199" s="228"/>
      <c r="CQ199" s="242"/>
      <c r="CR199" s="242"/>
      <c r="CS199" s="228"/>
      <c r="CT199" s="228"/>
      <c r="CU199" s="228"/>
      <c r="CV199" s="228"/>
      <c r="CW199" s="228"/>
      <c r="CX199" s="228"/>
      <c r="CY199" s="228"/>
      <c r="CZ199" s="228"/>
      <c r="DA199" s="228"/>
      <c r="DB199" s="228"/>
      <c r="DC199" s="228"/>
      <c r="DD199" s="228"/>
      <c r="DE199" s="228"/>
      <c r="DF199" s="228"/>
      <c r="DG199" s="228"/>
    </row>
    <row r="200" spans="2:111" ht="20.100000000000001" customHeight="1" thickBot="1" x14ac:dyDescent="0.3">
      <c r="B200" s="554" t="s">
        <v>49</v>
      </c>
      <c r="C200" s="592"/>
      <c r="D200" s="53">
        <v>330.54950716560001</v>
      </c>
      <c r="E200" s="26">
        <v>331.23186047730002</v>
      </c>
      <c r="F200" s="26">
        <v>459.00402833529989</v>
      </c>
      <c r="G200" s="26">
        <v>413.82238458019992</v>
      </c>
      <c r="H200" s="26">
        <v>409.43253478910003</v>
      </c>
      <c r="I200" s="26">
        <v>547.41633436329994</v>
      </c>
      <c r="J200" s="26">
        <v>462.36889662150003</v>
      </c>
      <c r="K200" s="26">
        <v>813.65150114449989</v>
      </c>
      <c r="L200" s="26">
        <v>508.02785845289992</v>
      </c>
      <c r="M200" s="26">
        <v>631.97347045219999</v>
      </c>
      <c r="N200" s="26">
        <v>567.04953296170004</v>
      </c>
      <c r="O200" s="77">
        <v>580.92168433309996</v>
      </c>
      <c r="P200" s="83">
        <v>6055.4495936766989</v>
      </c>
      <c r="Q200" s="53">
        <v>463.79172419299999</v>
      </c>
      <c r="R200" s="26">
        <v>419.69145335510001</v>
      </c>
      <c r="S200" s="26">
        <v>596.59621539269995</v>
      </c>
      <c r="T200" s="26">
        <v>587.92081070849997</v>
      </c>
      <c r="U200" s="26">
        <v>545.25009746499995</v>
      </c>
      <c r="V200" s="26">
        <v>527.02615117819994</v>
      </c>
      <c r="W200" s="26">
        <v>574.83337490519989</v>
      </c>
      <c r="X200" s="26">
        <v>602.85637261009992</v>
      </c>
      <c r="Y200" s="26">
        <v>534.94283707</v>
      </c>
      <c r="Z200" s="78">
        <v>694.29720323159995</v>
      </c>
      <c r="AA200" s="78">
        <v>729.53721780620003</v>
      </c>
      <c r="AB200" s="476">
        <v>960.35081582460009</v>
      </c>
      <c r="AC200" s="83">
        <v>7237.0942737402002</v>
      </c>
      <c r="AD200" s="108">
        <v>702.14652024920008</v>
      </c>
      <c r="AE200" s="153">
        <v>652.17297520396903</v>
      </c>
      <c r="AF200" s="153">
        <v>777.78259242740683</v>
      </c>
      <c r="AG200" s="153">
        <v>709.2149678709327</v>
      </c>
      <c r="AH200" s="153">
        <v>817.62681122979996</v>
      </c>
      <c r="AI200" s="153">
        <v>894.22366011984968</v>
      </c>
      <c r="AJ200" s="153">
        <v>1036.1994127609164</v>
      </c>
      <c r="AK200" s="153">
        <v>1081.1490962970006</v>
      </c>
      <c r="AL200" s="153">
        <v>1178.4641797497006</v>
      </c>
      <c r="AM200" s="153">
        <v>1056.4889689317004</v>
      </c>
      <c r="AN200" s="153">
        <v>1011.8633607521542</v>
      </c>
      <c r="AO200" s="109">
        <v>1347.8340709652</v>
      </c>
      <c r="AP200" s="33">
        <v>976.60783195919998</v>
      </c>
      <c r="AQ200" s="33">
        <v>902.92976930099996</v>
      </c>
      <c r="AR200" s="33">
        <v>1102.1842881588</v>
      </c>
      <c r="AS200" s="33">
        <v>1102.9992195950001</v>
      </c>
      <c r="AT200" s="33">
        <v>1400.5959931432001</v>
      </c>
      <c r="AU200" s="33">
        <v>1128.8366683034001</v>
      </c>
      <c r="AV200" s="33">
        <v>1245.7295663750001</v>
      </c>
      <c r="AW200" s="33">
        <v>1261.3927759369999</v>
      </c>
      <c r="AX200" s="33">
        <v>1191.2533004246002</v>
      </c>
      <c r="AY200" s="33">
        <v>1339.1427047852001</v>
      </c>
      <c r="AZ200" s="33">
        <v>1246.4725450548001</v>
      </c>
      <c r="BA200" s="33">
        <v>1411.0023178202</v>
      </c>
      <c r="BB200" s="47">
        <v>1227.8044321312002</v>
      </c>
      <c r="BC200" s="33">
        <v>1220.3827572832001</v>
      </c>
      <c r="BD200" s="33">
        <v>1506.9764612714</v>
      </c>
      <c r="BE200" s="33">
        <v>1500.8113193836</v>
      </c>
      <c r="BF200" s="33">
        <v>1605.7638060016</v>
      </c>
      <c r="BG200" s="33">
        <v>1765.9622268343999</v>
      </c>
      <c r="BH200" s="33">
        <v>1683.6064528948002</v>
      </c>
      <c r="BI200" s="33">
        <v>1687.2271543777999</v>
      </c>
      <c r="BJ200" s="33">
        <v>1809.0511946934002</v>
      </c>
      <c r="BK200" s="33">
        <v>1477.2932197309999</v>
      </c>
      <c r="BL200" s="33">
        <v>1507.9543403456</v>
      </c>
      <c r="BM200" s="33">
        <v>1607.1140919064003</v>
      </c>
      <c r="BN200" s="499">
        <f>SUM(BB200:BM200)</f>
        <v>18599.947456854403</v>
      </c>
      <c r="BO200" s="26">
        <v>1467.612744451</v>
      </c>
      <c r="BP200" s="26">
        <v>1513.2451747532002</v>
      </c>
      <c r="BQ200" s="26">
        <v>1480.5596479702001</v>
      </c>
      <c r="BR200" s="26">
        <v>1594.8082975075999</v>
      </c>
      <c r="BS200" s="26">
        <v>1954.7315454898001</v>
      </c>
      <c r="BT200" s="26">
        <v>1532.968804801</v>
      </c>
      <c r="BU200" s="26">
        <v>1615.8503202912002</v>
      </c>
      <c r="BV200" s="26">
        <v>1572.580512748</v>
      </c>
      <c r="BW200" s="101">
        <v>1594.8412949308001</v>
      </c>
      <c r="BX200" s="101">
        <v>1754.7612285069999</v>
      </c>
      <c r="BY200" s="101">
        <v>1638.6739319285998</v>
      </c>
      <c r="BZ200" s="101">
        <v>2031.5517353824002</v>
      </c>
      <c r="CA200" s="154">
        <v>1494.1078511380001</v>
      </c>
      <c r="CB200" s="101">
        <v>1396.0181552366</v>
      </c>
      <c r="CC200" s="101">
        <v>1570.6370037470001</v>
      </c>
      <c r="CD200" s="101">
        <v>1962.7972029064001</v>
      </c>
      <c r="CE200" s="273">
        <v>1673.3790141740001</v>
      </c>
      <c r="CF200" s="274">
        <v>1646.328137727</v>
      </c>
      <c r="CG200" s="413">
        <f>SUM($BB200:$BG200)</f>
        <v>8827.7010029053999</v>
      </c>
      <c r="CH200" s="413">
        <f>SUM($BO200:$BT200)</f>
        <v>9543.9262149728002</v>
      </c>
      <c r="CI200" s="445">
        <f>SUM($CA200:$CF200)</f>
        <v>9743.2673649290009</v>
      </c>
      <c r="CJ200" s="397">
        <f t="shared" ref="CJ200:CJ203" si="164">((CI200/CH200)-1)*100</f>
        <v>2.0886702753785791</v>
      </c>
      <c r="CM200" s="301"/>
    </row>
    <row r="201" spans="2:111" ht="20.100000000000001" customHeight="1" thickBot="1" x14ac:dyDescent="0.3">
      <c r="B201" s="362"/>
      <c r="C201" s="355" t="s">
        <v>115</v>
      </c>
      <c r="D201" s="356">
        <f t="shared" ref="D201:BP201" si="165">+D202+D203</f>
        <v>5427</v>
      </c>
      <c r="E201" s="357">
        <f t="shared" si="165"/>
        <v>5176</v>
      </c>
      <c r="F201" s="357">
        <f t="shared" si="165"/>
        <v>6628</v>
      </c>
      <c r="G201" s="357">
        <f t="shared" si="165"/>
        <v>6979</v>
      </c>
      <c r="H201" s="357">
        <f t="shared" si="165"/>
        <v>6450</v>
      </c>
      <c r="I201" s="357">
        <f t="shared" si="165"/>
        <v>9525</v>
      </c>
      <c r="J201" s="357">
        <f t="shared" si="165"/>
        <v>8971</v>
      </c>
      <c r="K201" s="357">
        <f t="shared" si="165"/>
        <v>9588</v>
      </c>
      <c r="L201" s="357">
        <f t="shared" si="165"/>
        <v>10775</v>
      </c>
      <c r="M201" s="357">
        <f t="shared" si="165"/>
        <v>11377</v>
      </c>
      <c r="N201" s="357">
        <f t="shared" si="165"/>
        <v>11288</v>
      </c>
      <c r="O201" s="358">
        <f t="shared" si="165"/>
        <v>13349</v>
      </c>
      <c r="P201" s="357">
        <f t="shared" si="165"/>
        <v>105533</v>
      </c>
      <c r="Q201" s="356">
        <f t="shared" si="165"/>
        <v>10998</v>
      </c>
      <c r="R201" s="357">
        <f t="shared" si="165"/>
        <v>10975</v>
      </c>
      <c r="S201" s="357">
        <f t="shared" si="165"/>
        <v>14718</v>
      </c>
      <c r="T201" s="357">
        <f t="shared" si="165"/>
        <v>13435</v>
      </c>
      <c r="U201" s="357">
        <f t="shared" si="165"/>
        <v>14383</v>
      </c>
      <c r="V201" s="357">
        <f t="shared" si="165"/>
        <v>15710</v>
      </c>
      <c r="W201" s="357">
        <f t="shared" si="165"/>
        <v>17549</v>
      </c>
      <c r="X201" s="357">
        <f t="shared" si="165"/>
        <v>17871</v>
      </c>
      <c r="Y201" s="357">
        <f t="shared" si="165"/>
        <v>18986</v>
      </c>
      <c r="Z201" s="357">
        <f t="shared" si="165"/>
        <v>19963</v>
      </c>
      <c r="AA201" s="357">
        <f t="shared" si="165"/>
        <v>20760</v>
      </c>
      <c r="AB201" s="358">
        <f t="shared" si="165"/>
        <v>25468</v>
      </c>
      <c r="AC201" s="357">
        <f t="shared" si="165"/>
        <v>200816</v>
      </c>
      <c r="AD201" s="356">
        <f t="shared" si="165"/>
        <v>19585</v>
      </c>
      <c r="AE201" s="357">
        <f t="shared" si="165"/>
        <v>20670</v>
      </c>
      <c r="AF201" s="357">
        <f t="shared" si="165"/>
        <v>23260</v>
      </c>
      <c r="AG201" s="357">
        <f t="shared" si="165"/>
        <v>23338</v>
      </c>
      <c r="AH201" s="357">
        <f t="shared" si="165"/>
        <v>25881</v>
      </c>
      <c r="AI201" s="357">
        <f t="shared" si="165"/>
        <v>26475</v>
      </c>
      <c r="AJ201" s="357">
        <f t="shared" si="165"/>
        <v>27761</v>
      </c>
      <c r="AK201" s="357">
        <f t="shared" si="165"/>
        <v>33350</v>
      </c>
      <c r="AL201" s="357">
        <f t="shared" si="165"/>
        <v>34229</v>
      </c>
      <c r="AM201" s="357">
        <f t="shared" si="165"/>
        <v>36168</v>
      </c>
      <c r="AN201" s="357">
        <f t="shared" si="165"/>
        <v>37826</v>
      </c>
      <c r="AO201" s="358">
        <f t="shared" si="165"/>
        <v>44519</v>
      </c>
      <c r="AP201" s="357">
        <f t="shared" si="165"/>
        <v>36082</v>
      </c>
      <c r="AQ201" s="357">
        <f t="shared" si="165"/>
        <v>37106</v>
      </c>
      <c r="AR201" s="357">
        <f t="shared" si="165"/>
        <v>42780</v>
      </c>
      <c r="AS201" s="357">
        <f t="shared" si="165"/>
        <v>38964</v>
      </c>
      <c r="AT201" s="357">
        <f t="shared" si="165"/>
        <v>48205</v>
      </c>
      <c r="AU201" s="357">
        <f t="shared" si="165"/>
        <v>46107</v>
      </c>
      <c r="AV201" s="357">
        <f t="shared" si="165"/>
        <v>52047</v>
      </c>
      <c r="AW201" s="357">
        <f t="shared" si="165"/>
        <v>56265</v>
      </c>
      <c r="AX201" s="357">
        <f t="shared" si="165"/>
        <v>51346</v>
      </c>
      <c r="AY201" s="357">
        <f t="shared" si="165"/>
        <v>60828</v>
      </c>
      <c r="AZ201" s="357">
        <f t="shared" si="165"/>
        <v>64678</v>
      </c>
      <c r="BA201" s="357">
        <f t="shared" si="165"/>
        <v>82308</v>
      </c>
      <c r="BB201" s="356">
        <f t="shared" si="165"/>
        <v>70681</v>
      </c>
      <c r="BC201" s="357">
        <f t="shared" si="165"/>
        <v>59530</v>
      </c>
      <c r="BD201" s="357">
        <f t="shared" si="165"/>
        <v>67595</v>
      </c>
      <c r="BE201" s="357">
        <f t="shared" si="165"/>
        <v>74162</v>
      </c>
      <c r="BF201" s="357">
        <f t="shared" si="165"/>
        <v>73027</v>
      </c>
      <c r="BG201" s="357">
        <f t="shared" si="165"/>
        <v>74349</v>
      </c>
      <c r="BH201" s="357">
        <f t="shared" si="165"/>
        <v>81448</v>
      </c>
      <c r="BI201" s="357">
        <f t="shared" si="165"/>
        <v>80285</v>
      </c>
      <c r="BJ201" s="357">
        <f t="shared" si="165"/>
        <v>80867</v>
      </c>
      <c r="BK201" s="357">
        <f t="shared" si="165"/>
        <v>88704</v>
      </c>
      <c r="BL201" s="357">
        <f t="shared" si="165"/>
        <v>86640</v>
      </c>
      <c r="BM201" s="357">
        <f t="shared" si="165"/>
        <v>106995</v>
      </c>
      <c r="BN201" s="494">
        <f>SUM(BB201:BM201)</f>
        <v>944283</v>
      </c>
      <c r="BO201" s="357">
        <f t="shared" si="165"/>
        <v>87229</v>
      </c>
      <c r="BP201" s="357">
        <f t="shared" si="165"/>
        <v>92303</v>
      </c>
      <c r="BQ201" s="357">
        <f t="shared" ref="BQ201:BY201" si="166">+BQ202+BQ203</f>
        <v>89858</v>
      </c>
      <c r="BR201" s="357">
        <f t="shared" si="166"/>
        <v>97830</v>
      </c>
      <c r="BS201" s="357">
        <f t="shared" si="166"/>
        <v>102942</v>
      </c>
      <c r="BT201" s="357">
        <f t="shared" si="166"/>
        <v>102857</v>
      </c>
      <c r="BU201" s="357">
        <f t="shared" si="166"/>
        <v>112863</v>
      </c>
      <c r="BV201" s="357">
        <f t="shared" si="166"/>
        <v>107750</v>
      </c>
      <c r="BW201" s="357">
        <f t="shared" si="166"/>
        <v>115501</v>
      </c>
      <c r="BX201" s="357">
        <f t="shared" si="166"/>
        <v>124322</v>
      </c>
      <c r="BY201" s="357">
        <f t="shared" si="166"/>
        <v>113891</v>
      </c>
      <c r="BZ201" s="357">
        <f t="shared" ref="BZ201:CF201" si="167">+BZ202+BZ203</f>
        <v>159115</v>
      </c>
      <c r="CA201" s="356">
        <f t="shared" si="167"/>
        <v>120007</v>
      </c>
      <c r="CB201" s="357">
        <f t="shared" si="167"/>
        <v>115297</v>
      </c>
      <c r="CC201" s="357">
        <f t="shared" si="167"/>
        <v>138261</v>
      </c>
      <c r="CD201" s="357">
        <f t="shared" si="167"/>
        <v>138781</v>
      </c>
      <c r="CE201" s="357">
        <f t="shared" si="167"/>
        <v>144001</v>
      </c>
      <c r="CF201" s="358">
        <f t="shared" si="167"/>
        <v>156617</v>
      </c>
      <c r="CG201" s="357">
        <f>SUM($BB201:$BG201)</f>
        <v>419344</v>
      </c>
      <c r="CH201" s="357">
        <f>SUM($BO201:$BT201)</f>
        <v>573019</v>
      </c>
      <c r="CI201" s="358">
        <f>SUM($CA201:$CF201)</f>
        <v>812964</v>
      </c>
      <c r="CJ201" s="155"/>
      <c r="CL201" s="296"/>
      <c r="CM201" s="301"/>
    </row>
    <row r="202" spans="2:111" ht="20.100000000000001" customHeight="1" thickBot="1" x14ac:dyDescent="0.3">
      <c r="B202" s="579" t="s">
        <v>41</v>
      </c>
      <c r="C202" s="593"/>
      <c r="D202" s="47">
        <v>3871</v>
      </c>
      <c r="E202" s="33">
        <v>3575</v>
      </c>
      <c r="F202" s="33">
        <v>4628</v>
      </c>
      <c r="G202" s="33">
        <v>5036</v>
      </c>
      <c r="H202" s="33">
        <v>4990</v>
      </c>
      <c r="I202" s="33">
        <v>7212</v>
      </c>
      <c r="J202" s="33">
        <v>6303</v>
      </c>
      <c r="K202" s="33">
        <v>6617</v>
      </c>
      <c r="L202" s="33">
        <v>7390</v>
      </c>
      <c r="M202" s="33">
        <v>7978</v>
      </c>
      <c r="N202" s="33">
        <v>7988</v>
      </c>
      <c r="O202" s="48">
        <v>9470</v>
      </c>
      <c r="P202" s="83">
        <v>75058</v>
      </c>
      <c r="Q202" s="47">
        <v>7742</v>
      </c>
      <c r="R202" s="33">
        <v>7844</v>
      </c>
      <c r="S202" s="33">
        <v>10564</v>
      </c>
      <c r="T202" s="33">
        <v>9647</v>
      </c>
      <c r="U202" s="33">
        <v>10508</v>
      </c>
      <c r="V202" s="33">
        <v>11439</v>
      </c>
      <c r="W202" s="33">
        <v>13000</v>
      </c>
      <c r="X202" s="33">
        <v>13180</v>
      </c>
      <c r="Y202" s="33">
        <v>14008</v>
      </c>
      <c r="Z202" s="33">
        <v>14951</v>
      </c>
      <c r="AA202" s="33">
        <v>15524</v>
      </c>
      <c r="AB202" s="48">
        <v>19253</v>
      </c>
      <c r="AC202" s="24">
        <v>147660</v>
      </c>
      <c r="AD202" s="46">
        <v>14784</v>
      </c>
      <c r="AE202" s="32">
        <v>15784</v>
      </c>
      <c r="AF202" s="32">
        <v>17705</v>
      </c>
      <c r="AG202" s="32">
        <v>18057</v>
      </c>
      <c r="AH202" s="32">
        <v>19964</v>
      </c>
      <c r="AI202" s="32">
        <v>20480</v>
      </c>
      <c r="AJ202" s="32">
        <v>21574</v>
      </c>
      <c r="AK202" s="32">
        <v>25457</v>
      </c>
      <c r="AL202" s="32">
        <v>26586</v>
      </c>
      <c r="AM202" s="32">
        <v>28192</v>
      </c>
      <c r="AN202" s="32">
        <v>29608</v>
      </c>
      <c r="AO202" s="150">
        <v>35582</v>
      </c>
      <c r="AP202" s="34">
        <v>28570</v>
      </c>
      <c r="AQ202" s="34">
        <v>29728</v>
      </c>
      <c r="AR202" s="34">
        <v>34245</v>
      </c>
      <c r="AS202" s="34">
        <v>31219</v>
      </c>
      <c r="AT202" s="34">
        <v>38938</v>
      </c>
      <c r="AU202" s="34">
        <v>37255</v>
      </c>
      <c r="AV202" s="34">
        <v>42184</v>
      </c>
      <c r="AW202" s="34">
        <v>45454</v>
      </c>
      <c r="AX202" s="34">
        <v>42132</v>
      </c>
      <c r="AY202" s="34">
        <v>49946</v>
      </c>
      <c r="AZ202" s="34">
        <v>54255</v>
      </c>
      <c r="BA202" s="34">
        <v>70686</v>
      </c>
      <c r="BB202" s="173">
        <v>59880</v>
      </c>
      <c r="BC202" s="34">
        <v>50056</v>
      </c>
      <c r="BD202" s="34">
        <v>57056</v>
      </c>
      <c r="BE202" s="34">
        <v>62643</v>
      </c>
      <c r="BF202" s="34">
        <v>61708</v>
      </c>
      <c r="BG202" s="34">
        <v>63267</v>
      </c>
      <c r="BH202" s="34">
        <v>69312</v>
      </c>
      <c r="BI202" s="34">
        <v>68222</v>
      </c>
      <c r="BJ202" s="34">
        <v>69235</v>
      </c>
      <c r="BK202" s="34">
        <v>75553</v>
      </c>
      <c r="BL202" s="34">
        <v>74489</v>
      </c>
      <c r="BM202" s="34">
        <v>93487</v>
      </c>
      <c r="BN202" s="509">
        <f>SUM(BB202:BM202)</f>
        <v>804908</v>
      </c>
      <c r="BO202" s="34">
        <v>75201</v>
      </c>
      <c r="BP202" s="34">
        <v>79921</v>
      </c>
      <c r="BQ202" s="34">
        <v>77445</v>
      </c>
      <c r="BR202" s="34">
        <v>83957</v>
      </c>
      <c r="BS202" s="34">
        <v>88549</v>
      </c>
      <c r="BT202" s="34">
        <v>89379</v>
      </c>
      <c r="BU202" s="34">
        <v>97805</v>
      </c>
      <c r="BV202" s="34">
        <v>93515</v>
      </c>
      <c r="BW202" s="126">
        <v>101307</v>
      </c>
      <c r="BX202" s="126">
        <v>108275</v>
      </c>
      <c r="BY202" s="126">
        <v>99606</v>
      </c>
      <c r="BZ202" s="126">
        <v>141352</v>
      </c>
      <c r="CA202" s="125">
        <v>105544</v>
      </c>
      <c r="CB202" s="126">
        <v>101891</v>
      </c>
      <c r="CC202" s="126">
        <v>122184</v>
      </c>
      <c r="CD202" s="126">
        <v>122624</v>
      </c>
      <c r="CE202" s="126">
        <v>127887</v>
      </c>
      <c r="CF202" s="127">
        <v>140011</v>
      </c>
      <c r="CG202" s="411">
        <f>SUM($BB202:$BG202)</f>
        <v>354610</v>
      </c>
      <c r="CH202" s="411">
        <f>SUM($BO202:$BT202)</f>
        <v>494452</v>
      </c>
      <c r="CI202" s="412">
        <f>SUM($CA202:$CF202)</f>
        <v>720141</v>
      </c>
      <c r="CJ202" s="407">
        <f t="shared" si="164"/>
        <v>45.644268806678909</v>
      </c>
      <c r="CL202" s="260"/>
      <c r="CM202" s="301"/>
    </row>
    <row r="203" spans="2:111" ht="20.100000000000001" customHeight="1" thickBot="1" x14ac:dyDescent="0.3">
      <c r="B203" s="373" t="s">
        <v>39</v>
      </c>
      <c r="C203" s="467"/>
      <c r="D203" s="47">
        <v>1556</v>
      </c>
      <c r="E203" s="33">
        <v>1601</v>
      </c>
      <c r="F203" s="33">
        <v>2000</v>
      </c>
      <c r="G203" s="33">
        <v>1943</v>
      </c>
      <c r="H203" s="33">
        <v>1460</v>
      </c>
      <c r="I203" s="33">
        <v>2313</v>
      </c>
      <c r="J203" s="33">
        <v>2668</v>
      </c>
      <c r="K203" s="33">
        <v>2971</v>
      </c>
      <c r="L203" s="33">
        <v>3385</v>
      </c>
      <c r="M203" s="33">
        <v>3399</v>
      </c>
      <c r="N203" s="33">
        <v>3300</v>
      </c>
      <c r="O203" s="174">
        <v>3879</v>
      </c>
      <c r="P203" s="411">
        <v>30475</v>
      </c>
      <c r="Q203" s="173">
        <v>3256</v>
      </c>
      <c r="R203" s="34">
        <v>3131</v>
      </c>
      <c r="S203" s="34">
        <v>4154</v>
      </c>
      <c r="T203" s="34">
        <v>3788</v>
      </c>
      <c r="U203" s="34">
        <v>3875</v>
      </c>
      <c r="V203" s="34">
        <v>4271</v>
      </c>
      <c r="W203" s="34">
        <v>4549</v>
      </c>
      <c r="X203" s="34">
        <v>4691</v>
      </c>
      <c r="Y203" s="34">
        <v>4978</v>
      </c>
      <c r="Z203" s="34">
        <v>5012</v>
      </c>
      <c r="AA203" s="34">
        <v>5236</v>
      </c>
      <c r="AB203" s="174">
        <v>6215</v>
      </c>
      <c r="AC203" s="411">
        <v>53156</v>
      </c>
      <c r="AD203" s="173">
        <v>4801</v>
      </c>
      <c r="AE203" s="34">
        <v>4886</v>
      </c>
      <c r="AF203" s="34">
        <v>5555</v>
      </c>
      <c r="AG203" s="34">
        <v>5281</v>
      </c>
      <c r="AH203" s="34">
        <v>5917</v>
      </c>
      <c r="AI203" s="34">
        <v>5995</v>
      </c>
      <c r="AJ203" s="34">
        <v>6187</v>
      </c>
      <c r="AK203" s="34">
        <v>7893</v>
      </c>
      <c r="AL203" s="34">
        <v>7643</v>
      </c>
      <c r="AM203" s="34">
        <v>7976</v>
      </c>
      <c r="AN203" s="34">
        <v>8218</v>
      </c>
      <c r="AO203" s="174">
        <v>8937</v>
      </c>
      <c r="AP203" s="34">
        <v>7512</v>
      </c>
      <c r="AQ203" s="34">
        <v>7378</v>
      </c>
      <c r="AR203" s="34">
        <v>8535</v>
      </c>
      <c r="AS203" s="34">
        <v>7745</v>
      </c>
      <c r="AT203" s="34">
        <v>9267</v>
      </c>
      <c r="AU203" s="34">
        <v>8852</v>
      </c>
      <c r="AV203" s="34">
        <v>9863</v>
      </c>
      <c r="AW203" s="34">
        <v>10811</v>
      </c>
      <c r="AX203" s="34">
        <v>9214</v>
      </c>
      <c r="AY203" s="34">
        <v>10882</v>
      </c>
      <c r="AZ203" s="34">
        <v>10423</v>
      </c>
      <c r="BA203" s="34">
        <v>11622</v>
      </c>
      <c r="BB203" s="173">
        <v>10801</v>
      </c>
      <c r="BC203" s="34">
        <v>9474</v>
      </c>
      <c r="BD203" s="33">
        <v>10539</v>
      </c>
      <c r="BE203" s="33">
        <v>11519</v>
      </c>
      <c r="BF203" s="33">
        <v>11319</v>
      </c>
      <c r="BG203" s="33">
        <v>11082</v>
      </c>
      <c r="BH203" s="33">
        <v>12136</v>
      </c>
      <c r="BI203" s="33">
        <v>12063</v>
      </c>
      <c r="BJ203" s="33">
        <v>11632</v>
      </c>
      <c r="BK203" s="33">
        <v>13151</v>
      </c>
      <c r="BL203" s="33">
        <v>12151</v>
      </c>
      <c r="BM203" s="33">
        <v>13508</v>
      </c>
      <c r="BN203" s="509">
        <f>SUM(BB203:BM203)</f>
        <v>139375</v>
      </c>
      <c r="BO203" s="33">
        <v>12028</v>
      </c>
      <c r="BP203" s="33">
        <v>12382</v>
      </c>
      <c r="BQ203" s="33">
        <v>12413</v>
      </c>
      <c r="BR203" s="33">
        <v>13873</v>
      </c>
      <c r="BS203" s="33">
        <v>14393</v>
      </c>
      <c r="BT203" s="33">
        <v>13478</v>
      </c>
      <c r="BU203" s="33">
        <v>15058</v>
      </c>
      <c r="BV203" s="33">
        <v>14235</v>
      </c>
      <c r="BW203" s="273">
        <v>14194</v>
      </c>
      <c r="BX203" s="273">
        <v>16047</v>
      </c>
      <c r="BY203" s="273">
        <v>14285</v>
      </c>
      <c r="BZ203" s="273">
        <v>17763</v>
      </c>
      <c r="CA203" s="272">
        <v>14463</v>
      </c>
      <c r="CB203" s="273">
        <v>13406</v>
      </c>
      <c r="CC203" s="273">
        <v>16077</v>
      </c>
      <c r="CD203" s="273">
        <v>16157</v>
      </c>
      <c r="CE203" s="126">
        <v>16114</v>
      </c>
      <c r="CF203" s="127">
        <v>16606</v>
      </c>
      <c r="CG203" s="411">
        <f>SUM($BB203:$BG203)</f>
        <v>64734</v>
      </c>
      <c r="CH203" s="411">
        <f>SUM($BO203:$BT203)</f>
        <v>78567</v>
      </c>
      <c r="CI203" s="412">
        <f>SUM($CA203:$CF203)</f>
        <v>92823</v>
      </c>
      <c r="CJ203" s="397">
        <f t="shared" si="164"/>
        <v>18.145022719462368</v>
      </c>
      <c r="CK203" s="299"/>
      <c r="CL203" s="296"/>
      <c r="CM203" s="301"/>
    </row>
    <row r="204" spans="2:111" ht="20.100000000000001" customHeight="1" thickBot="1" x14ac:dyDescent="0.3">
      <c r="B204" s="336" t="s">
        <v>160</v>
      </c>
      <c r="C204" s="336"/>
      <c r="D204" s="336"/>
      <c r="E204" s="336"/>
      <c r="F204" s="336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74"/>
      <c r="AC204" s="107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107"/>
      <c r="BC204" s="107"/>
      <c r="BD204" s="107"/>
      <c r="BE204" s="107"/>
      <c r="BF204" s="74"/>
      <c r="BG204" s="74"/>
      <c r="BH204" s="74"/>
      <c r="BI204" s="74"/>
      <c r="BJ204" s="74"/>
      <c r="BK204" s="74"/>
      <c r="BL204" s="74"/>
      <c r="BM204" s="74"/>
      <c r="BN204" s="130"/>
      <c r="BO204" s="130"/>
      <c r="BP204" s="74"/>
      <c r="BQ204" s="130"/>
      <c r="BR204" s="74"/>
      <c r="BS204" s="74"/>
      <c r="BT204" s="74"/>
      <c r="BU204" s="74"/>
      <c r="BV204" s="74"/>
      <c r="BW204" s="74"/>
      <c r="BX204" s="74"/>
      <c r="BY204" s="74"/>
      <c r="BZ204" s="74"/>
      <c r="CA204" s="130"/>
      <c r="CB204" s="74"/>
      <c r="CC204" s="74"/>
      <c r="CD204" s="74"/>
      <c r="CE204" s="74"/>
      <c r="CF204" s="74"/>
      <c r="CG204" s="74"/>
      <c r="CH204" s="74"/>
      <c r="CI204" s="74"/>
      <c r="CJ204" s="107"/>
      <c r="CK204" s="299"/>
      <c r="CL204" s="296"/>
      <c r="CM204" s="301"/>
    </row>
    <row r="205" spans="2:111" ht="20.100000000000001" customHeight="1" thickBot="1" x14ac:dyDescent="0.35">
      <c r="B205" s="361"/>
      <c r="C205" s="355" t="s">
        <v>111</v>
      </c>
      <c r="D205" s="356">
        <f t="shared" ref="D205:BP205" si="168">+D207+D209</f>
        <v>0</v>
      </c>
      <c r="E205" s="357">
        <f t="shared" si="168"/>
        <v>0</v>
      </c>
      <c r="F205" s="357">
        <f t="shared" si="168"/>
        <v>0</v>
      </c>
      <c r="G205" s="357">
        <f t="shared" si="168"/>
        <v>0</v>
      </c>
      <c r="H205" s="357">
        <f t="shared" si="168"/>
        <v>0</v>
      </c>
      <c r="I205" s="357">
        <f t="shared" si="168"/>
        <v>0</v>
      </c>
      <c r="J205" s="357">
        <f t="shared" si="168"/>
        <v>0</v>
      </c>
      <c r="K205" s="357">
        <f t="shared" si="168"/>
        <v>0</v>
      </c>
      <c r="L205" s="357">
        <f t="shared" si="168"/>
        <v>0</v>
      </c>
      <c r="M205" s="357">
        <f t="shared" si="168"/>
        <v>0</v>
      </c>
      <c r="N205" s="357">
        <f t="shared" si="168"/>
        <v>0</v>
      </c>
      <c r="O205" s="358">
        <f t="shared" si="168"/>
        <v>0</v>
      </c>
      <c r="P205" s="357">
        <f t="shared" si="168"/>
        <v>0</v>
      </c>
      <c r="Q205" s="356">
        <f t="shared" si="168"/>
        <v>0</v>
      </c>
      <c r="R205" s="357">
        <f t="shared" si="168"/>
        <v>0</v>
      </c>
      <c r="S205" s="357">
        <f t="shared" si="168"/>
        <v>0</v>
      </c>
      <c r="T205" s="357">
        <f t="shared" si="168"/>
        <v>0</v>
      </c>
      <c r="U205" s="357">
        <f t="shared" si="168"/>
        <v>0</v>
      </c>
      <c r="V205" s="357">
        <f t="shared" si="168"/>
        <v>0</v>
      </c>
      <c r="W205" s="357">
        <f t="shared" si="168"/>
        <v>0</v>
      </c>
      <c r="X205" s="357">
        <f t="shared" si="168"/>
        <v>0</v>
      </c>
      <c r="Y205" s="357">
        <f t="shared" si="168"/>
        <v>0</v>
      </c>
      <c r="Z205" s="357">
        <f t="shared" si="168"/>
        <v>0</v>
      </c>
      <c r="AA205" s="357">
        <f t="shared" si="168"/>
        <v>0</v>
      </c>
      <c r="AB205" s="358">
        <f t="shared" si="168"/>
        <v>0</v>
      </c>
      <c r="AC205" s="357">
        <f t="shared" si="168"/>
        <v>0</v>
      </c>
      <c r="AD205" s="356">
        <f t="shared" si="168"/>
        <v>0</v>
      </c>
      <c r="AE205" s="357">
        <f t="shared" si="168"/>
        <v>0</v>
      </c>
      <c r="AF205" s="357">
        <f t="shared" si="168"/>
        <v>0</v>
      </c>
      <c r="AG205" s="357">
        <f t="shared" si="168"/>
        <v>0</v>
      </c>
      <c r="AH205" s="357">
        <f t="shared" si="168"/>
        <v>0</v>
      </c>
      <c r="AI205" s="357">
        <f t="shared" si="168"/>
        <v>0</v>
      </c>
      <c r="AJ205" s="357">
        <f t="shared" si="168"/>
        <v>0</v>
      </c>
      <c r="AK205" s="357">
        <f t="shared" si="168"/>
        <v>0</v>
      </c>
      <c r="AL205" s="357">
        <f t="shared" si="168"/>
        <v>0</v>
      </c>
      <c r="AM205" s="357">
        <f t="shared" si="168"/>
        <v>0</v>
      </c>
      <c r="AN205" s="357">
        <f t="shared" si="168"/>
        <v>0</v>
      </c>
      <c r="AO205" s="358">
        <f t="shared" si="168"/>
        <v>0</v>
      </c>
      <c r="AP205" s="357">
        <f t="shared" si="168"/>
        <v>251.50507481721036</v>
      </c>
      <c r="AQ205" s="357">
        <f t="shared" si="168"/>
        <v>212.02165120371961</v>
      </c>
      <c r="AR205" s="357">
        <f t="shared" si="168"/>
        <v>212.50746382742182</v>
      </c>
      <c r="AS205" s="357">
        <f t="shared" si="168"/>
        <v>216.66751702914826</v>
      </c>
      <c r="AT205" s="357">
        <f t="shared" si="168"/>
        <v>224.67756645868516</v>
      </c>
      <c r="AU205" s="357">
        <f t="shared" si="168"/>
        <v>220.39061789698292</v>
      </c>
      <c r="AV205" s="357">
        <f t="shared" si="168"/>
        <v>239.40778703493908</v>
      </c>
      <c r="AW205" s="357">
        <f t="shared" si="168"/>
        <v>234.5642231452621</v>
      </c>
      <c r="AX205" s="357">
        <f t="shared" si="168"/>
        <v>230.37407627536908</v>
      </c>
      <c r="AY205" s="357">
        <f t="shared" si="168"/>
        <v>233.67759015492882</v>
      </c>
      <c r="AZ205" s="357">
        <f t="shared" si="168"/>
        <v>228.02132440471956</v>
      </c>
      <c r="BA205" s="357">
        <f t="shared" si="168"/>
        <v>314.51258865246547</v>
      </c>
      <c r="BB205" s="356">
        <f t="shared" si="168"/>
        <v>252.09377313857135</v>
      </c>
      <c r="BC205" s="357">
        <f t="shared" si="168"/>
        <v>225.51338800449886</v>
      </c>
      <c r="BD205" s="357">
        <f t="shared" si="168"/>
        <v>243.62441599021031</v>
      </c>
      <c r="BE205" s="357">
        <f t="shared" si="168"/>
        <v>246.23630201363918</v>
      </c>
      <c r="BF205" s="357">
        <f t="shared" si="168"/>
        <v>244.8772771393582</v>
      </c>
      <c r="BG205" s="357">
        <f t="shared" si="168"/>
        <v>254.92814610091372</v>
      </c>
      <c r="BH205" s="357">
        <f t="shared" si="168"/>
        <v>263.87501332497351</v>
      </c>
      <c r="BI205" s="357">
        <f t="shared" si="168"/>
        <v>258.64167971099425</v>
      </c>
      <c r="BJ205" s="357">
        <f t="shared" si="168"/>
        <v>259.80253207592989</v>
      </c>
      <c r="BK205" s="357">
        <f t="shared" si="168"/>
        <v>258.65309332706317</v>
      </c>
      <c r="BL205" s="357">
        <f t="shared" si="168"/>
        <v>270.50683966073211</v>
      </c>
      <c r="BM205" s="357">
        <f t="shared" si="168"/>
        <v>353.78392941530916</v>
      </c>
      <c r="BN205" s="494">
        <f>SUM(BB205:BM205)</f>
        <v>3132.5363899021936</v>
      </c>
      <c r="BO205" s="357">
        <f t="shared" si="168"/>
        <v>282.12056552647016</v>
      </c>
      <c r="BP205" s="357">
        <f t="shared" si="168"/>
        <v>252.09117530533553</v>
      </c>
      <c r="BQ205" s="357">
        <f t="shared" ref="BQ205:BY205" si="169">+BQ207+BQ209</f>
        <v>272.43808780336315</v>
      </c>
      <c r="BR205" s="357">
        <f t="shared" si="169"/>
        <v>274.97371918706438</v>
      </c>
      <c r="BS205" s="357">
        <f t="shared" si="169"/>
        <v>277.21764324424026</v>
      </c>
      <c r="BT205" s="357">
        <f t="shared" si="169"/>
        <v>291.21305014454964</v>
      </c>
      <c r="BU205" s="357">
        <f t="shared" si="169"/>
        <v>290.50068906213443</v>
      </c>
      <c r="BV205" s="357">
        <f t="shared" si="169"/>
        <v>300.91605053887702</v>
      </c>
      <c r="BW205" s="357">
        <f t="shared" si="169"/>
        <v>288.39091948350017</v>
      </c>
      <c r="BX205" s="357">
        <f t="shared" si="169"/>
        <v>338.78274221936294</v>
      </c>
      <c r="BY205" s="357">
        <f t="shared" si="169"/>
        <v>305.15261693739149</v>
      </c>
      <c r="BZ205" s="357">
        <f t="shared" ref="BZ205:CF205" si="170">+BZ207+BZ209</f>
        <v>412.3685157586404</v>
      </c>
      <c r="CA205" s="356">
        <f t="shared" si="170"/>
        <v>332.77395808911001</v>
      </c>
      <c r="CB205" s="357">
        <f t="shared" si="170"/>
        <v>289.19117004947395</v>
      </c>
      <c r="CC205" s="357">
        <f t="shared" si="170"/>
        <v>317.78166955973336</v>
      </c>
      <c r="CD205" s="357">
        <f t="shared" si="170"/>
        <v>272.74118575092524</v>
      </c>
      <c r="CE205" s="357">
        <f t="shared" si="170"/>
        <v>316.76015891019756</v>
      </c>
      <c r="CF205" s="358">
        <f t="shared" si="170"/>
        <v>308.07469183088097</v>
      </c>
      <c r="CG205" s="357">
        <f>SUM($BB205:$BG205)</f>
        <v>1467.2733023871915</v>
      </c>
      <c r="CH205" s="357">
        <f>SUM($BO205:$BT205)</f>
        <v>1650.0542412110231</v>
      </c>
      <c r="CI205" s="358">
        <f>SUM($CA205:$CF205)</f>
        <v>1837.3228341903211</v>
      </c>
      <c r="CJ205" s="450"/>
      <c r="CK205" s="299"/>
      <c r="CL205" s="296"/>
      <c r="CM205" s="301"/>
    </row>
    <row r="206" spans="2:111" ht="20.100000000000001" customHeight="1" x14ac:dyDescent="0.25">
      <c r="B206" s="49" t="s">
        <v>164</v>
      </c>
      <c r="C206" s="466"/>
      <c r="D206" s="72"/>
      <c r="E206" s="73"/>
      <c r="F206" s="73"/>
      <c r="G206" s="74"/>
      <c r="H206" s="74"/>
      <c r="I206" s="74"/>
      <c r="J206" s="74"/>
      <c r="K206" s="74"/>
      <c r="L206" s="74"/>
      <c r="M206" s="74"/>
      <c r="N206" s="74"/>
      <c r="O206" s="353"/>
      <c r="P206" s="107"/>
      <c r="Q206" s="156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353"/>
      <c r="AC206" s="74"/>
      <c r="AD206" s="156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353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156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5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156"/>
      <c r="CB206" s="74"/>
      <c r="CC206" s="74"/>
      <c r="CD206" s="74"/>
      <c r="CE206" s="74"/>
      <c r="CF206" s="353"/>
      <c r="CG206" s="74"/>
      <c r="CH206" s="74"/>
      <c r="CI206" s="353"/>
      <c r="CJ206" s="75"/>
      <c r="CK206" s="299"/>
      <c r="CL206" s="296"/>
      <c r="CM206" s="301"/>
    </row>
    <row r="207" spans="2:111" ht="20.100000000000001" customHeight="1" thickBot="1" x14ac:dyDescent="0.3">
      <c r="B207" s="554" t="s">
        <v>49</v>
      </c>
      <c r="C207" s="571"/>
      <c r="D207" s="53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77">
        <v>0</v>
      </c>
      <c r="P207" s="83">
        <v>0</v>
      </c>
      <c r="Q207" s="53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77">
        <v>0</v>
      </c>
      <c r="AC207" s="83">
        <v>0</v>
      </c>
      <c r="AD207" s="53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0</v>
      </c>
      <c r="AK207" s="26">
        <v>0</v>
      </c>
      <c r="AL207" s="26">
        <v>0</v>
      </c>
      <c r="AM207" s="26">
        <v>0</v>
      </c>
      <c r="AN207" s="26">
        <v>0</v>
      </c>
      <c r="AO207" s="77">
        <v>0</v>
      </c>
      <c r="AP207" s="26">
        <v>93.253023835764367</v>
      </c>
      <c r="AQ207" s="26">
        <v>68.646290669317295</v>
      </c>
      <c r="AR207" s="26">
        <v>69.475903579888481</v>
      </c>
      <c r="AS207" s="26">
        <v>68.804584977844812</v>
      </c>
      <c r="AT207" s="26">
        <v>73.407156953601259</v>
      </c>
      <c r="AU207" s="26">
        <v>76.26130516595417</v>
      </c>
      <c r="AV207" s="26">
        <v>76.936403057251709</v>
      </c>
      <c r="AW207" s="26">
        <v>78.095995559158666</v>
      </c>
      <c r="AX207" s="26">
        <v>76.604844965841508</v>
      </c>
      <c r="AY207" s="26">
        <v>76.76977093144032</v>
      </c>
      <c r="AZ207" s="26">
        <v>78.21369758448391</v>
      </c>
      <c r="BA207" s="26">
        <v>120.95491039098958</v>
      </c>
      <c r="BB207" s="53">
        <v>89.243172711419632</v>
      </c>
      <c r="BC207" s="26">
        <v>79.62596359799079</v>
      </c>
      <c r="BD207" s="26">
        <v>83.498308784399953</v>
      </c>
      <c r="BE207" s="26">
        <v>83.876636605383993</v>
      </c>
      <c r="BF207" s="26">
        <v>86.452561774897248</v>
      </c>
      <c r="BG207" s="26">
        <v>93.552830481261992</v>
      </c>
      <c r="BH207" s="26">
        <v>90.424157490707998</v>
      </c>
      <c r="BI207" s="26">
        <v>93.284759967348279</v>
      </c>
      <c r="BJ207" s="26">
        <v>93.306714038641317</v>
      </c>
      <c r="BK207" s="26">
        <v>90.362532425903439</v>
      </c>
      <c r="BL207" s="26">
        <v>94.180049962844748</v>
      </c>
      <c r="BM207" s="26">
        <v>142.88238266352639</v>
      </c>
      <c r="BN207" s="505">
        <f>SUM(BB207:BM207)</f>
        <v>1120.6900705043256</v>
      </c>
      <c r="BO207" s="26">
        <v>112.69527983919772</v>
      </c>
      <c r="BP207" s="26">
        <v>103.17546874122519</v>
      </c>
      <c r="BQ207" s="26">
        <v>104.56380974691255</v>
      </c>
      <c r="BR207" s="26">
        <v>107.13575288499429</v>
      </c>
      <c r="BS207" s="26">
        <v>106.68408938351958</v>
      </c>
      <c r="BT207" s="26">
        <v>116.80838183547721</v>
      </c>
      <c r="BU207" s="26">
        <v>112.24832613336662</v>
      </c>
      <c r="BV207" s="26">
        <v>120.69072481718391</v>
      </c>
      <c r="BW207" s="26">
        <v>112.8827950102266</v>
      </c>
      <c r="BX207" s="26">
        <v>157.08051290095491</v>
      </c>
      <c r="BY207" s="26">
        <v>119.26721123838458</v>
      </c>
      <c r="BZ207" s="26">
        <v>185.25374684205991</v>
      </c>
      <c r="CA207" s="53">
        <f>148697609.832271/1000000</f>
        <v>148.69760983227101</v>
      </c>
      <c r="CB207" s="26">
        <f>128054657.947365/1000000</f>
        <v>128.054657947365</v>
      </c>
      <c r="CC207" s="26">
        <v>135.96746749261607</v>
      </c>
      <c r="CD207" s="26">
        <v>123.18868149279997</v>
      </c>
      <c r="CE207" s="26">
        <v>135.33760777807456</v>
      </c>
      <c r="CF207" s="77">
        <f>131022971.697604/1000000</f>
        <v>131.02297169760399</v>
      </c>
      <c r="CG207" s="413">
        <f>SUM($BB207:$BG207)</f>
        <v>516.24947395535355</v>
      </c>
      <c r="CH207" s="413">
        <f>SUM($BO207:$BT207)</f>
        <v>651.06278243132658</v>
      </c>
      <c r="CI207" s="445">
        <f>SUM($CA207:$CF207)</f>
        <v>802.26899624073064</v>
      </c>
      <c r="CJ207" s="397">
        <f t="shared" ref="CJ207" si="171">((CI207/CH207)-1)*100</f>
        <v>23.22452118131222</v>
      </c>
      <c r="CK207" s="299"/>
      <c r="CL207" s="296"/>
      <c r="CM207" s="301"/>
    </row>
    <row r="208" spans="2:111" ht="20.100000000000001" customHeight="1" x14ac:dyDescent="0.25">
      <c r="B208" s="28" t="s">
        <v>165</v>
      </c>
      <c r="C208" s="19"/>
      <c r="D208" s="88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100"/>
      <c r="P208" s="414"/>
      <c r="Q208" s="88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106"/>
      <c r="AC208" s="414"/>
      <c r="AD208" s="88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106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8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502"/>
      <c r="BO208" s="89"/>
      <c r="BP208" s="89"/>
      <c r="BQ208" s="89"/>
      <c r="BR208" s="89"/>
      <c r="BS208" s="89"/>
      <c r="BT208" s="89"/>
      <c r="BU208" s="89"/>
      <c r="BV208" s="89"/>
      <c r="BW208" s="422"/>
      <c r="BX208" s="422"/>
      <c r="BY208" s="422"/>
      <c r="BZ208" s="422"/>
      <c r="CA208" s="485"/>
      <c r="CB208" s="422"/>
      <c r="CC208" s="422"/>
      <c r="CD208" s="422"/>
      <c r="CE208" s="422"/>
      <c r="CF208" s="491"/>
      <c r="CG208" s="414"/>
      <c r="CH208" s="414"/>
      <c r="CI208" s="132"/>
      <c r="CJ208" s="386"/>
      <c r="CK208" s="299"/>
      <c r="CL208" s="296"/>
      <c r="CM208" s="301"/>
    </row>
    <row r="209" spans="2:111" ht="20.100000000000001" customHeight="1" thickBot="1" x14ac:dyDescent="0.3">
      <c r="B209" s="554" t="s">
        <v>49</v>
      </c>
      <c r="C209" s="592"/>
      <c r="D209" s="53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77">
        <v>0</v>
      </c>
      <c r="P209" s="83">
        <v>0</v>
      </c>
      <c r="Q209" s="53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77">
        <v>0</v>
      </c>
      <c r="AC209" s="83">
        <v>0</v>
      </c>
      <c r="AD209" s="53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77">
        <v>0</v>
      </c>
      <c r="AP209" s="26">
        <v>158.25205098144599</v>
      </c>
      <c r="AQ209" s="26">
        <v>143.37536053440232</v>
      </c>
      <c r="AR209" s="26">
        <v>143.03156024753332</v>
      </c>
      <c r="AS209" s="26">
        <v>147.86293205130346</v>
      </c>
      <c r="AT209" s="26">
        <v>151.2704095050839</v>
      </c>
      <c r="AU209" s="26">
        <v>144.12931273102873</v>
      </c>
      <c r="AV209" s="26">
        <v>162.47138397768737</v>
      </c>
      <c r="AW209" s="26">
        <v>156.46822758610344</v>
      </c>
      <c r="AX209" s="26">
        <v>153.76923130952758</v>
      </c>
      <c r="AY209" s="26">
        <v>156.9078192234885</v>
      </c>
      <c r="AZ209" s="26">
        <v>149.80762682023567</v>
      </c>
      <c r="BA209" s="26">
        <v>193.55767826147587</v>
      </c>
      <c r="BB209" s="53">
        <v>162.85060042715173</v>
      </c>
      <c r="BC209" s="26">
        <v>145.88742440650807</v>
      </c>
      <c r="BD209" s="26">
        <v>160.12610720581037</v>
      </c>
      <c r="BE209" s="26">
        <v>162.35966540825518</v>
      </c>
      <c r="BF209" s="26">
        <v>158.42471536446095</v>
      </c>
      <c r="BG209" s="26">
        <v>161.37531561965173</v>
      </c>
      <c r="BH209" s="26">
        <v>173.45085583426552</v>
      </c>
      <c r="BI209" s="26">
        <v>165.35691974364596</v>
      </c>
      <c r="BJ209" s="26">
        <v>166.49581803728856</v>
      </c>
      <c r="BK209" s="26">
        <v>168.29056090115975</v>
      </c>
      <c r="BL209" s="26">
        <v>176.32678969788736</v>
      </c>
      <c r="BM209" s="26">
        <v>210.90154675178277</v>
      </c>
      <c r="BN209" s="505">
        <f>SUM(BB209:BM209)</f>
        <v>2011.8463193978675</v>
      </c>
      <c r="BO209" s="26">
        <v>169.42528568727244</v>
      </c>
      <c r="BP209" s="26">
        <v>148.91570656411034</v>
      </c>
      <c r="BQ209" s="26">
        <v>167.87427805645061</v>
      </c>
      <c r="BR209" s="26">
        <v>167.8379663020701</v>
      </c>
      <c r="BS209" s="26">
        <v>170.5335538607207</v>
      </c>
      <c r="BT209" s="26">
        <v>174.40466830907243</v>
      </c>
      <c r="BU209" s="26">
        <v>178.25236292876781</v>
      </c>
      <c r="BV209" s="26">
        <v>180.22532572169311</v>
      </c>
      <c r="BW209" s="26">
        <v>175.50812447327357</v>
      </c>
      <c r="BX209" s="26">
        <v>181.70222931840803</v>
      </c>
      <c r="BY209" s="26">
        <v>185.8854056990069</v>
      </c>
      <c r="BZ209" s="26">
        <v>227.11476891658049</v>
      </c>
      <c r="CA209" s="53">
        <f>184076348.256839/1000000</f>
        <v>184.076348256839</v>
      </c>
      <c r="CB209" s="513">
        <f>161136512.102109/1000000</f>
        <v>161.13651210210898</v>
      </c>
      <c r="CC209" s="513">
        <v>181.81420206711726</v>
      </c>
      <c r="CD209" s="513">
        <v>149.55250425812528</v>
      </c>
      <c r="CE209" s="513">
        <v>181.422551132123</v>
      </c>
      <c r="CF209" s="77">
        <f>177051720.133277/1000000</f>
        <v>177.051720133277</v>
      </c>
      <c r="CG209" s="413">
        <f>SUM($BB209:$BG209)</f>
        <v>951.02382843183796</v>
      </c>
      <c r="CH209" s="413">
        <f>SUM($BO209:$BT209)</f>
        <v>998.9914587796967</v>
      </c>
      <c r="CI209" s="445">
        <f>SUM($CA209:$CF209)</f>
        <v>1035.0538379495904</v>
      </c>
      <c r="CJ209" s="397">
        <f t="shared" ref="CJ209" si="172">((CI209/CH209)-1)*100</f>
        <v>3.6098786283863982</v>
      </c>
      <c r="CK209" s="299"/>
      <c r="CL209" s="296"/>
      <c r="CM209" s="301"/>
    </row>
    <row r="210" spans="2:111" ht="20.100000000000001" customHeight="1" thickBot="1" x14ac:dyDescent="0.3">
      <c r="B210" s="362"/>
      <c r="C210" s="355" t="s">
        <v>115</v>
      </c>
      <c r="D210" s="356">
        <f t="shared" ref="D210:BP210" si="173">+D211+D212</f>
        <v>0</v>
      </c>
      <c r="E210" s="357">
        <f t="shared" si="173"/>
        <v>0</v>
      </c>
      <c r="F210" s="357">
        <f t="shared" si="173"/>
        <v>0</v>
      </c>
      <c r="G210" s="357">
        <f t="shared" si="173"/>
        <v>0</v>
      </c>
      <c r="H210" s="357">
        <f t="shared" si="173"/>
        <v>0</v>
      </c>
      <c r="I210" s="357">
        <f t="shared" si="173"/>
        <v>0</v>
      </c>
      <c r="J210" s="357">
        <f t="shared" si="173"/>
        <v>0</v>
      </c>
      <c r="K210" s="357">
        <f t="shared" si="173"/>
        <v>0</v>
      </c>
      <c r="L210" s="357">
        <f t="shared" si="173"/>
        <v>0</v>
      </c>
      <c r="M210" s="357">
        <f t="shared" si="173"/>
        <v>0</v>
      </c>
      <c r="N210" s="357">
        <f t="shared" si="173"/>
        <v>0</v>
      </c>
      <c r="O210" s="358">
        <f t="shared" si="173"/>
        <v>0</v>
      </c>
      <c r="P210" s="357">
        <f t="shared" si="173"/>
        <v>0</v>
      </c>
      <c r="Q210" s="356">
        <f t="shared" si="173"/>
        <v>0</v>
      </c>
      <c r="R210" s="357">
        <f t="shared" si="173"/>
        <v>0</v>
      </c>
      <c r="S210" s="357">
        <f t="shared" si="173"/>
        <v>0</v>
      </c>
      <c r="T210" s="357">
        <f t="shared" si="173"/>
        <v>0</v>
      </c>
      <c r="U210" s="357">
        <f t="shared" si="173"/>
        <v>0</v>
      </c>
      <c r="V210" s="357">
        <f t="shared" si="173"/>
        <v>0</v>
      </c>
      <c r="W210" s="357">
        <f t="shared" si="173"/>
        <v>0</v>
      </c>
      <c r="X210" s="357">
        <f t="shared" si="173"/>
        <v>0</v>
      </c>
      <c r="Y210" s="357">
        <f t="shared" si="173"/>
        <v>0</v>
      </c>
      <c r="Z210" s="357">
        <f t="shared" si="173"/>
        <v>0</v>
      </c>
      <c r="AA210" s="357">
        <f t="shared" si="173"/>
        <v>0</v>
      </c>
      <c r="AB210" s="358">
        <f t="shared" si="173"/>
        <v>0</v>
      </c>
      <c r="AC210" s="357">
        <f t="shared" si="173"/>
        <v>0</v>
      </c>
      <c r="AD210" s="356">
        <f t="shared" si="173"/>
        <v>0</v>
      </c>
      <c r="AE210" s="357">
        <f t="shared" si="173"/>
        <v>0</v>
      </c>
      <c r="AF210" s="357">
        <f t="shared" si="173"/>
        <v>0</v>
      </c>
      <c r="AG210" s="357">
        <f t="shared" si="173"/>
        <v>0</v>
      </c>
      <c r="AH210" s="357">
        <f t="shared" si="173"/>
        <v>0</v>
      </c>
      <c r="AI210" s="357">
        <f t="shared" si="173"/>
        <v>0</v>
      </c>
      <c r="AJ210" s="357">
        <f t="shared" si="173"/>
        <v>0</v>
      </c>
      <c r="AK210" s="357">
        <f t="shared" si="173"/>
        <v>0</v>
      </c>
      <c r="AL210" s="357">
        <f t="shared" si="173"/>
        <v>0</v>
      </c>
      <c r="AM210" s="357">
        <f t="shared" si="173"/>
        <v>0</v>
      </c>
      <c r="AN210" s="357">
        <f t="shared" si="173"/>
        <v>0</v>
      </c>
      <c r="AO210" s="358">
        <f t="shared" si="173"/>
        <v>0</v>
      </c>
      <c r="AP210" s="357">
        <f t="shared" si="173"/>
        <v>716127</v>
      </c>
      <c r="AQ210" s="357">
        <f t="shared" si="173"/>
        <v>663334.58333333337</v>
      </c>
      <c r="AR210" s="357">
        <f t="shared" si="173"/>
        <v>665957</v>
      </c>
      <c r="AS210" s="357">
        <f t="shared" si="173"/>
        <v>685519.81967916666</v>
      </c>
      <c r="AT210" s="357">
        <f t="shared" si="173"/>
        <v>696588.20240094792</v>
      </c>
      <c r="AU210" s="357">
        <f t="shared" si="173"/>
        <v>708793.55228772201</v>
      </c>
      <c r="AV210" s="357">
        <f t="shared" si="173"/>
        <v>730302.7363458334</v>
      </c>
      <c r="AW210" s="357">
        <f t="shared" si="173"/>
        <v>733182</v>
      </c>
      <c r="AX210" s="357">
        <f t="shared" si="173"/>
        <v>730165</v>
      </c>
      <c r="AY210" s="357">
        <f t="shared" si="173"/>
        <v>726201</v>
      </c>
      <c r="AZ210" s="357">
        <f t="shared" si="173"/>
        <v>728987</v>
      </c>
      <c r="BA210" s="357">
        <f t="shared" si="173"/>
        <v>888689</v>
      </c>
      <c r="BB210" s="356">
        <f t="shared" si="173"/>
        <v>758035</v>
      </c>
      <c r="BC210" s="357">
        <f t="shared" si="173"/>
        <v>682553</v>
      </c>
      <c r="BD210" s="357">
        <f t="shared" si="173"/>
        <v>725491</v>
      </c>
      <c r="BE210" s="357">
        <f t="shared" si="173"/>
        <v>740548</v>
      </c>
      <c r="BF210" s="357">
        <f t="shared" si="173"/>
        <v>734767.33333333337</v>
      </c>
      <c r="BG210" s="357">
        <f t="shared" si="173"/>
        <v>767264</v>
      </c>
      <c r="BH210" s="357">
        <f t="shared" si="173"/>
        <v>779352</v>
      </c>
      <c r="BI210" s="357">
        <f t="shared" si="173"/>
        <v>764827</v>
      </c>
      <c r="BJ210" s="357">
        <f t="shared" si="173"/>
        <v>779365</v>
      </c>
      <c r="BK210" s="357">
        <f t="shared" si="173"/>
        <v>746717</v>
      </c>
      <c r="BL210" s="357">
        <f t="shared" si="173"/>
        <v>772296</v>
      </c>
      <c r="BM210" s="357">
        <f t="shared" si="173"/>
        <v>922488</v>
      </c>
      <c r="BN210" s="494">
        <f>SUM(BB210:BM210)</f>
        <v>9173703.333333334</v>
      </c>
      <c r="BO210" s="357">
        <f t="shared" si="173"/>
        <v>737525</v>
      </c>
      <c r="BP210" s="357">
        <f t="shared" si="173"/>
        <v>685974</v>
      </c>
      <c r="BQ210" s="357">
        <f t="shared" ref="BQ210:BY210" si="174">+BQ211+BQ212</f>
        <v>740013</v>
      </c>
      <c r="BR210" s="357">
        <f t="shared" si="174"/>
        <v>743469</v>
      </c>
      <c r="BS210" s="357">
        <f t="shared" si="174"/>
        <v>737500</v>
      </c>
      <c r="BT210" s="357">
        <f t="shared" si="174"/>
        <v>791746</v>
      </c>
      <c r="BU210" s="357">
        <f t="shared" si="174"/>
        <v>782144</v>
      </c>
      <c r="BV210" s="357">
        <f t="shared" si="174"/>
        <v>815148</v>
      </c>
      <c r="BW210" s="357">
        <f t="shared" si="174"/>
        <v>775216</v>
      </c>
      <c r="BX210" s="357">
        <f t="shared" si="174"/>
        <v>623523</v>
      </c>
      <c r="BY210" s="357">
        <f t="shared" si="174"/>
        <v>813605</v>
      </c>
      <c r="BZ210" s="357">
        <f t="shared" ref="BZ210:CF210" si="175">+BZ211+BZ212</f>
        <v>990504</v>
      </c>
      <c r="CA210" s="356">
        <f t="shared" si="175"/>
        <v>871738</v>
      </c>
      <c r="CB210" s="357">
        <f t="shared" si="175"/>
        <v>790638</v>
      </c>
      <c r="CC210" s="357">
        <f t="shared" si="175"/>
        <v>878226</v>
      </c>
      <c r="CD210" s="357">
        <f t="shared" si="175"/>
        <v>773975</v>
      </c>
      <c r="CE210" s="357">
        <f t="shared" si="175"/>
        <v>879008</v>
      </c>
      <c r="CF210" s="358">
        <f t="shared" si="175"/>
        <v>859748</v>
      </c>
      <c r="CG210" s="357">
        <f>SUM($BB210:$BG210)</f>
        <v>4408658.333333334</v>
      </c>
      <c r="CH210" s="357">
        <f>SUM($BO210:$BT210)</f>
        <v>4436227</v>
      </c>
      <c r="CI210" s="358">
        <f>SUM($CA210:$CF210)</f>
        <v>5053333</v>
      </c>
      <c r="CJ210" s="155"/>
      <c r="CK210" s="299"/>
      <c r="CL210" s="296"/>
      <c r="CM210" s="301"/>
    </row>
    <row r="211" spans="2:111" ht="20.100000000000001" customHeight="1" thickBot="1" x14ac:dyDescent="0.3">
      <c r="B211" s="579" t="s">
        <v>162</v>
      </c>
      <c r="C211" s="593"/>
      <c r="D211" s="173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174">
        <v>0</v>
      </c>
      <c r="P211" s="411">
        <v>0</v>
      </c>
      <c r="Q211" s="173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174">
        <v>0</v>
      </c>
      <c r="AC211" s="411">
        <v>0</v>
      </c>
      <c r="AD211" s="173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0</v>
      </c>
      <c r="AO211" s="174">
        <v>0</v>
      </c>
      <c r="AP211" s="34">
        <v>360703</v>
      </c>
      <c r="AQ211" s="34">
        <v>339051</v>
      </c>
      <c r="AR211" s="34">
        <v>341159</v>
      </c>
      <c r="AS211" s="34">
        <v>348213</v>
      </c>
      <c r="AT211" s="34">
        <v>357071.40370677656</v>
      </c>
      <c r="AU211" s="34">
        <v>374560.02327110281</v>
      </c>
      <c r="AV211" s="34">
        <v>372802</v>
      </c>
      <c r="AW211" s="34">
        <v>379101</v>
      </c>
      <c r="AX211" s="34">
        <v>375240</v>
      </c>
      <c r="AY211" s="34">
        <v>372725</v>
      </c>
      <c r="AZ211" s="34">
        <v>380296</v>
      </c>
      <c r="BA211" s="34">
        <v>479068</v>
      </c>
      <c r="BB211" s="173">
        <v>404894</v>
      </c>
      <c r="BC211" s="34">
        <v>374350</v>
      </c>
      <c r="BD211" s="34">
        <v>379695</v>
      </c>
      <c r="BE211" s="34">
        <v>389686</v>
      </c>
      <c r="BF211" s="34">
        <v>392405.33333333337</v>
      </c>
      <c r="BG211" s="34">
        <v>422764</v>
      </c>
      <c r="BH211" s="34">
        <v>413366</v>
      </c>
      <c r="BI211" s="34">
        <v>414979</v>
      </c>
      <c r="BJ211" s="34">
        <v>416726</v>
      </c>
      <c r="BK211" s="34">
        <v>399070</v>
      </c>
      <c r="BL211" s="34">
        <v>416396</v>
      </c>
      <c r="BM211" s="34">
        <v>514823</v>
      </c>
      <c r="BN211" s="509">
        <f>SUM(BB211:BM211)</f>
        <v>4939154.333333334</v>
      </c>
      <c r="BO211" s="34">
        <v>422060</v>
      </c>
      <c r="BP211" s="34">
        <v>402986</v>
      </c>
      <c r="BQ211" s="34">
        <v>416337</v>
      </c>
      <c r="BR211" s="34">
        <v>432954</v>
      </c>
      <c r="BS211" s="34">
        <v>421915</v>
      </c>
      <c r="BT211" s="34">
        <v>462383</v>
      </c>
      <c r="BU211" s="34">
        <v>446320</v>
      </c>
      <c r="BV211" s="34">
        <v>474605</v>
      </c>
      <c r="BW211" s="34">
        <v>451860</v>
      </c>
      <c r="BX211" s="34">
        <v>289397</v>
      </c>
      <c r="BY211" s="34">
        <v>474801</v>
      </c>
      <c r="BZ211" s="34">
        <v>598959</v>
      </c>
      <c r="CA211" s="173">
        <v>529896</v>
      </c>
      <c r="CB211" s="34">
        <v>481691</v>
      </c>
      <c r="CC211" s="34">
        <v>530215</v>
      </c>
      <c r="CD211" s="34">
        <v>475513.00000000006</v>
      </c>
      <c r="CE211" s="34">
        <v>520559</v>
      </c>
      <c r="CF211" s="174">
        <v>516761.99999999994</v>
      </c>
      <c r="CG211" s="411">
        <f>SUM($BB211:$BG211)</f>
        <v>2363794.3333333335</v>
      </c>
      <c r="CH211" s="411">
        <f>SUM($BO211:$BT211)</f>
        <v>2558635</v>
      </c>
      <c r="CI211" s="412">
        <f>SUM($CA211:$CF211)</f>
        <v>3054636</v>
      </c>
      <c r="CJ211" s="407">
        <f t="shared" ref="CJ211:CJ212" si="176">((CI211/CH211)-1)*100</f>
        <v>19.385375405245362</v>
      </c>
      <c r="CK211" s="299"/>
      <c r="CL211" s="296"/>
      <c r="CM211" s="301"/>
    </row>
    <row r="212" spans="2:111" ht="20.100000000000001" customHeight="1" thickBot="1" x14ac:dyDescent="0.3">
      <c r="B212" s="373" t="s">
        <v>163</v>
      </c>
      <c r="C212" s="467"/>
      <c r="D212" s="173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174">
        <v>0</v>
      </c>
      <c r="P212" s="411">
        <v>0</v>
      </c>
      <c r="Q212" s="173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174">
        <v>0</v>
      </c>
      <c r="AC212" s="411">
        <v>0</v>
      </c>
      <c r="AD212" s="173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174">
        <v>0</v>
      </c>
      <c r="AP212" s="34">
        <v>355424</v>
      </c>
      <c r="AQ212" s="34">
        <v>324283.58333333337</v>
      </c>
      <c r="AR212" s="34">
        <v>324798</v>
      </c>
      <c r="AS212" s="34">
        <v>337306.81967916666</v>
      </c>
      <c r="AT212" s="34">
        <v>339516.7986941713</v>
      </c>
      <c r="AU212" s="34">
        <v>334233.52901661914</v>
      </c>
      <c r="AV212" s="34">
        <v>357500.73634583334</v>
      </c>
      <c r="AW212" s="34">
        <v>354081</v>
      </c>
      <c r="AX212" s="34">
        <v>354925</v>
      </c>
      <c r="AY212" s="34">
        <v>353476</v>
      </c>
      <c r="AZ212" s="34">
        <v>348691</v>
      </c>
      <c r="BA212" s="34">
        <v>409621</v>
      </c>
      <c r="BB212" s="173">
        <v>353141</v>
      </c>
      <c r="BC212" s="34">
        <v>308203</v>
      </c>
      <c r="BD212" s="34">
        <v>345796</v>
      </c>
      <c r="BE212" s="34">
        <v>350862</v>
      </c>
      <c r="BF212" s="34">
        <v>342362</v>
      </c>
      <c r="BG212" s="34">
        <v>344500</v>
      </c>
      <c r="BH212" s="34">
        <v>365986</v>
      </c>
      <c r="BI212" s="34">
        <v>349848</v>
      </c>
      <c r="BJ212" s="34">
        <v>362639</v>
      </c>
      <c r="BK212" s="34">
        <v>347647</v>
      </c>
      <c r="BL212" s="34">
        <v>355900</v>
      </c>
      <c r="BM212" s="34">
        <v>407665</v>
      </c>
      <c r="BN212" s="509">
        <f>SUM(BB212:BM212)</f>
        <v>4234549</v>
      </c>
      <c r="BO212" s="34">
        <v>315465</v>
      </c>
      <c r="BP212" s="34">
        <v>282988</v>
      </c>
      <c r="BQ212" s="34">
        <v>323676</v>
      </c>
      <c r="BR212" s="34">
        <v>310515</v>
      </c>
      <c r="BS212" s="34">
        <v>315585</v>
      </c>
      <c r="BT212" s="34">
        <v>329363</v>
      </c>
      <c r="BU212" s="34">
        <v>335824</v>
      </c>
      <c r="BV212" s="34">
        <v>340543</v>
      </c>
      <c r="BW212" s="34">
        <v>323356</v>
      </c>
      <c r="BX212" s="34">
        <v>334126</v>
      </c>
      <c r="BY212" s="34">
        <v>338804</v>
      </c>
      <c r="BZ212" s="34">
        <v>391545</v>
      </c>
      <c r="CA212" s="173">
        <v>341842</v>
      </c>
      <c r="CB212" s="34">
        <v>308947</v>
      </c>
      <c r="CC212" s="34">
        <v>348011</v>
      </c>
      <c r="CD212" s="34">
        <v>298462</v>
      </c>
      <c r="CE212" s="34">
        <v>358449</v>
      </c>
      <c r="CF212" s="174">
        <v>342986</v>
      </c>
      <c r="CG212" s="411">
        <f>SUM($BB212:$BG212)</f>
        <v>2044864</v>
      </c>
      <c r="CH212" s="411">
        <f>SUM($BO212:$BT212)</f>
        <v>1877592</v>
      </c>
      <c r="CI212" s="412">
        <f>SUM($CA212:$CF212)</f>
        <v>1998697</v>
      </c>
      <c r="CJ212" s="397">
        <f t="shared" si="176"/>
        <v>6.450016830067451</v>
      </c>
      <c r="CK212" s="299"/>
      <c r="CL212" s="296"/>
      <c r="CM212" s="301"/>
    </row>
    <row r="213" spans="2:111" ht="20.100000000000001" customHeight="1" thickBot="1" x14ac:dyDescent="0.3">
      <c r="B213" s="336" t="s">
        <v>159</v>
      </c>
      <c r="C213" s="336"/>
      <c r="D213" s="337"/>
      <c r="E213" s="337"/>
      <c r="F213" s="337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450"/>
      <c r="BP213" s="74"/>
      <c r="BQ213" s="450"/>
      <c r="BR213" s="74"/>
      <c r="BS213" s="74"/>
      <c r="BT213" s="74"/>
      <c r="BU213" s="74"/>
      <c r="BV213" s="74"/>
      <c r="BW213" s="74"/>
      <c r="BX213" s="74"/>
      <c r="BY213" s="74"/>
      <c r="BZ213" s="74"/>
      <c r="CA213" s="130"/>
      <c r="CB213" s="74"/>
      <c r="CC213" s="74"/>
      <c r="CD213" s="74"/>
      <c r="CE213" s="74"/>
      <c r="CF213" s="74"/>
      <c r="CG213" s="74"/>
      <c r="CH213" s="74"/>
      <c r="CI213" s="74"/>
      <c r="CJ213" s="107"/>
      <c r="CK213" s="299"/>
      <c r="CL213" s="296"/>
      <c r="CM213" s="301"/>
    </row>
    <row r="214" spans="2:111" ht="20.100000000000001" customHeight="1" thickBot="1" x14ac:dyDescent="0.35">
      <c r="B214" s="361"/>
      <c r="C214" s="355" t="s">
        <v>111</v>
      </c>
      <c r="D214" s="356">
        <f t="shared" ref="D214:BP214" si="177">+D216</f>
        <v>0</v>
      </c>
      <c r="E214" s="357">
        <f t="shared" si="177"/>
        <v>0</v>
      </c>
      <c r="F214" s="357">
        <f t="shared" si="177"/>
        <v>0</v>
      </c>
      <c r="G214" s="357">
        <f t="shared" si="177"/>
        <v>0</v>
      </c>
      <c r="H214" s="357">
        <f t="shared" si="177"/>
        <v>0</v>
      </c>
      <c r="I214" s="357">
        <f t="shared" si="177"/>
        <v>0</v>
      </c>
      <c r="J214" s="357">
        <f t="shared" si="177"/>
        <v>0</v>
      </c>
      <c r="K214" s="357">
        <f t="shared" si="177"/>
        <v>0</v>
      </c>
      <c r="L214" s="357">
        <f t="shared" si="177"/>
        <v>0</v>
      </c>
      <c r="M214" s="357">
        <f t="shared" si="177"/>
        <v>0</v>
      </c>
      <c r="N214" s="357">
        <f t="shared" si="177"/>
        <v>0</v>
      </c>
      <c r="O214" s="358">
        <f t="shared" si="177"/>
        <v>0</v>
      </c>
      <c r="P214" s="357">
        <f t="shared" si="177"/>
        <v>0</v>
      </c>
      <c r="Q214" s="356">
        <f t="shared" si="177"/>
        <v>0</v>
      </c>
      <c r="R214" s="357">
        <f t="shared" si="177"/>
        <v>0</v>
      </c>
      <c r="S214" s="357">
        <f t="shared" si="177"/>
        <v>0</v>
      </c>
      <c r="T214" s="357">
        <f t="shared" si="177"/>
        <v>0</v>
      </c>
      <c r="U214" s="357">
        <f t="shared" si="177"/>
        <v>0</v>
      </c>
      <c r="V214" s="357">
        <f t="shared" si="177"/>
        <v>0</v>
      </c>
      <c r="W214" s="357">
        <f t="shared" si="177"/>
        <v>0</v>
      </c>
      <c r="X214" s="357">
        <f t="shared" si="177"/>
        <v>0</v>
      </c>
      <c r="Y214" s="357">
        <f t="shared" si="177"/>
        <v>0</v>
      </c>
      <c r="Z214" s="357">
        <f t="shared" si="177"/>
        <v>0</v>
      </c>
      <c r="AA214" s="357">
        <f t="shared" si="177"/>
        <v>0</v>
      </c>
      <c r="AB214" s="358">
        <f t="shared" si="177"/>
        <v>0</v>
      </c>
      <c r="AC214" s="357">
        <f t="shared" si="177"/>
        <v>0</v>
      </c>
      <c r="AD214" s="356">
        <f t="shared" si="177"/>
        <v>0</v>
      </c>
      <c r="AE214" s="357">
        <f t="shared" si="177"/>
        <v>0</v>
      </c>
      <c r="AF214" s="357">
        <f t="shared" si="177"/>
        <v>0</v>
      </c>
      <c r="AG214" s="357">
        <f t="shared" si="177"/>
        <v>0</v>
      </c>
      <c r="AH214" s="357">
        <f t="shared" si="177"/>
        <v>0</v>
      </c>
      <c r="AI214" s="357">
        <f t="shared" si="177"/>
        <v>0</v>
      </c>
      <c r="AJ214" s="357">
        <f t="shared" si="177"/>
        <v>0</v>
      </c>
      <c r="AK214" s="357">
        <f t="shared" si="177"/>
        <v>0</v>
      </c>
      <c r="AL214" s="357">
        <f t="shared" si="177"/>
        <v>0</v>
      </c>
      <c r="AM214" s="357">
        <f t="shared" si="177"/>
        <v>0</v>
      </c>
      <c r="AN214" s="357">
        <f t="shared" si="177"/>
        <v>0</v>
      </c>
      <c r="AO214" s="358">
        <f t="shared" si="177"/>
        <v>0</v>
      </c>
      <c r="AP214" s="357">
        <f t="shared" si="177"/>
        <v>0</v>
      </c>
      <c r="AQ214" s="357">
        <f t="shared" si="177"/>
        <v>0</v>
      </c>
      <c r="AR214" s="357">
        <f t="shared" si="177"/>
        <v>0</v>
      </c>
      <c r="AS214" s="357">
        <f t="shared" si="177"/>
        <v>0</v>
      </c>
      <c r="AT214" s="357">
        <f t="shared" si="177"/>
        <v>0</v>
      </c>
      <c r="AU214" s="357">
        <f t="shared" si="177"/>
        <v>0</v>
      </c>
      <c r="AV214" s="357">
        <f t="shared" si="177"/>
        <v>0</v>
      </c>
      <c r="AW214" s="357">
        <f t="shared" si="177"/>
        <v>0</v>
      </c>
      <c r="AX214" s="357">
        <f t="shared" si="177"/>
        <v>0</v>
      </c>
      <c r="AY214" s="357">
        <f t="shared" si="177"/>
        <v>0</v>
      </c>
      <c r="AZ214" s="357">
        <f t="shared" si="177"/>
        <v>0</v>
      </c>
      <c r="BA214" s="357">
        <f t="shared" si="177"/>
        <v>0</v>
      </c>
      <c r="BB214" s="356">
        <f t="shared" si="177"/>
        <v>0.23830793000000003</v>
      </c>
      <c r="BC214" s="357">
        <f t="shared" si="177"/>
        <v>0.86766840000000001</v>
      </c>
      <c r="BD214" s="357">
        <f t="shared" si="177"/>
        <v>2.0478699600000003</v>
      </c>
      <c r="BE214" s="357">
        <f t="shared" si="177"/>
        <v>3.0550886399999997</v>
      </c>
      <c r="BF214" s="357">
        <f t="shared" si="177"/>
        <v>3.5981488899999996</v>
      </c>
      <c r="BG214" s="357">
        <f t="shared" si="177"/>
        <v>4.1100268600000005</v>
      </c>
      <c r="BH214" s="357">
        <f t="shared" si="177"/>
        <v>8.3021315399999995</v>
      </c>
      <c r="BI214" s="357">
        <f t="shared" si="177"/>
        <v>6.63667958</v>
      </c>
      <c r="BJ214" s="357">
        <f t="shared" si="177"/>
        <v>7.6254183900000001</v>
      </c>
      <c r="BK214" s="357">
        <f t="shared" si="177"/>
        <v>9.0107550400000012</v>
      </c>
      <c r="BL214" s="357">
        <f t="shared" si="177"/>
        <v>10.870871390000001</v>
      </c>
      <c r="BM214" s="358">
        <f t="shared" si="177"/>
        <v>13.580000559999998</v>
      </c>
      <c r="BN214" s="494">
        <f>SUM(BB214:BM214)</f>
        <v>69.942967179999997</v>
      </c>
      <c r="BO214" s="357">
        <f t="shared" si="177"/>
        <v>12.577949929999999</v>
      </c>
      <c r="BP214" s="357">
        <f t="shared" si="177"/>
        <v>14.582328929999999</v>
      </c>
      <c r="BQ214" s="357">
        <f t="shared" ref="BQ214:BY214" si="178">+BQ216</f>
        <v>13.912135390000003</v>
      </c>
      <c r="BR214" s="357">
        <f t="shared" si="178"/>
        <v>16.371159540000001</v>
      </c>
      <c r="BS214" s="357">
        <f t="shared" si="178"/>
        <v>19.907945829999999</v>
      </c>
      <c r="BT214" s="357">
        <f t="shared" si="178"/>
        <v>24.946220629999999</v>
      </c>
      <c r="BU214" s="357">
        <f t="shared" si="178"/>
        <v>27.144495630000005</v>
      </c>
      <c r="BV214" s="357">
        <f t="shared" si="178"/>
        <v>27.160718230000004</v>
      </c>
      <c r="BW214" s="357">
        <f t="shared" si="178"/>
        <v>27.356971520000002</v>
      </c>
      <c r="BX214" s="357">
        <f t="shared" si="178"/>
        <v>33.042042590000001</v>
      </c>
      <c r="BY214" s="357">
        <f t="shared" si="178"/>
        <v>38.332092370000005</v>
      </c>
      <c r="BZ214" s="357">
        <f t="shared" ref="BZ214:CF214" si="179">+BZ216</f>
        <v>48.688201340000006</v>
      </c>
      <c r="CA214" s="356">
        <f t="shared" si="179"/>
        <v>45.272466600000001</v>
      </c>
      <c r="CB214" s="357">
        <f t="shared" si="179"/>
        <v>45.627572929999999</v>
      </c>
      <c r="CC214" s="357">
        <f t="shared" si="179"/>
        <v>57.96909316</v>
      </c>
      <c r="CD214" s="357">
        <f t="shared" si="179"/>
        <v>66.877982869999997</v>
      </c>
      <c r="CE214" s="357">
        <f t="shared" si="179"/>
        <v>59.757440350100005</v>
      </c>
      <c r="CF214" s="358">
        <f t="shared" si="179"/>
        <v>62.813596409999995</v>
      </c>
      <c r="CG214" s="357">
        <f>SUM($BB214:$BG214)</f>
        <v>13.91711068</v>
      </c>
      <c r="CH214" s="357">
        <f>SUM($BO214:$BT214)</f>
        <v>102.29774025</v>
      </c>
      <c r="CI214" s="358">
        <f>SUM($CA214:$CF214)</f>
        <v>338.31815232010001</v>
      </c>
      <c r="CJ214" s="450"/>
      <c r="CK214" s="299"/>
      <c r="CL214" s="296"/>
      <c r="CM214" s="301"/>
    </row>
    <row r="215" spans="2:111" ht="20.100000000000001" customHeight="1" x14ac:dyDescent="0.25">
      <c r="B215" s="49" t="s">
        <v>166</v>
      </c>
      <c r="C215" s="71"/>
      <c r="D215" s="72"/>
      <c r="E215" s="73"/>
      <c r="F215" s="73"/>
      <c r="G215" s="74"/>
      <c r="H215" s="74"/>
      <c r="I215" s="74"/>
      <c r="J215" s="74"/>
      <c r="K215" s="74"/>
      <c r="L215" s="74"/>
      <c r="M215" s="74"/>
      <c r="N215" s="74"/>
      <c r="O215" s="353"/>
      <c r="P215" s="107"/>
      <c r="Q215" s="156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353"/>
      <c r="AC215" s="74"/>
      <c r="AD215" s="156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353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156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353"/>
      <c r="BN215" s="75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156"/>
      <c r="CB215" s="74"/>
      <c r="CC215" s="74"/>
      <c r="CD215" s="74"/>
      <c r="CE215" s="74"/>
      <c r="CF215" s="353"/>
      <c r="CG215" s="74"/>
      <c r="CH215" s="74"/>
      <c r="CI215" s="353"/>
      <c r="CJ215" s="75"/>
      <c r="CK215" s="299"/>
      <c r="CL215" s="296"/>
      <c r="CM215" s="301"/>
    </row>
    <row r="216" spans="2:111" ht="20.100000000000001" customHeight="1" thickBot="1" x14ac:dyDescent="0.3">
      <c r="B216" s="554" t="s">
        <v>49</v>
      </c>
      <c r="C216" s="555"/>
      <c r="D216" s="53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77">
        <v>0</v>
      </c>
      <c r="P216" s="83">
        <v>0</v>
      </c>
      <c r="Q216" s="53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77">
        <v>0</v>
      </c>
      <c r="AC216" s="83">
        <v>0</v>
      </c>
      <c r="AD216" s="53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77">
        <v>0</v>
      </c>
      <c r="AP216" s="26">
        <v>0</v>
      </c>
      <c r="AQ216" s="26">
        <v>0</v>
      </c>
      <c r="AR216" s="26">
        <v>0</v>
      </c>
      <c r="AS216" s="26">
        <v>0</v>
      </c>
      <c r="AT216" s="26">
        <v>0</v>
      </c>
      <c r="AU216" s="26">
        <v>0</v>
      </c>
      <c r="AV216" s="26">
        <v>0</v>
      </c>
      <c r="AW216" s="26">
        <v>0</v>
      </c>
      <c r="AX216" s="26">
        <v>0</v>
      </c>
      <c r="AY216" s="26">
        <v>0</v>
      </c>
      <c r="AZ216" s="26">
        <v>0</v>
      </c>
      <c r="BA216" s="26">
        <v>0</v>
      </c>
      <c r="BB216" s="53">
        <v>0.23830793000000003</v>
      </c>
      <c r="BC216" s="26">
        <v>0.86766840000000001</v>
      </c>
      <c r="BD216" s="26">
        <v>2.0478699600000003</v>
      </c>
      <c r="BE216" s="26">
        <v>3.0550886399999997</v>
      </c>
      <c r="BF216" s="26">
        <v>3.5981488899999996</v>
      </c>
      <c r="BG216" s="26">
        <v>4.1100268600000005</v>
      </c>
      <c r="BH216" s="26">
        <v>8.3021315399999995</v>
      </c>
      <c r="BI216" s="26">
        <v>6.63667958</v>
      </c>
      <c r="BJ216" s="26">
        <v>7.6254183900000001</v>
      </c>
      <c r="BK216" s="26">
        <v>9.0107550400000012</v>
      </c>
      <c r="BL216" s="26">
        <v>10.870871390000001</v>
      </c>
      <c r="BM216" s="77">
        <v>13.580000559999998</v>
      </c>
      <c r="BN216" s="505">
        <f>SUM(BB216:BM216)</f>
        <v>69.942967179999997</v>
      </c>
      <c r="BO216" s="26">
        <v>12.577949929999999</v>
      </c>
      <c r="BP216" s="26">
        <v>14.582328929999999</v>
      </c>
      <c r="BQ216" s="26">
        <v>13.912135390000003</v>
      </c>
      <c r="BR216" s="26">
        <v>16.371159540000001</v>
      </c>
      <c r="BS216" s="26">
        <v>19.907945829999999</v>
      </c>
      <c r="BT216" s="26">
        <v>24.946220629999999</v>
      </c>
      <c r="BU216" s="26">
        <v>27.144495630000005</v>
      </c>
      <c r="BV216" s="26">
        <v>27.160718230000004</v>
      </c>
      <c r="BW216" s="26">
        <v>27.356971520000002</v>
      </c>
      <c r="BX216" s="26">
        <v>33.042042590000001</v>
      </c>
      <c r="BY216" s="26">
        <v>38.332092370000005</v>
      </c>
      <c r="BZ216" s="26">
        <f>48688201.34/1000000</f>
        <v>48.688201340000006</v>
      </c>
      <c r="CA216" s="53">
        <f>45272466.6/1000000</f>
        <v>45.272466600000001</v>
      </c>
      <c r="CB216" s="26">
        <f>45627572.93/1000000</f>
        <v>45.627572929999999</v>
      </c>
      <c r="CC216" s="26">
        <f>57969093.16/1000000</f>
        <v>57.96909316</v>
      </c>
      <c r="CD216" s="26">
        <f>66877982.87/1000000</f>
        <v>66.877982869999997</v>
      </c>
      <c r="CE216" s="26">
        <f>59757440.3501/1000000</f>
        <v>59.757440350100005</v>
      </c>
      <c r="CF216" s="77">
        <f>62813596.41/1000000</f>
        <v>62.813596409999995</v>
      </c>
      <c r="CG216" s="413">
        <f>SUM($BB216:$BG216)</f>
        <v>13.91711068</v>
      </c>
      <c r="CH216" s="413">
        <f>SUM($BO216:$BT216)</f>
        <v>102.29774025</v>
      </c>
      <c r="CI216" s="445">
        <f>SUM($CA216:$CF216)</f>
        <v>338.31815232010001</v>
      </c>
      <c r="CJ216" s="397">
        <f t="shared" ref="CJ216" si="180">((CI216/CH216)-1)*100</f>
        <v>230.71908674942603</v>
      </c>
      <c r="CK216" s="299"/>
      <c r="CL216" s="296"/>
      <c r="CM216" s="301"/>
    </row>
    <row r="217" spans="2:111" ht="20.100000000000001" customHeight="1" thickBot="1" x14ac:dyDescent="0.3">
      <c r="B217" s="362"/>
      <c r="C217" s="359" t="s">
        <v>115</v>
      </c>
      <c r="D217" s="356">
        <f t="shared" ref="D217:BP217" si="181">+D218</f>
        <v>0</v>
      </c>
      <c r="E217" s="357">
        <f t="shared" si="181"/>
        <v>0</v>
      </c>
      <c r="F217" s="357">
        <f t="shared" si="181"/>
        <v>0</v>
      </c>
      <c r="G217" s="357">
        <f t="shared" si="181"/>
        <v>0</v>
      </c>
      <c r="H217" s="357">
        <f t="shared" si="181"/>
        <v>0</v>
      </c>
      <c r="I217" s="357">
        <f t="shared" si="181"/>
        <v>0</v>
      </c>
      <c r="J217" s="357">
        <f t="shared" si="181"/>
        <v>0</v>
      </c>
      <c r="K217" s="357">
        <f t="shared" si="181"/>
        <v>0</v>
      </c>
      <c r="L217" s="357">
        <f t="shared" si="181"/>
        <v>0</v>
      </c>
      <c r="M217" s="357">
        <f t="shared" si="181"/>
        <v>0</v>
      </c>
      <c r="N217" s="357">
        <f t="shared" si="181"/>
        <v>0</v>
      </c>
      <c r="O217" s="358">
        <f t="shared" si="181"/>
        <v>0</v>
      </c>
      <c r="P217" s="357">
        <f t="shared" si="181"/>
        <v>0</v>
      </c>
      <c r="Q217" s="356">
        <f t="shared" si="181"/>
        <v>0</v>
      </c>
      <c r="R217" s="357">
        <f t="shared" si="181"/>
        <v>0</v>
      </c>
      <c r="S217" s="357">
        <f t="shared" si="181"/>
        <v>0</v>
      </c>
      <c r="T217" s="357">
        <f t="shared" si="181"/>
        <v>0</v>
      </c>
      <c r="U217" s="357">
        <f t="shared" si="181"/>
        <v>0</v>
      </c>
      <c r="V217" s="357">
        <f t="shared" si="181"/>
        <v>0</v>
      </c>
      <c r="W217" s="357">
        <f t="shared" si="181"/>
        <v>0</v>
      </c>
      <c r="X217" s="357">
        <f t="shared" si="181"/>
        <v>0</v>
      </c>
      <c r="Y217" s="357">
        <f t="shared" si="181"/>
        <v>0</v>
      </c>
      <c r="Z217" s="357">
        <f t="shared" si="181"/>
        <v>0</v>
      </c>
      <c r="AA217" s="357">
        <f t="shared" si="181"/>
        <v>0</v>
      </c>
      <c r="AB217" s="358">
        <f t="shared" si="181"/>
        <v>0</v>
      </c>
      <c r="AC217" s="357">
        <f t="shared" si="181"/>
        <v>0</v>
      </c>
      <c r="AD217" s="356">
        <f t="shared" si="181"/>
        <v>0</v>
      </c>
      <c r="AE217" s="357">
        <f t="shared" si="181"/>
        <v>0</v>
      </c>
      <c r="AF217" s="357">
        <f t="shared" si="181"/>
        <v>0</v>
      </c>
      <c r="AG217" s="357">
        <f t="shared" si="181"/>
        <v>0</v>
      </c>
      <c r="AH217" s="357">
        <f t="shared" si="181"/>
        <v>0</v>
      </c>
      <c r="AI217" s="357">
        <f t="shared" si="181"/>
        <v>0</v>
      </c>
      <c r="AJ217" s="357">
        <f t="shared" si="181"/>
        <v>0</v>
      </c>
      <c r="AK217" s="357">
        <f t="shared" si="181"/>
        <v>0</v>
      </c>
      <c r="AL217" s="357">
        <f t="shared" si="181"/>
        <v>0</v>
      </c>
      <c r="AM217" s="357">
        <f t="shared" si="181"/>
        <v>0</v>
      </c>
      <c r="AN217" s="357">
        <f t="shared" si="181"/>
        <v>0</v>
      </c>
      <c r="AO217" s="358">
        <f t="shared" si="181"/>
        <v>0</v>
      </c>
      <c r="AP217" s="357">
        <f t="shared" si="181"/>
        <v>0</v>
      </c>
      <c r="AQ217" s="357">
        <f t="shared" si="181"/>
        <v>0</v>
      </c>
      <c r="AR217" s="357">
        <f t="shared" si="181"/>
        <v>0</v>
      </c>
      <c r="AS217" s="357">
        <f t="shared" si="181"/>
        <v>0</v>
      </c>
      <c r="AT217" s="357">
        <f t="shared" si="181"/>
        <v>0</v>
      </c>
      <c r="AU217" s="357">
        <f t="shared" si="181"/>
        <v>0</v>
      </c>
      <c r="AV217" s="357">
        <f t="shared" si="181"/>
        <v>0</v>
      </c>
      <c r="AW217" s="357">
        <f t="shared" si="181"/>
        <v>0</v>
      </c>
      <c r="AX217" s="357">
        <f t="shared" si="181"/>
        <v>0</v>
      </c>
      <c r="AY217" s="357">
        <f t="shared" si="181"/>
        <v>0</v>
      </c>
      <c r="AZ217" s="357">
        <f t="shared" si="181"/>
        <v>0</v>
      </c>
      <c r="BA217" s="357">
        <f t="shared" si="181"/>
        <v>0</v>
      </c>
      <c r="BB217" s="356">
        <f t="shared" si="181"/>
        <v>1851</v>
      </c>
      <c r="BC217" s="357">
        <f t="shared" si="181"/>
        <v>5548</v>
      </c>
      <c r="BD217" s="357">
        <f t="shared" si="181"/>
        <v>28249</v>
      </c>
      <c r="BE217" s="357">
        <f t="shared" si="181"/>
        <v>55551</v>
      </c>
      <c r="BF217" s="357">
        <f t="shared" si="181"/>
        <v>23036</v>
      </c>
      <c r="BG217" s="357">
        <f t="shared" si="181"/>
        <v>22484</v>
      </c>
      <c r="BH217" s="357">
        <f t="shared" si="181"/>
        <v>91398</v>
      </c>
      <c r="BI217" s="357">
        <f t="shared" si="181"/>
        <v>39372</v>
      </c>
      <c r="BJ217" s="357">
        <f t="shared" si="181"/>
        <v>64237</v>
      </c>
      <c r="BK217" s="357">
        <f t="shared" si="181"/>
        <v>65057</v>
      </c>
      <c r="BL217" s="357">
        <f t="shared" si="181"/>
        <v>80705</v>
      </c>
      <c r="BM217" s="358">
        <f t="shared" si="181"/>
        <v>87811</v>
      </c>
      <c r="BN217" s="494">
        <f>SUM(BB217:BM217)</f>
        <v>565299</v>
      </c>
      <c r="BO217" s="357">
        <f t="shared" si="181"/>
        <v>120208</v>
      </c>
      <c r="BP217" s="357">
        <f t="shared" si="181"/>
        <v>92212</v>
      </c>
      <c r="BQ217" s="357">
        <f t="shared" ref="BQ217:BY217" si="182">+BQ218</f>
        <v>107141</v>
      </c>
      <c r="BR217" s="357">
        <f t="shared" si="182"/>
        <v>139837</v>
      </c>
      <c r="BS217" s="357">
        <f t="shared" si="182"/>
        <v>171790</v>
      </c>
      <c r="BT217" s="357">
        <f t="shared" si="182"/>
        <v>197190</v>
      </c>
      <c r="BU217" s="357">
        <f t="shared" si="182"/>
        <v>179401</v>
      </c>
      <c r="BV217" s="357">
        <f t="shared" si="182"/>
        <v>144190</v>
      </c>
      <c r="BW217" s="357">
        <f t="shared" si="182"/>
        <v>175828</v>
      </c>
      <c r="BX217" s="357">
        <f t="shared" si="182"/>
        <v>224749</v>
      </c>
      <c r="BY217" s="357">
        <f t="shared" si="182"/>
        <v>264639</v>
      </c>
      <c r="BZ217" s="357">
        <f t="shared" ref="BZ217:CF217" si="183">+BZ218</f>
        <v>295169</v>
      </c>
      <c r="CA217" s="356">
        <f t="shared" si="183"/>
        <v>349664</v>
      </c>
      <c r="CB217" s="357">
        <f t="shared" si="183"/>
        <v>307599</v>
      </c>
      <c r="CC217" s="357">
        <f t="shared" si="183"/>
        <v>821745</v>
      </c>
      <c r="CD217" s="357">
        <f t="shared" si="183"/>
        <v>1900502</v>
      </c>
      <c r="CE217" s="357">
        <f t="shared" si="183"/>
        <v>1789248</v>
      </c>
      <c r="CF217" s="358">
        <f t="shared" si="183"/>
        <v>1741151</v>
      </c>
      <c r="CG217" s="357">
        <f>SUM($BB217:$BG217)</f>
        <v>136719</v>
      </c>
      <c r="CH217" s="357">
        <f>SUM($BO217:$BT217)</f>
        <v>828378</v>
      </c>
      <c r="CI217" s="358">
        <f>SUM($CA217:$CF217)</f>
        <v>6909909</v>
      </c>
      <c r="CJ217" s="155"/>
      <c r="CK217" s="299"/>
      <c r="CL217" s="296"/>
      <c r="CM217" s="301"/>
    </row>
    <row r="218" spans="2:111" ht="20.100000000000001" customHeight="1" thickBot="1" x14ac:dyDescent="0.3">
      <c r="B218" s="597" t="s">
        <v>41</v>
      </c>
      <c r="C218" s="598"/>
      <c r="D218" s="173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174">
        <v>0</v>
      </c>
      <c r="P218" s="411">
        <v>0</v>
      </c>
      <c r="Q218" s="173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174">
        <v>0</v>
      </c>
      <c r="AC218" s="411">
        <v>0</v>
      </c>
      <c r="AD218" s="173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17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173">
        <v>1851</v>
      </c>
      <c r="BC218" s="34">
        <v>5548</v>
      </c>
      <c r="BD218" s="34">
        <v>28249</v>
      </c>
      <c r="BE218" s="34">
        <v>55551</v>
      </c>
      <c r="BF218" s="34">
        <v>23036</v>
      </c>
      <c r="BG218" s="34">
        <v>22484</v>
      </c>
      <c r="BH218" s="34">
        <v>91398</v>
      </c>
      <c r="BI218" s="34">
        <v>39372</v>
      </c>
      <c r="BJ218" s="34">
        <v>64237</v>
      </c>
      <c r="BK218" s="34">
        <v>65057</v>
      </c>
      <c r="BL218" s="34">
        <v>80705</v>
      </c>
      <c r="BM218" s="174">
        <v>87811</v>
      </c>
      <c r="BN218" s="499">
        <f>SUM(BB218:BM218)</f>
        <v>565299</v>
      </c>
      <c r="BO218" s="34">
        <v>120208</v>
      </c>
      <c r="BP218" s="34">
        <v>92212</v>
      </c>
      <c r="BQ218" s="34">
        <v>107141</v>
      </c>
      <c r="BR218" s="34">
        <v>139837</v>
      </c>
      <c r="BS218" s="34">
        <v>171790</v>
      </c>
      <c r="BT218" s="34">
        <v>197190</v>
      </c>
      <c r="BU218" s="34">
        <v>179401</v>
      </c>
      <c r="BV218" s="34">
        <v>144190</v>
      </c>
      <c r="BW218" s="34">
        <v>175828</v>
      </c>
      <c r="BX218" s="34">
        <v>224749</v>
      </c>
      <c r="BY218" s="34">
        <v>264639</v>
      </c>
      <c r="BZ218" s="34">
        <v>295169</v>
      </c>
      <c r="CA218" s="173">
        <v>349664</v>
      </c>
      <c r="CB218" s="34">
        <v>307599</v>
      </c>
      <c r="CC218" s="34">
        <v>821745</v>
      </c>
      <c r="CD218" s="34">
        <v>1900502</v>
      </c>
      <c r="CE218" s="34">
        <v>1789248</v>
      </c>
      <c r="CF218" s="174">
        <v>1741151</v>
      </c>
      <c r="CG218" s="411">
        <f>SUM($BB218:$BG218)</f>
        <v>136719</v>
      </c>
      <c r="CH218" s="411">
        <f>SUM($BO218:$BT218)</f>
        <v>828378</v>
      </c>
      <c r="CI218" s="412">
        <f>SUM($CA218:$CF218)</f>
        <v>6909909</v>
      </c>
      <c r="CJ218" s="407">
        <f t="shared" ref="CJ218" si="184">((CI218/CH218)-1)*100</f>
        <v>734.14926519052892</v>
      </c>
      <c r="CK218" s="299"/>
      <c r="CL218" s="296"/>
      <c r="CM218" s="301"/>
    </row>
    <row r="219" spans="2:111" ht="20.100000000000001" customHeight="1" thickBot="1" x14ac:dyDescent="0.3">
      <c r="B219" s="181" t="s">
        <v>161</v>
      </c>
      <c r="C219" s="182"/>
      <c r="D219" s="182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450"/>
      <c r="AT219" s="450"/>
      <c r="AU219" s="450"/>
      <c r="AV219" s="450"/>
      <c r="AW219" s="450"/>
      <c r="AX219" s="450"/>
      <c r="AY219" s="450"/>
      <c r="AZ219" s="450"/>
      <c r="BA219" s="450"/>
      <c r="BB219" s="450"/>
      <c r="BC219" s="450"/>
      <c r="BD219" s="450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450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130"/>
      <c r="CC219" s="74"/>
      <c r="CD219" s="74"/>
      <c r="CE219" s="74"/>
      <c r="CF219" s="74"/>
      <c r="CG219" s="74"/>
      <c r="CH219" s="84"/>
      <c r="CI219" s="84"/>
      <c r="CJ219" s="84"/>
      <c r="CL219" s="296"/>
      <c r="CM219" s="301"/>
    </row>
    <row r="220" spans="2:111" ht="17.25" customHeight="1" x14ac:dyDescent="0.25">
      <c r="B220" s="147"/>
      <c r="C220" s="183"/>
      <c r="D220" s="577"/>
      <c r="E220" s="578"/>
      <c r="F220" s="578"/>
      <c r="G220" s="578"/>
      <c r="H220" s="578"/>
      <c r="I220" s="578"/>
      <c r="J220" s="578"/>
      <c r="K220" s="578"/>
      <c r="L220" s="578"/>
      <c r="M220" s="578"/>
      <c r="N220" s="578"/>
      <c r="O220" s="578"/>
      <c r="P220" s="572" t="s">
        <v>76</v>
      </c>
      <c r="Q220" s="574"/>
      <c r="R220" s="575"/>
      <c r="S220" s="575"/>
      <c r="T220" s="575"/>
      <c r="U220" s="575"/>
      <c r="V220" s="575"/>
      <c r="W220" s="575"/>
      <c r="X220" s="575"/>
      <c r="Y220" s="575"/>
      <c r="Z220" s="575"/>
      <c r="AA220" s="575"/>
      <c r="AB220" s="576"/>
      <c r="AC220" s="572" t="s">
        <v>75</v>
      </c>
      <c r="AD220" s="291"/>
      <c r="AE220" s="291"/>
      <c r="AF220" s="291"/>
      <c r="AG220" s="291"/>
      <c r="AH220" s="291"/>
      <c r="AI220" s="291"/>
      <c r="AJ220" s="291"/>
      <c r="AK220" s="291"/>
      <c r="AL220" s="291"/>
      <c r="AM220" s="291"/>
      <c r="AN220" s="291"/>
      <c r="AO220" s="291"/>
      <c r="AP220" s="290"/>
      <c r="AQ220" s="291"/>
      <c r="AR220" s="291"/>
      <c r="AS220" s="291"/>
      <c r="AT220" s="291"/>
      <c r="AU220" s="291"/>
      <c r="AV220" s="291"/>
      <c r="AW220" s="291"/>
      <c r="AX220" s="291"/>
      <c r="AY220" s="291"/>
      <c r="AZ220" s="291"/>
      <c r="BA220" s="462"/>
      <c r="BB220" s="291"/>
      <c r="BC220" s="291"/>
      <c r="BD220" s="291"/>
      <c r="BE220" s="291"/>
      <c r="BF220" s="291"/>
      <c r="BG220" s="291"/>
      <c r="BH220" s="291"/>
      <c r="BI220" s="291"/>
      <c r="BJ220" s="291"/>
      <c r="BK220" s="291"/>
      <c r="BL220" s="291"/>
      <c r="BM220" s="291"/>
      <c r="BN220" s="590" t="s">
        <v>173</v>
      </c>
      <c r="BO220" s="290"/>
      <c r="BP220" s="291"/>
      <c r="BQ220" s="291"/>
      <c r="BR220" s="291"/>
      <c r="BS220" s="291"/>
      <c r="BT220" s="291"/>
      <c r="BU220" s="291"/>
      <c r="BV220" s="291"/>
      <c r="BW220" s="426"/>
      <c r="BX220" s="426"/>
      <c r="BY220" s="426"/>
      <c r="BZ220" s="415"/>
      <c r="CA220" s="426"/>
      <c r="CB220" s="426"/>
      <c r="CC220" s="426"/>
      <c r="CD220" s="426"/>
      <c r="CE220" s="426"/>
      <c r="CF220" s="415"/>
      <c r="CG220" s="83"/>
      <c r="CH220" s="84"/>
      <c r="CI220" s="84"/>
      <c r="CJ220" s="84"/>
      <c r="CL220" s="301"/>
      <c r="CM220" s="301"/>
    </row>
    <row r="221" spans="2:111" s="41" customFormat="1" ht="20.100000000000001" customHeight="1" thickBot="1" x14ac:dyDescent="0.3">
      <c r="B221" s="595" t="s">
        <v>47</v>
      </c>
      <c r="C221" s="596"/>
      <c r="D221" s="148" t="s">
        <v>2</v>
      </c>
      <c r="E221" s="149" t="s">
        <v>3</v>
      </c>
      <c r="F221" s="149" t="s">
        <v>4</v>
      </c>
      <c r="G221" s="149" t="s">
        <v>5</v>
      </c>
      <c r="H221" s="149" t="s">
        <v>6</v>
      </c>
      <c r="I221" s="149" t="s">
        <v>7</v>
      </c>
      <c r="J221" s="149" t="s">
        <v>43</v>
      </c>
      <c r="K221" s="149" t="s">
        <v>44</v>
      </c>
      <c r="L221" s="149" t="s">
        <v>45</v>
      </c>
      <c r="M221" s="149" t="s">
        <v>65</v>
      </c>
      <c r="N221" s="149" t="s">
        <v>66</v>
      </c>
      <c r="O221" s="149" t="s">
        <v>67</v>
      </c>
      <c r="P221" s="573"/>
      <c r="Q221" s="292" t="s">
        <v>2</v>
      </c>
      <c r="R221" s="293" t="s">
        <v>3</v>
      </c>
      <c r="S221" s="293" t="s">
        <v>4</v>
      </c>
      <c r="T221" s="293" t="s">
        <v>5</v>
      </c>
      <c r="U221" s="293" t="s">
        <v>6</v>
      </c>
      <c r="V221" s="293" t="s">
        <v>7</v>
      </c>
      <c r="W221" s="293" t="s">
        <v>43</v>
      </c>
      <c r="X221" s="293" t="s">
        <v>44</v>
      </c>
      <c r="Y221" s="293" t="s">
        <v>45</v>
      </c>
      <c r="Z221" s="293" t="s">
        <v>65</v>
      </c>
      <c r="AA221" s="293" t="s">
        <v>66</v>
      </c>
      <c r="AB221" s="463" t="s">
        <v>67</v>
      </c>
      <c r="AC221" s="573"/>
      <c r="AD221" s="293" t="s">
        <v>2</v>
      </c>
      <c r="AE221" s="293" t="s">
        <v>3</v>
      </c>
      <c r="AF221" s="293" t="s">
        <v>4</v>
      </c>
      <c r="AG221" s="293" t="s">
        <v>5</v>
      </c>
      <c r="AH221" s="293" t="s">
        <v>6</v>
      </c>
      <c r="AI221" s="293" t="s">
        <v>7</v>
      </c>
      <c r="AJ221" s="293" t="s">
        <v>43</v>
      </c>
      <c r="AK221" s="293" t="s">
        <v>44</v>
      </c>
      <c r="AL221" s="293" t="s">
        <v>45</v>
      </c>
      <c r="AM221" s="293" t="s">
        <v>65</v>
      </c>
      <c r="AN221" s="293" t="s">
        <v>66</v>
      </c>
      <c r="AO221" s="293" t="s">
        <v>67</v>
      </c>
      <c r="AP221" s="292" t="s">
        <v>2</v>
      </c>
      <c r="AQ221" s="293" t="s">
        <v>3</v>
      </c>
      <c r="AR221" s="293" t="s">
        <v>4</v>
      </c>
      <c r="AS221" s="293" t="s">
        <v>5</v>
      </c>
      <c r="AT221" s="293" t="s">
        <v>6</v>
      </c>
      <c r="AU221" s="293" t="s">
        <v>7</v>
      </c>
      <c r="AV221" s="293" t="s">
        <v>43</v>
      </c>
      <c r="AW221" s="293" t="s">
        <v>44</v>
      </c>
      <c r="AX221" s="293" t="s">
        <v>45</v>
      </c>
      <c r="AY221" s="293" t="s">
        <v>65</v>
      </c>
      <c r="AZ221" s="293" t="s">
        <v>66</v>
      </c>
      <c r="BA221" s="463" t="s">
        <v>67</v>
      </c>
      <c r="BB221" s="293" t="s">
        <v>2</v>
      </c>
      <c r="BC221" s="293" t="s">
        <v>3</v>
      </c>
      <c r="BD221" s="293" t="s">
        <v>4</v>
      </c>
      <c r="BE221" s="293" t="s">
        <v>5</v>
      </c>
      <c r="BF221" s="293" t="s">
        <v>6</v>
      </c>
      <c r="BG221" s="293" t="s">
        <v>7</v>
      </c>
      <c r="BH221" s="293" t="s">
        <v>43</v>
      </c>
      <c r="BI221" s="293" t="s">
        <v>44</v>
      </c>
      <c r="BJ221" s="293" t="s">
        <v>45</v>
      </c>
      <c r="BK221" s="293" t="s">
        <v>65</v>
      </c>
      <c r="BL221" s="293" t="s">
        <v>66</v>
      </c>
      <c r="BM221" s="293" t="s">
        <v>67</v>
      </c>
      <c r="BN221" s="591"/>
      <c r="BO221" s="292" t="s">
        <v>2</v>
      </c>
      <c r="BP221" s="293" t="s">
        <v>3</v>
      </c>
      <c r="BQ221" s="293" t="s">
        <v>4</v>
      </c>
      <c r="BR221" s="293" t="s">
        <v>5</v>
      </c>
      <c r="BS221" s="293" t="s">
        <v>6</v>
      </c>
      <c r="BT221" s="293" t="s">
        <v>7</v>
      </c>
      <c r="BU221" s="293" t="s">
        <v>43</v>
      </c>
      <c r="BV221" s="293" t="s">
        <v>44</v>
      </c>
      <c r="BW221" s="427" t="s">
        <v>45</v>
      </c>
      <c r="BX221" s="427" t="s">
        <v>65</v>
      </c>
      <c r="BY221" s="427" t="s">
        <v>66</v>
      </c>
      <c r="BZ221" s="416" t="s">
        <v>67</v>
      </c>
      <c r="CA221" s="427" t="s">
        <v>2</v>
      </c>
      <c r="CB221" s="427" t="s">
        <v>3</v>
      </c>
      <c r="CC221" s="427" t="s">
        <v>4</v>
      </c>
      <c r="CD221" s="427" t="s">
        <v>5</v>
      </c>
      <c r="CE221" s="427" t="s">
        <v>6</v>
      </c>
      <c r="CF221" s="416" t="s">
        <v>7</v>
      </c>
      <c r="CG221" s="83"/>
      <c r="CH221" s="162"/>
      <c r="CI221" s="162"/>
      <c r="CJ221" s="162"/>
      <c r="CK221" s="264"/>
      <c r="CL221" s="264"/>
      <c r="CM221" s="301"/>
      <c r="CN221" s="264"/>
      <c r="CO221" s="264"/>
      <c r="CP221" s="233"/>
      <c r="CQ221" s="246"/>
      <c r="CR221" s="246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</row>
    <row r="222" spans="2:111" s="44" customFormat="1" ht="20.100000000000001" customHeight="1" x14ac:dyDescent="0.25">
      <c r="B222" s="49" t="s">
        <v>52</v>
      </c>
      <c r="C222" s="71"/>
      <c r="D222" s="451"/>
      <c r="E222" s="452"/>
      <c r="F222" s="452"/>
      <c r="G222" s="452"/>
      <c r="H222" s="452"/>
      <c r="I222" s="452"/>
      <c r="J222" s="452"/>
      <c r="K222" s="452"/>
      <c r="L222" s="452"/>
      <c r="M222" s="452"/>
      <c r="N222" s="452"/>
      <c r="O222" s="452"/>
      <c r="P222" s="131"/>
      <c r="Q222" s="70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464"/>
      <c r="AC222" s="1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70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464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510"/>
      <c r="BO222" s="70"/>
      <c r="BP222" s="31"/>
      <c r="BQ222" s="31"/>
      <c r="BR222" s="31"/>
      <c r="BS222" s="31"/>
      <c r="BT222" s="31"/>
      <c r="BU222" s="31"/>
      <c r="BV222" s="31"/>
      <c r="BW222" s="116"/>
      <c r="BX222" s="116"/>
      <c r="BY222" s="116"/>
      <c r="BZ222" s="275"/>
      <c r="CA222" s="116"/>
      <c r="CB222" s="116"/>
      <c r="CC222" s="116"/>
      <c r="CD222" s="116"/>
      <c r="CE222" s="116"/>
      <c r="CF222" s="275"/>
      <c r="CG222" s="83"/>
      <c r="CH222" s="163"/>
      <c r="CI222" s="163"/>
      <c r="CJ222" s="163"/>
      <c r="CK222" s="265"/>
      <c r="CL222" s="265"/>
      <c r="CM222" s="301"/>
      <c r="CN222" s="265"/>
      <c r="CO222" s="265"/>
      <c r="CP222" s="234"/>
      <c r="CQ222" s="247"/>
      <c r="CR222" s="247"/>
      <c r="CS222" s="234"/>
      <c r="CT222" s="234"/>
      <c r="CU222" s="234"/>
      <c r="CV222" s="234"/>
      <c r="CW222" s="234"/>
      <c r="CX222" s="234"/>
      <c r="CY222" s="234"/>
      <c r="CZ222" s="234"/>
      <c r="DA222" s="234"/>
      <c r="DB222" s="234"/>
      <c r="DC222" s="234"/>
      <c r="DD222" s="234"/>
      <c r="DE222" s="234"/>
      <c r="DF222" s="234"/>
      <c r="DG222" s="234"/>
    </row>
    <row r="223" spans="2:111" ht="20.100000000000001" customHeight="1" thickBot="1" x14ac:dyDescent="0.25">
      <c r="B223" s="554" t="s">
        <v>62</v>
      </c>
      <c r="C223" s="555"/>
      <c r="D223" s="272">
        <f t="shared" ref="D223:BP223" si="185">+(D177+D198+D205+D214)/(D187+D202+D210+D217)*1000000</f>
        <v>42099.765450679435</v>
      </c>
      <c r="E223" s="273">
        <f t="shared" si="185"/>
        <v>42222.656682241606</v>
      </c>
      <c r="F223" s="273">
        <f t="shared" si="185"/>
        <v>37408.563243224322</v>
      </c>
      <c r="G223" s="273">
        <f t="shared" si="185"/>
        <v>42842.677895554712</v>
      </c>
      <c r="H223" s="273">
        <f t="shared" si="185"/>
        <v>39587.026600195917</v>
      </c>
      <c r="I223" s="273">
        <f t="shared" si="185"/>
        <v>37650.885543859644</v>
      </c>
      <c r="J223" s="273">
        <f t="shared" si="185"/>
        <v>40698.923447204972</v>
      </c>
      <c r="K223" s="273">
        <f t="shared" si="185"/>
        <v>39874.646616752572</v>
      </c>
      <c r="L223" s="273">
        <f t="shared" si="185"/>
        <v>44589.353258131974</v>
      </c>
      <c r="M223" s="273">
        <f t="shared" si="185"/>
        <v>44297.872126871865</v>
      </c>
      <c r="N223" s="273">
        <f t="shared" si="185"/>
        <v>43817.799011070289</v>
      </c>
      <c r="O223" s="273">
        <f t="shared" si="185"/>
        <v>47638.603916394706</v>
      </c>
      <c r="P223" s="453">
        <f t="shared" si="185"/>
        <v>42009.12304005184</v>
      </c>
      <c r="Q223" s="272">
        <f t="shared" si="185"/>
        <v>46712.045855392666</v>
      </c>
      <c r="R223" s="273">
        <f t="shared" si="185"/>
        <v>46367.793679046568</v>
      </c>
      <c r="S223" s="273">
        <f t="shared" si="185"/>
        <v>42720.715769099967</v>
      </c>
      <c r="T223" s="273">
        <f t="shared" si="185"/>
        <v>44761.394614180608</v>
      </c>
      <c r="U223" s="273">
        <f t="shared" si="185"/>
        <v>43009.910070375743</v>
      </c>
      <c r="V223" s="273">
        <f t="shared" si="185"/>
        <v>44028.71550235957</v>
      </c>
      <c r="W223" s="273">
        <f t="shared" si="185"/>
        <v>47370.003175518781</v>
      </c>
      <c r="X223" s="273">
        <f t="shared" si="185"/>
        <v>47897.000311457101</v>
      </c>
      <c r="Y223" s="273">
        <f t="shared" si="185"/>
        <v>46287.539341130854</v>
      </c>
      <c r="Z223" s="273">
        <f t="shared" si="185"/>
        <v>49392.491988943751</v>
      </c>
      <c r="AA223" s="273">
        <f t="shared" si="185"/>
        <v>46334.831838467573</v>
      </c>
      <c r="AB223" s="274">
        <f t="shared" si="185"/>
        <v>52387.611335402275</v>
      </c>
      <c r="AC223" s="453">
        <f t="shared" si="185"/>
        <v>46571.008437684475</v>
      </c>
      <c r="AD223" s="273">
        <f t="shared" si="185"/>
        <v>52388.783071852144</v>
      </c>
      <c r="AE223" s="273">
        <f t="shared" si="185"/>
        <v>53783.510942493122</v>
      </c>
      <c r="AF223" s="273">
        <f t="shared" si="185"/>
        <v>52146.31908451175</v>
      </c>
      <c r="AG223" s="273">
        <f t="shared" si="185"/>
        <v>58993.435549307105</v>
      </c>
      <c r="AH223" s="273">
        <f t="shared" si="185"/>
        <v>53194.822906355163</v>
      </c>
      <c r="AI223" s="273">
        <f t="shared" si="185"/>
        <v>51693.368872160878</v>
      </c>
      <c r="AJ223" s="273">
        <f t="shared" si="185"/>
        <v>67160.318050511007</v>
      </c>
      <c r="AK223" s="273">
        <f t="shared" si="185"/>
        <v>54522.885163350031</v>
      </c>
      <c r="AL223" s="273">
        <f t="shared" si="185"/>
        <v>59617.548249461535</v>
      </c>
      <c r="AM223" s="273">
        <f t="shared" si="185"/>
        <v>55461.500211779348</v>
      </c>
      <c r="AN223" s="273">
        <f t="shared" si="185"/>
        <v>55342.642267625466</v>
      </c>
      <c r="AO223" s="273">
        <f t="shared" si="185"/>
        <v>59700.645841752084</v>
      </c>
      <c r="AP223" s="272">
        <f t="shared" si="185"/>
        <v>11233.08671081715</v>
      </c>
      <c r="AQ223" s="273">
        <f t="shared" si="185"/>
        <v>10429.99266078998</v>
      </c>
      <c r="AR223" s="273">
        <f t="shared" si="185"/>
        <v>12366.489378147739</v>
      </c>
      <c r="AS223" s="273">
        <f t="shared" si="185"/>
        <v>12492.941199199186</v>
      </c>
      <c r="AT223" s="273">
        <f t="shared" si="185"/>
        <v>13234.379144200835</v>
      </c>
      <c r="AU223" s="273">
        <f t="shared" si="185"/>
        <v>11676.325611581944</v>
      </c>
      <c r="AV223" s="273">
        <f t="shared" si="185"/>
        <v>13702.565370323808</v>
      </c>
      <c r="AW223" s="273">
        <f t="shared" si="185"/>
        <v>12782.170618392358</v>
      </c>
      <c r="AX223" s="273">
        <f t="shared" si="185"/>
        <v>11974.85708039609</v>
      </c>
      <c r="AY223" s="273">
        <f t="shared" si="185"/>
        <v>14641.496765386548</v>
      </c>
      <c r="AZ223" s="273">
        <f t="shared" si="185"/>
        <v>13041.507512330245</v>
      </c>
      <c r="BA223" s="274">
        <f t="shared" si="185"/>
        <v>13085.249273755731</v>
      </c>
      <c r="BB223" s="273">
        <f t="shared" si="185"/>
        <v>13624.736276079439</v>
      </c>
      <c r="BC223" s="273">
        <f t="shared" si="185"/>
        <v>12332.902501484037</v>
      </c>
      <c r="BD223" s="273">
        <f t="shared" si="185"/>
        <v>12995.67710206278</v>
      </c>
      <c r="BE223" s="273">
        <f t="shared" si="185"/>
        <v>14358.270396684678</v>
      </c>
      <c r="BF223" s="273">
        <f t="shared" si="185"/>
        <v>13471.231819792098</v>
      </c>
      <c r="BG223" s="273">
        <f t="shared" si="185"/>
        <v>12561.894538043414</v>
      </c>
      <c r="BH223" s="273">
        <f t="shared" si="185"/>
        <v>13149.312887773371</v>
      </c>
      <c r="BI223" s="273">
        <f t="shared" si="185"/>
        <v>12751.834852410882</v>
      </c>
      <c r="BJ223" s="273">
        <f t="shared" si="185"/>
        <v>12047.158490769325</v>
      </c>
      <c r="BK223" s="273">
        <f t="shared" si="185"/>
        <v>13755.621894666334</v>
      </c>
      <c r="BL223" s="273">
        <f t="shared" si="185"/>
        <v>12725.571969385746</v>
      </c>
      <c r="BM223" s="273">
        <f t="shared" si="185"/>
        <v>13672.621779973082</v>
      </c>
      <c r="BN223" s="453">
        <f t="shared" si="185"/>
        <v>13135.638719033226</v>
      </c>
      <c r="BO223" s="272">
        <f t="shared" si="185"/>
        <v>14033.930621109415</v>
      </c>
      <c r="BP223" s="273">
        <f t="shared" si="185"/>
        <v>12855.893805567128</v>
      </c>
      <c r="BQ223" s="273">
        <f t="shared" ref="BQ223:BY223" si="186">+(BQ177+BQ198+BQ205+BQ214)/(BQ187+BQ202+BQ210+BQ217)*1000000</f>
        <v>12111.505393893192</v>
      </c>
      <c r="BR223" s="273">
        <f t="shared" si="186"/>
        <v>13986.120025281221</v>
      </c>
      <c r="BS223" s="273">
        <f t="shared" si="186"/>
        <v>13112.15746662508</v>
      </c>
      <c r="BT223" s="273">
        <f t="shared" si="186"/>
        <v>11332.357619848461</v>
      </c>
      <c r="BU223" s="273">
        <f t="shared" si="186"/>
        <v>14642.900058805628</v>
      </c>
      <c r="BV223" s="273">
        <f t="shared" si="186"/>
        <v>12381.618917787278</v>
      </c>
      <c r="BW223" s="273">
        <f t="shared" si="186"/>
        <v>13938.5208064653</v>
      </c>
      <c r="BX223" s="273">
        <f t="shared" si="186"/>
        <v>15957.755004708079</v>
      </c>
      <c r="BY223" s="273">
        <f t="shared" si="186"/>
        <v>11903.969727054178</v>
      </c>
      <c r="BZ223" s="274">
        <f t="shared" ref="BZ223:CA223" si="187">+(BZ177+BZ198+BZ205+BZ214)/(BZ187+BZ202+BZ210+BZ217)*1000000</f>
        <v>13814.022021998171</v>
      </c>
      <c r="CA223" s="273">
        <f t="shared" si="187"/>
        <v>11407.980249561928</v>
      </c>
      <c r="CB223" s="273">
        <f t="shared" ref="CB223:CC223" si="188">+(CB177+CB198+CB205+CB214)/(CB187+CB202+CB210+CB217)*1000000</f>
        <v>10844.856875102299</v>
      </c>
      <c r="CC223" s="273">
        <f t="shared" si="188"/>
        <v>8484.6190777748525</v>
      </c>
      <c r="CD223" s="273">
        <f t="shared" ref="CD223:CE223" si="189">+(CD177+CD198+CD205+CD214)/(CD187+CD202+CD210+CD217)*1000000</f>
        <v>5940.2474257436606</v>
      </c>
      <c r="CE223" s="273">
        <f t="shared" si="189"/>
        <v>5618.2020462440641</v>
      </c>
      <c r="CF223" s="274">
        <f t="shared" ref="CF223" si="190">+(CF177+CF198+CF205+CF214)/(CF187+CF202+CF210+CF217)*1000000</f>
        <v>6228.5839386249972</v>
      </c>
      <c r="CG223" s="101"/>
      <c r="CH223" s="84"/>
      <c r="CI223" s="84"/>
      <c r="CJ223" s="84"/>
      <c r="CM223" s="301"/>
    </row>
    <row r="224" spans="2:111" ht="20.100000000000001" customHeight="1" x14ac:dyDescent="0.25">
      <c r="B224" s="28" t="s">
        <v>53</v>
      </c>
      <c r="C224" s="29"/>
      <c r="D224" s="53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5"/>
      <c r="Q224" s="53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77"/>
      <c r="AC224" s="25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454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465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511"/>
      <c r="BO224" s="454"/>
      <c r="BP224" s="38"/>
      <c r="BQ224" s="38"/>
      <c r="BR224" s="38"/>
      <c r="BS224" s="38"/>
      <c r="BT224" s="38"/>
      <c r="BU224" s="38"/>
      <c r="BV224" s="38"/>
      <c r="BW224" s="83"/>
      <c r="BX224" s="83"/>
      <c r="BY224" s="83"/>
      <c r="BZ224" s="27"/>
      <c r="CA224" s="83"/>
      <c r="CB224" s="83"/>
      <c r="CC224" s="83"/>
      <c r="CD224" s="83"/>
      <c r="CE224" s="83"/>
      <c r="CF224" s="27"/>
      <c r="CG224" s="83"/>
      <c r="CH224" s="84"/>
      <c r="CI224" s="84"/>
      <c r="CJ224" s="84"/>
      <c r="CM224" s="301"/>
    </row>
    <row r="225" spans="2:111" ht="20.100000000000001" customHeight="1" thickBot="1" x14ac:dyDescent="0.25">
      <c r="B225" s="554" t="s">
        <v>62</v>
      </c>
      <c r="C225" s="555"/>
      <c r="D225" s="272">
        <f t="shared" ref="D225:BP225" si="191">+(D182+D200)/(D191+D203)*1000000</f>
        <v>66969.351410325908</v>
      </c>
      <c r="E225" s="273">
        <f t="shared" si="191"/>
        <v>64161.14569767459</v>
      </c>
      <c r="F225" s="273">
        <f t="shared" si="191"/>
        <v>64031.750710863744</v>
      </c>
      <c r="G225" s="273">
        <f t="shared" si="191"/>
        <v>67092.603911707571</v>
      </c>
      <c r="H225" s="273">
        <f t="shared" si="191"/>
        <v>75324.480524418454</v>
      </c>
      <c r="I225" s="273">
        <f t="shared" si="191"/>
        <v>74513.844525763154</v>
      </c>
      <c r="J225" s="273">
        <f t="shared" si="191"/>
        <v>73880.601738829864</v>
      </c>
      <c r="K225" s="273">
        <f t="shared" si="191"/>
        <v>79388.275972298405</v>
      </c>
      <c r="L225" s="273">
        <f t="shared" si="191"/>
        <v>68490.873010843628</v>
      </c>
      <c r="M225" s="273">
        <f t="shared" si="191"/>
        <v>72650.732827051106</v>
      </c>
      <c r="N225" s="273">
        <f t="shared" si="191"/>
        <v>72250.441003269836</v>
      </c>
      <c r="O225" s="273">
        <f t="shared" si="191"/>
        <v>71954.139975154423</v>
      </c>
      <c r="P225" s="453">
        <f t="shared" si="191"/>
        <v>71082.499558136056</v>
      </c>
      <c r="Q225" s="272">
        <f t="shared" si="191"/>
        <v>73930.81219379227</v>
      </c>
      <c r="R225" s="273">
        <f t="shared" si="191"/>
        <v>65188.845843350093</v>
      </c>
      <c r="S225" s="273">
        <f t="shared" si="191"/>
        <v>63817.720840542715</v>
      </c>
      <c r="T225" s="273">
        <f t="shared" si="191"/>
        <v>77335.390399070544</v>
      </c>
      <c r="U225" s="273">
        <f t="shared" si="191"/>
        <v>72881.988099084789</v>
      </c>
      <c r="V225" s="273">
        <f t="shared" si="191"/>
        <v>70145.900803895303</v>
      </c>
      <c r="W225" s="273">
        <f t="shared" si="191"/>
        <v>68374.225717435998</v>
      </c>
      <c r="X225" s="273">
        <f t="shared" si="191"/>
        <v>66167.099341822206</v>
      </c>
      <c r="Y225" s="273">
        <f t="shared" si="191"/>
        <v>62338.438429161382</v>
      </c>
      <c r="Z225" s="273">
        <f t="shared" si="191"/>
        <v>65295.469484618436</v>
      </c>
      <c r="AA225" s="273">
        <f t="shared" si="191"/>
        <v>70095.975387350831</v>
      </c>
      <c r="AB225" s="274">
        <f t="shared" si="191"/>
        <v>78350.350150044891</v>
      </c>
      <c r="AC225" s="453">
        <f t="shared" si="191"/>
        <v>69549.478221692363</v>
      </c>
      <c r="AD225" s="273">
        <f t="shared" si="191"/>
        <v>70564.550140664782</v>
      </c>
      <c r="AE225" s="273">
        <f t="shared" si="191"/>
        <v>64448.011616449847</v>
      </c>
      <c r="AF225" s="273">
        <f t="shared" si="191"/>
        <v>67337.272303708989</v>
      </c>
      <c r="AG225" s="273">
        <f t="shared" si="191"/>
        <v>86260.220389134076</v>
      </c>
      <c r="AH225" s="273">
        <f t="shared" si="191"/>
        <v>88200.316091081724</v>
      </c>
      <c r="AI225" s="273">
        <f t="shared" si="191"/>
        <v>78314.480479915175</v>
      </c>
      <c r="AJ225" s="273">
        <f t="shared" si="191"/>
        <v>82085.335929037261</v>
      </c>
      <c r="AK225" s="273">
        <f t="shared" si="191"/>
        <v>79114.550115435355</v>
      </c>
      <c r="AL225" s="273">
        <f t="shared" si="191"/>
        <v>81828.796388248898</v>
      </c>
      <c r="AM225" s="273">
        <f t="shared" si="191"/>
        <v>79870.771072554431</v>
      </c>
      <c r="AN225" s="273">
        <f t="shared" si="191"/>
        <v>72804.642221881732</v>
      </c>
      <c r="AO225" s="273">
        <f t="shared" si="191"/>
        <v>85877.057386647182</v>
      </c>
      <c r="AP225" s="272">
        <f t="shared" si="191"/>
        <v>74591.635545332232</v>
      </c>
      <c r="AQ225" s="273">
        <f t="shared" si="191"/>
        <v>75064.875652764866</v>
      </c>
      <c r="AR225" s="273">
        <f t="shared" si="191"/>
        <v>77726.180476199399</v>
      </c>
      <c r="AS225" s="273">
        <f t="shared" si="191"/>
        <v>98138.995300172595</v>
      </c>
      <c r="AT225" s="273">
        <f t="shared" si="191"/>
        <v>96604.770671373364</v>
      </c>
      <c r="AU225" s="273">
        <f t="shared" si="191"/>
        <v>84442.465628009828</v>
      </c>
      <c r="AV225" s="273">
        <f t="shared" si="191"/>
        <v>77016.140916152799</v>
      </c>
      <c r="AW225" s="273">
        <f t="shared" si="191"/>
        <v>75179.522945488367</v>
      </c>
      <c r="AX225" s="273">
        <f t="shared" si="191"/>
        <v>79037.467951890139</v>
      </c>
      <c r="AY225" s="273">
        <f t="shared" si="191"/>
        <v>79471.359211742863</v>
      </c>
      <c r="AZ225" s="273">
        <f t="shared" si="191"/>
        <v>76849.225550348783</v>
      </c>
      <c r="BA225" s="274">
        <f t="shared" si="191"/>
        <v>84609.456114045242</v>
      </c>
      <c r="BB225" s="273">
        <f t="shared" si="191"/>
        <v>79361.081012677212</v>
      </c>
      <c r="BC225" s="273">
        <f t="shared" si="191"/>
        <v>79523.952904816862</v>
      </c>
      <c r="BD225" s="273">
        <f t="shared" si="191"/>
        <v>83170.672093940011</v>
      </c>
      <c r="BE225" s="273">
        <f t="shared" si="191"/>
        <v>86356.047789409495</v>
      </c>
      <c r="BF225" s="273">
        <f t="shared" si="191"/>
        <v>99559.531267001119</v>
      </c>
      <c r="BG225" s="273">
        <f t="shared" si="191"/>
        <v>103175.61875730133</v>
      </c>
      <c r="BH225" s="273">
        <f t="shared" si="191"/>
        <v>87975.480345932432</v>
      </c>
      <c r="BI225" s="273">
        <f t="shared" si="191"/>
        <v>86193.750255992403</v>
      </c>
      <c r="BJ225" s="273">
        <f t="shared" si="191"/>
        <v>93776.044312504891</v>
      </c>
      <c r="BK225" s="273">
        <f t="shared" si="191"/>
        <v>80904.318381155579</v>
      </c>
      <c r="BL225" s="273">
        <f t="shared" si="191"/>
        <v>84332.6246187738</v>
      </c>
      <c r="BM225" s="273">
        <f t="shared" si="191"/>
        <v>88029.178951247537</v>
      </c>
      <c r="BN225" s="453">
        <f t="shared" si="191"/>
        <v>87755.262092695455</v>
      </c>
      <c r="BO225" s="272">
        <f t="shared" si="191"/>
        <v>85685.593334355101</v>
      </c>
      <c r="BP225" s="273">
        <f t="shared" si="191"/>
        <v>77325.414622296972</v>
      </c>
      <c r="BQ225" s="273">
        <f t="shared" ref="BQ225:BY225" si="192">+(BQ182+BQ200)/(BQ191+BQ203)*1000000</f>
        <v>79750.676475625209</v>
      </c>
      <c r="BR225" s="273">
        <f t="shared" si="192"/>
        <v>88366.136834438352</v>
      </c>
      <c r="BS225" s="273">
        <f t="shared" si="192"/>
        <v>98205.772113169151</v>
      </c>
      <c r="BT225" s="273">
        <f t="shared" si="192"/>
        <v>86254.109246802109</v>
      </c>
      <c r="BU225" s="273">
        <f t="shared" si="192"/>
        <v>82279.543314163922</v>
      </c>
      <c r="BV225" s="273">
        <f t="shared" si="192"/>
        <v>80563.930475173431</v>
      </c>
      <c r="BW225" s="273">
        <f t="shared" si="192"/>
        <v>76500.490137672881</v>
      </c>
      <c r="BX225" s="273">
        <f t="shared" si="192"/>
        <v>79136.796021980786</v>
      </c>
      <c r="BY225" s="273">
        <f t="shared" si="192"/>
        <v>84741.152913684738</v>
      </c>
      <c r="BZ225" s="274">
        <f t="shared" ref="BZ225:CA225" si="193">+(BZ182+BZ200)/(BZ191+BZ203)*1000000</f>
        <v>88986.319158522325</v>
      </c>
      <c r="CA225" s="273">
        <f t="shared" si="193"/>
        <v>78914.831756596031</v>
      </c>
      <c r="CB225" s="273">
        <f t="shared" ref="CB225:CC225" si="194">+(CB182+CB200)/(CB191+CB203)*1000000</f>
        <v>73553.592747354327</v>
      </c>
      <c r="CC225" s="273">
        <f t="shared" si="194"/>
        <v>70181.991353847377</v>
      </c>
      <c r="CD225" s="273">
        <f t="shared" ref="CD225:CE225" si="195">+(CD182+CD200)/(CD191+CD203)*1000000</f>
        <v>91346.552811457324</v>
      </c>
      <c r="CE225" s="273">
        <f t="shared" si="195"/>
        <v>85816.859321198892</v>
      </c>
      <c r="CF225" s="274">
        <f t="shared" ref="CF225" si="196">+(CF182+CF200)/(CF191+CF203)*1000000</f>
        <v>83269.456884780957</v>
      </c>
      <c r="CG225" s="101"/>
      <c r="CH225" s="84"/>
      <c r="CI225" s="84"/>
      <c r="CJ225" s="84"/>
      <c r="CM225" s="301"/>
    </row>
    <row r="226" spans="2:111" s="221" customFormat="1" ht="20.100000000000001" customHeight="1" x14ac:dyDescent="0.25">
      <c r="B226" s="235"/>
      <c r="C226" s="236"/>
      <c r="P226" s="223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8"/>
      <c r="AD226" s="223"/>
      <c r="AS226" s="305"/>
      <c r="AT226" s="305"/>
      <c r="AU226" s="305"/>
      <c r="AV226" s="305"/>
      <c r="AW226" s="305"/>
      <c r="AX226" s="305"/>
      <c r="AY226" s="305"/>
      <c r="AZ226" s="305"/>
      <c r="BA226" s="305"/>
      <c r="BB226" s="305"/>
      <c r="BC226" s="305"/>
      <c r="BD226" s="305"/>
      <c r="CK226" s="257"/>
      <c r="CL226" s="257"/>
      <c r="CM226" s="257"/>
      <c r="CN226" s="257"/>
      <c r="CO226" s="257"/>
      <c r="CP226" s="225"/>
      <c r="CQ226" s="239"/>
      <c r="CR226" s="239"/>
      <c r="CS226" s="225"/>
      <c r="CT226" s="225"/>
      <c r="CU226" s="225"/>
      <c r="CV226" s="225"/>
      <c r="CW226" s="225"/>
      <c r="CX226" s="225"/>
      <c r="CY226" s="225"/>
      <c r="CZ226" s="225"/>
      <c r="DA226" s="225"/>
      <c r="DB226" s="225"/>
      <c r="DC226" s="225"/>
      <c r="DD226" s="225"/>
      <c r="DE226" s="225"/>
      <c r="DF226" s="225"/>
      <c r="DG226" s="225"/>
    </row>
    <row r="227" spans="2:111" s="221" customFormat="1" ht="20.100000000000001" customHeight="1" x14ac:dyDescent="0.25">
      <c r="B227" s="235"/>
      <c r="C227" s="236"/>
      <c r="P227" s="223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8"/>
      <c r="AD227" s="223"/>
      <c r="CK227" s="257"/>
      <c r="CL227" s="257"/>
      <c r="CM227" s="257"/>
      <c r="CN227" s="257"/>
      <c r="CO227" s="257"/>
      <c r="CP227" s="225"/>
      <c r="CQ227" s="239"/>
      <c r="CR227" s="239"/>
      <c r="CS227" s="225"/>
      <c r="CT227" s="225"/>
      <c r="CU227" s="225"/>
      <c r="CV227" s="225"/>
      <c r="CW227" s="225"/>
      <c r="CX227" s="225"/>
      <c r="CY227" s="225"/>
      <c r="CZ227" s="225"/>
      <c r="DA227" s="225"/>
      <c r="DB227" s="225"/>
      <c r="DC227" s="225"/>
      <c r="DD227" s="225"/>
      <c r="DE227" s="225"/>
      <c r="DF227" s="225"/>
      <c r="DG227" s="225"/>
    </row>
    <row r="228" spans="2:111" s="221" customFormat="1" ht="20.100000000000001" customHeight="1" x14ac:dyDescent="0.25">
      <c r="B228" s="235"/>
      <c r="C228" s="236"/>
      <c r="P228" s="223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8"/>
      <c r="AD228" s="223"/>
      <c r="CK228" s="257"/>
      <c r="CL228" s="257"/>
      <c r="CM228" s="257"/>
      <c r="CN228" s="257"/>
      <c r="CO228" s="257"/>
      <c r="CP228" s="225"/>
      <c r="CQ228" s="239"/>
      <c r="CR228" s="239"/>
      <c r="CS228" s="225"/>
      <c r="CT228" s="225"/>
      <c r="CU228" s="225"/>
      <c r="CV228" s="225"/>
      <c r="CW228" s="225"/>
      <c r="CX228" s="225"/>
      <c r="CY228" s="225"/>
      <c r="CZ228" s="225"/>
      <c r="DA228" s="225"/>
      <c r="DB228" s="225"/>
      <c r="DC228" s="225"/>
      <c r="DD228" s="225"/>
      <c r="DE228" s="225"/>
      <c r="DF228" s="225"/>
      <c r="DG228" s="225"/>
    </row>
    <row r="229" spans="2:111" s="221" customFormat="1" ht="20.100000000000001" customHeight="1" x14ac:dyDescent="0.2">
      <c r="B229" s="418" t="s">
        <v>174</v>
      </c>
      <c r="C229" s="418"/>
      <c r="P229" s="223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8"/>
      <c r="AD229" s="252"/>
      <c r="AE229" s="252"/>
      <c r="AF229" s="252"/>
      <c r="AG229" s="252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2"/>
      <c r="AT229" s="252"/>
      <c r="AU229" s="252"/>
      <c r="AV229" s="252"/>
      <c r="AW229" s="252"/>
      <c r="AX229" s="252"/>
      <c r="AY229" s="252"/>
      <c r="AZ229" s="252"/>
      <c r="BA229" s="252"/>
      <c r="BB229" s="252"/>
      <c r="BC229" s="252"/>
      <c r="BD229" s="252"/>
      <c r="BE229" s="252"/>
      <c r="BF229" s="252"/>
      <c r="BG229" s="252"/>
      <c r="BH229" s="252"/>
      <c r="BI229" s="252"/>
      <c r="BJ229" s="252"/>
      <c r="BK229" s="252"/>
      <c r="BL229" s="252"/>
      <c r="BM229" s="221" t="s">
        <v>148</v>
      </c>
      <c r="BO229" s="419">
        <f>+BO45+BO46+BO76+BO29+BO74</f>
        <v>3.1219999999999999</v>
      </c>
      <c r="BP229" s="419">
        <f t="shared" ref="BP229:CF229" si="197">+BP45+BP46+BP76+BP29+BP74</f>
        <v>2.5954999999999999</v>
      </c>
      <c r="BQ229" s="419">
        <f t="shared" si="197"/>
        <v>1.7664500000000001</v>
      </c>
      <c r="BR229" s="419">
        <f t="shared" si="197"/>
        <v>1.19</v>
      </c>
      <c r="BS229" s="419">
        <f t="shared" si="197"/>
        <v>0.59928000000000003</v>
      </c>
      <c r="BT229" s="419">
        <f t="shared" si="197"/>
        <v>0.375</v>
      </c>
      <c r="BU229" s="419">
        <f t="shared" si="197"/>
        <v>0.83199999999999996</v>
      </c>
      <c r="BV229" s="419">
        <f t="shared" si="197"/>
        <v>0.78200000000000003</v>
      </c>
      <c r="BW229" s="419">
        <f t="shared" si="197"/>
        <v>0.78300000000000003</v>
      </c>
      <c r="BX229" s="419">
        <f t="shared" si="197"/>
        <v>0.78400000000000003</v>
      </c>
      <c r="BY229" s="419">
        <f t="shared" si="197"/>
        <v>0.217</v>
      </c>
      <c r="BZ229" s="419">
        <f t="shared" si="197"/>
        <v>2.8071681583999997</v>
      </c>
      <c r="CA229" s="419">
        <f t="shared" si="197"/>
        <v>1.1879082852</v>
      </c>
      <c r="CB229" s="419">
        <f t="shared" si="197"/>
        <v>1.2166076293999999</v>
      </c>
      <c r="CC229" s="419">
        <f t="shared" si="197"/>
        <v>18.181407200999999</v>
      </c>
      <c r="CD229" s="419">
        <f t="shared" si="197"/>
        <v>11.9633462224</v>
      </c>
      <c r="CE229" s="419">
        <f t="shared" si="197"/>
        <v>176.55444711519999</v>
      </c>
      <c r="CF229" s="419">
        <f t="shared" si="197"/>
        <v>41.379251540200002</v>
      </c>
      <c r="CK229" s="257"/>
      <c r="CL229" s="257"/>
      <c r="CM229" s="257"/>
      <c r="CN229" s="257"/>
      <c r="CO229" s="257"/>
      <c r="CP229" s="225"/>
      <c r="CQ229" s="239"/>
      <c r="CR229" s="239"/>
      <c r="CS229" s="225"/>
      <c r="CT229" s="225"/>
      <c r="CU229" s="225"/>
      <c r="CV229" s="225"/>
      <c r="CW229" s="225"/>
      <c r="CX229" s="225"/>
      <c r="CY229" s="225"/>
      <c r="CZ229" s="225"/>
      <c r="DA229" s="225"/>
      <c r="DB229" s="225"/>
      <c r="DC229" s="225"/>
      <c r="DD229" s="225"/>
      <c r="DE229" s="225"/>
      <c r="DF229" s="225"/>
      <c r="DG229" s="225"/>
    </row>
    <row r="230" spans="2:111" s="221" customFormat="1" ht="20.100000000000001" customHeight="1" x14ac:dyDescent="0.2">
      <c r="B230" s="418" t="s">
        <v>175</v>
      </c>
      <c r="C230" s="418"/>
      <c r="P230" s="223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8"/>
      <c r="BM230" s="221" t="s">
        <v>147</v>
      </c>
      <c r="BO230" s="252">
        <f>+BO30+BO32+BO64+BO66+BO31+BO65</f>
        <v>0</v>
      </c>
      <c r="BP230" s="252">
        <f t="shared" ref="BP230:CF230" si="198">+BP30+BP32+BP64+BP66+BP31+BP65</f>
        <v>0</v>
      </c>
      <c r="BQ230" s="252">
        <f t="shared" si="198"/>
        <v>0</v>
      </c>
      <c r="BR230" s="252">
        <f t="shared" si="198"/>
        <v>40.519954799999994</v>
      </c>
      <c r="BS230" s="252">
        <f t="shared" si="198"/>
        <v>52</v>
      </c>
      <c r="BT230" s="252">
        <f t="shared" si="198"/>
        <v>0</v>
      </c>
      <c r="BU230" s="252">
        <f t="shared" si="198"/>
        <v>704.97600000000011</v>
      </c>
      <c r="BV230" s="252">
        <f t="shared" si="198"/>
        <v>888.12000000000012</v>
      </c>
      <c r="BW230" s="252">
        <f t="shared" si="198"/>
        <v>164.64</v>
      </c>
      <c r="BX230" s="252">
        <f t="shared" si="198"/>
        <v>0</v>
      </c>
      <c r="BY230" s="252">
        <f t="shared" si="198"/>
        <v>17.952162875200003</v>
      </c>
      <c r="BZ230" s="252">
        <f t="shared" si="198"/>
        <v>280.04999999</v>
      </c>
      <c r="CA230" s="252">
        <f t="shared" si="198"/>
        <v>30.004000000000001</v>
      </c>
      <c r="CB230" s="252">
        <f t="shared" si="198"/>
        <v>0</v>
      </c>
      <c r="CC230" s="252">
        <f t="shared" si="198"/>
        <v>0</v>
      </c>
      <c r="CD230" s="252">
        <f t="shared" si="198"/>
        <v>0</v>
      </c>
      <c r="CE230" s="252">
        <f t="shared" si="198"/>
        <v>0</v>
      </c>
      <c r="CF230" s="252">
        <f t="shared" si="198"/>
        <v>18.873070104</v>
      </c>
      <c r="CK230" s="257"/>
      <c r="CL230" s="257"/>
      <c r="CM230" s="257"/>
      <c r="CN230" s="257"/>
      <c r="CO230" s="257"/>
      <c r="CP230" s="225"/>
      <c r="CQ230" s="239"/>
      <c r="CR230" s="239"/>
      <c r="CS230" s="225"/>
      <c r="CT230" s="225"/>
      <c r="CU230" s="225"/>
      <c r="CV230" s="225"/>
      <c r="CW230" s="225"/>
      <c r="CX230" s="225"/>
      <c r="CY230" s="225"/>
      <c r="CZ230" s="225"/>
      <c r="DA230" s="225"/>
      <c r="DB230" s="225"/>
      <c r="DC230" s="225"/>
      <c r="DD230" s="225"/>
      <c r="DE230" s="225"/>
      <c r="DF230" s="225"/>
      <c r="DG230" s="225"/>
    </row>
    <row r="231" spans="2:111" s="221" customFormat="1" ht="20.100000000000001" customHeight="1" x14ac:dyDescent="0.2">
      <c r="B231" s="418" t="s">
        <v>176</v>
      </c>
      <c r="C231" s="418"/>
      <c r="P231" s="223"/>
      <c r="Q231" s="237"/>
      <c r="R231" s="237"/>
      <c r="S231" s="237"/>
      <c r="T231" s="237"/>
      <c r="U231" s="237"/>
      <c r="V231" s="237"/>
      <c r="W231" s="237"/>
      <c r="X231" s="237"/>
      <c r="Y231" s="237"/>
      <c r="Z231" s="237"/>
      <c r="AA231" s="237"/>
      <c r="AB231" s="237"/>
      <c r="AC231" s="238"/>
      <c r="AD231" s="223"/>
      <c r="BM231" s="252" t="s">
        <v>146</v>
      </c>
      <c r="BN231" s="252"/>
      <c r="BO231" s="252">
        <f>+BO21+BO54+BO79+BO82</f>
        <v>0</v>
      </c>
      <c r="BP231" s="252">
        <f t="shared" ref="BP231:CF231" si="199">+BP21+BP54+BP79+BP82</f>
        <v>0</v>
      </c>
      <c r="BQ231" s="252">
        <f t="shared" si="199"/>
        <v>0</v>
      </c>
      <c r="BR231" s="252">
        <f t="shared" si="199"/>
        <v>0</v>
      </c>
      <c r="BS231" s="252">
        <f t="shared" si="199"/>
        <v>1.08938</v>
      </c>
      <c r="BT231" s="252">
        <f t="shared" si="199"/>
        <v>0</v>
      </c>
      <c r="BU231" s="252">
        <f t="shared" si="199"/>
        <v>5.92</v>
      </c>
      <c r="BV231" s="252">
        <f t="shared" si="199"/>
        <v>0</v>
      </c>
      <c r="BW231" s="252">
        <f t="shared" si="199"/>
        <v>0</v>
      </c>
      <c r="BX231" s="252">
        <f t="shared" si="199"/>
        <v>0.29988199999999998</v>
      </c>
      <c r="BY231" s="252">
        <f t="shared" si="199"/>
        <v>0</v>
      </c>
      <c r="BZ231" s="252">
        <f t="shared" si="199"/>
        <v>0</v>
      </c>
      <c r="CA231" s="252">
        <f t="shared" si="199"/>
        <v>1.5</v>
      </c>
      <c r="CB231" s="252">
        <f t="shared" si="199"/>
        <v>2.0000010000000001</v>
      </c>
      <c r="CC231" s="252">
        <f t="shared" si="199"/>
        <v>2E-8</v>
      </c>
      <c r="CD231" s="252">
        <f t="shared" si="199"/>
        <v>0.25</v>
      </c>
      <c r="CE231" s="252">
        <f t="shared" si="199"/>
        <v>8</v>
      </c>
      <c r="CF231" s="252">
        <f t="shared" si="199"/>
        <v>0</v>
      </c>
      <c r="CK231" s="257"/>
      <c r="CL231" s="257"/>
      <c r="CM231" s="257"/>
      <c r="CN231" s="257"/>
      <c r="CO231" s="257"/>
      <c r="CP231" s="225"/>
      <c r="CQ231" s="239"/>
      <c r="CR231" s="239"/>
      <c r="CS231" s="225"/>
      <c r="CT231" s="225"/>
      <c r="CU231" s="225"/>
      <c r="CV231" s="225"/>
      <c r="CW231" s="225"/>
      <c r="CX231" s="225"/>
      <c r="CY231" s="225"/>
      <c r="CZ231" s="225"/>
      <c r="DA231" s="225"/>
      <c r="DB231" s="225"/>
      <c r="DC231" s="225"/>
      <c r="DD231" s="225"/>
      <c r="DE231" s="225"/>
      <c r="DF231" s="225"/>
      <c r="DG231" s="225"/>
    </row>
    <row r="232" spans="2:111" s="221" customFormat="1" ht="20.100000000000001" customHeight="1" x14ac:dyDescent="0.2">
      <c r="B232" s="418" t="s">
        <v>177</v>
      </c>
      <c r="C232" s="418"/>
      <c r="P232" s="223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8"/>
      <c r="AD232" s="223"/>
      <c r="BM232" s="221" t="s">
        <v>144</v>
      </c>
      <c r="BO232" s="252">
        <f>+BO20+BO53</f>
        <v>1052.994322</v>
      </c>
      <c r="BP232" s="252">
        <f t="shared" ref="BP232:CF232" si="200">+BP20+BP53</f>
        <v>1052.8099070000001</v>
      </c>
      <c r="BQ232" s="252">
        <f t="shared" si="200"/>
        <v>979.01097300000004</v>
      </c>
      <c r="BR232" s="252">
        <f t="shared" si="200"/>
        <v>1027.0750869999999</v>
      </c>
      <c r="BS232" s="252">
        <f t="shared" si="200"/>
        <v>1074.820293</v>
      </c>
      <c r="BT232" s="252">
        <f t="shared" si="200"/>
        <v>1049.9542980000001</v>
      </c>
      <c r="BU232" s="252">
        <f t="shared" si="200"/>
        <v>1195.027184</v>
      </c>
      <c r="BV232" s="252">
        <f t="shared" si="200"/>
        <v>1033.5204659999999</v>
      </c>
      <c r="BW232" s="252">
        <f t="shared" si="200"/>
        <v>1174.2384609999999</v>
      </c>
      <c r="BX232" s="252">
        <f t="shared" si="200"/>
        <v>1262.657913</v>
      </c>
      <c r="BY232" s="252">
        <f t="shared" si="200"/>
        <v>1194.6190590000001</v>
      </c>
      <c r="BZ232" s="252">
        <f t="shared" si="200"/>
        <v>1374.775969</v>
      </c>
      <c r="CA232" s="252">
        <f t="shared" si="200"/>
        <v>1108.948093</v>
      </c>
      <c r="CB232" s="252">
        <f t="shared" si="200"/>
        <v>1044.9414079999999</v>
      </c>
      <c r="CC232" s="252">
        <f t="shared" si="200"/>
        <v>1193.495273</v>
      </c>
      <c r="CD232" s="252">
        <f t="shared" si="200"/>
        <v>1054.235197</v>
      </c>
      <c r="CE232" s="252">
        <f t="shared" si="200"/>
        <v>1039.483502</v>
      </c>
      <c r="CF232" s="252">
        <f t="shared" si="200"/>
        <v>1062.1962940000001</v>
      </c>
      <c r="CK232" s="257"/>
      <c r="CL232" s="257"/>
      <c r="CM232" s="257"/>
      <c r="CN232" s="257"/>
      <c r="CO232" s="257"/>
      <c r="CP232" s="225"/>
      <c r="CQ232" s="239"/>
      <c r="CR232" s="239"/>
      <c r="CS232" s="225"/>
      <c r="CT232" s="225"/>
      <c r="CU232" s="225"/>
      <c r="CV232" s="225"/>
      <c r="CW232" s="225"/>
      <c r="CX232" s="225"/>
      <c r="CY232" s="225"/>
      <c r="CZ232" s="225"/>
      <c r="DA232" s="225"/>
      <c r="DB232" s="225"/>
      <c r="DC232" s="225"/>
      <c r="DD232" s="225"/>
      <c r="DE232" s="225"/>
      <c r="DF232" s="225"/>
      <c r="DG232" s="225"/>
    </row>
    <row r="233" spans="2:111" s="221" customFormat="1" ht="20.100000000000001" customHeight="1" x14ac:dyDescent="0.2">
      <c r="B233" s="418" t="s">
        <v>178</v>
      </c>
      <c r="C233" s="418"/>
      <c r="P233" s="223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8"/>
      <c r="AD233" s="223"/>
      <c r="BM233" s="221" t="s">
        <v>145</v>
      </c>
      <c r="BO233" s="252">
        <f>+BO40+BO41+BO42+BO43</f>
        <v>4333.7999999999993</v>
      </c>
      <c r="BP233" s="252">
        <f t="shared" ref="BP233:CF233" si="201">+BP40+BP41+BP42+BP43</f>
        <v>2806.54</v>
      </c>
      <c r="BQ233" s="252">
        <f t="shared" si="201"/>
        <v>2967.22</v>
      </c>
      <c r="BR233" s="252">
        <f t="shared" si="201"/>
        <v>3168.92</v>
      </c>
      <c r="BS233" s="252">
        <f t="shared" si="201"/>
        <v>3711.72</v>
      </c>
      <c r="BT233" s="252">
        <f t="shared" si="201"/>
        <v>3653.3600000000006</v>
      </c>
      <c r="BU233" s="252">
        <f t="shared" si="201"/>
        <v>3718.96</v>
      </c>
      <c r="BV233" s="252">
        <f t="shared" si="201"/>
        <v>3639.95</v>
      </c>
      <c r="BW233" s="252">
        <f t="shared" si="201"/>
        <v>2828.7513316999998</v>
      </c>
      <c r="BX233" s="252">
        <f t="shared" si="201"/>
        <v>4454.6099999999997</v>
      </c>
      <c r="BY233" s="252">
        <f t="shared" si="201"/>
        <v>3451.4500000000003</v>
      </c>
      <c r="BZ233" s="252">
        <f t="shared" si="201"/>
        <v>5895.6600000000008</v>
      </c>
      <c r="CA233" s="252">
        <f t="shared" si="201"/>
        <v>4175.38</v>
      </c>
      <c r="CB233" s="252">
        <f t="shared" si="201"/>
        <v>2767.54</v>
      </c>
      <c r="CC233" s="252">
        <f t="shared" si="201"/>
        <v>3303.2200000000003</v>
      </c>
      <c r="CD233" s="252">
        <f t="shared" si="201"/>
        <v>3613.71</v>
      </c>
      <c r="CE233" s="252">
        <f t="shared" si="201"/>
        <v>3755.64</v>
      </c>
      <c r="CF233" s="252">
        <f t="shared" si="201"/>
        <v>3970.2000000000003</v>
      </c>
      <c r="CK233" s="257"/>
      <c r="CL233" s="257"/>
      <c r="CM233" s="257"/>
      <c r="CN233" s="257"/>
      <c r="CO233" s="257"/>
      <c r="CP233" s="225"/>
      <c r="CQ233" s="239"/>
      <c r="CR233" s="239"/>
      <c r="CS233" s="225"/>
      <c r="CT233" s="225"/>
      <c r="CU233" s="225"/>
      <c r="CV233" s="225"/>
      <c r="CW233" s="225"/>
      <c r="CX233" s="225"/>
      <c r="CY233" s="225"/>
      <c r="CZ233" s="225"/>
      <c r="DA233" s="225"/>
      <c r="DB233" s="225"/>
      <c r="DC233" s="225"/>
      <c r="DD233" s="225"/>
      <c r="DE233" s="225"/>
      <c r="DF233" s="225"/>
      <c r="DG233" s="225"/>
    </row>
    <row r="234" spans="2:111" s="221" customFormat="1" ht="20.100000000000001" customHeight="1" x14ac:dyDescent="0.2">
      <c r="B234" s="418" t="s">
        <v>179</v>
      </c>
      <c r="C234" s="418"/>
      <c r="P234" s="223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8"/>
      <c r="AD234" s="223"/>
      <c r="BM234" s="221" t="s">
        <v>143</v>
      </c>
      <c r="BO234" s="252">
        <f>+BO19+BO52</f>
        <v>3390.4737929700004</v>
      </c>
      <c r="BP234" s="252">
        <f t="shared" ref="BP234:CF234" si="202">+BP19+BP52</f>
        <v>2871.1034455999998</v>
      </c>
      <c r="BQ234" s="252">
        <f t="shared" si="202"/>
        <v>3123.1136898899999</v>
      </c>
      <c r="BR234" s="252">
        <f t="shared" si="202"/>
        <v>5352.9278224000009</v>
      </c>
      <c r="BS234" s="252">
        <f t="shared" si="202"/>
        <v>3756.2707541899995</v>
      </c>
      <c r="BT234" s="252">
        <f t="shared" si="202"/>
        <v>3248.7492224100001</v>
      </c>
      <c r="BU234" s="252">
        <f t="shared" si="202"/>
        <v>6328.4057542299997</v>
      </c>
      <c r="BV234" s="252">
        <f t="shared" si="202"/>
        <v>3236.4149775599999</v>
      </c>
      <c r="BW234" s="252">
        <f t="shared" si="202"/>
        <v>1846.9684792600001</v>
      </c>
      <c r="BX234" s="252">
        <f t="shared" si="202"/>
        <v>2213.7584241300001</v>
      </c>
      <c r="BY234" s="252">
        <f t="shared" si="202"/>
        <v>1695.3808072300001</v>
      </c>
      <c r="BZ234" s="252">
        <f t="shared" si="202"/>
        <v>2037.3528936900002</v>
      </c>
      <c r="CA234" s="252">
        <f t="shared" si="202"/>
        <v>2464.2855941500006</v>
      </c>
      <c r="CB234" s="252">
        <f t="shared" si="202"/>
        <v>1872.9894978</v>
      </c>
      <c r="CC234" s="252">
        <f t="shared" si="202"/>
        <v>2119.3694668500002</v>
      </c>
      <c r="CD234" s="252">
        <f t="shared" si="202"/>
        <v>5697.63090422</v>
      </c>
      <c r="CE234" s="252">
        <f t="shared" si="202"/>
        <v>2727.829946840001</v>
      </c>
      <c r="CF234" s="252">
        <f t="shared" si="202"/>
        <v>2038.8189527900001</v>
      </c>
      <c r="CK234" s="257"/>
      <c r="CL234" s="257"/>
      <c r="CM234" s="257"/>
      <c r="CN234" s="257"/>
      <c r="CO234" s="257"/>
      <c r="CP234" s="225"/>
      <c r="CQ234" s="239"/>
      <c r="CR234" s="239"/>
      <c r="CS234" s="225"/>
      <c r="CT234" s="225"/>
      <c r="CU234" s="225"/>
      <c r="CV234" s="225"/>
      <c r="CW234" s="225"/>
      <c r="CX234" s="225"/>
      <c r="CY234" s="225"/>
      <c r="CZ234" s="225"/>
      <c r="DA234" s="225"/>
      <c r="DB234" s="225"/>
      <c r="DC234" s="225"/>
      <c r="DD234" s="225"/>
      <c r="DE234" s="225"/>
      <c r="DF234" s="225"/>
      <c r="DG234" s="225"/>
    </row>
    <row r="235" spans="2:111" s="221" customFormat="1" ht="20.100000000000001" customHeight="1" x14ac:dyDescent="0.2">
      <c r="B235" s="418" t="s">
        <v>180</v>
      </c>
      <c r="C235" s="418"/>
      <c r="P235" s="223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8"/>
      <c r="AD235" s="223"/>
      <c r="BM235" s="221" t="s">
        <v>140</v>
      </c>
      <c r="BO235" s="252">
        <f>+BO17+BO18+BO50+BO51</f>
        <v>6859.5769037228001</v>
      </c>
      <c r="BP235" s="252">
        <f t="shared" ref="BP235:CF235" si="203">+BP17+BP18+BP50+BP51</f>
        <v>4582.6181530740014</v>
      </c>
      <c r="BQ235" s="252">
        <f t="shared" si="203"/>
        <v>4885.6183992109991</v>
      </c>
      <c r="BR235" s="252">
        <f t="shared" si="203"/>
        <v>3910.7501467030011</v>
      </c>
      <c r="BS235" s="252">
        <f t="shared" si="203"/>
        <v>3535.4506506003995</v>
      </c>
      <c r="BT235" s="252">
        <f t="shared" si="203"/>
        <v>2740.2788537480001</v>
      </c>
      <c r="BU235" s="252">
        <f t="shared" si="203"/>
        <v>2687.6473191052005</v>
      </c>
      <c r="BV235" s="252">
        <f t="shared" si="203"/>
        <v>2736.7158316232003</v>
      </c>
      <c r="BW235" s="252">
        <f t="shared" si="203"/>
        <v>4460.5547425676014</v>
      </c>
      <c r="BX235" s="252">
        <f t="shared" si="203"/>
        <v>4891.5729757667996</v>
      </c>
      <c r="BY235" s="252">
        <f t="shared" si="203"/>
        <v>3482.7561866048004</v>
      </c>
      <c r="BZ235" s="252">
        <f t="shared" si="203"/>
        <v>5216.6364894028011</v>
      </c>
      <c r="CA235" s="252">
        <f t="shared" si="203"/>
        <v>4424.8975493047983</v>
      </c>
      <c r="CB235" s="252">
        <f t="shared" si="203"/>
        <v>4466.1600077976</v>
      </c>
      <c r="CC235" s="252">
        <f t="shared" si="203"/>
        <v>5916.9033128519986</v>
      </c>
      <c r="CD235" s="252">
        <f t="shared" si="203"/>
        <v>5322.3727806596016</v>
      </c>
      <c r="CE235" s="252">
        <f t="shared" si="203"/>
        <v>5196.4883984571989</v>
      </c>
      <c r="CF235" s="252">
        <f t="shared" si="203"/>
        <v>6411.1098343360009</v>
      </c>
      <c r="CK235" s="257"/>
      <c r="CL235" s="257"/>
      <c r="CM235" s="257"/>
      <c r="CN235" s="257"/>
      <c r="CO235" s="257"/>
      <c r="CP235" s="225"/>
      <c r="CQ235" s="239"/>
      <c r="CR235" s="239"/>
      <c r="CS235" s="225"/>
      <c r="CT235" s="225"/>
      <c r="CU235" s="225"/>
      <c r="CV235" s="225"/>
      <c r="CW235" s="225"/>
      <c r="CX235" s="225"/>
      <c r="CY235" s="225"/>
      <c r="CZ235" s="225"/>
      <c r="DA235" s="225"/>
      <c r="DB235" s="225"/>
      <c r="DC235" s="225"/>
      <c r="DD235" s="225"/>
      <c r="DE235" s="225"/>
      <c r="DF235" s="225"/>
      <c r="DG235" s="225"/>
    </row>
    <row r="236" spans="2:111" s="221" customFormat="1" ht="20.100000000000001" customHeight="1" x14ac:dyDescent="0.2">
      <c r="B236" s="418" t="s">
        <v>181</v>
      </c>
      <c r="C236" s="418"/>
      <c r="P236" s="223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8"/>
      <c r="AD236" s="223"/>
      <c r="BM236" s="221" t="s">
        <v>142</v>
      </c>
      <c r="BO236" s="252">
        <f>+BO16+BO33+BO49+BO35+BO36+BO37+BO67+BO63+BO69+BO70+BO71+BO23+BO56+BO34+BO68+BO27+BO60</f>
        <v>9845.1655824104</v>
      </c>
      <c r="BP236" s="252">
        <f t="shared" ref="BP236:CF236" si="204">+BP16+BP33+BP49+BP35+BP36+BP37+BP67+BP63+BP69+BP70+BP71+BP23+BP56+BP34+BP68+BP27+BP60</f>
        <v>9170.583745846001</v>
      </c>
      <c r="BQ236" s="252">
        <f t="shared" si="204"/>
        <v>11878.170203798196</v>
      </c>
      <c r="BR236" s="252">
        <f t="shared" si="204"/>
        <v>12799.970977451796</v>
      </c>
      <c r="BS236" s="252">
        <f t="shared" si="204"/>
        <v>14338.209533116396</v>
      </c>
      <c r="BT236" s="252">
        <f t="shared" si="204"/>
        <v>12323.583872643003</v>
      </c>
      <c r="BU236" s="252">
        <f t="shared" si="204"/>
        <v>15149.665670221197</v>
      </c>
      <c r="BV236" s="252">
        <f t="shared" si="204"/>
        <v>11963.528728274596</v>
      </c>
      <c r="BW236" s="252">
        <f t="shared" si="204"/>
        <v>11208.891089718396</v>
      </c>
      <c r="BX236" s="252">
        <f t="shared" si="204"/>
        <v>13927.135650374204</v>
      </c>
      <c r="BY236" s="252">
        <f t="shared" si="204"/>
        <v>10695.304372054401</v>
      </c>
      <c r="BZ236" s="252">
        <f t="shared" si="204"/>
        <v>13850.403902481807</v>
      </c>
      <c r="CA236" s="252">
        <f t="shared" si="204"/>
        <v>11738.614360016803</v>
      </c>
      <c r="CB236" s="252">
        <f t="shared" si="204"/>
        <v>10603.260288767597</v>
      </c>
      <c r="CC236" s="252">
        <f t="shared" si="204"/>
        <v>11798.973456652997</v>
      </c>
      <c r="CD236" s="252">
        <f t="shared" si="204"/>
        <v>15640.275025244997</v>
      </c>
      <c r="CE236" s="252">
        <f t="shared" si="204"/>
        <v>12674.392616383599</v>
      </c>
      <c r="CF236" s="252">
        <f t="shared" si="204"/>
        <v>12776.406817208794</v>
      </c>
      <c r="CK236" s="257"/>
      <c r="CL236" s="257"/>
      <c r="CM236" s="257"/>
      <c r="CN236" s="257"/>
      <c r="CO236" s="257"/>
      <c r="CP236" s="225"/>
      <c r="CQ236" s="239"/>
      <c r="CR236" s="239"/>
      <c r="CS236" s="225"/>
      <c r="CT236" s="225"/>
      <c r="CU236" s="225"/>
      <c r="CV236" s="225"/>
      <c r="CW236" s="225"/>
      <c r="CX236" s="225"/>
      <c r="CY236" s="225"/>
      <c r="CZ236" s="225"/>
      <c r="DA236" s="225"/>
      <c r="DB236" s="225"/>
      <c r="DC236" s="225"/>
      <c r="DD236" s="225"/>
      <c r="DE236" s="225"/>
      <c r="DF236" s="225"/>
      <c r="DG236" s="225"/>
    </row>
    <row r="237" spans="2:111" s="221" customFormat="1" ht="20.100000000000001" customHeight="1" x14ac:dyDescent="0.2">
      <c r="B237" s="418" t="s">
        <v>182</v>
      </c>
      <c r="C237" s="418"/>
      <c r="P237" s="224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3"/>
      <c r="AD237" s="223"/>
      <c r="BM237" s="221" t="s">
        <v>141</v>
      </c>
      <c r="BO237" s="252">
        <f>+BO22+BO28+BO55+BO62</f>
        <v>12964.190880851598</v>
      </c>
      <c r="BP237" s="252">
        <f t="shared" ref="BP237:CF237" si="205">+BP22+BP28+BP55+BP62</f>
        <v>10364.493823453204</v>
      </c>
      <c r="BQ237" s="252">
        <f t="shared" si="205"/>
        <v>10472.582842125599</v>
      </c>
      <c r="BR237" s="252">
        <f t="shared" si="205"/>
        <v>13151.908600921595</v>
      </c>
      <c r="BS237" s="252">
        <f t="shared" si="205"/>
        <v>13241.075117342001</v>
      </c>
      <c r="BT237" s="252">
        <f t="shared" si="205"/>
        <v>11707.749688541597</v>
      </c>
      <c r="BU237" s="252">
        <f t="shared" si="205"/>
        <v>14656.543309713194</v>
      </c>
      <c r="BV237" s="252">
        <f t="shared" si="205"/>
        <v>11245.688171367994</v>
      </c>
      <c r="BW237" s="252">
        <f t="shared" si="205"/>
        <v>13284.6145515596</v>
      </c>
      <c r="BX237" s="252">
        <f t="shared" si="205"/>
        <v>13171.345551372004</v>
      </c>
      <c r="BY237" s="252">
        <f t="shared" si="205"/>
        <v>11006.592981879203</v>
      </c>
      <c r="BZ237" s="252">
        <f t="shared" si="205"/>
        <v>16920.756149307996</v>
      </c>
      <c r="CA237" s="252">
        <f t="shared" si="205"/>
        <v>12940.746403763605</v>
      </c>
      <c r="CB237" s="252">
        <f t="shared" si="205"/>
        <v>10913.8590345952</v>
      </c>
      <c r="CC237" s="252">
        <f t="shared" si="205"/>
        <v>11259.193025132005</v>
      </c>
      <c r="CD237" s="252">
        <f t="shared" si="205"/>
        <v>13008.093457273593</v>
      </c>
      <c r="CE237" s="252">
        <f t="shared" si="205"/>
        <v>11620.775444185601</v>
      </c>
      <c r="CF237" s="252">
        <f t="shared" si="205"/>
        <v>12579.213577553195</v>
      </c>
      <c r="CK237" s="257"/>
      <c r="CL237" s="257"/>
      <c r="CM237" s="257"/>
      <c r="CN237" s="257"/>
      <c r="CO237" s="257"/>
      <c r="CP237" s="225"/>
      <c r="CQ237" s="239"/>
      <c r="CR237" s="239"/>
      <c r="CS237" s="225"/>
      <c r="CT237" s="225"/>
      <c r="CU237" s="225"/>
      <c r="CV237" s="225"/>
      <c r="CW237" s="225"/>
      <c r="CX237" s="225"/>
      <c r="CY237" s="225"/>
      <c r="CZ237" s="225"/>
      <c r="DA237" s="225"/>
      <c r="DB237" s="225"/>
      <c r="DC237" s="225"/>
      <c r="DD237" s="225"/>
      <c r="DE237" s="225"/>
      <c r="DF237" s="225"/>
      <c r="DG237" s="225"/>
    </row>
    <row r="238" spans="2:111" s="221" customFormat="1" ht="20.100000000000001" customHeight="1" x14ac:dyDescent="0.2">
      <c r="B238" s="418" t="s">
        <v>183</v>
      </c>
      <c r="C238" s="418"/>
      <c r="P238" s="224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3"/>
      <c r="AD238" s="223"/>
      <c r="BM238" s="221" t="s">
        <v>167</v>
      </c>
      <c r="BO238" s="252">
        <f>+BO24+BO25+BO26+BO44+BO57+BO58+BO59+BO75</f>
        <v>0</v>
      </c>
      <c r="BP238" s="252">
        <f t="shared" ref="BP238:CF238" si="206">+BP24+BP25+BP26+BP44+BP57+BP58+BP59+BP75</f>
        <v>0</v>
      </c>
      <c r="BQ238" s="252">
        <f t="shared" si="206"/>
        <v>0</v>
      </c>
      <c r="BR238" s="252">
        <f t="shared" si="206"/>
        <v>0</v>
      </c>
      <c r="BS238" s="252">
        <f t="shared" si="206"/>
        <v>0</v>
      </c>
      <c r="BT238" s="252">
        <f t="shared" si="206"/>
        <v>0</v>
      </c>
      <c r="BU238" s="252">
        <f t="shared" si="206"/>
        <v>0</v>
      </c>
      <c r="BV238" s="252">
        <f t="shared" si="206"/>
        <v>0</v>
      </c>
      <c r="BW238" s="252">
        <f t="shared" si="206"/>
        <v>0</v>
      </c>
      <c r="BX238" s="252">
        <f t="shared" si="206"/>
        <v>0</v>
      </c>
      <c r="BY238" s="252">
        <f t="shared" si="206"/>
        <v>0</v>
      </c>
      <c r="BZ238" s="252">
        <f t="shared" si="206"/>
        <v>418.43892826239994</v>
      </c>
      <c r="CA238" s="252">
        <f t="shared" si="206"/>
        <v>299.78410955440006</v>
      </c>
      <c r="CB238" s="252">
        <f t="shared" si="206"/>
        <v>266.46611803200005</v>
      </c>
      <c r="CC238" s="252">
        <f t="shared" si="206"/>
        <v>287.03975270440009</v>
      </c>
      <c r="CD238" s="252">
        <f t="shared" si="206"/>
        <v>265.10947830280003</v>
      </c>
      <c r="CE238" s="252">
        <f t="shared" si="206"/>
        <v>279.11209250960013</v>
      </c>
      <c r="CF238" s="252">
        <f t="shared" si="206"/>
        <v>308.78852545400008</v>
      </c>
      <c r="CK238" s="257"/>
      <c r="CL238" s="257"/>
      <c r="CM238" s="257"/>
      <c r="CN238" s="257"/>
      <c r="CO238" s="257"/>
      <c r="CP238" s="225"/>
      <c r="CQ238" s="239"/>
      <c r="CR238" s="239"/>
      <c r="CS238" s="225"/>
      <c r="CT238" s="225"/>
      <c r="CU238" s="225"/>
      <c r="CV238" s="225"/>
      <c r="CW238" s="225"/>
      <c r="CX238" s="225"/>
      <c r="CY238" s="225"/>
      <c r="CZ238" s="225"/>
      <c r="DA238" s="225"/>
      <c r="DB238" s="225"/>
      <c r="DC238" s="225"/>
      <c r="DD238" s="225"/>
      <c r="DE238" s="225"/>
      <c r="DF238" s="225"/>
      <c r="DG238" s="225"/>
    </row>
    <row r="239" spans="2:111" s="221" customFormat="1" ht="20.100000000000001" customHeight="1" thickBot="1" x14ac:dyDescent="0.25">
      <c r="B239" s="418" t="s">
        <v>193</v>
      </c>
      <c r="C239" s="418"/>
      <c r="P239" s="224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3"/>
      <c r="AD239" s="223"/>
      <c r="BO239" s="252">
        <f>+BO38+BO39+BO72+BO73</f>
        <v>0</v>
      </c>
      <c r="BP239" s="252">
        <f t="shared" ref="BP239:CF239" si="207">+BP38+BP39+BP72+BP73</f>
        <v>0</v>
      </c>
      <c r="BQ239" s="252">
        <f t="shared" si="207"/>
        <v>0</v>
      </c>
      <c r="BR239" s="252">
        <f t="shared" si="207"/>
        <v>0</v>
      </c>
      <c r="BS239" s="252">
        <f t="shared" si="207"/>
        <v>0</v>
      </c>
      <c r="BT239" s="252">
        <f t="shared" si="207"/>
        <v>0</v>
      </c>
      <c r="BU239" s="252">
        <f t="shared" si="207"/>
        <v>0</v>
      </c>
      <c r="BV239" s="252">
        <f t="shared" si="207"/>
        <v>0</v>
      </c>
      <c r="BW239" s="252">
        <f t="shared" si="207"/>
        <v>0</v>
      </c>
      <c r="BX239" s="252">
        <f t="shared" si="207"/>
        <v>0</v>
      </c>
      <c r="BY239" s="252">
        <f t="shared" si="207"/>
        <v>0</v>
      </c>
      <c r="BZ239" s="252">
        <f t="shared" si="207"/>
        <v>0</v>
      </c>
      <c r="CA239" s="252">
        <f t="shared" si="207"/>
        <v>0</v>
      </c>
      <c r="CB239" s="252">
        <f t="shared" si="207"/>
        <v>0</v>
      </c>
      <c r="CC239" s="252">
        <f t="shared" si="207"/>
        <v>0</v>
      </c>
      <c r="CD239" s="252">
        <f t="shared" si="207"/>
        <v>0</v>
      </c>
      <c r="CE239" s="252">
        <f t="shared" si="207"/>
        <v>0</v>
      </c>
      <c r="CF239" s="252">
        <f t="shared" si="207"/>
        <v>16.612965386399999</v>
      </c>
      <c r="CK239" s="257"/>
      <c r="CL239" s="257"/>
      <c r="CM239" s="257"/>
      <c r="CN239" s="257"/>
      <c r="CO239" s="257"/>
      <c r="CP239" s="225"/>
      <c r="CQ239" s="239"/>
      <c r="CR239" s="239"/>
      <c r="CS239" s="225"/>
      <c r="CT239" s="225"/>
      <c r="CU239" s="225"/>
      <c r="CV239" s="225"/>
      <c r="CW239" s="225"/>
      <c r="CX239" s="225"/>
      <c r="CY239" s="225"/>
      <c r="CZ239" s="225"/>
      <c r="DA239" s="225"/>
      <c r="DB239" s="225"/>
      <c r="DC239" s="225"/>
      <c r="DD239" s="225"/>
      <c r="DE239" s="225"/>
      <c r="DF239" s="225"/>
      <c r="DG239" s="225"/>
    </row>
    <row r="240" spans="2:111" s="221" customFormat="1" ht="20.100000000000001" customHeight="1" thickBot="1" x14ac:dyDescent="0.3">
      <c r="B240" s="235"/>
      <c r="C240" s="236"/>
      <c r="P240" s="224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3"/>
      <c r="AD240" s="223"/>
      <c r="BO240" s="420">
        <f t="shared" ref="BO240:CE240" si="208">SUM(BO229:BO239)</f>
        <v>38449.323481954794</v>
      </c>
      <c r="BP240" s="420">
        <f t="shared" si="208"/>
        <v>30850.744574973207</v>
      </c>
      <c r="BQ240" s="420">
        <f t="shared" si="208"/>
        <v>34307.482558024793</v>
      </c>
      <c r="BR240" s="420">
        <f t="shared" si="208"/>
        <v>39453.262589276397</v>
      </c>
      <c r="BS240" s="420">
        <f t="shared" si="208"/>
        <v>39711.235008248797</v>
      </c>
      <c r="BT240" s="420">
        <f t="shared" si="208"/>
        <v>34724.050935342602</v>
      </c>
      <c r="BU240" s="420">
        <f t="shared" si="208"/>
        <v>44447.977237269588</v>
      </c>
      <c r="BV240" s="420">
        <f t="shared" si="208"/>
        <v>34744.720174825794</v>
      </c>
      <c r="BW240" s="420">
        <f t="shared" si="208"/>
        <v>34969.441655805596</v>
      </c>
      <c r="BX240" s="420">
        <f t="shared" si="208"/>
        <v>39922.164396643006</v>
      </c>
      <c r="BY240" s="420">
        <f t="shared" si="208"/>
        <v>31544.272569643606</v>
      </c>
      <c r="BZ240" s="420">
        <f t="shared" si="208"/>
        <v>45996.881500293413</v>
      </c>
      <c r="CA240" s="420">
        <f t="shared" si="208"/>
        <v>37185.348018074801</v>
      </c>
      <c r="CB240" s="420">
        <f t="shared" si="208"/>
        <v>31938.432963621795</v>
      </c>
      <c r="CC240" s="420">
        <f t="shared" si="208"/>
        <v>35896.375694412403</v>
      </c>
      <c r="CD240" s="420">
        <f t="shared" si="208"/>
        <v>44613.640188923389</v>
      </c>
      <c r="CE240" s="420">
        <f t="shared" si="208"/>
        <v>37478.276447491196</v>
      </c>
      <c r="CF240" s="420">
        <f>SUM(CF229:CF239)</f>
        <v>39223.599288372592</v>
      </c>
      <c r="CK240" s="257"/>
      <c r="CL240" s="257"/>
      <c r="CM240" s="257"/>
      <c r="CN240" s="257"/>
      <c r="CO240" s="257"/>
      <c r="CP240" s="225"/>
      <c r="CQ240" s="239"/>
      <c r="CR240" s="239"/>
      <c r="CS240" s="225"/>
      <c r="CT240" s="225"/>
      <c r="CU240" s="225"/>
      <c r="CV240" s="225"/>
      <c r="CW240" s="225"/>
      <c r="CX240" s="225"/>
      <c r="CY240" s="225"/>
      <c r="CZ240" s="225"/>
      <c r="DA240" s="225"/>
      <c r="DB240" s="225"/>
      <c r="DC240" s="225"/>
      <c r="DD240" s="225"/>
      <c r="DE240" s="225"/>
      <c r="DF240" s="225"/>
      <c r="DG240" s="225"/>
    </row>
    <row r="241" spans="2:111" s="221" customFormat="1" ht="20.100000000000001" customHeight="1" x14ac:dyDescent="0.25">
      <c r="B241" s="235"/>
      <c r="C241" s="236"/>
      <c r="P241" s="224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3"/>
      <c r="AD241" s="223"/>
      <c r="BW241" s="252"/>
      <c r="BX241" s="252"/>
      <c r="BY241" s="252"/>
      <c r="BZ241" s="252"/>
      <c r="CA241" s="252"/>
      <c r="CB241" s="252"/>
      <c r="CC241" s="252"/>
      <c r="CD241" s="252"/>
      <c r="CE241" s="252"/>
      <c r="CF241" s="252"/>
      <c r="CK241" s="257"/>
      <c r="CL241" s="257"/>
      <c r="CM241" s="257"/>
      <c r="CN241" s="257"/>
      <c r="CO241" s="257"/>
      <c r="CP241" s="225"/>
      <c r="CQ241" s="239"/>
      <c r="CR241" s="239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  <c r="DE241" s="225"/>
      <c r="DF241" s="225"/>
      <c r="DG241" s="225"/>
    </row>
    <row r="242" spans="2:111" s="221" customFormat="1" ht="20.100000000000001" customHeight="1" x14ac:dyDescent="0.25">
      <c r="B242" s="235"/>
      <c r="C242" s="236"/>
      <c r="P242" s="224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3"/>
      <c r="AD242" s="223"/>
      <c r="CC242" s="252"/>
      <c r="CD242" s="252"/>
      <c r="CE242" s="252"/>
      <c r="CF242" s="252"/>
      <c r="CK242" s="257"/>
      <c r="CL242" s="257"/>
      <c r="CM242" s="257"/>
      <c r="CN242" s="257"/>
      <c r="CO242" s="257"/>
      <c r="CP242" s="225"/>
      <c r="CQ242" s="239"/>
      <c r="CR242" s="239"/>
      <c r="CS242" s="225"/>
      <c r="CT242" s="225"/>
      <c r="CU242" s="225"/>
      <c r="CV242" s="225"/>
      <c r="CW242" s="225"/>
      <c r="CX242" s="225"/>
      <c r="CY242" s="225"/>
      <c r="CZ242" s="225"/>
      <c r="DA242" s="225"/>
      <c r="DB242" s="225"/>
      <c r="DC242" s="225"/>
      <c r="DD242" s="225"/>
      <c r="DE242" s="225"/>
      <c r="DF242" s="225"/>
      <c r="DG242" s="225"/>
    </row>
    <row r="243" spans="2:111" s="221" customFormat="1" ht="20.100000000000001" customHeight="1" x14ac:dyDescent="0.25">
      <c r="B243" s="235"/>
      <c r="C243" s="236"/>
      <c r="P243" s="224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3"/>
      <c r="AD243" s="223"/>
      <c r="CK243" s="257"/>
      <c r="CL243" s="257"/>
      <c r="CM243" s="257"/>
      <c r="CN243" s="257"/>
      <c r="CO243" s="257"/>
      <c r="CP243" s="225"/>
      <c r="CQ243" s="239"/>
      <c r="CR243" s="239"/>
      <c r="CS243" s="225"/>
      <c r="CT243" s="225"/>
      <c r="CU243" s="225"/>
      <c r="CV243" s="225"/>
      <c r="CW243" s="225"/>
      <c r="CX243" s="225"/>
      <c r="CY243" s="225"/>
      <c r="CZ243" s="225"/>
      <c r="DA243" s="225"/>
      <c r="DB243" s="225"/>
      <c r="DC243" s="225"/>
      <c r="DD243" s="225"/>
      <c r="DE243" s="225"/>
      <c r="DF243" s="225"/>
      <c r="DG243" s="225"/>
    </row>
    <row r="244" spans="2:111" s="221" customFormat="1" ht="20.100000000000001" customHeight="1" x14ac:dyDescent="0.25">
      <c r="B244" s="235"/>
      <c r="C244" s="236"/>
      <c r="P244" s="224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3"/>
      <c r="AD244" s="223"/>
      <c r="BO244" s="252"/>
      <c r="BP244" s="252"/>
      <c r="BQ244" s="252"/>
      <c r="BR244" s="252"/>
      <c r="BS244" s="252"/>
      <c r="BT244" s="252"/>
      <c r="BU244" s="252"/>
      <c r="BV244" s="252"/>
      <c r="BW244" s="252"/>
      <c r="BX244" s="252"/>
      <c r="BY244" s="252"/>
      <c r="BZ244" s="252"/>
      <c r="CA244" s="252"/>
      <c r="CB244" s="252"/>
      <c r="CC244" s="252"/>
      <c r="CD244" s="252"/>
      <c r="CE244" s="252"/>
      <c r="CF244" s="252"/>
      <c r="CK244" s="257"/>
      <c r="CL244" s="257"/>
      <c r="CM244" s="257"/>
      <c r="CN244" s="257"/>
      <c r="CO244" s="257"/>
      <c r="CP244" s="225"/>
      <c r="CQ244" s="239"/>
      <c r="CR244" s="239"/>
      <c r="CS244" s="225"/>
      <c r="CT244" s="225"/>
      <c r="CU244" s="225"/>
      <c r="CV244" s="225"/>
      <c r="CW244" s="225"/>
      <c r="CX244" s="225"/>
      <c r="CY244" s="225"/>
      <c r="CZ244" s="225"/>
      <c r="DA244" s="225"/>
      <c r="DB244" s="225"/>
      <c r="DC244" s="225"/>
      <c r="DD244" s="225"/>
      <c r="DE244" s="225"/>
      <c r="DF244" s="225"/>
      <c r="DG244" s="225"/>
    </row>
    <row r="245" spans="2:111" s="221" customFormat="1" ht="20.100000000000001" customHeight="1" x14ac:dyDescent="0.25">
      <c r="B245" s="235"/>
      <c r="C245" s="236"/>
      <c r="P245" s="224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3"/>
      <c r="AD245" s="223"/>
      <c r="BO245" s="252"/>
      <c r="BP245" s="252"/>
      <c r="BQ245" s="252"/>
      <c r="BR245" s="252"/>
      <c r="BS245" s="252"/>
      <c r="BT245" s="252"/>
      <c r="BU245" s="252"/>
      <c r="BV245" s="252"/>
      <c r="BW245" s="252"/>
      <c r="BX245" s="252"/>
      <c r="BY245" s="252"/>
      <c r="BZ245" s="252"/>
      <c r="CA245" s="252"/>
      <c r="CB245" s="252"/>
      <c r="CC245" s="252"/>
      <c r="CD245" s="252"/>
      <c r="CE245" s="252"/>
      <c r="CF245" s="252"/>
      <c r="CK245" s="257"/>
      <c r="CL245" s="257"/>
      <c r="CM245" s="257"/>
      <c r="CN245" s="257"/>
      <c r="CO245" s="257"/>
      <c r="CP245" s="225"/>
      <c r="CQ245" s="239"/>
      <c r="CR245" s="239"/>
      <c r="CS245" s="225"/>
      <c r="CT245" s="225"/>
      <c r="CU245" s="225"/>
      <c r="CV245" s="225"/>
      <c r="CW245" s="225"/>
      <c r="CX245" s="225"/>
      <c r="CY245" s="225"/>
      <c r="CZ245" s="225"/>
      <c r="DA245" s="225"/>
      <c r="DB245" s="225"/>
      <c r="DC245" s="225"/>
      <c r="DD245" s="225"/>
      <c r="DE245" s="225"/>
      <c r="DF245" s="225"/>
      <c r="DG245" s="225"/>
    </row>
    <row r="246" spans="2:111" s="221" customFormat="1" ht="20.100000000000001" customHeight="1" x14ac:dyDescent="0.25">
      <c r="B246" s="235"/>
      <c r="C246" s="236"/>
      <c r="P246" s="224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3"/>
      <c r="AD246" s="223"/>
      <c r="CK246" s="257"/>
      <c r="CL246" s="257"/>
      <c r="CM246" s="257"/>
      <c r="CN246" s="257"/>
      <c r="CO246" s="257"/>
      <c r="CP246" s="225"/>
      <c r="CQ246" s="239"/>
      <c r="CR246" s="239"/>
      <c r="CS246" s="225"/>
      <c r="CT246" s="225"/>
      <c r="CU246" s="225"/>
      <c r="CV246" s="225"/>
      <c r="CW246" s="225"/>
      <c r="CX246" s="225"/>
      <c r="CY246" s="225"/>
      <c r="CZ246" s="225"/>
      <c r="DA246" s="225"/>
      <c r="DB246" s="225"/>
      <c r="DC246" s="225"/>
      <c r="DD246" s="225"/>
      <c r="DE246" s="225"/>
      <c r="DF246" s="225"/>
      <c r="DG246" s="225"/>
    </row>
    <row r="247" spans="2:111" s="221" customFormat="1" ht="20.100000000000001" customHeight="1" x14ac:dyDescent="0.25">
      <c r="B247" s="235"/>
      <c r="C247" s="236"/>
      <c r="P247" s="224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3"/>
      <c r="AD247" s="223"/>
      <c r="CK247" s="257"/>
      <c r="CL247" s="257"/>
      <c r="CM247" s="257"/>
      <c r="CN247" s="257"/>
      <c r="CO247" s="257"/>
      <c r="CP247" s="225"/>
      <c r="CQ247" s="239"/>
      <c r="CR247" s="239"/>
      <c r="CS247" s="225"/>
      <c r="CT247" s="225"/>
      <c r="CU247" s="225"/>
      <c r="CV247" s="225"/>
      <c r="CW247" s="225"/>
      <c r="CX247" s="225"/>
      <c r="CY247" s="225"/>
      <c r="CZ247" s="225"/>
      <c r="DA247" s="225"/>
      <c r="DB247" s="225"/>
      <c r="DC247" s="225"/>
      <c r="DD247" s="225"/>
      <c r="DE247" s="225"/>
      <c r="DF247" s="225"/>
      <c r="DG247" s="225"/>
    </row>
    <row r="248" spans="2:111" s="221" customFormat="1" ht="20.100000000000001" customHeight="1" x14ac:dyDescent="0.25">
      <c r="B248" s="235"/>
      <c r="C248" s="236"/>
      <c r="P248" s="224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3"/>
      <c r="AD248" s="223"/>
      <c r="CK248" s="257"/>
      <c r="CL248" s="257"/>
      <c r="CM248" s="257"/>
      <c r="CN248" s="257"/>
      <c r="CO248" s="257"/>
      <c r="CP248" s="225"/>
      <c r="CQ248" s="239"/>
      <c r="CR248" s="239"/>
      <c r="CS248" s="225"/>
      <c r="CT248" s="225"/>
      <c r="CU248" s="225"/>
      <c r="CV248" s="225"/>
      <c r="CW248" s="225"/>
      <c r="CX248" s="225"/>
      <c r="CY248" s="225"/>
      <c r="CZ248" s="225"/>
      <c r="DA248" s="225"/>
      <c r="DB248" s="225"/>
      <c r="DC248" s="225"/>
      <c r="DD248" s="225"/>
      <c r="DE248" s="225"/>
      <c r="DF248" s="225"/>
      <c r="DG248" s="225"/>
    </row>
    <row r="249" spans="2:111" s="221" customFormat="1" ht="20.100000000000001" customHeight="1" x14ac:dyDescent="0.25">
      <c r="B249" s="235"/>
      <c r="C249" s="236"/>
      <c r="P249" s="224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3"/>
      <c r="AD249" s="223"/>
      <c r="CK249" s="257"/>
      <c r="CL249" s="257"/>
      <c r="CM249" s="257"/>
      <c r="CN249" s="257"/>
      <c r="CO249" s="257"/>
      <c r="CP249" s="225"/>
      <c r="CQ249" s="239"/>
      <c r="CR249" s="239"/>
      <c r="CS249" s="225"/>
      <c r="CT249" s="225"/>
      <c r="CU249" s="225"/>
      <c r="CV249" s="225"/>
      <c r="CW249" s="225"/>
      <c r="CX249" s="225"/>
      <c r="CY249" s="225"/>
      <c r="CZ249" s="225"/>
      <c r="DA249" s="225"/>
      <c r="DB249" s="225"/>
      <c r="DC249" s="225"/>
      <c r="DD249" s="225"/>
      <c r="DE249" s="225"/>
      <c r="DF249" s="225"/>
      <c r="DG249" s="225"/>
    </row>
    <row r="250" spans="2:111" s="221" customFormat="1" ht="20.100000000000001" customHeight="1" x14ac:dyDescent="0.25">
      <c r="B250" s="235"/>
      <c r="C250" s="236"/>
      <c r="P250" s="224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3"/>
      <c r="AD250" s="223"/>
      <c r="CK250" s="257"/>
      <c r="CL250" s="257"/>
      <c r="CM250" s="257"/>
      <c r="CN250" s="257"/>
      <c r="CO250" s="257"/>
      <c r="CP250" s="225"/>
      <c r="CQ250" s="239"/>
      <c r="CR250" s="239"/>
      <c r="CS250" s="225"/>
      <c r="CT250" s="225"/>
      <c r="CU250" s="225"/>
      <c r="CV250" s="225"/>
      <c r="CW250" s="225"/>
      <c r="CX250" s="225"/>
      <c r="CY250" s="225"/>
      <c r="CZ250" s="225"/>
      <c r="DA250" s="225"/>
      <c r="DB250" s="225"/>
      <c r="DC250" s="225"/>
      <c r="DD250" s="225"/>
      <c r="DE250" s="225"/>
      <c r="DF250" s="225"/>
      <c r="DG250" s="225"/>
    </row>
    <row r="251" spans="2:111" s="221" customFormat="1" ht="20.100000000000001" customHeight="1" x14ac:dyDescent="0.25">
      <c r="B251" s="235"/>
      <c r="C251" s="236"/>
      <c r="P251" s="224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3"/>
      <c r="AD251" s="223"/>
      <c r="CK251" s="257"/>
      <c r="CL251" s="257"/>
      <c r="CM251" s="257"/>
      <c r="CN251" s="257"/>
      <c r="CO251" s="257"/>
      <c r="CP251" s="225"/>
      <c r="CQ251" s="239"/>
      <c r="CR251" s="239"/>
      <c r="CS251" s="225"/>
      <c r="CT251" s="225"/>
      <c r="CU251" s="225"/>
      <c r="CV251" s="225"/>
      <c r="CW251" s="225"/>
      <c r="CX251" s="225"/>
      <c r="CY251" s="225"/>
      <c r="CZ251" s="225"/>
      <c r="DA251" s="225"/>
      <c r="DB251" s="225"/>
      <c r="DC251" s="225"/>
      <c r="DD251" s="225"/>
      <c r="DE251" s="225"/>
      <c r="DF251" s="225"/>
      <c r="DG251" s="225"/>
    </row>
    <row r="252" spans="2:111" s="221" customFormat="1" ht="20.100000000000001" customHeight="1" x14ac:dyDescent="0.25">
      <c r="B252" s="235"/>
      <c r="C252" s="236"/>
      <c r="P252" s="224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3"/>
      <c r="AD252" s="223"/>
      <c r="CK252" s="257"/>
      <c r="CL252" s="257"/>
      <c r="CM252" s="257"/>
      <c r="CN252" s="257"/>
      <c r="CO252" s="257"/>
      <c r="CP252" s="225"/>
      <c r="CQ252" s="239"/>
      <c r="CR252" s="239"/>
      <c r="CS252" s="225"/>
      <c r="CT252" s="225"/>
      <c r="CU252" s="225"/>
      <c r="CV252" s="225"/>
      <c r="CW252" s="225"/>
      <c r="CX252" s="225"/>
      <c r="CY252" s="225"/>
      <c r="CZ252" s="225"/>
      <c r="DA252" s="225"/>
      <c r="DB252" s="225"/>
      <c r="DC252" s="225"/>
      <c r="DD252" s="225"/>
      <c r="DE252" s="225"/>
      <c r="DF252" s="225"/>
      <c r="DG252" s="225"/>
    </row>
    <row r="253" spans="2:111" s="221" customFormat="1" ht="20.100000000000001" customHeight="1" x14ac:dyDescent="0.25">
      <c r="B253" s="235"/>
      <c r="C253" s="236"/>
      <c r="P253" s="224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3"/>
      <c r="AD253" s="223"/>
      <c r="CK253" s="257"/>
      <c r="CL253" s="257"/>
      <c r="CM253" s="257"/>
      <c r="CN253" s="257"/>
      <c r="CO253" s="257"/>
      <c r="CP253" s="225"/>
      <c r="CQ253" s="239"/>
      <c r="CR253" s="239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5"/>
      <c r="DF253" s="225"/>
      <c r="DG253" s="225"/>
    </row>
    <row r="254" spans="2:111" s="221" customFormat="1" ht="20.100000000000001" customHeight="1" x14ac:dyDescent="0.25">
      <c r="B254" s="235"/>
      <c r="C254" s="236"/>
      <c r="P254" s="224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3"/>
      <c r="AD254" s="223"/>
      <c r="CK254" s="257"/>
      <c r="CL254" s="257"/>
      <c r="CM254" s="257"/>
      <c r="CN254" s="257"/>
      <c r="CO254" s="257"/>
      <c r="CP254" s="225"/>
      <c r="CQ254" s="239"/>
      <c r="CR254" s="239"/>
      <c r="CS254" s="225"/>
      <c r="CT254" s="225"/>
      <c r="CU254" s="225"/>
      <c r="CV254" s="225"/>
      <c r="CW254" s="225"/>
      <c r="CX254" s="225"/>
      <c r="CY254" s="225"/>
      <c r="CZ254" s="225"/>
      <c r="DA254" s="225"/>
      <c r="DB254" s="225"/>
      <c r="DC254" s="225"/>
      <c r="DD254" s="225"/>
      <c r="DE254" s="225"/>
      <c r="DF254" s="225"/>
      <c r="DG254" s="225"/>
    </row>
    <row r="255" spans="2:111" s="221" customFormat="1" ht="20.100000000000001" customHeight="1" x14ac:dyDescent="0.25">
      <c r="B255" s="235"/>
      <c r="C255" s="236"/>
      <c r="P255" s="224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3"/>
      <c r="AD255" s="223"/>
      <c r="CK255" s="257"/>
      <c r="CL255" s="257"/>
      <c r="CM255" s="257"/>
      <c r="CN255" s="257"/>
      <c r="CO255" s="257"/>
      <c r="CP255" s="225"/>
      <c r="CQ255" s="239"/>
      <c r="CR255" s="239"/>
      <c r="CS255" s="225"/>
      <c r="CT255" s="225"/>
      <c r="CU255" s="225"/>
      <c r="CV255" s="225"/>
      <c r="CW255" s="225"/>
      <c r="CX255" s="225"/>
      <c r="CY255" s="225"/>
      <c r="CZ255" s="225"/>
      <c r="DA255" s="225"/>
      <c r="DB255" s="225"/>
      <c r="DC255" s="225"/>
      <c r="DD255" s="225"/>
      <c r="DE255" s="225"/>
      <c r="DF255" s="225"/>
      <c r="DG255" s="225"/>
    </row>
    <row r="256" spans="2:111" s="221" customFormat="1" ht="20.100000000000001" customHeight="1" x14ac:dyDescent="0.25">
      <c r="B256" s="235"/>
      <c r="C256" s="236"/>
      <c r="P256" s="224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3"/>
      <c r="AD256" s="223"/>
      <c r="CK256" s="257"/>
      <c r="CL256" s="257"/>
      <c r="CM256" s="257"/>
      <c r="CN256" s="257"/>
      <c r="CO256" s="257"/>
      <c r="CP256" s="225"/>
      <c r="CQ256" s="239"/>
      <c r="CR256" s="239"/>
      <c r="CS256" s="225"/>
      <c r="CT256" s="225"/>
      <c r="CU256" s="225"/>
      <c r="CV256" s="225"/>
      <c r="CW256" s="225"/>
      <c r="CX256" s="225"/>
      <c r="CY256" s="225"/>
      <c r="CZ256" s="225"/>
      <c r="DA256" s="225"/>
      <c r="DB256" s="225"/>
      <c r="DC256" s="225"/>
      <c r="DD256" s="225"/>
      <c r="DE256" s="225"/>
      <c r="DF256" s="225"/>
      <c r="DG256" s="225"/>
    </row>
    <row r="257" spans="2:111" s="221" customFormat="1" ht="20.100000000000001" customHeight="1" x14ac:dyDescent="0.25">
      <c r="B257" s="235"/>
      <c r="C257" s="236"/>
      <c r="P257" s="224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3"/>
      <c r="AD257" s="223"/>
      <c r="CK257" s="257"/>
      <c r="CL257" s="257"/>
      <c r="CM257" s="257"/>
      <c r="CN257" s="257"/>
      <c r="CO257" s="257"/>
      <c r="CP257" s="225"/>
      <c r="CQ257" s="239"/>
      <c r="CR257" s="239"/>
      <c r="CS257" s="225"/>
      <c r="CT257" s="225"/>
      <c r="CU257" s="225"/>
      <c r="CV257" s="225"/>
      <c r="CW257" s="225"/>
      <c r="CX257" s="225"/>
      <c r="CY257" s="225"/>
      <c r="CZ257" s="225"/>
      <c r="DA257" s="225"/>
      <c r="DB257" s="225"/>
      <c r="DC257" s="225"/>
      <c r="DD257" s="225"/>
      <c r="DE257" s="225"/>
      <c r="DF257" s="225"/>
      <c r="DG257" s="225"/>
    </row>
    <row r="258" spans="2:111" s="221" customFormat="1" ht="20.100000000000001" customHeight="1" x14ac:dyDescent="0.25">
      <c r="B258" s="235"/>
      <c r="C258" s="236"/>
      <c r="P258" s="224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3"/>
      <c r="AD258" s="223"/>
      <c r="CK258" s="257"/>
      <c r="CL258" s="257"/>
      <c r="CM258" s="257"/>
      <c r="CN258" s="257"/>
      <c r="CO258" s="257"/>
      <c r="CP258" s="225"/>
      <c r="CQ258" s="239"/>
      <c r="CR258" s="239"/>
      <c r="CS258" s="225"/>
      <c r="CT258" s="225"/>
      <c r="CU258" s="225"/>
      <c r="CV258" s="225"/>
      <c r="CW258" s="225"/>
      <c r="CX258" s="225"/>
      <c r="CY258" s="225"/>
      <c r="CZ258" s="225"/>
      <c r="DA258" s="225"/>
      <c r="DB258" s="225"/>
      <c r="DC258" s="225"/>
      <c r="DD258" s="225"/>
      <c r="DE258" s="225"/>
      <c r="DF258" s="225"/>
      <c r="DG258" s="225"/>
    </row>
    <row r="259" spans="2:111" s="221" customFormat="1" ht="20.100000000000001" customHeight="1" x14ac:dyDescent="0.25">
      <c r="B259" s="235"/>
      <c r="C259" s="236"/>
      <c r="P259" s="224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3"/>
      <c r="AD259" s="223"/>
      <c r="CK259" s="257"/>
      <c r="CL259" s="257"/>
      <c r="CM259" s="257"/>
      <c r="CN259" s="257"/>
      <c r="CO259" s="257"/>
      <c r="CP259" s="225"/>
      <c r="CQ259" s="239"/>
      <c r="CR259" s="239"/>
      <c r="CS259" s="225"/>
      <c r="CT259" s="225"/>
      <c r="CU259" s="225"/>
      <c r="CV259" s="225"/>
      <c r="CW259" s="225"/>
      <c r="CX259" s="225"/>
      <c r="CY259" s="225"/>
      <c r="CZ259" s="225"/>
      <c r="DA259" s="225"/>
      <c r="DB259" s="225"/>
      <c r="DC259" s="225"/>
      <c r="DD259" s="225"/>
      <c r="DE259" s="225"/>
      <c r="DF259" s="225"/>
      <c r="DG259" s="225"/>
    </row>
    <row r="260" spans="2:111" s="221" customFormat="1" ht="20.100000000000001" customHeight="1" x14ac:dyDescent="0.25">
      <c r="B260" s="235"/>
      <c r="C260" s="236"/>
      <c r="P260" s="224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3"/>
      <c r="AD260" s="223"/>
      <c r="CK260" s="257"/>
      <c r="CL260" s="257"/>
      <c r="CM260" s="257"/>
      <c r="CN260" s="257"/>
      <c r="CO260" s="257"/>
      <c r="CP260" s="225"/>
      <c r="CQ260" s="239"/>
      <c r="CR260" s="239"/>
      <c r="CS260" s="225"/>
      <c r="CT260" s="225"/>
      <c r="CU260" s="225"/>
      <c r="CV260" s="225"/>
      <c r="CW260" s="225"/>
      <c r="CX260" s="225"/>
      <c r="CY260" s="225"/>
      <c r="CZ260" s="225"/>
      <c r="DA260" s="225"/>
      <c r="DB260" s="225"/>
      <c r="DC260" s="225"/>
      <c r="DD260" s="225"/>
      <c r="DE260" s="225"/>
      <c r="DF260" s="225"/>
      <c r="DG260" s="225"/>
    </row>
    <row r="261" spans="2:111" s="221" customFormat="1" ht="20.100000000000001" customHeight="1" x14ac:dyDescent="0.25">
      <c r="B261" s="235"/>
      <c r="C261" s="236"/>
      <c r="P261" s="224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3"/>
      <c r="AD261" s="223"/>
      <c r="CK261" s="257"/>
      <c r="CL261" s="257"/>
      <c r="CM261" s="257"/>
      <c r="CN261" s="257"/>
      <c r="CO261" s="257"/>
      <c r="CP261" s="225"/>
      <c r="CQ261" s="239"/>
      <c r="CR261" s="239"/>
      <c r="CS261" s="225"/>
      <c r="CT261" s="225"/>
      <c r="CU261" s="225"/>
      <c r="CV261" s="225"/>
      <c r="CW261" s="225"/>
      <c r="CX261" s="225"/>
      <c r="CY261" s="225"/>
      <c r="CZ261" s="225"/>
      <c r="DA261" s="225"/>
      <c r="DB261" s="225"/>
      <c r="DC261" s="225"/>
      <c r="DD261" s="225"/>
      <c r="DE261" s="225"/>
      <c r="DF261" s="225"/>
      <c r="DG261" s="225"/>
    </row>
    <row r="262" spans="2:111" s="221" customFormat="1" ht="20.100000000000001" customHeight="1" x14ac:dyDescent="0.25">
      <c r="B262" s="235"/>
      <c r="C262" s="236"/>
      <c r="P262" s="224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3"/>
      <c r="AD262" s="223"/>
      <c r="CK262" s="257"/>
      <c r="CL262" s="257"/>
      <c r="CM262" s="257"/>
      <c r="CN262" s="257"/>
      <c r="CO262" s="257"/>
      <c r="CP262" s="225"/>
      <c r="CQ262" s="239"/>
      <c r="CR262" s="239"/>
      <c r="CS262" s="225"/>
      <c r="CT262" s="225"/>
      <c r="CU262" s="225"/>
      <c r="CV262" s="225"/>
      <c r="CW262" s="225"/>
      <c r="CX262" s="225"/>
      <c r="CY262" s="225"/>
      <c r="CZ262" s="225"/>
      <c r="DA262" s="225"/>
      <c r="DB262" s="225"/>
      <c r="DC262" s="225"/>
      <c r="DD262" s="225"/>
      <c r="DE262" s="225"/>
      <c r="DF262" s="225"/>
      <c r="DG262" s="225"/>
    </row>
    <row r="263" spans="2:111" s="221" customFormat="1" ht="20.100000000000001" customHeight="1" x14ac:dyDescent="0.25">
      <c r="B263" s="235"/>
      <c r="C263" s="236"/>
      <c r="P263" s="224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3"/>
      <c r="AD263" s="223"/>
      <c r="CK263" s="257"/>
      <c r="CL263" s="257"/>
      <c r="CM263" s="257"/>
      <c r="CN263" s="257"/>
      <c r="CO263" s="257"/>
      <c r="CP263" s="225"/>
      <c r="CQ263" s="239"/>
      <c r="CR263" s="239"/>
      <c r="CS263" s="225"/>
      <c r="CT263" s="225"/>
      <c r="CU263" s="225"/>
      <c r="CV263" s="225"/>
      <c r="CW263" s="225"/>
      <c r="CX263" s="225"/>
      <c r="CY263" s="225"/>
      <c r="CZ263" s="225"/>
      <c r="DA263" s="225"/>
      <c r="DB263" s="225"/>
      <c r="DC263" s="225"/>
      <c r="DD263" s="225"/>
      <c r="DE263" s="225"/>
      <c r="DF263" s="225"/>
      <c r="DG263" s="225"/>
    </row>
    <row r="264" spans="2:111" s="221" customFormat="1" ht="20.100000000000001" customHeight="1" x14ac:dyDescent="0.25">
      <c r="B264" s="235"/>
      <c r="C264" s="236"/>
      <c r="P264" s="224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3"/>
      <c r="AD264" s="223"/>
      <c r="CK264" s="257"/>
      <c r="CL264" s="257"/>
      <c r="CM264" s="257"/>
      <c r="CN264" s="257"/>
      <c r="CO264" s="257"/>
      <c r="CP264" s="225"/>
      <c r="CQ264" s="239"/>
      <c r="CR264" s="239"/>
      <c r="CS264" s="225"/>
      <c r="CT264" s="225"/>
      <c r="CU264" s="225"/>
      <c r="CV264" s="225"/>
      <c r="CW264" s="225"/>
      <c r="CX264" s="225"/>
      <c r="CY264" s="225"/>
      <c r="CZ264" s="225"/>
      <c r="DA264" s="225"/>
      <c r="DB264" s="225"/>
      <c r="DC264" s="225"/>
      <c r="DD264" s="225"/>
      <c r="DE264" s="225"/>
      <c r="DF264" s="225"/>
      <c r="DG264" s="225"/>
    </row>
    <row r="265" spans="2:111" s="221" customFormat="1" ht="20.100000000000001" customHeight="1" x14ac:dyDescent="0.25">
      <c r="B265" s="235"/>
      <c r="C265" s="236"/>
      <c r="P265" s="224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3"/>
      <c r="AD265" s="223"/>
      <c r="CK265" s="257"/>
      <c r="CL265" s="257"/>
      <c r="CM265" s="257"/>
      <c r="CN265" s="257"/>
      <c r="CO265" s="257"/>
      <c r="CP265" s="225"/>
      <c r="CQ265" s="239"/>
      <c r="CR265" s="239"/>
      <c r="CS265" s="225"/>
      <c r="CT265" s="225"/>
      <c r="CU265" s="225"/>
      <c r="CV265" s="225"/>
      <c r="CW265" s="225"/>
      <c r="CX265" s="225"/>
      <c r="CY265" s="225"/>
      <c r="CZ265" s="225"/>
      <c r="DA265" s="225"/>
      <c r="DB265" s="225"/>
      <c r="DC265" s="225"/>
      <c r="DD265" s="225"/>
      <c r="DE265" s="225"/>
      <c r="DF265" s="225"/>
      <c r="DG265" s="225"/>
    </row>
    <row r="266" spans="2:111" s="221" customFormat="1" ht="20.100000000000001" customHeight="1" x14ac:dyDescent="0.25">
      <c r="B266" s="235"/>
      <c r="C266" s="236"/>
      <c r="P266" s="224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3"/>
      <c r="AD266" s="223"/>
      <c r="CK266" s="257"/>
      <c r="CL266" s="257"/>
      <c r="CM266" s="257"/>
      <c r="CN266" s="257"/>
      <c r="CO266" s="257"/>
      <c r="CP266" s="225"/>
      <c r="CQ266" s="239"/>
      <c r="CR266" s="239"/>
      <c r="CS266" s="225"/>
      <c r="CT266" s="225"/>
      <c r="CU266" s="225"/>
      <c r="CV266" s="225"/>
      <c r="CW266" s="225"/>
      <c r="CX266" s="225"/>
      <c r="CY266" s="225"/>
      <c r="CZ266" s="225"/>
      <c r="DA266" s="225"/>
      <c r="DB266" s="225"/>
      <c r="DC266" s="225"/>
      <c r="DD266" s="225"/>
      <c r="DE266" s="225"/>
      <c r="DF266" s="225"/>
      <c r="DG266" s="225"/>
    </row>
    <row r="267" spans="2:111" s="221" customFormat="1" ht="20.100000000000001" customHeight="1" x14ac:dyDescent="0.25">
      <c r="B267" s="235"/>
      <c r="C267" s="236"/>
      <c r="P267" s="224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3"/>
      <c r="AD267" s="223"/>
      <c r="CK267" s="257"/>
      <c r="CL267" s="257"/>
      <c r="CM267" s="257"/>
      <c r="CN267" s="257"/>
      <c r="CO267" s="257"/>
      <c r="CP267" s="225"/>
      <c r="CQ267" s="239"/>
      <c r="CR267" s="239"/>
      <c r="CS267" s="225"/>
      <c r="CT267" s="225"/>
      <c r="CU267" s="225"/>
      <c r="CV267" s="225"/>
      <c r="CW267" s="225"/>
      <c r="CX267" s="225"/>
      <c r="CY267" s="225"/>
      <c r="CZ267" s="225"/>
      <c r="DA267" s="225"/>
      <c r="DB267" s="225"/>
      <c r="DC267" s="225"/>
      <c r="DD267" s="225"/>
      <c r="DE267" s="225"/>
      <c r="DF267" s="225"/>
      <c r="DG267" s="225"/>
    </row>
    <row r="268" spans="2:111" s="221" customFormat="1" ht="20.100000000000001" customHeight="1" x14ac:dyDescent="0.25">
      <c r="B268" s="235"/>
      <c r="C268" s="236"/>
      <c r="P268" s="224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3"/>
      <c r="AD268" s="223"/>
      <c r="CK268" s="257"/>
      <c r="CL268" s="257"/>
      <c r="CM268" s="257"/>
      <c r="CN268" s="257"/>
      <c r="CO268" s="257"/>
      <c r="CP268" s="225"/>
      <c r="CQ268" s="239"/>
      <c r="CR268" s="239"/>
      <c r="CS268" s="225"/>
      <c r="CT268" s="225"/>
      <c r="CU268" s="225"/>
      <c r="CV268" s="225"/>
      <c r="CW268" s="225"/>
      <c r="CX268" s="225"/>
      <c r="CY268" s="225"/>
      <c r="CZ268" s="225"/>
      <c r="DA268" s="225"/>
      <c r="DB268" s="225"/>
      <c r="DC268" s="225"/>
      <c r="DD268" s="225"/>
      <c r="DE268" s="225"/>
      <c r="DF268" s="225"/>
      <c r="DG268" s="225"/>
    </row>
    <row r="269" spans="2:111" s="221" customFormat="1" ht="20.100000000000001" customHeight="1" x14ac:dyDescent="0.25">
      <c r="B269" s="235"/>
      <c r="C269" s="236"/>
      <c r="P269" s="224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3"/>
      <c r="AD269" s="223"/>
      <c r="CK269" s="257"/>
      <c r="CL269" s="257"/>
      <c r="CM269" s="257"/>
      <c r="CN269" s="257"/>
      <c r="CO269" s="257"/>
      <c r="CP269" s="225"/>
      <c r="CQ269" s="239"/>
      <c r="CR269" s="239"/>
      <c r="CS269" s="225"/>
      <c r="CT269" s="225"/>
      <c r="CU269" s="225"/>
      <c r="CV269" s="225"/>
      <c r="CW269" s="225"/>
      <c r="CX269" s="225"/>
      <c r="CY269" s="225"/>
      <c r="CZ269" s="225"/>
      <c r="DA269" s="225"/>
      <c r="DB269" s="225"/>
      <c r="DC269" s="225"/>
      <c r="DD269" s="225"/>
      <c r="DE269" s="225"/>
      <c r="DF269" s="225"/>
      <c r="DG269" s="225"/>
    </row>
    <row r="270" spans="2:111" s="221" customFormat="1" ht="20.100000000000001" customHeight="1" x14ac:dyDescent="0.25">
      <c r="B270" s="235"/>
      <c r="C270" s="236"/>
      <c r="P270" s="224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3"/>
      <c r="AD270" s="223"/>
      <c r="CK270" s="257"/>
      <c r="CL270" s="257"/>
      <c r="CM270" s="257"/>
      <c r="CN270" s="257"/>
      <c r="CO270" s="257"/>
      <c r="CP270" s="225"/>
      <c r="CQ270" s="239"/>
      <c r="CR270" s="239"/>
      <c r="CS270" s="225"/>
      <c r="CT270" s="225"/>
      <c r="CU270" s="225"/>
      <c r="CV270" s="225"/>
      <c r="CW270" s="225"/>
      <c r="CX270" s="225"/>
      <c r="CY270" s="225"/>
      <c r="CZ270" s="225"/>
      <c r="DA270" s="225"/>
      <c r="DB270" s="225"/>
      <c r="DC270" s="225"/>
      <c r="DD270" s="225"/>
      <c r="DE270" s="225"/>
      <c r="DF270" s="225"/>
      <c r="DG270" s="225"/>
    </row>
    <row r="271" spans="2:111" s="221" customFormat="1" ht="20.100000000000001" customHeight="1" x14ac:dyDescent="0.25">
      <c r="B271" s="235"/>
      <c r="C271" s="236"/>
      <c r="P271" s="224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3"/>
      <c r="AD271" s="223"/>
      <c r="CK271" s="257"/>
      <c r="CL271" s="257"/>
      <c r="CM271" s="257"/>
      <c r="CN271" s="257"/>
      <c r="CO271" s="257"/>
      <c r="CP271" s="225"/>
      <c r="CQ271" s="239"/>
      <c r="CR271" s="239"/>
      <c r="CS271" s="225"/>
      <c r="CT271" s="225"/>
      <c r="CU271" s="225"/>
      <c r="CV271" s="225"/>
      <c r="CW271" s="225"/>
      <c r="CX271" s="225"/>
      <c r="CY271" s="225"/>
      <c r="CZ271" s="225"/>
      <c r="DA271" s="225"/>
      <c r="DB271" s="225"/>
      <c r="DC271" s="225"/>
      <c r="DD271" s="225"/>
      <c r="DE271" s="225"/>
      <c r="DF271" s="225"/>
      <c r="DG271" s="225"/>
    </row>
    <row r="272" spans="2:111" s="221" customFormat="1" ht="20.100000000000001" customHeight="1" x14ac:dyDescent="0.25">
      <c r="B272" s="235"/>
      <c r="C272" s="236"/>
      <c r="P272" s="224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3"/>
      <c r="AD272" s="223"/>
      <c r="CK272" s="257"/>
      <c r="CL272" s="257"/>
      <c r="CM272" s="257"/>
      <c r="CN272" s="257"/>
      <c r="CO272" s="257"/>
      <c r="CP272" s="225"/>
      <c r="CQ272" s="239"/>
      <c r="CR272" s="239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  <c r="DE272" s="225"/>
      <c r="DF272" s="225"/>
      <c r="DG272" s="225"/>
    </row>
    <row r="273" spans="2:111" s="221" customFormat="1" ht="20.100000000000001" customHeight="1" x14ac:dyDescent="0.25">
      <c r="B273" s="235"/>
      <c r="C273" s="236"/>
      <c r="P273" s="224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3"/>
      <c r="AD273" s="223"/>
      <c r="CK273" s="257"/>
      <c r="CL273" s="257"/>
      <c r="CM273" s="257"/>
      <c r="CN273" s="257"/>
      <c r="CO273" s="257"/>
      <c r="CP273" s="225"/>
      <c r="CQ273" s="239"/>
      <c r="CR273" s="239"/>
      <c r="CS273" s="225"/>
      <c r="CT273" s="225"/>
      <c r="CU273" s="225"/>
      <c r="CV273" s="225"/>
      <c r="CW273" s="225"/>
      <c r="CX273" s="225"/>
      <c r="CY273" s="225"/>
      <c r="CZ273" s="225"/>
      <c r="DA273" s="225"/>
      <c r="DB273" s="225"/>
      <c r="DC273" s="225"/>
      <c r="DD273" s="225"/>
      <c r="DE273" s="225"/>
      <c r="DF273" s="225"/>
      <c r="DG273" s="225"/>
    </row>
    <row r="274" spans="2:111" s="221" customFormat="1" ht="20.100000000000001" customHeight="1" x14ac:dyDescent="0.25">
      <c r="B274" s="235"/>
      <c r="C274" s="236"/>
      <c r="P274" s="224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3"/>
      <c r="AD274" s="223"/>
      <c r="CK274" s="257"/>
      <c r="CL274" s="257"/>
      <c r="CM274" s="257"/>
      <c r="CN274" s="257"/>
      <c r="CO274" s="257"/>
      <c r="CP274" s="225"/>
      <c r="CQ274" s="239"/>
      <c r="CR274" s="239"/>
      <c r="CS274" s="225"/>
      <c r="CT274" s="225"/>
      <c r="CU274" s="225"/>
      <c r="CV274" s="225"/>
      <c r="CW274" s="225"/>
      <c r="CX274" s="225"/>
      <c r="CY274" s="225"/>
      <c r="CZ274" s="225"/>
      <c r="DA274" s="225"/>
      <c r="DB274" s="225"/>
      <c r="DC274" s="225"/>
      <c r="DD274" s="225"/>
      <c r="DE274" s="225"/>
      <c r="DF274" s="225"/>
      <c r="DG274" s="225"/>
    </row>
    <row r="275" spans="2:111" s="221" customFormat="1" ht="20.100000000000001" customHeight="1" x14ac:dyDescent="0.25">
      <c r="B275" s="235"/>
      <c r="C275" s="236"/>
      <c r="P275" s="224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3"/>
      <c r="AD275" s="223"/>
      <c r="CK275" s="257"/>
      <c r="CL275" s="257"/>
      <c r="CM275" s="257"/>
      <c r="CN275" s="257"/>
      <c r="CO275" s="257"/>
      <c r="CP275" s="225"/>
      <c r="CQ275" s="239"/>
      <c r="CR275" s="239"/>
      <c r="CS275" s="225"/>
      <c r="CT275" s="225"/>
      <c r="CU275" s="225"/>
      <c r="CV275" s="225"/>
      <c r="CW275" s="225"/>
      <c r="CX275" s="225"/>
      <c r="CY275" s="225"/>
      <c r="CZ275" s="225"/>
      <c r="DA275" s="225"/>
      <c r="DB275" s="225"/>
      <c r="DC275" s="225"/>
      <c r="DD275" s="225"/>
      <c r="DE275" s="225"/>
      <c r="DF275" s="225"/>
      <c r="DG275" s="225"/>
    </row>
    <row r="276" spans="2:111" s="221" customFormat="1" ht="20.100000000000001" customHeight="1" x14ac:dyDescent="0.25">
      <c r="B276" s="235"/>
      <c r="C276" s="236"/>
      <c r="P276" s="224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3"/>
      <c r="AD276" s="223"/>
      <c r="CK276" s="257"/>
      <c r="CL276" s="257"/>
      <c r="CM276" s="257"/>
      <c r="CN276" s="257"/>
      <c r="CO276" s="257"/>
      <c r="CP276" s="225"/>
      <c r="CQ276" s="239"/>
      <c r="CR276" s="239"/>
      <c r="CS276" s="225"/>
      <c r="CT276" s="225"/>
      <c r="CU276" s="225"/>
      <c r="CV276" s="225"/>
      <c r="CW276" s="225"/>
      <c r="CX276" s="225"/>
      <c r="CY276" s="225"/>
      <c r="CZ276" s="225"/>
      <c r="DA276" s="225"/>
      <c r="DB276" s="225"/>
      <c r="DC276" s="225"/>
      <c r="DD276" s="225"/>
      <c r="DE276" s="225"/>
      <c r="DF276" s="225"/>
      <c r="DG276" s="225"/>
    </row>
    <row r="277" spans="2:111" s="221" customFormat="1" ht="20.100000000000001" customHeight="1" x14ac:dyDescent="0.25">
      <c r="B277" s="235"/>
      <c r="C277" s="236"/>
      <c r="P277" s="224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3"/>
      <c r="AD277" s="223"/>
      <c r="CK277" s="257"/>
      <c r="CL277" s="257"/>
      <c r="CM277" s="257"/>
      <c r="CN277" s="257"/>
      <c r="CO277" s="257"/>
      <c r="CP277" s="225"/>
      <c r="CQ277" s="239"/>
      <c r="CR277" s="239"/>
      <c r="CS277" s="225"/>
      <c r="CT277" s="225"/>
      <c r="CU277" s="225"/>
      <c r="CV277" s="225"/>
      <c r="CW277" s="225"/>
      <c r="CX277" s="225"/>
      <c r="CY277" s="225"/>
      <c r="CZ277" s="225"/>
      <c r="DA277" s="225"/>
      <c r="DB277" s="225"/>
      <c r="DC277" s="225"/>
      <c r="DD277" s="225"/>
      <c r="DE277" s="225"/>
      <c r="DF277" s="225"/>
      <c r="DG277" s="225"/>
    </row>
    <row r="278" spans="2:111" s="221" customFormat="1" ht="20.100000000000001" customHeight="1" x14ac:dyDescent="0.25">
      <c r="B278" s="235"/>
      <c r="C278" s="236"/>
      <c r="P278" s="224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3"/>
      <c r="AD278" s="223"/>
      <c r="CK278" s="257"/>
      <c r="CL278" s="257"/>
      <c r="CM278" s="257"/>
      <c r="CN278" s="257"/>
      <c r="CO278" s="257"/>
      <c r="CP278" s="225"/>
      <c r="CQ278" s="239"/>
      <c r="CR278" s="239"/>
      <c r="CS278" s="225"/>
      <c r="CT278" s="225"/>
      <c r="CU278" s="225"/>
      <c r="CV278" s="225"/>
      <c r="CW278" s="225"/>
      <c r="CX278" s="225"/>
      <c r="CY278" s="225"/>
      <c r="CZ278" s="225"/>
      <c r="DA278" s="225"/>
      <c r="DB278" s="225"/>
      <c r="DC278" s="225"/>
      <c r="DD278" s="225"/>
      <c r="DE278" s="225"/>
      <c r="DF278" s="225"/>
      <c r="DG278" s="225"/>
    </row>
    <row r="279" spans="2:111" s="221" customFormat="1" ht="20.100000000000001" customHeight="1" x14ac:dyDescent="0.25">
      <c r="B279" s="235"/>
      <c r="C279" s="236"/>
      <c r="P279" s="224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3"/>
      <c r="AD279" s="223"/>
      <c r="CK279" s="257"/>
      <c r="CL279" s="257"/>
      <c r="CM279" s="257"/>
      <c r="CN279" s="257"/>
      <c r="CO279" s="257"/>
      <c r="CP279" s="225"/>
      <c r="CQ279" s="239"/>
      <c r="CR279" s="239"/>
      <c r="CS279" s="225"/>
      <c r="CT279" s="225"/>
      <c r="CU279" s="225"/>
      <c r="CV279" s="225"/>
      <c r="CW279" s="225"/>
      <c r="CX279" s="225"/>
      <c r="CY279" s="225"/>
      <c r="CZ279" s="225"/>
      <c r="DA279" s="225"/>
      <c r="DB279" s="225"/>
      <c r="DC279" s="225"/>
      <c r="DD279" s="225"/>
      <c r="DE279" s="225"/>
      <c r="DF279" s="225"/>
      <c r="DG279" s="225"/>
    </row>
    <row r="280" spans="2:111" s="221" customFormat="1" ht="20.100000000000001" customHeight="1" x14ac:dyDescent="0.25">
      <c r="B280" s="235"/>
      <c r="C280" s="236"/>
      <c r="P280" s="224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3"/>
      <c r="AD280" s="223"/>
      <c r="CK280" s="257"/>
      <c r="CL280" s="257"/>
      <c r="CM280" s="257"/>
      <c r="CN280" s="257"/>
      <c r="CO280" s="257"/>
      <c r="CP280" s="225"/>
      <c r="CQ280" s="239"/>
      <c r="CR280" s="239"/>
      <c r="CS280" s="225"/>
      <c r="CT280" s="225"/>
      <c r="CU280" s="225"/>
      <c r="CV280" s="225"/>
      <c r="CW280" s="225"/>
      <c r="CX280" s="225"/>
      <c r="CY280" s="225"/>
      <c r="CZ280" s="225"/>
      <c r="DA280" s="225"/>
      <c r="DB280" s="225"/>
      <c r="DC280" s="225"/>
      <c r="DD280" s="225"/>
      <c r="DE280" s="225"/>
      <c r="DF280" s="225"/>
      <c r="DG280" s="225"/>
    </row>
    <row r="281" spans="2:111" s="221" customFormat="1" ht="20.100000000000001" customHeight="1" x14ac:dyDescent="0.25">
      <c r="B281" s="235"/>
      <c r="C281" s="236"/>
      <c r="P281" s="224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3"/>
      <c r="AD281" s="223"/>
      <c r="CK281" s="257"/>
      <c r="CL281" s="257"/>
      <c r="CM281" s="257"/>
      <c r="CN281" s="257"/>
      <c r="CO281" s="257"/>
      <c r="CP281" s="225"/>
      <c r="CQ281" s="239"/>
      <c r="CR281" s="239"/>
      <c r="CS281" s="225"/>
      <c r="CT281" s="225"/>
      <c r="CU281" s="225"/>
      <c r="CV281" s="225"/>
      <c r="CW281" s="225"/>
      <c r="CX281" s="225"/>
      <c r="CY281" s="225"/>
      <c r="CZ281" s="225"/>
      <c r="DA281" s="225"/>
      <c r="DB281" s="225"/>
      <c r="DC281" s="225"/>
      <c r="DD281" s="225"/>
      <c r="DE281" s="225"/>
      <c r="DF281" s="225"/>
      <c r="DG281" s="225"/>
    </row>
    <row r="282" spans="2:111" s="221" customFormat="1" ht="20.100000000000001" customHeight="1" x14ac:dyDescent="0.25">
      <c r="B282" s="235"/>
      <c r="C282" s="236"/>
      <c r="P282" s="224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3"/>
      <c r="AD282" s="223"/>
      <c r="CK282" s="257"/>
      <c r="CL282" s="257"/>
      <c r="CM282" s="257"/>
      <c r="CN282" s="257"/>
      <c r="CO282" s="257"/>
      <c r="CP282" s="225"/>
      <c r="CQ282" s="239"/>
      <c r="CR282" s="239"/>
      <c r="CS282" s="225"/>
      <c r="CT282" s="225"/>
      <c r="CU282" s="225"/>
      <c r="CV282" s="225"/>
      <c r="CW282" s="225"/>
      <c r="CX282" s="225"/>
      <c r="CY282" s="225"/>
      <c r="CZ282" s="225"/>
      <c r="DA282" s="225"/>
      <c r="DB282" s="225"/>
      <c r="DC282" s="225"/>
      <c r="DD282" s="225"/>
      <c r="DE282" s="225"/>
      <c r="DF282" s="225"/>
      <c r="DG282" s="225"/>
    </row>
    <row r="283" spans="2:111" s="221" customFormat="1" ht="20.100000000000001" customHeight="1" x14ac:dyDescent="0.25">
      <c r="B283" s="235"/>
      <c r="C283" s="236"/>
      <c r="P283" s="224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3"/>
      <c r="AD283" s="223"/>
      <c r="CK283" s="257"/>
      <c r="CL283" s="257"/>
      <c r="CM283" s="257"/>
      <c r="CN283" s="257"/>
      <c r="CO283" s="257"/>
      <c r="CP283" s="225"/>
      <c r="CQ283" s="239"/>
      <c r="CR283" s="239"/>
      <c r="CS283" s="225"/>
      <c r="CT283" s="225"/>
      <c r="CU283" s="225"/>
      <c r="CV283" s="225"/>
      <c r="CW283" s="225"/>
      <c r="CX283" s="225"/>
      <c r="CY283" s="225"/>
      <c r="CZ283" s="225"/>
      <c r="DA283" s="225"/>
      <c r="DB283" s="225"/>
      <c r="DC283" s="225"/>
      <c r="DD283" s="225"/>
      <c r="DE283" s="225"/>
      <c r="DF283" s="225"/>
      <c r="DG283" s="225"/>
    </row>
    <row r="284" spans="2:111" s="221" customFormat="1" ht="20.100000000000001" customHeight="1" x14ac:dyDescent="0.25">
      <c r="B284" s="235"/>
      <c r="C284" s="236"/>
      <c r="P284" s="224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3"/>
      <c r="AD284" s="223"/>
      <c r="CK284" s="257"/>
      <c r="CL284" s="257"/>
      <c r="CM284" s="257"/>
      <c r="CN284" s="257"/>
      <c r="CO284" s="257"/>
      <c r="CP284" s="225"/>
      <c r="CQ284" s="239"/>
      <c r="CR284" s="239"/>
      <c r="CS284" s="225"/>
      <c r="CT284" s="225"/>
      <c r="CU284" s="225"/>
      <c r="CV284" s="225"/>
      <c r="CW284" s="225"/>
      <c r="CX284" s="225"/>
      <c r="CY284" s="225"/>
      <c r="CZ284" s="225"/>
      <c r="DA284" s="225"/>
      <c r="DB284" s="225"/>
      <c r="DC284" s="225"/>
      <c r="DD284" s="225"/>
      <c r="DE284" s="225"/>
      <c r="DF284" s="225"/>
      <c r="DG284" s="225"/>
    </row>
    <row r="285" spans="2:111" s="221" customFormat="1" ht="20.100000000000001" customHeight="1" x14ac:dyDescent="0.25">
      <c r="B285" s="235"/>
      <c r="C285" s="236"/>
      <c r="P285" s="224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3"/>
      <c r="AD285" s="223"/>
      <c r="CK285" s="257"/>
      <c r="CL285" s="257"/>
      <c r="CM285" s="257"/>
      <c r="CN285" s="257"/>
      <c r="CO285" s="257"/>
      <c r="CP285" s="225"/>
      <c r="CQ285" s="239"/>
      <c r="CR285" s="239"/>
      <c r="CS285" s="225"/>
      <c r="CT285" s="225"/>
      <c r="CU285" s="225"/>
      <c r="CV285" s="225"/>
      <c r="CW285" s="225"/>
      <c r="CX285" s="225"/>
      <c r="CY285" s="225"/>
      <c r="CZ285" s="225"/>
      <c r="DA285" s="225"/>
      <c r="DB285" s="225"/>
      <c r="DC285" s="225"/>
      <c r="DD285" s="225"/>
      <c r="DE285" s="225"/>
      <c r="DF285" s="225"/>
      <c r="DG285" s="225"/>
    </row>
    <row r="286" spans="2:111" s="221" customFormat="1" ht="20.100000000000001" customHeight="1" x14ac:dyDescent="0.25">
      <c r="B286" s="235"/>
      <c r="C286" s="236"/>
      <c r="P286" s="224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3"/>
      <c r="AD286" s="223"/>
      <c r="CK286" s="257"/>
      <c r="CL286" s="257"/>
      <c r="CM286" s="257"/>
      <c r="CN286" s="257"/>
      <c r="CO286" s="257"/>
      <c r="CP286" s="225"/>
      <c r="CQ286" s="239"/>
      <c r="CR286" s="239"/>
      <c r="CS286" s="225"/>
      <c r="CT286" s="225"/>
      <c r="CU286" s="225"/>
      <c r="CV286" s="225"/>
      <c r="CW286" s="225"/>
      <c r="CX286" s="225"/>
      <c r="CY286" s="225"/>
      <c r="CZ286" s="225"/>
      <c r="DA286" s="225"/>
      <c r="DB286" s="225"/>
      <c r="DC286" s="225"/>
      <c r="DD286" s="225"/>
      <c r="DE286" s="225"/>
      <c r="DF286" s="225"/>
      <c r="DG286" s="225"/>
    </row>
    <row r="287" spans="2:111" s="221" customFormat="1" ht="20.100000000000001" customHeight="1" x14ac:dyDescent="0.25">
      <c r="B287" s="235"/>
      <c r="C287" s="236"/>
      <c r="P287" s="224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3"/>
      <c r="AD287" s="223"/>
      <c r="CK287" s="257"/>
      <c r="CL287" s="257"/>
      <c r="CM287" s="257"/>
      <c r="CN287" s="257"/>
      <c r="CO287" s="257"/>
      <c r="CP287" s="225"/>
      <c r="CQ287" s="239"/>
      <c r="CR287" s="239"/>
      <c r="CS287" s="225"/>
      <c r="CT287" s="225"/>
      <c r="CU287" s="225"/>
      <c r="CV287" s="225"/>
      <c r="CW287" s="225"/>
      <c r="CX287" s="225"/>
      <c r="CY287" s="225"/>
      <c r="CZ287" s="225"/>
      <c r="DA287" s="225"/>
      <c r="DB287" s="225"/>
      <c r="DC287" s="225"/>
      <c r="DD287" s="225"/>
      <c r="DE287" s="225"/>
      <c r="DF287" s="225"/>
      <c r="DG287" s="225"/>
    </row>
    <row r="288" spans="2:111" s="221" customFormat="1" ht="20.100000000000001" customHeight="1" x14ac:dyDescent="0.25">
      <c r="B288" s="235"/>
      <c r="C288" s="236"/>
      <c r="P288" s="224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3"/>
      <c r="AD288" s="223"/>
      <c r="CK288" s="257"/>
      <c r="CL288" s="257"/>
      <c r="CM288" s="257"/>
      <c r="CN288" s="257"/>
      <c r="CO288" s="257"/>
      <c r="CP288" s="225"/>
      <c r="CQ288" s="239"/>
      <c r="CR288" s="239"/>
      <c r="CS288" s="225"/>
      <c r="CT288" s="225"/>
      <c r="CU288" s="225"/>
      <c r="CV288" s="225"/>
      <c r="CW288" s="225"/>
      <c r="CX288" s="225"/>
      <c r="CY288" s="225"/>
      <c r="CZ288" s="225"/>
      <c r="DA288" s="225"/>
      <c r="DB288" s="225"/>
      <c r="DC288" s="225"/>
      <c r="DD288" s="225"/>
      <c r="DE288" s="225"/>
      <c r="DF288" s="225"/>
      <c r="DG288" s="225"/>
    </row>
    <row r="289" spans="2:111" s="221" customFormat="1" ht="20.100000000000001" customHeight="1" x14ac:dyDescent="0.25">
      <c r="B289" s="235"/>
      <c r="C289" s="236"/>
      <c r="P289" s="224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3"/>
      <c r="AD289" s="223"/>
      <c r="CK289" s="257"/>
      <c r="CL289" s="257"/>
      <c r="CM289" s="257"/>
      <c r="CN289" s="257"/>
      <c r="CO289" s="257"/>
      <c r="CP289" s="225"/>
      <c r="CQ289" s="239"/>
      <c r="CR289" s="239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  <c r="DF289" s="225"/>
      <c r="DG289" s="225"/>
    </row>
    <row r="290" spans="2:111" s="221" customFormat="1" ht="20.100000000000001" customHeight="1" x14ac:dyDescent="0.25">
      <c r="B290" s="235"/>
      <c r="C290" s="236"/>
      <c r="P290" s="224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3"/>
      <c r="AD290" s="223"/>
      <c r="CK290" s="257"/>
      <c r="CL290" s="257"/>
      <c r="CM290" s="257"/>
      <c r="CN290" s="257"/>
      <c r="CO290" s="257"/>
      <c r="CP290" s="225"/>
      <c r="CQ290" s="239"/>
      <c r="CR290" s="239"/>
      <c r="CS290" s="225"/>
      <c r="CT290" s="225"/>
      <c r="CU290" s="225"/>
      <c r="CV290" s="225"/>
      <c r="CW290" s="225"/>
      <c r="CX290" s="225"/>
      <c r="CY290" s="225"/>
      <c r="CZ290" s="225"/>
      <c r="DA290" s="225"/>
      <c r="DB290" s="225"/>
      <c r="DC290" s="225"/>
      <c r="DD290" s="225"/>
      <c r="DE290" s="225"/>
      <c r="DF290" s="225"/>
      <c r="DG290" s="225"/>
    </row>
    <row r="291" spans="2:111" s="221" customFormat="1" ht="20.100000000000001" customHeight="1" x14ac:dyDescent="0.25">
      <c r="B291" s="235"/>
      <c r="C291" s="236"/>
      <c r="P291" s="224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3"/>
      <c r="AD291" s="223"/>
      <c r="CK291" s="257"/>
      <c r="CL291" s="257"/>
      <c r="CM291" s="257"/>
      <c r="CN291" s="257"/>
      <c r="CO291" s="257"/>
      <c r="CP291" s="225"/>
      <c r="CQ291" s="239"/>
      <c r="CR291" s="239"/>
      <c r="CS291" s="225"/>
      <c r="CT291" s="225"/>
      <c r="CU291" s="225"/>
      <c r="CV291" s="225"/>
      <c r="CW291" s="225"/>
      <c r="CX291" s="225"/>
      <c r="CY291" s="225"/>
      <c r="CZ291" s="225"/>
      <c r="DA291" s="225"/>
      <c r="DB291" s="225"/>
      <c r="DC291" s="225"/>
      <c r="DD291" s="225"/>
      <c r="DE291" s="225"/>
      <c r="DF291" s="225"/>
      <c r="DG291" s="225"/>
    </row>
    <row r="292" spans="2:111" s="221" customFormat="1" ht="20.100000000000001" customHeight="1" x14ac:dyDescent="0.25">
      <c r="B292" s="235"/>
      <c r="C292" s="236"/>
      <c r="P292" s="224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3"/>
      <c r="AD292" s="223"/>
      <c r="CK292" s="257"/>
      <c r="CL292" s="257"/>
      <c r="CM292" s="257"/>
      <c r="CN292" s="257"/>
      <c r="CO292" s="257"/>
      <c r="CP292" s="225"/>
      <c r="CQ292" s="239"/>
      <c r="CR292" s="239"/>
      <c r="CS292" s="225"/>
      <c r="CT292" s="225"/>
      <c r="CU292" s="225"/>
      <c r="CV292" s="225"/>
      <c r="CW292" s="225"/>
      <c r="CX292" s="225"/>
      <c r="CY292" s="225"/>
      <c r="CZ292" s="225"/>
      <c r="DA292" s="225"/>
      <c r="DB292" s="225"/>
      <c r="DC292" s="225"/>
      <c r="DD292" s="225"/>
      <c r="DE292" s="225"/>
      <c r="DF292" s="225"/>
      <c r="DG292" s="225"/>
    </row>
    <row r="293" spans="2:111" s="221" customFormat="1" ht="20.100000000000001" customHeight="1" x14ac:dyDescent="0.25">
      <c r="B293" s="235"/>
      <c r="C293" s="236"/>
      <c r="P293" s="224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3"/>
      <c r="AD293" s="223"/>
      <c r="CK293" s="257"/>
      <c r="CL293" s="257"/>
      <c r="CM293" s="257"/>
      <c r="CN293" s="257"/>
      <c r="CO293" s="257"/>
      <c r="CP293" s="225"/>
      <c r="CQ293" s="239"/>
      <c r="CR293" s="239"/>
      <c r="CS293" s="225"/>
      <c r="CT293" s="225"/>
      <c r="CU293" s="225"/>
      <c r="CV293" s="225"/>
      <c r="CW293" s="225"/>
      <c r="CX293" s="225"/>
      <c r="CY293" s="225"/>
      <c r="CZ293" s="225"/>
      <c r="DA293" s="225"/>
      <c r="DB293" s="225"/>
      <c r="DC293" s="225"/>
      <c r="DD293" s="225"/>
      <c r="DE293" s="225"/>
      <c r="DF293" s="225"/>
      <c r="DG293" s="225"/>
    </row>
    <row r="294" spans="2:111" s="221" customFormat="1" ht="20.100000000000001" customHeight="1" x14ac:dyDescent="0.25">
      <c r="B294" s="235"/>
      <c r="C294" s="236"/>
      <c r="P294" s="224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3"/>
      <c r="AD294" s="223"/>
      <c r="CK294" s="257"/>
      <c r="CL294" s="257"/>
      <c r="CM294" s="257"/>
      <c r="CN294" s="257"/>
      <c r="CO294" s="257"/>
      <c r="CP294" s="225"/>
      <c r="CQ294" s="239"/>
      <c r="CR294" s="239"/>
      <c r="CS294" s="225"/>
      <c r="CT294" s="225"/>
      <c r="CU294" s="225"/>
      <c r="CV294" s="225"/>
      <c r="CW294" s="225"/>
      <c r="CX294" s="225"/>
      <c r="CY294" s="225"/>
      <c r="CZ294" s="225"/>
      <c r="DA294" s="225"/>
      <c r="DB294" s="225"/>
      <c r="DC294" s="225"/>
      <c r="DD294" s="225"/>
      <c r="DE294" s="225"/>
      <c r="DF294" s="225"/>
      <c r="DG294" s="225"/>
    </row>
    <row r="295" spans="2:111" s="221" customFormat="1" ht="20.100000000000001" customHeight="1" x14ac:dyDescent="0.25">
      <c r="B295" s="235"/>
      <c r="C295" s="236"/>
      <c r="P295" s="224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3"/>
      <c r="AD295" s="223"/>
      <c r="CK295" s="257"/>
      <c r="CL295" s="257"/>
      <c r="CM295" s="257"/>
      <c r="CN295" s="257"/>
      <c r="CO295" s="257"/>
      <c r="CP295" s="225"/>
      <c r="CQ295" s="239"/>
      <c r="CR295" s="239"/>
      <c r="CS295" s="225"/>
      <c r="CT295" s="225"/>
      <c r="CU295" s="225"/>
      <c r="CV295" s="225"/>
      <c r="CW295" s="225"/>
      <c r="CX295" s="225"/>
      <c r="CY295" s="225"/>
      <c r="CZ295" s="225"/>
      <c r="DA295" s="225"/>
      <c r="DB295" s="225"/>
      <c r="DC295" s="225"/>
      <c r="DD295" s="225"/>
      <c r="DE295" s="225"/>
      <c r="DF295" s="225"/>
      <c r="DG295" s="225"/>
    </row>
    <row r="296" spans="2:111" s="221" customFormat="1" ht="20.100000000000001" customHeight="1" x14ac:dyDescent="0.25">
      <c r="B296" s="235"/>
      <c r="C296" s="236"/>
      <c r="P296" s="224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3"/>
      <c r="AD296" s="223"/>
      <c r="CK296" s="257"/>
      <c r="CL296" s="257"/>
      <c r="CM296" s="257"/>
      <c r="CN296" s="257"/>
      <c r="CO296" s="257"/>
      <c r="CP296" s="225"/>
      <c r="CQ296" s="239"/>
      <c r="CR296" s="239"/>
      <c r="CS296" s="225"/>
      <c r="CT296" s="225"/>
      <c r="CU296" s="225"/>
      <c r="CV296" s="225"/>
      <c r="CW296" s="225"/>
      <c r="CX296" s="225"/>
      <c r="CY296" s="225"/>
      <c r="CZ296" s="225"/>
      <c r="DA296" s="225"/>
      <c r="DB296" s="225"/>
      <c r="DC296" s="225"/>
      <c r="DD296" s="225"/>
      <c r="DE296" s="225"/>
      <c r="DF296" s="225"/>
      <c r="DG296" s="225"/>
    </row>
    <row r="297" spans="2:111" s="221" customFormat="1" ht="20.100000000000001" customHeight="1" x14ac:dyDescent="0.25">
      <c r="B297" s="235"/>
      <c r="C297" s="236"/>
      <c r="P297" s="224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3"/>
      <c r="AD297" s="223"/>
      <c r="CK297" s="257"/>
      <c r="CL297" s="257"/>
      <c r="CM297" s="257"/>
      <c r="CN297" s="257"/>
      <c r="CO297" s="257"/>
      <c r="CP297" s="225"/>
      <c r="CQ297" s="239"/>
      <c r="CR297" s="239"/>
      <c r="CS297" s="225"/>
      <c r="CT297" s="225"/>
      <c r="CU297" s="225"/>
      <c r="CV297" s="225"/>
      <c r="CW297" s="225"/>
      <c r="CX297" s="225"/>
      <c r="CY297" s="225"/>
      <c r="CZ297" s="225"/>
      <c r="DA297" s="225"/>
      <c r="DB297" s="225"/>
      <c r="DC297" s="225"/>
      <c r="DD297" s="225"/>
      <c r="DE297" s="225"/>
      <c r="DF297" s="225"/>
      <c r="DG297" s="225"/>
    </row>
    <row r="298" spans="2:111" s="221" customFormat="1" ht="20.100000000000001" customHeight="1" x14ac:dyDescent="0.25">
      <c r="B298" s="235"/>
      <c r="C298" s="236"/>
      <c r="P298" s="224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3"/>
      <c r="AD298" s="223"/>
      <c r="CK298" s="257"/>
      <c r="CL298" s="257"/>
      <c r="CM298" s="257"/>
      <c r="CN298" s="257"/>
      <c r="CO298" s="257"/>
      <c r="CP298" s="225"/>
      <c r="CQ298" s="239"/>
      <c r="CR298" s="239"/>
      <c r="CS298" s="225"/>
      <c r="CT298" s="225"/>
      <c r="CU298" s="225"/>
      <c r="CV298" s="225"/>
      <c r="CW298" s="225"/>
      <c r="CX298" s="225"/>
      <c r="CY298" s="225"/>
      <c r="CZ298" s="225"/>
      <c r="DA298" s="225"/>
      <c r="DB298" s="225"/>
      <c r="DC298" s="225"/>
      <c r="DD298" s="225"/>
      <c r="DE298" s="225"/>
      <c r="DF298" s="225"/>
      <c r="DG298" s="225"/>
    </row>
    <row r="299" spans="2:111" s="221" customFormat="1" ht="20.100000000000001" customHeight="1" x14ac:dyDescent="0.25">
      <c r="B299" s="235"/>
      <c r="C299" s="236"/>
      <c r="P299" s="224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3"/>
      <c r="AD299" s="223"/>
      <c r="CK299" s="257"/>
      <c r="CL299" s="257"/>
      <c r="CM299" s="257"/>
      <c r="CN299" s="257"/>
      <c r="CO299" s="257"/>
      <c r="CP299" s="225"/>
      <c r="CQ299" s="239"/>
      <c r="CR299" s="239"/>
      <c r="CS299" s="225"/>
      <c r="CT299" s="225"/>
      <c r="CU299" s="225"/>
      <c r="CV299" s="225"/>
      <c r="CW299" s="225"/>
      <c r="CX299" s="225"/>
      <c r="CY299" s="225"/>
      <c r="CZ299" s="225"/>
      <c r="DA299" s="225"/>
      <c r="DB299" s="225"/>
      <c r="DC299" s="225"/>
      <c r="DD299" s="225"/>
      <c r="DE299" s="225"/>
      <c r="DF299" s="225"/>
      <c r="DG299" s="225"/>
    </row>
    <row r="300" spans="2:111" s="221" customFormat="1" ht="20.100000000000001" customHeight="1" x14ac:dyDescent="0.25">
      <c r="B300" s="235"/>
      <c r="C300" s="236"/>
      <c r="P300" s="224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3"/>
      <c r="AD300" s="223"/>
      <c r="CK300" s="257"/>
      <c r="CL300" s="257"/>
      <c r="CM300" s="257"/>
      <c r="CN300" s="257"/>
      <c r="CO300" s="257"/>
      <c r="CP300" s="225"/>
      <c r="CQ300" s="239"/>
      <c r="CR300" s="239"/>
      <c r="CS300" s="225"/>
      <c r="CT300" s="225"/>
      <c r="CU300" s="225"/>
      <c r="CV300" s="225"/>
      <c r="CW300" s="225"/>
      <c r="CX300" s="225"/>
      <c r="CY300" s="225"/>
      <c r="CZ300" s="225"/>
      <c r="DA300" s="225"/>
      <c r="DB300" s="225"/>
      <c r="DC300" s="225"/>
      <c r="DD300" s="225"/>
      <c r="DE300" s="225"/>
      <c r="DF300" s="225"/>
      <c r="DG300" s="225"/>
    </row>
    <row r="301" spans="2:111" s="221" customFormat="1" ht="20.100000000000001" customHeight="1" x14ac:dyDescent="0.25">
      <c r="B301" s="235"/>
      <c r="C301" s="236"/>
      <c r="P301" s="224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3"/>
      <c r="AD301" s="223"/>
      <c r="CK301" s="257"/>
      <c r="CL301" s="257"/>
      <c r="CM301" s="257"/>
      <c r="CN301" s="257"/>
      <c r="CO301" s="257"/>
      <c r="CP301" s="225"/>
      <c r="CQ301" s="239"/>
      <c r="CR301" s="239"/>
      <c r="CS301" s="225"/>
      <c r="CT301" s="225"/>
      <c r="CU301" s="225"/>
      <c r="CV301" s="225"/>
      <c r="CW301" s="225"/>
      <c r="CX301" s="225"/>
      <c r="CY301" s="225"/>
      <c r="CZ301" s="225"/>
      <c r="DA301" s="225"/>
      <c r="DB301" s="225"/>
      <c r="DC301" s="225"/>
      <c r="DD301" s="225"/>
      <c r="DE301" s="225"/>
      <c r="DF301" s="225"/>
      <c r="DG301" s="225"/>
    </row>
    <row r="302" spans="2:111" s="221" customFormat="1" ht="20.100000000000001" customHeight="1" x14ac:dyDescent="0.25">
      <c r="B302" s="235"/>
      <c r="C302" s="236"/>
      <c r="P302" s="224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3"/>
      <c r="AD302" s="223"/>
      <c r="CK302" s="257"/>
      <c r="CL302" s="257"/>
      <c r="CM302" s="257"/>
      <c r="CN302" s="257"/>
      <c r="CO302" s="257"/>
      <c r="CP302" s="225"/>
      <c r="CQ302" s="239"/>
      <c r="CR302" s="239"/>
      <c r="CS302" s="225"/>
      <c r="CT302" s="225"/>
      <c r="CU302" s="225"/>
      <c r="CV302" s="225"/>
      <c r="CW302" s="225"/>
      <c r="CX302" s="225"/>
      <c r="CY302" s="225"/>
      <c r="CZ302" s="225"/>
      <c r="DA302" s="225"/>
      <c r="DB302" s="225"/>
      <c r="DC302" s="225"/>
      <c r="DD302" s="225"/>
      <c r="DE302" s="225"/>
      <c r="DF302" s="225"/>
      <c r="DG302" s="225"/>
    </row>
    <row r="303" spans="2:111" s="221" customFormat="1" ht="20.100000000000001" customHeight="1" x14ac:dyDescent="0.25">
      <c r="B303" s="235"/>
      <c r="C303" s="236"/>
      <c r="P303" s="224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3"/>
      <c r="AD303" s="223"/>
      <c r="CK303" s="257"/>
      <c r="CL303" s="257"/>
      <c r="CM303" s="257"/>
      <c r="CN303" s="257"/>
      <c r="CO303" s="257"/>
      <c r="CP303" s="225"/>
      <c r="CQ303" s="239"/>
      <c r="CR303" s="239"/>
      <c r="CS303" s="225"/>
      <c r="CT303" s="225"/>
      <c r="CU303" s="225"/>
      <c r="CV303" s="225"/>
      <c r="CW303" s="225"/>
      <c r="CX303" s="225"/>
      <c r="CY303" s="225"/>
      <c r="CZ303" s="225"/>
      <c r="DA303" s="225"/>
      <c r="DB303" s="225"/>
      <c r="DC303" s="225"/>
      <c r="DD303" s="225"/>
      <c r="DE303" s="225"/>
      <c r="DF303" s="225"/>
      <c r="DG303" s="225"/>
    </row>
    <row r="304" spans="2:111" s="221" customFormat="1" ht="20.100000000000001" customHeight="1" x14ac:dyDescent="0.25">
      <c r="B304" s="235"/>
      <c r="C304" s="236"/>
      <c r="P304" s="224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3"/>
      <c r="AD304" s="223"/>
      <c r="CK304" s="257"/>
      <c r="CL304" s="257"/>
      <c r="CM304" s="257"/>
      <c r="CN304" s="257"/>
      <c r="CO304" s="257"/>
      <c r="CP304" s="225"/>
      <c r="CQ304" s="239"/>
      <c r="CR304" s="239"/>
      <c r="CS304" s="225"/>
      <c r="CT304" s="225"/>
      <c r="CU304" s="225"/>
      <c r="CV304" s="225"/>
      <c r="CW304" s="225"/>
      <c r="CX304" s="225"/>
      <c r="CY304" s="225"/>
      <c r="CZ304" s="225"/>
      <c r="DA304" s="225"/>
      <c r="DB304" s="225"/>
      <c r="DC304" s="225"/>
      <c r="DD304" s="225"/>
      <c r="DE304" s="225"/>
      <c r="DF304" s="225"/>
      <c r="DG304" s="225"/>
    </row>
    <row r="305" spans="2:111" s="221" customFormat="1" ht="20.100000000000001" customHeight="1" x14ac:dyDescent="0.25">
      <c r="B305" s="235"/>
      <c r="C305" s="236"/>
      <c r="P305" s="224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3"/>
      <c r="AD305" s="223"/>
      <c r="CK305" s="257"/>
      <c r="CL305" s="257"/>
      <c r="CM305" s="257"/>
      <c r="CN305" s="257"/>
      <c r="CO305" s="257"/>
      <c r="CP305" s="225"/>
      <c r="CQ305" s="239"/>
      <c r="CR305" s="239"/>
      <c r="CS305" s="225"/>
      <c r="CT305" s="225"/>
      <c r="CU305" s="225"/>
      <c r="CV305" s="225"/>
      <c r="CW305" s="225"/>
      <c r="CX305" s="225"/>
      <c r="CY305" s="225"/>
      <c r="CZ305" s="225"/>
      <c r="DA305" s="225"/>
      <c r="DB305" s="225"/>
      <c r="DC305" s="225"/>
      <c r="DD305" s="225"/>
      <c r="DE305" s="225"/>
      <c r="DF305" s="225"/>
      <c r="DG305" s="225"/>
    </row>
    <row r="306" spans="2:111" s="221" customFormat="1" ht="20.100000000000001" customHeight="1" x14ac:dyDescent="0.25">
      <c r="B306" s="235"/>
      <c r="C306" s="236"/>
      <c r="P306" s="224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3"/>
      <c r="AD306" s="223"/>
      <c r="CK306" s="257"/>
      <c r="CL306" s="257"/>
      <c r="CM306" s="257"/>
      <c r="CN306" s="257"/>
      <c r="CO306" s="257"/>
      <c r="CP306" s="225"/>
      <c r="CQ306" s="239"/>
      <c r="CR306" s="239"/>
      <c r="CS306" s="225"/>
      <c r="CT306" s="225"/>
      <c r="CU306" s="225"/>
      <c r="CV306" s="225"/>
      <c r="CW306" s="225"/>
      <c r="CX306" s="225"/>
      <c r="CY306" s="225"/>
      <c r="CZ306" s="225"/>
      <c r="DA306" s="225"/>
      <c r="DB306" s="225"/>
      <c r="DC306" s="225"/>
      <c r="DD306" s="225"/>
      <c r="DE306" s="225"/>
      <c r="DF306" s="225"/>
      <c r="DG306" s="225"/>
    </row>
    <row r="307" spans="2:111" s="221" customFormat="1" ht="20.100000000000001" customHeight="1" x14ac:dyDescent="0.25">
      <c r="B307" s="235"/>
      <c r="C307" s="236"/>
      <c r="P307" s="224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3"/>
      <c r="AD307" s="223"/>
      <c r="CK307" s="257"/>
      <c r="CL307" s="257"/>
      <c r="CM307" s="257"/>
      <c r="CN307" s="257"/>
      <c r="CO307" s="257"/>
      <c r="CP307" s="225"/>
      <c r="CQ307" s="239"/>
      <c r="CR307" s="239"/>
      <c r="CS307" s="225"/>
      <c r="CT307" s="225"/>
      <c r="CU307" s="225"/>
      <c r="CV307" s="225"/>
      <c r="CW307" s="225"/>
      <c r="CX307" s="225"/>
      <c r="CY307" s="225"/>
      <c r="CZ307" s="225"/>
      <c r="DA307" s="225"/>
      <c r="DB307" s="225"/>
      <c r="DC307" s="225"/>
      <c r="DD307" s="225"/>
      <c r="DE307" s="225"/>
      <c r="DF307" s="225"/>
      <c r="DG307" s="225"/>
    </row>
    <row r="308" spans="2:111" s="221" customFormat="1" ht="20.100000000000001" customHeight="1" x14ac:dyDescent="0.25">
      <c r="B308" s="235"/>
      <c r="C308" s="236"/>
      <c r="P308" s="224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3"/>
      <c r="AD308" s="223"/>
      <c r="CK308" s="257"/>
      <c r="CL308" s="257"/>
      <c r="CM308" s="257"/>
      <c r="CN308" s="257"/>
      <c r="CO308" s="257"/>
      <c r="CP308" s="225"/>
      <c r="CQ308" s="239"/>
      <c r="CR308" s="239"/>
      <c r="CS308" s="225"/>
      <c r="CT308" s="225"/>
      <c r="CU308" s="225"/>
      <c r="CV308" s="225"/>
      <c r="CW308" s="225"/>
      <c r="CX308" s="225"/>
      <c r="CY308" s="225"/>
      <c r="CZ308" s="225"/>
      <c r="DA308" s="225"/>
      <c r="DB308" s="225"/>
      <c r="DC308" s="225"/>
      <c r="DD308" s="225"/>
      <c r="DE308" s="225"/>
      <c r="DF308" s="225"/>
      <c r="DG308" s="225"/>
    </row>
    <row r="309" spans="2:111" s="221" customFormat="1" ht="20.100000000000001" customHeight="1" x14ac:dyDescent="0.25">
      <c r="B309" s="235"/>
      <c r="C309" s="236"/>
      <c r="P309" s="224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3"/>
      <c r="AD309" s="223"/>
      <c r="CK309" s="257"/>
      <c r="CL309" s="257"/>
      <c r="CM309" s="257"/>
      <c r="CN309" s="257"/>
      <c r="CO309" s="257"/>
      <c r="CP309" s="225"/>
      <c r="CQ309" s="239"/>
      <c r="CR309" s="239"/>
      <c r="CS309" s="225"/>
      <c r="CT309" s="225"/>
      <c r="CU309" s="225"/>
      <c r="CV309" s="225"/>
      <c r="CW309" s="225"/>
      <c r="CX309" s="225"/>
      <c r="CY309" s="225"/>
      <c r="CZ309" s="225"/>
      <c r="DA309" s="225"/>
      <c r="DB309" s="225"/>
      <c r="DC309" s="225"/>
      <c r="DD309" s="225"/>
      <c r="DE309" s="225"/>
      <c r="DF309" s="225"/>
      <c r="DG309" s="225"/>
    </row>
    <row r="310" spans="2:111" s="221" customFormat="1" ht="20.100000000000001" customHeight="1" x14ac:dyDescent="0.25">
      <c r="B310" s="235"/>
      <c r="C310" s="236"/>
      <c r="P310" s="224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3"/>
      <c r="AD310" s="223"/>
      <c r="CK310" s="257"/>
      <c r="CL310" s="257"/>
      <c r="CM310" s="257"/>
      <c r="CN310" s="257"/>
      <c r="CO310" s="257"/>
      <c r="CP310" s="225"/>
      <c r="CQ310" s="239"/>
      <c r="CR310" s="239"/>
      <c r="CS310" s="225"/>
      <c r="CT310" s="225"/>
      <c r="CU310" s="225"/>
      <c r="CV310" s="225"/>
      <c r="CW310" s="225"/>
      <c r="CX310" s="225"/>
      <c r="CY310" s="225"/>
      <c r="CZ310" s="225"/>
      <c r="DA310" s="225"/>
      <c r="DB310" s="225"/>
      <c r="DC310" s="225"/>
      <c r="DD310" s="225"/>
      <c r="DE310" s="225"/>
      <c r="DF310" s="225"/>
      <c r="DG310" s="225"/>
    </row>
    <row r="311" spans="2:111" s="221" customFormat="1" ht="20.100000000000001" customHeight="1" x14ac:dyDescent="0.25">
      <c r="B311" s="235"/>
      <c r="C311" s="236"/>
      <c r="P311" s="224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3"/>
      <c r="AD311" s="223"/>
      <c r="CK311" s="257"/>
      <c r="CL311" s="257"/>
      <c r="CM311" s="257"/>
      <c r="CN311" s="257"/>
      <c r="CO311" s="257"/>
      <c r="CP311" s="225"/>
      <c r="CQ311" s="239"/>
      <c r="CR311" s="239"/>
      <c r="CS311" s="225"/>
      <c r="CT311" s="225"/>
      <c r="CU311" s="225"/>
      <c r="CV311" s="225"/>
      <c r="CW311" s="225"/>
      <c r="CX311" s="225"/>
      <c r="CY311" s="225"/>
      <c r="CZ311" s="225"/>
      <c r="DA311" s="225"/>
      <c r="DB311" s="225"/>
      <c r="DC311" s="225"/>
      <c r="DD311" s="225"/>
      <c r="DE311" s="225"/>
      <c r="DF311" s="225"/>
      <c r="DG311" s="225"/>
    </row>
    <row r="312" spans="2:111" s="221" customFormat="1" ht="20.100000000000001" customHeight="1" x14ac:dyDescent="0.25">
      <c r="B312" s="235"/>
      <c r="C312" s="236"/>
      <c r="P312" s="224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3"/>
      <c r="AD312" s="223"/>
      <c r="CK312" s="257"/>
      <c r="CL312" s="257"/>
      <c r="CM312" s="257"/>
      <c r="CN312" s="257"/>
      <c r="CO312" s="257"/>
      <c r="CP312" s="225"/>
      <c r="CQ312" s="239"/>
      <c r="CR312" s="239"/>
      <c r="CS312" s="225"/>
      <c r="CT312" s="225"/>
      <c r="CU312" s="225"/>
      <c r="CV312" s="225"/>
      <c r="CW312" s="225"/>
      <c r="CX312" s="225"/>
      <c r="CY312" s="225"/>
      <c r="CZ312" s="225"/>
      <c r="DA312" s="225"/>
      <c r="DB312" s="225"/>
      <c r="DC312" s="225"/>
      <c r="DD312" s="225"/>
      <c r="DE312" s="225"/>
      <c r="DF312" s="225"/>
      <c r="DG312" s="225"/>
    </row>
    <row r="313" spans="2:111" s="221" customFormat="1" ht="20.100000000000001" customHeight="1" x14ac:dyDescent="0.25">
      <c r="B313" s="235"/>
      <c r="C313" s="236"/>
      <c r="P313" s="224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3"/>
      <c r="AD313" s="223"/>
      <c r="CK313" s="257"/>
      <c r="CL313" s="257"/>
      <c r="CM313" s="257"/>
      <c r="CN313" s="257"/>
      <c r="CO313" s="257"/>
      <c r="CP313" s="225"/>
      <c r="CQ313" s="239"/>
      <c r="CR313" s="239"/>
      <c r="CS313" s="225"/>
      <c r="CT313" s="225"/>
      <c r="CU313" s="225"/>
      <c r="CV313" s="225"/>
      <c r="CW313" s="225"/>
      <c r="CX313" s="225"/>
      <c r="CY313" s="225"/>
      <c r="CZ313" s="225"/>
      <c r="DA313" s="225"/>
      <c r="DB313" s="225"/>
      <c r="DC313" s="225"/>
      <c r="DD313" s="225"/>
      <c r="DE313" s="225"/>
      <c r="DF313" s="225"/>
      <c r="DG313" s="225"/>
    </row>
    <row r="314" spans="2:111" s="221" customFormat="1" ht="20.100000000000001" customHeight="1" x14ac:dyDescent="0.25">
      <c r="B314" s="235"/>
      <c r="C314" s="236"/>
      <c r="P314" s="224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3"/>
      <c r="AD314" s="223"/>
      <c r="CK314" s="257"/>
      <c r="CL314" s="257"/>
      <c r="CM314" s="257"/>
      <c r="CN314" s="257"/>
      <c r="CO314" s="257"/>
      <c r="CP314" s="225"/>
      <c r="CQ314" s="239"/>
      <c r="CR314" s="239"/>
      <c r="CS314" s="225"/>
      <c r="CT314" s="225"/>
      <c r="CU314" s="225"/>
      <c r="CV314" s="225"/>
      <c r="CW314" s="225"/>
      <c r="CX314" s="225"/>
      <c r="CY314" s="225"/>
      <c r="CZ314" s="225"/>
      <c r="DA314" s="225"/>
      <c r="DB314" s="225"/>
      <c r="DC314" s="225"/>
      <c r="DD314" s="225"/>
      <c r="DE314" s="225"/>
      <c r="DF314" s="225"/>
      <c r="DG314" s="225"/>
    </row>
    <row r="315" spans="2:111" s="221" customFormat="1" ht="20.100000000000001" customHeight="1" x14ac:dyDescent="0.25">
      <c r="B315" s="235"/>
      <c r="C315" s="236"/>
      <c r="P315" s="224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3"/>
      <c r="AD315" s="223"/>
      <c r="CK315" s="257"/>
      <c r="CL315" s="257"/>
      <c r="CM315" s="257"/>
      <c r="CN315" s="257"/>
      <c r="CO315" s="257"/>
      <c r="CP315" s="225"/>
      <c r="CQ315" s="239"/>
      <c r="CR315" s="239"/>
      <c r="CS315" s="225"/>
      <c r="CT315" s="225"/>
      <c r="CU315" s="225"/>
      <c r="CV315" s="225"/>
      <c r="CW315" s="225"/>
      <c r="CX315" s="225"/>
      <c r="CY315" s="225"/>
      <c r="CZ315" s="225"/>
      <c r="DA315" s="225"/>
      <c r="DB315" s="225"/>
      <c r="DC315" s="225"/>
      <c r="DD315" s="225"/>
      <c r="DE315" s="225"/>
      <c r="DF315" s="225"/>
      <c r="DG315" s="225"/>
    </row>
    <row r="316" spans="2:111" s="221" customFormat="1" ht="20.100000000000001" customHeight="1" x14ac:dyDescent="0.25">
      <c r="B316" s="235"/>
      <c r="C316" s="236"/>
      <c r="P316" s="224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3"/>
      <c r="AD316" s="223"/>
      <c r="CK316" s="257"/>
      <c r="CL316" s="257"/>
      <c r="CM316" s="257"/>
      <c r="CN316" s="257"/>
      <c r="CO316" s="257"/>
      <c r="CP316" s="225"/>
      <c r="CQ316" s="239"/>
      <c r="CR316" s="239"/>
      <c r="CS316" s="225"/>
      <c r="CT316" s="225"/>
      <c r="CU316" s="225"/>
      <c r="CV316" s="225"/>
      <c r="CW316" s="225"/>
      <c r="CX316" s="225"/>
      <c r="CY316" s="225"/>
      <c r="CZ316" s="225"/>
      <c r="DA316" s="225"/>
      <c r="DB316" s="225"/>
      <c r="DC316" s="225"/>
      <c r="DD316" s="225"/>
      <c r="DE316" s="225"/>
      <c r="DF316" s="225"/>
      <c r="DG316" s="225"/>
    </row>
    <row r="317" spans="2:111" s="221" customFormat="1" ht="20.100000000000001" customHeight="1" x14ac:dyDescent="0.25">
      <c r="B317" s="235"/>
      <c r="C317" s="236"/>
      <c r="P317" s="224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3"/>
      <c r="AD317" s="223"/>
      <c r="CK317" s="257"/>
      <c r="CL317" s="257"/>
      <c r="CM317" s="257"/>
      <c r="CN317" s="257"/>
      <c r="CO317" s="257"/>
      <c r="CP317" s="225"/>
      <c r="CQ317" s="239"/>
      <c r="CR317" s="239"/>
      <c r="CS317" s="225"/>
      <c r="CT317" s="225"/>
      <c r="CU317" s="225"/>
      <c r="CV317" s="225"/>
      <c r="CW317" s="225"/>
      <c r="CX317" s="225"/>
      <c r="CY317" s="225"/>
      <c r="CZ317" s="225"/>
      <c r="DA317" s="225"/>
      <c r="DB317" s="225"/>
      <c r="DC317" s="225"/>
      <c r="DD317" s="225"/>
      <c r="DE317" s="225"/>
      <c r="DF317" s="225"/>
      <c r="DG317" s="225"/>
    </row>
    <row r="318" spans="2:111" s="221" customFormat="1" ht="20.100000000000001" customHeight="1" x14ac:dyDescent="0.25">
      <c r="B318" s="235"/>
      <c r="C318" s="236"/>
      <c r="P318" s="224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3"/>
      <c r="AD318" s="223"/>
      <c r="CK318" s="257"/>
      <c r="CL318" s="257"/>
      <c r="CM318" s="257"/>
      <c r="CN318" s="257"/>
      <c r="CO318" s="257"/>
      <c r="CP318" s="225"/>
      <c r="CQ318" s="239"/>
      <c r="CR318" s="239"/>
      <c r="CS318" s="225"/>
      <c r="CT318" s="225"/>
      <c r="CU318" s="225"/>
      <c r="CV318" s="225"/>
      <c r="CW318" s="225"/>
      <c r="CX318" s="225"/>
      <c r="CY318" s="225"/>
      <c r="CZ318" s="225"/>
      <c r="DA318" s="225"/>
      <c r="DB318" s="225"/>
      <c r="DC318" s="225"/>
      <c r="DD318" s="225"/>
      <c r="DE318" s="225"/>
      <c r="DF318" s="225"/>
      <c r="DG318" s="225"/>
    </row>
    <row r="319" spans="2:111" s="221" customFormat="1" ht="20.100000000000001" customHeight="1" x14ac:dyDescent="0.25">
      <c r="B319" s="235"/>
      <c r="C319" s="236"/>
      <c r="P319" s="224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3"/>
      <c r="AD319" s="223"/>
      <c r="CK319" s="257"/>
      <c r="CL319" s="257"/>
      <c r="CM319" s="257"/>
      <c r="CN319" s="257"/>
      <c r="CO319" s="257"/>
      <c r="CP319" s="225"/>
      <c r="CQ319" s="239"/>
      <c r="CR319" s="239"/>
      <c r="CS319" s="225"/>
      <c r="CT319" s="225"/>
      <c r="CU319" s="225"/>
      <c r="CV319" s="225"/>
      <c r="CW319" s="225"/>
      <c r="CX319" s="225"/>
      <c r="CY319" s="225"/>
      <c r="CZ319" s="225"/>
      <c r="DA319" s="225"/>
      <c r="DB319" s="225"/>
      <c r="DC319" s="225"/>
      <c r="DD319" s="225"/>
      <c r="DE319" s="225"/>
      <c r="DF319" s="225"/>
      <c r="DG319" s="225"/>
    </row>
    <row r="320" spans="2:111" s="221" customFormat="1" ht="20.100000000000001" customHeight="1" x14ac:dyDescent="0.25">
      <c r="B320" s="235"/>
      <c r="C320" s="236"/>
      <c r="P320" s="224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3"/>
      <c r="AD320" s="223"/>
      <c r="CK320" s="257"/>
      <c r="CL320" s="257"/>
      <c r="CM320" s="257"/>
      <c r="CN320" s="257"/>
      <c r="CO320" s="257"/>
      <c r="CP320" s="225"/>
      <c r="CQ320" s="239"/>
      <c r="CR320" s="239"/>
      <c r="CS320" s="225"/>
      <c r="CT320" s="225"/>
      <c r="CU320" s="225"/>
      <c r="CV320" s="225"/>
      <c r="CW320" s="225"/>
      <c r="CX320" s="225"/>
      <c r="CY320" s="225"/>
      <c r="CZ320" s="225"/>
      <c r="DA320" s="225"/>
      <c r="DB320" s="225"/>
      <c r="DC320" s="225"/>
      <c r="DD320" s="225"/>
      <c r="DE320" s="225"/>
      <c r="DF320" s="225"/>
      <c r="DG320" s="225"/>
    </row>
    <row r="321" spans="2:111" s="221" customFormat="1" ht="20.100000000000001" customHeight="1" x14ac:dyDescent="0.25">
      <c r="B321" s="235"/>
      <c r="C321" s="236"/>
      <c r="P321" s="224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3"/>
      <c r="AD321" s="223"/>
      <c r="CK321" s="257"/>
      <c r="CL321" s="257"/>
      <c r="CM321" s="257"/>
      <c r="CN321" s="257"/>
      <c r="CO321" s="257"/>
      <c r="CP321" s="225"/>
      <c r="CQ321" s="239"/>
      <c r="CR321" s="239"/>
      <c r="CS321" s="225"/>
      <c r="CT321" s="225"/>
      <c r="CU321" s="225"/>
      <c r="CV321" s="225"/>
      <c r="CW321" s="225"/>
      <c r="CX321" s="225"/>
      <c r="CY321" s="225"/>
      <c r="CZ321" s="225"/>
      <c r="DA321" s="225"/>
      <c r="DB321" s="225"/>
      <c r="DC321" s="225"/>
      <c r="DD321" s="225"/>
      <c r="DE321" s="225"/>
      <c r="DF321" s="225"/>
      <c r="DG321" s="225"/>
    </row>
    <row r="322" spans="2:111" s="221" customFormat="1" ht="20.100000000000001" customHeight="1" x14ac:dyDescent="0.25">
      <c r="B322" s="235"/>
      <c r="C322" s="236"/>
      <c r="P322" s="224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3"/>
      <c r="AD322" s="223"/>
      <c r="CK322" s="257"/>
      <c r="CL322" s="257"/>
      <c r="CM322" s="257"/>
      <c r="CN322" s="257"/>
      <c r="CO322" s="257"/>
      <c r="CP322" s="225"/>
      <c r="CQ322" s="239"/>
      <c r="CR322" s="239"/>
      <c r="CS322" s="225"/>
      <c r="CT322" s="225"/>
      <c r="CU322" s="225"/>
      <c r="CV322" s="225"/>
      <c r="CW322" s="225"/>
      <c r="CX322" s="225"/>
      <c r="CY322" s="225"/>
      <c r="CZ322" s="225"/>
      <c r="DA322" s="225"/>
      <c r="DB322" s="225"/>
      <c r="DC322" s="225"/>
      <c r="DD322" s="225"/>
      <c r="DE322" s="225"/>
      <c r="DF322" s="225"/>
      <c r="DG322" s="225"/>
    </row>
    <row r="323" spans="2:111" s="221" customFormat="1" ht="20.100000000000001" customHeight="1" x14ac:dyDescent="0.25">
      <c r="B323" s="235"/>
      <c r="C323" s="236"/>
      <c r="P323" s="224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3"/>
      <c r="AD323" s="223"/>
      <c r="CK323" s="257"/>
      <c r="CL323" s="257"/>
      <c r="CM323" s="257"/>
      <c r="CN323" s="257"/>
      <c r="CO323" s="257"/>
      <c r="CP323" s="225"/>
      <c r="CQ323" s="239"/>
      <c r="CR323" s="239"/>
      <c r="CS323" s="225"/>
      <c r="CT323" s="225"/>
      <c r="CU323" s="225"/>
      <c r="CV323" s="225"/>
      <c r="CW323" s="225"/>
      <c r="CX323" s="225"/>
      <c r="CY323" s="225"/>
      <c r="CZ323" s="225"/>
      <c r="DA323" s="225"/>
      <c r="DB323" s="225"/>
      <c r="DC323" s="225"/>
      <c r="DD323" s="225"/>
      <c r="DE323" s="225"/>
      <c r="DF323" s="225"/>
      <c r="DG323" s="225"/>
    </row>
    <row r="324" spans="2:111" s="221" customFormat="1" ht="20.100000000000001" customHeight="1" x14ac:dyDescent="0.25">
      <c r="B324" s="235"/>
      <c r="C324" s="236"/>
      <c r="P324" s="224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3"/>
      <c r="AD324" s="223"/>
      <c r="CK324" s="257"/>
      <c r="CL324" s="257"/>
      <c r="CM324" s="257"/>
      <c r="CN324" s="257"/>
      <c r="CO324" s="257"/>
      <c r="CP324" s="225"/>
      <c r="CQ324" s="239"/>
      <c r="CR324" s="239"/>
      <c r="CS324" s="225"/>
      <c r="CT324" s="225"/>
      <c r="CU324" s="225"/>
      <c r="CV324" s="225"/>
      <c r="CW324" s="225"/>
      <c r="CX324" s="225"/>
      <c r="CY324" s="225"/>
      <c r="CZ324" s="225"/>
      <c r="DA324" s="225"/>
      <c r="DB324" s="225"/>
      <c r="DC324" s="225"/>
      <c r="DD324" s="225"/>
      <c r="DE324" s="225"/>
      <c r="DF324" s="225"/>
      <c r="DG324" s="225"/>
    </row>
    <row r="325" spans="2:111" s="221" customFormat="1" ht="20.100000000000001" customHeight="1" x14ac:dyDescent="0.25">
      <c r="B325" s="235"/>
      <c r="C325" s="236"/>
      <c r="P325" s="224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3"/>
      <c r="AD325" s="223"/>
      <c r="CK325" s="257"/>
      <c r="CL325" s="257"/>
      <c r="CM325" s="257"/>
      <c r="CN325" s="257"/>
      <c r="CO325" s="257"/>
      <c r="CP325" s="225"/>
      <c r="CQ325" s="239"/>
      <c r="CR325" s="239"/>
      <c r="CS325" s="225"/>
      <c r="CT325" s="225"/>
      <c r="CU325" s="225"/>
      <c r="CV325" s="225"/>
      <c r="CW325" s="225"/>
      <c r="CX325" s="225"/>
      <c r="CY325" s="225"/>
      <c r="CZ325" s="225"/>
      <c r="DA325" s="225"/>
      <c r="DB325" s="225"/>
      <c r="DC325" s="225"/>
      <c r="DD325" s="225"/>
      <c r="DE325" s="225"/>
      <c r="DF325" s="225"/>
      <c r="DG325" s="225"/>
    </row>
    <row r="326" spans="2:111" s="221" customFormat="1" ht="20.100000000000001" customHeight="1" x14ac:dyDescent="0.25">
      <c r="B326" s="235"/>
      <c r="C326" s="236"/>
      <c r="P326" s="224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3"/>
      <c r="AD326" s="223"/>
      <c r="CK326" s="257"/>
      <c r="CL326" s="257"/>
      <c r="CM326" s="257"/>
      <c r="CN326" s="257"/>
      <c r="CO326" s="257"/>
      <c r="CP326" s="225"/>
      <c r="CQ326" s="239"/>
      <c r="CR326" s="239"/>
      <c r="CS326" s="225"/>
      <c r="CT326" s="225"/>
      <c r="CU326" s="225"/>
      <c r="CV326" s="225"/>
      <c r="CW326" s="225"/>
      <c r="CX326" s="225"/>
      <c r="CY326" s="225"/>
      <c r="CZ326" s="225"/>
      <c r="DA326" s="225"/>
      <c r="DB326" s="225"/>
      <c r="DC326" s="225"/>
      <c r="DD326" s="225"/>
      <c r="DE326" s="225"/>
      <c r="DF326" s="225"/>
      <c r="DG326" s="225"/>
    </row>
    <row r="327" spans="2:111" s="221" customFormat="1" ht="20.100000000000001" customHeight="1" x14ac:dyDescent="0.25">
      <c r="B327" s="235"/>
      <c r="C327" s="236"/>
      <c r="P327" s="224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3"/>
      <c r="AD327" s="223"/>
      <c r="CK327" s="257"/>
      <c r="CL327" s="257"/>
      <c r="CM327" s="257"/>
      <c r="CN327" s="257"/>
      <c r="CO327" s="257"/>
      <c r="CP327" s="225"/>
      <c r="CQ327" s="239"/>
      <c r="CR327" s="239"/>
      <c r="CS327" s="225"/>
      <c r="CT327" s="225"/>
      <c r="CU327" s="225"/>
      <c r="CV327" s="225"/>
      <c r="CW327" s="225"/>
      <c r="CX327" s="225"/>
      <c r="CY327" s="225"/>
      <c r="CZ327" s="225"/>
      <c r="DA327" s="225"/>
      <c r="DB327" s="225"/>
      <c r="DC327" s="225"/>
      <c r="DD327" s="225"/>
      <c r="DE327" s="225"/>
      <c r="DF327" s="225"/>
      <c r="DG327" s="225"/>
    </row>
    <row r="328" spans="2:111" s="221" customFormat="1" ht="20.100000000000001" customHeight="1" x14ac:dyDescent="0.25">
      <c r="B328" s="235"/>
      <c r="C328" s="236"/>
      <c r="P328" s="224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3"/>
      <c r="AD328" s="223"/>
      <c r="CK328" s="257"/>
      <c r="CL328" s="257"/>
      <c r="CM328" s="257"/>
      <c r="CN328" s="257"/>
      <c r="CO328" s="257"/>
      <c r="CP328" s="225"/>
      <c r="CQ328" s="239"/>
      <c r="CR328" s="239"/>
      <c r="CS328" s="225"/>
      <c r="CT328" s="225"/>
      <c r="CU328" s="225"/>
      <c r="CV328" s="225"/>
      <c r="CW328" s="225"/>
      <c r="CX328" s="225"/>
      <c r="CY328" s="225"/>
      <c r="CZ328" s="225"/>
      <c r="DA328" s="225"/>
      <c r="DB328" s="225"/>
      <c r="DC328" s="225"/>
      <c r="DD328" s="225"/>
      <c r="DE328" s="225"/>
      <c r="DF328" s="225"/>
      <c r="DG328" s="225"/>
    </row>
    <row r="329" spans="2:111" s="221" customFormat="1" ht="20.100000000000001" customHeight="1" x14ac:dyDescent="0.25">
      <c r="B329" s="235"/>
      <c r="C329" s="236"/>
      <c r="P329" s="224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3"/>
      <c r="AD329" s="223"/>
      <c r="CK329" s="257"/>
      <c r="CL329" s="257"/>
      <c r="CM329" s="257"/>
      <c r="CN329" s="257"/>
      <c r="CO329" s="257"/>
      <c r="CP329" s="225"/>
      <c r="CQ329" s="239"/>
      <c r="CR329" s="239"/>
      <c r="CS329" s="225"/>
      <c r="CT329" s="225"/>
      <c r="CU329" s="225"/>
      <c r="CV329" s="225"/>
      <c r="CW329" s="225"/>
      <c r="CX329" s="225"/>
      <c r="CY329" s="225"/>
      <c r="CZ329" s="225"/>
      <c r="DA329" s="225"/>
      <c r="DB329" s="225"/>
      <c r="DC329" s="225"/>
      <c r="DD329" s="225"/>
      <c r="DE329" s="225"/>
      <c r="DF329" s="225"/>
      <c r="DG329" s="225"/>
    </row>
    <row r="330" spans="2:111" s="221" customFormat="1" ht="20.100000000000001" customHeight="1" x14ac:dyDescent="0.25">
      <c r="B330" s="235"/>
      <c r="C330" s="236"/>
      <c r="P330" s="224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3"/>
      <c r="AD330" s="223"/>
      <c r="CK330" s="257"/>
      <c r="CL330" s="257"/>
      <c r="CM330" s="257"/>
      <c r="CN330" s="257"/>
      <c r="CO330" s="257"/>
      <c r="CP330" s="225"/>
      <c r="CQ330" s="239"/>
      <c r="CR330" s="239"/>
      <c r="CS330" s="225"/>
      <c r="CT330" s="225"/>
      <c r="CU330" s="225"/>
      <c r="CV330" s="225"/>
      <c r="CW330" s="225"/>
      <c r="CX330" s="225"/>
      <c r="CY330" s="225"/>
      <c r="CZ330" s="225"/>
      <c r="DA330" s="225"/>
      <c r="DB330" s="225"/>
      <c r="DC330" s="225"/>
      <c r="DD330" s="225"/>
      <c r="DE330" s="225"/>
      <c r="DF330" s="225"/>
      <c r="DG330" s="225"/>
    </row>
    <row r="331" spans="2:111" s="221" customFormat="1" ht="20.100000000000001" customHeight="1" x14ac:dyDescent="0.25">
      <c r="B331" s="235"/>
      <c r="C331" s="236"/>
      <c r="P331" s="224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3"/>
      <c r="AD331" s="223"/>
      <c r="CK331" s="257"/>
      <c r="CL331" s="257"/>
      <c r="CM331" s="257"/>
      <c r="CN331" s="257"/>
      <c r="CO331" s="257"/>
      <c r="CP331" s="225"/>
      <c r="CQ331" s="239"/>
      <c r="CR331" s="239"/>
      <c r="CS331" s="225"/>
      <c r="CT331" s="225"/>
      <c r="CU331" s="225"/>
      <c r="CV331" s="225"/>
      <c r="CW331" s="225"/>
      <c r="CX331" s="225"/>
      <c r="CY331" s="225"/>
      <c r="CZ331" s="225"/>
      <c r="DA331" s="225"/>
      <c r="DB331" s="225"/>
      <c r="DC331" s="225"/>
      <c r="DD331" s="225"/>
      <c r="DE331" s="225"/>
      <c r="DF331" s="225"/>
      <c r="DG331" s="225"/>
    </row>
    <row r="332" spans="2:111" s="221" customFormat="1" ht="20.100000000000001" customHeight="1" x14ac:dyDescent="0.25">
      <c r="B332" s="235"/>
      <c r="C332" s="236"/>
      <c r="P332" s="224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3"/>
      <c r="AD332" s="223"/>
      <c r="CK332" s="257"/>
      <c r="CL332" s="257"/>
      <c r="CM332" s="257"/>
      <c r="CN332" s="257"/>
      <c r="CO332" s="257"/>
      <c r="CP332" s="225"/>
      <c r="CQ332" s="239"/>
      <c r="CR332" s="239"/>
      <c r="CS332" s="225"/>
      <c r="CT332" s="225"/>
      <c r="CU332" s="225"/>
      <c r="CV332" s="225"/>
      <c r="CW332" s="225"/>
      <c r="CX332" s="225"/>
      <c r="CY332" s="225"/>
      <c r="CZ332" s="225"/>
      <c r="DA332" s="225"/>
      <c r="DB332" s="225"/>
      <c r="DC332" s="225"/>
      <c r="DD332" s="225"/>
      <c r="DE332" s="225"/>
      <c r="DF332" s="225"/>
      <c r="DG332" s="225"/>
    </row>
    <row r="333" spans="2:111" s="221" customFormat="1" ht="20.100000000000001" customHeight="1" x14ac:dyDescent="0.25">
      <c r="B333" s="235"/>
      <c r="C333" s="236"/>
      <c r="P333" s="224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3"/>
      <c r="AD333" s="223"/>
      <c r="CK333" s="257"/>
      <c r="CL333" s="257"/>
      <c r="CM333" s="257"/>
      <c r="CN333" s="257"/>
      <c r="CO333" s="257"/>
      <c r="CP333" s="225"/>
      <c r="CQ333" s="239"/>
      <c r="CR333" s="239"/>
      <c r="CS333" s="225"/>
      <c r="CT333" s="225"/>
      <c r="CU333" s="225"/>
      <c r="CV333" s="225"/>
      <c r="CW333" s="225"/>
      <c r="CX333" s="225"/>
      <c r="CY333" s="225"/>
      <c r="CZ333" s="225"/>
      <c r="DA333" s="225"/>
      <c r="DB333" s="225"/>
      <c r="DC333" s="225"/>
      <c r="DD333" s="225"/>
      <c r="DE333" s="225"/>
      <c r="DF333" s="225"/>
      <c r="DG333" s="225"/>
    </row>
    <row r="334" spans="2:111" s="221" customFormat="1" ht="20.100000000000001" customHeight="1" x14ac:dyDescent="0.25">
      <c r="B334" s="235"/>
      <c r="C334" s="236"/>
      <c r="P334" s="224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3"/>
      <c r="AD334" s="223"/>
      <c r="CK334" s="257"/>
      <c r="CL334" s="257"/>
      <c r="CM334" s="257"/>
      <c r="CN334" s="257"/>
      <c r="CO334" s="257"/>
      <c r="CP334" s="225"/>
      <c r="CQ334" s="239"/>
      <c r="CR334" s="239"/>
      <c r="CS334" s="225"/>
      <c r="CT334" s="225"/>
      <c r="CU334" s="225"/>
      <c r="CV334" s="225"/>
      <c r="CW334" s="225"/>
      <c r="CX334" s="225"/>
      <c r="CY334" s="225"/>
      <c r="CZ334" s="225"/>
      <c r="DA334" s="225"/>
      <c r="DB334" s="225"/>
      <c r="DC334" s="225"/>
      <c r="DD334" s="225"/>
      <c r="DE334" s="225"/>
      <c r="DF334" s="225"/>
      <c r="DG334" s="225"/>
    </row>
    <row r="335" spans="2:111" s="221" customFormat="1" ht="20.100000000000001" customHeight="1" x14ac:dyDescent="0.25">
      <c r="B335" s="235"/>
      <c r="C335" s="236"/>
      <c r="P335" s="224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3"/>
      <c r="AD335" s="223"/>
      <c r="CK335" s="257"/>
      <c r="CL335" s="257"/>
      <c r="CM335" s="257"/>
      <c r="CN335" s="257"/>
      <c r="CO335" s="257"/>
      <c r="CP335" s="225"/>
      <c r="CQ335" s="239"/>
      <c r="CR335" s="239"/>
      <c r="CS335" s="225"/>
      <c r="CT335" s="225"/>
      <c r="CU335" s="225"/>
      <c r="CV335" s="225"/>
      <c r="CW335" s="225"/>
      <c r="CX335" s="225"/>
      <c r="CY335" s="225"/>
      <c r="CZ335" s="225"/>
      <c r="DA335" s="225"/>
      <c r="DB335" s="225"/>
      <c r="DC335" s="225"/>
      <c r="DD335" s="225"/>
      <c r="DE335" s="225"/>
      <c r="DF335" s="225"/>
      <c r="DG335" s="225"/>
    </row>
    <row r="336" spans="2:111" s="221" customFormat="1" ht="20.100000000000001" customHeight="1" x14ac:dyDescent="0.25">
      <c r="B336" s="235"/>
      <c r="C336" s="236"/>
      <c r="P336" s="224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3"/>
      <c r="AD336" s="223"/>
      <c r="CK336" s="257"/>
      <c r="CL336" s="257"/>
      <c r="CM336" s="257"/>
      <c r="CN336" s="257"/>
      <c r="CO336" s="257"/>
      <c r="CP336" s="225"/>
      <c r="CQ336" s="239"/>
      <c r="CR336" s="239"/>
      <c r="CS336" s="225"/>
      <c r="CT336" s="225"/>
      <c r="CU336" s="225"/>
      <c r="CV336" s="225"/>
      <c r="CW336" s="225"/>
      <c r="CX336" s="225"/>
      <c r="CY336" s="225"/>
      <c r="CZ336" s="225"/>
      <c r="DA336" s="225"/>
      <c r="DB336" s="225"/>
      <c r="DC336" s="225"/>
      <c r="DD336" s="225"/>
      <c r="DE336" s="225"/>
      <c r="DF336" s="225"/>
      <c r="DG336" s="225"/>
    </row>
    <row r="337" spans="2:111" s="221" customFormat="1" ht="20.100000000000001" customHeight="1" x14ac:dyDescent="0.25">
      <c r="B337" s="235"/>
      <c r="C337" s="236"/>
      <c r="P337" s="224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3"/>
      <c r="AD337" s="223"/>
      <c r="CK337" s="257"/>
      <c r="CL337" s="257"/>
      <c r="CM337" s="257"/>
      <c r="CN337" s="257"/>
      <c r="CO337" s="257"/>
      <c r="CP337" s="225"/>
      <c r="CQ337" s="239"/>
      <c r="CR337" s="239"/>
      <c r="CS337" s="225"/>
      <c r="CT337" s="225"/>
      <c r="CU337" s="225"/>
      <c r="CV337" s="225"/>
      <c r="CW337" s="225"/>
      <c r="CX337" s="225"/>
      <c r="CY337" s="225"/>
      <c r="CZ337" s="225"/>
      <c r="DA337" s="225"/>
      <c r="DB337" s="225"/>
      <c r="DC337" s="225"/>
      <c r="DD337" s="225"/>
      <c r="DE337" s="225"/>
      <c r="DF337" s="225"/>
      <c r="DG337" s="225"/>
    </row>
    <row r="338" spans="2:111" s="221" customFormat="1" ht="20.100000000000001" customHeight="1" x14ac:dyDescent="0.25">
      <c r="B338" s="235"/>
      <c r="C338" s="236"/>
      <c r="P338" s="224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3"/>
      <c r="AD338" s="223"/>
      <c r="CK338" s="257"/>
      <c r="CL338" s="257"/>
      <c r="CM338" s="257"/>
      <c r="CN338" s="257"/>
      <c r="CO338" s="257"/>
      <c r="CP338" s="225"/>
      <c r="CQ338" s="239"/>
      <c r="CR338" s="239"/>
      <c r="CS338" s="225"/>
      <c r="CT338" s="225"/>
      <c r="CU338" s="225"/>
      <c r="CV338" s="225"/>
      <c r="CW338" s="225"/>
      <c r="CX338" s="225"/>
      <c r="CY338" s="225"/>
      <c r="CZ338" s="225"/>
      <c r="DA338" s="225"/>
      <c r="DB338" s="225"/>
      <c r="DC338" s="225"/>
      <c r="DD338" s="225"/>
      <c r="DE338" s="225"/>
      <c r="DF338" s="225"/>
      <c r="DG338" s="225"/>
    </row>
    <row r="339" spans="2:111" s="221" customFormat="1" ht="20.100000000000001" customHeight="1" x14ac:dyDescent="0.25">
      <c r="B339" s="235"/>
      <c r="C339" s="236"/>
      <c r="P339" s="224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3"/>
      <c r="AD339" s="223"/>
      <c r="CK339" s="257"/>
      <c r="CL339" s="257"/>
      <c r="CM339" s="257"/>
      <c r="CN339" s="257"/>
      <c r="CO339" s="257"/>
      <c r="CP339" s="225"/>
      <c r="CQ339" s="239"/>
      <c r="CR339" s="239"/>
      <c r="CS339" s="225"/>
      <c r="CT339" s="225"/>
      <c r="CU339" s="225"/>
      <c r="CV339" s="225"/>
      <c r="CW339" s="225"/>
      <c r="CX339" s="225"/>
      <c r="CY339" s="225"/>
      <c r="CZ339" s="225"/>
      <c r="DA339" s="225"/>
      <c r="DB339" s="225"/>
      <c r="DC339" s="225"/>
      <c r="DD339" s="225"/>
      <c r="DE339" s="225"/>
      <c r="DF339" s="225"/>
      <c r="DG339" s="225"/>
    </row>
    <row r="340" spans="2:111" s="221" customFormat="1" ht="20.100000000000001" customHeight="1" x14ac:dyDescent="0.25">
      <c r="B340" s="235"/>
      <c r="C340" s="236"/>
      <c r="P340" s="224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3"/>
      <c r="AD340" s="223"/>
      <c r="CK340" s="257"/>
      <c r="CL340" s="257"/>
      <c r="CM340" s="257"/>
      <c r="CN340" s="257"/>
      <c r="CO340" s="257"/>
      <c r="CP340" s="225"/>
      <c r="CQ340" s="239"/>
      <c r="CR340" s="239"/>
      <c r="CS340" s="225"/>
      <c r="CT340" s="225"/>
      <c r="CU340" s="225"/>
      <c r="CV340" s="225"/>
      <c r="CW340" s="225"/>
      <c r="CX340" s="225"/>
      <c r="CY340" s="225"/>
      <c r="CZ340" s="225"/>
      <c r="DA340" s="225"/>
      <c r="DB340" s="225"/>
      <c r="DC340" s="225"/>
      <c r="DD340" s="225"/>
      <c r="DE340" s="225"/>
      <c r="DF340" s="225"/>
      <c r="DG340" s="225"/>
    </row>
    <row r="341" spans="2:111" s="221" customFormat="1" ht="20.100000000000001" customHeight="1" x14ac:dyDescent="0.25">
      <c r="B341" s="235"/>
      <c r="C341" s="236"/>
      <c r="P341" s="224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3"/>
      <c r="AD341" s="223"/>
      <c r="CK341" s="257"/>
      <c r="CL341" s="257"/>
      <c r="CM341" s="257"/>
      <c r="CN341" s="257"/>
      <c r="CO341" s="257"/>
      <c r="CP341" s="225"/>
      <c r="CQ341" s="239"/>
      <c r="CR341" s="239"/>
      <c r="CS341" s="225"/>
      <c r="CT341" s="225"/>
      <c r="CU341" s="225"/>
      <c r="CV341" s="225"/>
      <c r="CW341" s="225"/>
      <c r="CX341" s="225"/>
      <c r="CY341" s="225"/>
      <c r="CZ341" s="225"/>
      <c r="DA341" s="225"/>
      <c r="DB341" s="225"/>
      <c r="DC341" s="225"/>
      <c r="DD341" s="225"/>
      <c r="DE341" s="225"/>
      <c r="DF341" s="225"/>
      <c r="DG341" s="225"/>
    </row>
    <row r="342" spans="2:111" s="221" customFormat="1" ht="20.100000000000001" customHeight="1" x14ac:dyDescent="0.25">
      <c r="B342" s="235"/>
      <c r="C342" s="236"/>
      <c r="P342" s="224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3"/>
      <c r="AD342" s="223"/>
      <c r="CK342" s="257"/>
      <c r="CL342" s="257"/>
      <c r="CM342" s="257"/>
      <c r="CN342" s="257"/>
      <c r="CO342" s="257"/>
      <c r="CP342" s="225"/>
      <c r="CQ342" s="239"/>
      <c r="CR342" s="239"/>
      <c r="CS342" s="225"/>
      <c r="CT342" s="225"/>
      <c r="CU342" s="225"/>
      <c r="CV342" s="225"/>
      <c r="CW342" s="225"/>
      <c r="CX342" s="225"/>
      <c r="CY342" s="225"/>
      <c r="CZ342" s="225"/>
      <c r="DA342" s="225"/>
      <c r="DB342" s="225"/>
      <c r="DC342" s="225"/>
      <c r="DD342" s="225"/>
      <c r="DE342" s="225"/>
      <c r="DF342" s="225"/>
      <c r="DG342" s="225"/>
    </row>
    <row r="343" spans="2:111" s="221" customFormat="1" ht="20.100000000000001" customHeight="1" x14ac:dyDescent="0.25">
      <c r="B343" s="235"/>
      <c r="C343" s="236"/>
      <c r="P343" s="224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3"/>
      <c r="AD343" s="223"/>
      <c r="CK343" s="257"/>
      <c r="CL343" s="257"/>
      <c r="CM343" s="257"/>
      <c r="CN343" s="257"/>
      <c r="CO343" s="257"/>
      <c r="CP343" s="225"/>
      <c r="CQ343" s="239"/>
      <c r="CR343" s="239"/>
      <c r="CS343" s="225"/>
      <c r="CT343" s="225"/>
      <c r="CU343" s="225"/>
      <c r="CV343" s="225"/>
      <c r="CW343" s="225"/>
      <c r="CX343" s="225"/>
      <c r="CY343" s="225"/>
      <c r="CZ343" s="225"/>
      <c r="DA343" s="225"/>
      <c r="DB343" s="225"/>
      <c r="DC343" s="225"/>
      <c r="DD343" s="225"/>
      <c r="DE343" s="225"/>
      <c r="DF343" s="225"/>
      <c r="DG343" s="225"/>
    </row>
    <row r="344" spans="2:111" s="221" customFormat="1" ht="20.100000000000001" customHeight="1" x14ac:dyDescent="0.25">
      <c r="B344" s="235"/>
      <c r="C344" s="236"/>
      <c r="P344" s="224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3"/>
      <c r="AD344" s="223"/>
      <c r="CK344" s="257"/>
      <c r="CL344" s="257"/>
      <c r="CM344" s="257"/>
      <c r="CN344" s="257"/>
      <c r="CO344" s="257"/>
      <c r="CP344" s="225"/>
      <c r="CQ344" s="239"/>
      <c r="CR344" s="239"/>
      <c r="CS344" s="225"/>
      <c r="CT344" s="225"/>
      <c r="CU344" s="225"/>
      <c r="CV344" s="225"/>
      <c r="CW344" s="225"/>
      <c r="CX344" s="225"/>
      <c r="CY344" s="225"/>
      <c r="CZ344" s="225"/>
      <c r="DA344" s="225"/>
      <c r="DB344" s="225"/>
      <c r="DC344" s="225"/>
      <c r="DD344" s="225"/>
      <c r="DE344" s="225"/>
      <c r="DF344" s="225"/>
      <c r="DG344" s="225"/>
    </row>
    <row r="345" spans="2:111" s="221" customFormat="1" ht="20.100000000000001" customHeight="1" x14ac:dyDescent="0.25">
      <c r="B345" s="235"/>
      <c r="C345" s="236"/>
      <c r="P345" s="224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3"/>
      <c r="AD345" s="223"/>
      <c r="CK345" s="257"/>
      <c r="CL345" s="257"/>
      <c r="CM345" s="257"/>
      <c r="CN345" s="257"/>
      <c r="CO345" s="257"/>
      <c r="CP345" s="225"/>
      <c r="CQ345" s="239"/>
      <c r="CR345" s="239"/>
      <c r="CS345" s="225"/>
      <c r="CT345" s="225"/>
      <c r="CU345" s="225"/>
      <c r="CV345" s="225"/>
      <c r="CW345" s="225"/>
      <c r="CX345" s="225"/>
      <c r="CY345" s="225"/>
      <c r="CZ345" s="225"/>
      <c r="DA345" s="225"/>
      <c r="DB345" s="225"/>
      <c r="DC345" s="225"/>
      <c r="DD345" s="225"/>
      <c r="DE345" s="225"/>
      <c r="DF345" s="225"/>
      <c r="DG345" s="225"/>
    </row>
    <row r="346" spans="2:111" s="221" customFormat="1" ht="20.100000000000001" customHeight="1" x14ac:dyDescent="0.25">
      <c r="B346" s="235"/>
      <c r="C346" s="236"/>
      <c r="P346" s="224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3"/>
      <c r="AD346" s="223"/>
      <c r="CK346" s="257"/>
      <c r="CL346" s="257"/>
      <c r="CM346" s="257"/>
      <c r="CN346" s="257"/>
      <c r="CO346" s="257"/>
      <c r="CP346" s="225"/>
      <c r="CQ346" s="239"/>
      <c r="CR346" s="239"/>
      <c r="CS346" s="225"/>
      <c r="CT346" s="225"/>
      <c r="CU346" s="225"/>
      <c r="CV346" s="225"/>
      <c r="CW346" s="225"/>
      <c r="CX346" s="225"/>
      <c r="CY346" s="225"/>
      <c r="CZ346" s="225"/>
      <c r="DA346" s="225"/>
      <c r="DB346" s="225"/>
      <c r="DC346" s="225"/>
      <c r="DD346" s="225"/>
      <c r="DE346" s="225"/>
      <c r="DF346" s="225"/>
      <c r="DG346" s="225"/>
    </row>
    <row r="347" spans="2:111" s="221" customFormat="1" ht="20.100000000000001" customHeight="1" x14ac:dyDescent="0.25">
      <c r="B347" s="235"/>
      <c r="C347" s="236"/>
      <c r="P347" s="224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3"/>
      <c r="AD347" s="223"/>
      <c r="CK347" s="257"/>
      <c r="CL347" s="257"/>
      <c r="CM347" s="257"/>
      <c r="CN347" s="257"/>
      <c r="CO347" s="257"/>
      <c r="CP347" s="225"/>
      <c r="CQ347" s="239"/>
      <c r="CR347" s="239"/>
      <c r="CS347" s="225"/>
      <c r="CT347" s="225"/>
      <c r="CU347" s="225"/>
      <c r="CV347" s="225"/>
      <c r="CW347" s="225"/>
      <c r="CX347" s="225"/>
      <c r="CY347" s="225"/>
      <c r="CZ347" s="225"/>
      <c r="DA347" s="225"/>
      <c r="DB347" s="225"/>
      <c r="DC347" s="225"/>
      <c r="DD347" s="225"/>
      <c r="DE347" s="225"/>
      <c r="DF347" s="225"/>
      <c r="DG347" s="225"/>
    </row>
    <row r="348" spans="2:111" s="221" customFormat="1" ht="20.100000000000001" customHeight="1" x14ac:dyDescent="0.25">
      <c r="B348" s="235"/>
      <c r="C348" s="236"/>
      <c r="P348" s="224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3"/>
      <c r="AD348" s="223"/>
      <c r="CK348" s="257"/>
      <c r="CL348" s="257"/>
      <c r="CM348" s="257"/>
      <c r="CN348" s="257"/>
      <c r="CO348" s="257"/>
      <c r="CP348" s="225"/>
      <c r="CQ348" s="239"/>
      <c r="CR348" s="239"/>
      <c r="CS348" s="225"/>
      <c r="CT348" s="225"/>
      <c r="CU348" s="225"/>
      <c r="CV348" s="225"/>
      <c r="CW348" s="225"/>
      <c r="CX348" s="225"/>
      <c r="CY348" s="225"/>
      <c r="CZ348" s="225"/>
      <c r="DA348" s="225"/>
      <c r="DB348" s="225"/>
      <c r="DC348" s="225"/>
      <c r="DD348" s="225"/>
      <c r="DE348" s="225"/>
      <c r="DF348" s="225"/>
      <c r="DG348" s="225"/>
    </row>
    <row r="349" spans="2:111" s="221" customFormat="1" ht="20.100000000000001" customHeight="1" x14ac:dyDescent="0.25">
      <c r="B349" s="235"/>
      <c r="C349" s="236"/>
      <c r="P349" s="224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3"/>
      <c r="AD349" s="223"/>
      <c r="CK349" s="257"/>
      <c r="CL349" s="257"/>
      <c r="CM349" s="257"/>
      <c r="CN349" s="257"/>
      <c r="CO349" s="257"/>
      <c r="CP349" s="225"/>
      <c r="CQ349" s="239"/>
      <c r="CR349" s="239"/>
      <c r="CS349" s="225"/>
      <c r="CT349" s="225"/>
      <c r="CU349" s="225"/>
      <c r="CV349" s="225"/>
      <c r="CW349" s="225"/>
      <c r="CX349" s="225"/>
      <c r="CY349" s="225"/>
      <c r="CZ349" s="225"/>
      <c r="DA349" s="225"/>
      <c r="DB349" s="225"/>
      <c r="DC349" s="225"/>
      <c r="DD349" s="225"/>
      <c r="DE349" s="225"/>
      <c r="DF349" s="225"/>
      <c r="DG349" s="225"/>
    </row>
    <row r="350" spans="2:111" s="221" customFormat="1" ht="20.100000000000001" customHeight="1" x14ac:dyDescent="0.25">
      <c r="B350" s="235"/>
      <c r="C350" s="236"/>
      <c r="P350" s="224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3"/>
      <c r="AD350" s="223"/>
      <c r="CK350" s="257"/>
      <c r="CL350" s="257"/>
      <c r="CM350" s="257"/>
      <c r="CN350" s="257"/>
      <c r="CO350" s="257"/>
      <c r="CP350" s="225"/>
      <c r="CQ350" s="239"/>
      <c r="CR350" s="239"/>
      <c r="CS350" s="225"/>
      <c r="CT350" s="225"/>
      <c r="CU350" s="225"/>
      <c r="CV350" s="225"/>
      <c r="CW350" s="225"/>
      <c r="CX350" s="225"/>
      <c r="CY350" s="225"/>
      <c r="CZ350" s="225"/>
      <c r="DA350" s="225"/>
      <c r="DB350" s="225"/>
      <c r="DC350" s="225"/>
      <c r="DD350" s="225"/>
      <c r="DE350" s="225"/>
      <c r="DF350" s="225"/>
      <c r="DG350" s="225"/>
    </row>
    <row r="351" spans="2:111" s="221" customFormat="1" ht="20.100000000000001" customHeight="1" x14ac:dyDescent="0.25">
      <c r="B351" s="235"/>
      <c r="C351" s="236"/>
      <c r="P351" s="224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3"/>
      <c r="AD351" s="223"/>
      <c r="CK351" s="257"/>
      <c r="CL351" s="257"/>
      <c r="CM351" s="257"/>
      <c r="CN351" s="257"/>
      <c r="CO351" s="257"/>
      <c r="CP351" s="225"/>
      <c r="CQ351" s="239"/>
      <c r="CR351" s="239"/>
      <c r="CS351" s="225"/>
      <c r="CT351" s="225"/>
      <c r="CU351" s="225"/>
      <c r="CV351" s="225"/>
      <c r="CW351" s="225"/>
      <c r="CX351" s="225"/>
      <c r="CY351" s="225"/>
      <c r="CZ351" s="225"/>
      <c r="DA351" s="225"/>
      <c r="DB351" s="225"/>
      <c r="DC351" s="225"/>
      <c r="DD351" s="225"/>
      <c r="DE351" s="225"/>
      <c r="DF351" s="225"/>
      <c r="DG351" s="225"/>
    </row>
    <row r="352" spans="2:111" s="221" customFormat="1" ht="20.100000000000001" customHeight="1" x14ac:dyDescent="0.25">
      <c r="B352" s="235"/>
      <c r="C352" s="236"/>
      <c r="P352" s="224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3"/>
      <c r="AD352" s="223"/>
      <c r="CK352" s="257"/>
      <c r="CL352" s="257"/>
      <c r="CM352" s="257"/>
      <c r="CN352" s="257"/>
      <c r="CO352" s="257"/>
      <c r="CP352" s="225"/>
      <c r="CQ352" s="239"/>
      <c r="CR352" s="239"/>
      <c r="CS352" s="225"/>
      <c r="CT352" s="225"/>
      <c r="CU352" s="225"/>
      <c r="CV352" s="225"/>
      <c r="CW352" s="225"/>
      <c r="CX352" s="225"/>
      <c r="CY352" s="225"/>
      <c r="CZ352" s="225"/>
      <c r="DA352" s="225"/>
      <c r="DB352" s="225"/>
      <c r="DC352" s="225"/>
      <c r="DD352" s="225"/>
      <c r="DE352" s="225"/>
      <c r="DF352" s="225"/>
      <c r="DG352" s="225"/>
    </row>
    <row r="353" spans="2:111" s="221" customFormat="1" ht="20.100000000000001" customHeight="1" x14ac:dyDescent="0.25">
      <c r="B353" s="235"/>
      <c r="C353" s="236"/>
      <c r="P353" s="224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3"/>
      <c r="AD353" s="223"/>
      <c r="CK353" s="257"/>
      <c r="CL353" s="257"/>
      <c r="CM353" s="257"/>
      <c r="CN353" s="257"/>
      <c r="CO353" s="257"/>
      <c r="CP353" s="225"/>
      <c r="CQ353" s="239"/>
      <c r="CR353" s="239"/>
      <c r="CS353" s="225"/>
      <c r="CT353" s="225"/>
      <c r="CU353" s="225"/>
      <c r="CV353" s="225"/>
      <c r="CW353" s="225"/>
      <c r="CX353" s="225"/>
      <c r="CY353" s="225"/>
      <c r="CZ353" s="225"/>
      <c r="DA353" s="225"/>
      <c r="DB353" s="225"/>
      <c r="DC353" s="225"/>
      <c r="DD353" s="225"/>
      <c r="DE353" s="225"/>
      <c r="DF353" s="225"/>
      <c r="DG353" s="225"/>
    </row>
    <row r="354" spans="2:111" s="221" customFormat="1" ht="20.100000000000001" customHeight="1" x14ac:dyDescent="0.25">
      <c r="B354" s="235"/>
      <c r="C354" s="236"/>
      <c r="P354" s="224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3"/>
      <c r="AD354" s="223"/>
      <c r="CK354" s="257"/>
      <c r="CL354" s="257"/>
      <c r="CM354" s="257"/>
      <c r="CN354" s="257"/>
      <c r="CO354" s="257"/>
      <c r="CP354" s="225"/>
      <c r="CQ354" s="239"/>
      <c r="CR354" s="239"/>
      <c r="CS354" s="225"/>
      <c r="CT354" s="225"/>
      <c r="CU354" s="225"/>
      <c r="CV354" s="225"/>
      <c r="CW354" s="225"/>
      <c r="CX354" s="225"/>
      <c r="CY354" s="225"/>
      <c r="CZ354" s="225"/>
      <c r="DA354" s="225"/>
      <c r="DB354" s="225"/>
      <c r="DC354" s="225"/>
      <c r="DD354" s="225"/>
      <c r="DE354" s="225"/>
      <c r="DF354" s="225"/>
      <c r="DG354" s="225"/>
    </row>
    <row r="355" spans="2:111" s="221" customFormat="1" ht="20.100000000000001" customHeight="1" x14ac:dyDescent="0.25">
      <c r="B355" s="235"/>
      <c r="C355" s="236"/>
      <c r="P355" s="224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3"/>
      <c r="AD355" s="223"/>
      <c r="CK355" s="257"/>
      <c r="CL355" s="257"/>
      <c r="CM355" s="257"/>
      <c r="CN355" s="257"/>
      <c r="CO355" s="257"/>
      <c r="CP355" s="225"/>
      <c r="CQ355" s="239"/>
      <c r="CR355" s="239"/>
      <c r="CS355" s="225"/>
      <c r="CT355" s="225"/>
      <c r="CU355" s="225"/>
      <c r="CV355" s="225"/>
      <c r="CW355" s="225"/>
      <c r="CX355" s="225"/>
      <c r="CY355" s="225"/>
      <c r="CZ355" s="225"/>
      <c r="DA355" s="225"/>
      <c r="DB355" s="225"/>
      <c r="DC355" s="225"/>
      <c r="DD355" s="225"/>
      <c r="DE355" s="225"/>
      <c r="DF355" s="225"/>
      <c r="DG355" s="225"/>
    </row>
    <row r="356" spans="2:111" s="221" customFormat="1" ht="20.100000000000001" customHeight="1" x14ac:dyDescent="0.25">
      <c r="B356" s="235"/>
      <c r="C356" s="236"/>
      <c r="P356" s="224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3"/>
      <c r="AD356" s="223"/>
      <c r="CK356" s="257"/>
      <c r="CL356" s="257"/>
      <c r="CM356" s="257"/>
      <c r="CN356" s="257"/>
      <c r="CO356" s="257"/>
      <c r="CP356" s="225"/>
      <c r="CQ356" s="239"/>
      <c r="CR356" s="239"/>
      <c r="CS356" s="225"/>
      <c r="CT356" s="225"/>
      <c r="CU356" s="225"/>
      <c r="CV356" s="225"/>
      <c r="CW356" s="225"/>
      <c r="CX356" s="225"/>
      <c r="CY356" s="225"/>
      <c r="CZ356" s="225"/>
      <c r="DA356" s="225"/>
      <c r="DB356" s="225"/>
      <c r="DC356" s="225"/>
      <c r="DD356" s="225"/>
      <c r="DE356" s="225"/>
      <c r="DF356" s="225"/>
      <c r="DG356" s="225"/>
    </row>
    <row r="357" spans="2:111" s="221" customFormat="1" ht="20.100000000000001" customHeight="1" x14ac:dyDescent="0.25">
      <c r="B357" s="235"/>
      <c r="C357" s="236"/>
      <c r="P357" s="224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3"/>
      <c r="AD357" s="223"/>
      <c r="CK357" s="257"/>
      <c r="CL357" s="257"/>
      <c r="CM357" s="257"/>
      <c r="CN357" s="257"/>
      <c r="CO357" s="257"/>
      <c r="CP357" s="225"/>
      <c r="CQ357" s="239"/>
      <c r="CR357" s="239"/>
      <c r="CS357" s="225"/>
      <c r="CT357" s="225"/>
      <c r="CU357" s="225"/>
      <c r="CV357" s="225"/>
      <c r="CW357" s="225"/>
      <c r="CX357" s="225"/>
      <c r="CY357" s="225"/>
      <c r="CZ357" s="225"/>
      <c r="DA357" s="225"/>
      <c r="DB357" s="225"/>
      <c r="DC357" s="225"/>
      <c r="DD357" s="225"/>
      <c r="DE357" s="225"/>
      <c r="DF357" s="225"/>
      <c r="DG357" s="225"/>
    </row>
    <row r="358" spans="2:111" s="221" customFormat="1" ht="20.100000000000001" customHeight="1" x14ac:dyDescent="0.25">
      <c r="B358" s="235"/>
      <c r="C358" s="236"/>
      <c r="P358" s="224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3"/>
      <c r="AD358" s="223"/>
      <c r="CK358" s="257"/>
      <c r="CL358" s="257"/>
      <c r="CM358" s="257"/>
      <c r="CN358" s="257"/>
      <c r="CO358" s="257"/>
      <c r="CP358" s="225"/>
      <c r="CQ358" s="239"/>
      <c r="CR358" s="239"/>
      <c r="CS358" s="225"/>
      <c r="CT358" s="225"/>
      <c r="CU358" s="225"/>
      <c r="CV358" s="225"/>
      <c r="CW358" s="225"/>
      <c r="CX358" s="225"/>
      <c r="CY358" s="225"/>
      <c r="CZ358" s="225"/>
      <c r="DA358" s="225"/>
      <c r="DB358" s="225"/>
      <c r="DC358" s="225"/>
      <c r="DD358" s="225"/>
      <c r="DE358" s="225"/>
      <c r="DF358" s="225"/>
      <c r="DG358" s="225"/>
    </row>
    <row r="359" spans="2:111" s="221" customFormat="1" ht="20.100000000000001" customHeight="1" x14ac:dyDescent="0.25">
      <c r="B359" s="235"/>
      <c r="C359" s="236"/>
      <c r="P359" s="224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3"/>
      <c r="AD359" s="223"/>
      <c r="CK359" s="257"/>
      <c r="CL359" s="257"/>
      <c r="CM359" s="257"/>
      <c r="CN359" s="257"/>
      <c r="CO359" s="257"/>
      <c r="CP359" s="225"/>
      <c r="CQ359" s="239"/>
      <c r="CR359" s="239"/>
      <c r="CS359" s="225"/>
      <c r="CT359" s="225"/>
      <c r="CU359" s="225"/>
      <c r="CV359" s="225"/>
      <c r="CW359" s="225"/>
      <c r="CX359" s="225"/>
      <c r="CY359" s="225"/>
      <c r="CZ359" s="225"/>
      <c r="DA359" s="225"/>
      <c r="DB359" s="225"/>
      <c r="DC359" s="225"/>
      <c r="DD359" s="225"/>
      <c r="DE359" s="225"/>
      <c r="DF359" s="225"/>
      <c r="DG359" s="225"/>
    </row>
    <row r="360" spans="2:111" s="221" customFormat="1" ht="20.100000000000001" customHeight="1" x14ac:dyDescent="0.25">
      <c r="B360" s="235"/>
      <c r="C360" s="236"/>
      <c r="P360" s="224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3"/>
      <c r="AD360" s="223"/>
      <c r="CK360" s="257"/>
      <c r="CL360" s="257"/>
      <c r="CM360" s="257"/>
      <c r="CN360" s="257"/>
      <c r="CO360" s="257"/>
      <c r="CP360" s="225"/>
      <c r="CQ360" s="239"/>
      <c r="CR360" s="239"/>
      <c r="CS360" s="225"/>
      <c r="CT360" s="225"/>
      <c r="CU360" s="225"/>
      <c r="CV360" s="225"/>
      <c r="CW360" s="225"/>
      <c r="CX360" s="225"/>
      <c r="CY360" s="225"/>
      <c r="CZ360" s="225"/>
      <c r="DA360" s="225"/>
      <c r="DB360" s="225"/>
      <c r="DC360" s="225"/>
      <c r="DD360" s="225"/>
      <c r="DE360" s="225"/>
      <c r="DF360" s="225"/>
      <c r="DG360" s="225"/>
    </row>
    <row r="361" spans="2:111" s="221" customFormat="1" ht="20.100000000000001" customHeight="1" x14ac:dyDescent="0.25">
      <c r="B361" s="235"/>
      <c r="C361" s="236"/>
      <c r="P361" s="224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3"/>
      <c r="AD361" s="223"/>
      <c r="CK361" s="257"/>
      <c r="CL361" s="257"/>
      <c r="CM361" s="257"/>
      <c r="CN361" s="257"/>
      <c r="CO361" s="257"/>
      <c r="CP361" s="225"/>
      <c r="CQ361" s="239"/>
      <c r="CR361" s="239"/>
      <c r="CS361" s="225"/>
      <c r="CT361" s="225"/>
      <c r="CU361" s="225"/>
      <c r="CV361" s="225"/>
      <c r="CW361" s="225"/>
      <c r="CX361" s="225"/>
      <c r="CY361" s="225"/>
      <c r="CZ361" s="225"/>
      <c r="DA361" s="225"/>
      <c r="DB361" s="225"/>
      <c r="DC361" s="225"/>
      <c r="DD361" s="225"/>
      <c r="DE361" s="225"/>
      <c r="DF361" s="225"/>
      <c r="DG361" s="225"/>
    </row>
    <row r="362" spans="2:111" s="221" customFormat="1" ht="20.100000000000001" customHeight="1" x14ac:dyDescent="0.25">
      <c r="B362" s="235"/>
      <c r="C362" s="236"/>
      <c r="P362" s="224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3"/>
      <c r="AD362" s="223"/>
      <c r="CK362" s="257"/>
      <c r="CL362" s="257"/>
      <c r="CM362" s="257"/>
      <c r="CN362" s="257"/>
      <c r="CO362" s="257"/>
      <c r="CP362" s="225"/>
      <c r="CQ362" s="239"/>
      <c r="CR362" s="239"/>
      <c r="CS362" s="225"/>
      <c r="CT362" s="225"/>
      <c r="CU362" s="225"/>
      <c r="CV362" s="225"/>
      <c r="CW362" s="225"/>
      <c r="CX362" s="225"/>
      <c r="CY362" s="225"/>
      <c r="CZ362" s="225"/>
      <c r="DA362" s="225"/>
      <c r="DB362" s="225"/>
      <c r="DC362" s="225"/>
      <c r="DD362" s="225"/>
      <c r="DE362" s="225"/>
      <c r="DF362" s="225"/>
      <c r="DG362" s="225"/>
    </row>
    <row r="363" spans="2:111" s="221" customFormat="1" ht="20.100000000000001" customHeight="1" x14ac:dyDescent="0.25">
      <c r="B363" s="235"/>
      <c r="C363" s="236"/>
      <c r="P363" s="224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3"/>
      <c r="AD363" s="223"/>
      <c r="CK363" s="257"/>
      <c r="CL363" s="257"/>
      <c r="CM363" s="257"/>
      <c r="CN363" s="257"/>
      <c r="CO363" s="257"/>
      <c r="CP363" s="225"/>
      <c r="CQ363" s="239"/>
      <c r="CR363" s="239"/>
      <c r="CS363" s="225"/>
      <c r="CT363" s="225"/>
      <c r="CU363" s="225"/>
      <c r="CV363" s="225"/>
      <c r="CW363" s="225"/>
      <c r="CX363" s="225"/>
      <c r="CY363" s="225"/>
      <c r="CZ363" s="225"/>
      <c r="DA363" s="225"/>
      <c r="DB363" s="225"/>
      <c r="DC363" s="225"/>
      <c r="DD363" s="225"/>
      <c r="DE363" s="225"/>
      <c r="DF363" s="225"/>
      <c r="DG363" s="225"/>
    </row>
    <row r="364" spans="2:111" s="221" customFormat="1" ht="20.100000000000001" customHeight="1" x14ac:dyDescent="0.25">
      <c r="B364" s="235"/>
      <c r="C364" s="236"/>
      <c r="P364" s="224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3"/>
      <c r="AD364" s="223"/>
      <c r="CK364" s="257"/>
      <c r="CL364" s="257"/>
      <c r="CM364" s="257"/>
      <c r="CN364" s="257"/>
      <c r="CO364" s="257"/>
      <c r="CP364" s="225"/>
      <c r="CQ364" s="239"/>
      <c r="CR364" s="239"/>
      <c r="CS364" s="225"/>
      <c r="CT364" s="225"/>
      <c r="CU364" s="225"/>
      <c r="CV364" s="225"/>
      <c r="CW364" s="225"/>
      <c r="CX364" s="225"/>
      <c r="CY364" s="225"/>
      <c r="CZ364" s="225"/>
      <c r="DA364" s="225"/>
      <c r="DB364" s="225"/>
      <c r="DC364" s="225"/>
      <c r="DD364" s="225"/>
      <c r="DE364" s="225"/>
      <c r="DF364" s="225"/>
      <c r="DG364" s="225"/>
    </row>
    <row r="365" spans="2:111" s="221" customFormat="1" ht="20.100000000000001" customHeight="1" x14ac:dyDescent="0.25">
      <c r="B365" s="235"/>
      <c r="C365" s="236"/>
      <c r="P365" s="224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3"/>
      <c r="AD365" s="223"/>
      <c r="CK365" s="257"/>
      <c r="CL365" s="257"/>
      <c r="CM365" s="257"/>
      <c r="CN365" s="257"/>
      <c r="CO365" s="257"/>
      <c r="CP365" s="225"/>
      <c r="CQ365" s="239"/>
      <c r="CR365" s="239"/>
      <c r="CS365" s="225"/>
      <c r="CT365" s="225"/>
      <c r="CU365" s="225"/>
      <c r="CV365" s="225"/>
      <c r="CW365" s="225"/>
      <c r="CX365" s="225"/>
      <c r="CY365" s="225"/>
      <c r="CZ365" s="225"/>
      <c r="DA365" s="225"/>
      <c r="DB365" s="225"/>
      <c r="DC365" s="225"/>
      <c r="DD365" s="225"/>
      <c r="DE365" s="225"/>
      <c r="DF365" s="225"/>
      <c r="DG365" s="225"/>
    </row>
    <row r="366" spans="2:111" s="221" customFormat="1" ht="20.100000000000001" customHeight="1" x14ac:dyDescent="0.25">
      <c r="B366" s="235"/>
      <c r="C366" s="236"/>
      <c r="P366" s="224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3"/>
      <c r="AD366" s="223"/>
      <c r="CK366" s="257"/>
      <c r="CL366" s="257"/>
      <c r="CM366" s="257"/>
      <c r="CN366" s="257"/>
      <c r="CO366" s="257"/>
      <c r="CP366" s="225"/>
      <c r="CQ366" s="239"/>
      <c r="CR366" s="239"/>
      <c r="CS366" s="225"/>
      <c r="CT366" s="225"/>
      <c r="CU366" s="225"/>
      <c r="CV366" s="225"/>
      <c r="CW366" s="225"/>
      <c r="CX366" s="225"/>
      <c r="CY366" s="225"/>
      <c r="CZ366" s="225"/>
      <c r="DA366" s="225"/>
      <c r="DB366" s="225"/>
      <c r="DC366" s="225"/>
      <c r="DD366" s="225"/>
      <c r="DE366" s="225"/>
      <c r="DF366" s="225"/>
      <c r="DG366" s="225"/>
    </row>
    <row r="367" spans="2:111" s="221" customFormat="1" ht="20.100000000000001" customHeight="1" x14ac:dyDescent="0.25">
      <c r="B367" s="235"/>
      <c r="C367" s="236"/>
      <c r="P367" s="224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3"/>
      <c r="AD367" s="223"/>
      <c r="CK367" s="257"/>
      <c r="CL367" s="257"/>
      <c r="CM367" s="257"/>
      <c r="CN367" s="257"/>
      <c r="CO367" s="257"/>
      <c r="CP367" s="225"/>
      <c r="CQ367" s="239"/>
      <c r="CR367" s="239"/>
      <c r="CS367" s="225"/>
      <c r="CT367" s="225"/>
      <c r="CU367" s="225"/>
      <c r="CV367" s="225"/>
      <c r="CW367" s="225"/>
      <c r="CX367" s="225"/>
      <c r="CY367" s="225"/>
      <c r="CZ367" s="225"/>
      <c r="DA367" s="225"/>
      <c r="DB367" s="225"/>
      <c r="DC367" s="225"/>
      <c r="DD367" s="225"/>
      <c r="DE367" s="225"/>
      <c r="DF367" s="225"/>
      <c r="DG367" s="225"/>
    </row>
    <row r="368" spans="2:111" s="221" customFormat="1" ht="20.100000000000001" customHeight="1" x14ac:dyDescent="0.25">
      <c r="B368" s="235"/>
      <c r="C368" s="236"/>
      <c r="P368" s="224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3"/>
      <c r="AD368" s="223"/>
      <c r="CK368" s="257"/>
      <c r="CL368" s="257"/>
      <c r="CM368" s="257"/>
      <c r="CN368" s="257"/>
      <c r="CO368" s="257"/>
      <c r="CP368" s="225"/>
      <c r="CQ368" s="239"/>
      <c r="CR368" s="239"/>
      <c r="CS368" s="225"/>
      <c r="CT368" s="225"/>
      <c r="CU368" s="225"/>
      <c r="CV368" s="225"/>
      <c r="CW368" s="225"/>
      <c r="CX368" s="225"/>
      <c r="CY368" s="225"/>
      <c r="CZ368" s="225"/>
      <c r="DA368" s="225"/>
      <c r="DB368" s="225"/>
      <c r="DC368" s="225"/>
      <c r="DD368" s="225"/>
      <c r="DE368" s="225"/>
      <c r="DF368" s="225"/>
      <c r="DG368" s="225"/>
    </row>
    <row r="369" spans="2:111" s="221" customFormat="1" ht="20.100000000000001" customHeight="1" x14ac:dyDescent="0.25">
      <c r="B369" s="235"/>
      <c r="C369" s="236"/>
      <c r="P369" s="224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3"/>
      <c r="AD369" s="223"/>
      <c r="CK369" s="257"/>
      <c r="CL369" s="257"/>
      <c r="CM369" s="257"/>
      <c r="CN369" s="257"/>
      <c r="CO369" s="257"/>
      <c r="CP369" s="225"/>
      <c r="CQ369" s="239"/>
      <c r="CR369" s="239"/>
      <c r="CS369" s="225"/>
      <c r="CT369" s="225"/>
      <c r="CU369" s="225"/>
      <c r="CV369" s="225"/>
      <c r="CW369" s="225"/>
      <c r="CX369" s="225"/>
      <c r="CY369" s="225"/>
      <c r="CZ369" s="225"/>
      <c r="DA369" s="225"/>
      <c r="DB369" s="225"/>
      <c r="DC369" s="225"/>
      <c r="DD369" s="225"/>
      <c r="DE369" s="225"/>
      <c r="DF369" s="225"/>
      <c r="DG369" s="225"/>
    </row>
    <row r="370" spans="2:111" s="221" customFormat="1" ht="20.100000000000001" customHeight="1" x14ac:dyDescent="0.25">
      <c r="B370" s="235"/>
      <c r="C370" s="236"/>
      <c r="P370" s="224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3"/>
      <c r="AD370" s="223"/>
      <c r="CK370" s="257"/>
      <c r="CL370" s="257"/>
      <c r="CM370" s="257"/>
      <c r="CN370" s="257"/>
      <c r="CO370" s="257"/>
      <c r="CP370" s="225"/>
      <c r="CQ370" s="239"/>
      <c r="CR370" s="239"/>
      <c r="CS370" s="225"/>
      <c r="CT370" s="225"/>
      <c r="CU370" s="225"/>
      <c r="CV370" s="225"/>
      <c r="CW370" s="225"/>
      <c r="CX370" s="225"/>
      <c r="CY370" s="225"/>
      <c r="CZ370" s="225"/>
      <c r="DA370" s="225"/>
      <c r="DB370" s="225"/>
      <c r="DC370" s="225"/>
      <c r="DD370" s="225"/>
      <c r="DE370" s="225"/>
      <c r="DF370" s="225"/>
      <c r="DG370" s="225"/>
    </row>
    <row r="371" spans="2:111" s="221" customFormat="1" ht="20.100000000000001" customHeight="1" x14ac:dyDescent="0.25">
      <c r="B371" s="235"/>
      <c r="C371" s="236"/>
      <c r="P371" s="224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3"/>
      <c r="AD371" s="223"/>
      <c r="CK371" s="257"/>
      <c r="CL371" s="257"/>
      <c r="CM371" s="257"/>
      <c r="CN371" s="257"/>
      <c r="CO371" s="257"/>
      <c r="CP371" s="225"/>
      <c r="CQ371" s="239"/>
      <c r="CR371" s="239"/>
      <c r="CS371" s="225"/>
      <c r="CT371" s="225"/>
      <c r="CU371" s="225"/>
      <c r="CV371" s="225"/>
      <c r="CW371" s="225"/>
      <c r="CX371" s="225"/>
      <c r="CY371" s="225"/>
      <c r="CZ371" s="225"/>
      <c r="DA371" s="225"/>
      <c r="DB371" s="225"/>
      <c r="DC371" s="225"/>
      <c r="DD371" s="225"/>
      <c r="DE371" s="225"/>
      <c r="DF371" s="225"/>
      <c r="DG371" s="225"/>
    </row>
    <row r="372" spans="2:111" s="221" customFormat="1" ht="20.100000000000001" customHeight="1" x14ac:dyDescent="0.25">
      <c r="B372" s="235"/>
      <c r="C372" s="236"/>
      <c r="P372" s="224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3"/>
      <c r="AD372" s="223"/>
      <c r="CK372" s="257"/>
      <c r="CL372" s="257"/>
      <c r="CM372" s="257"/>
      <c r="CN372" s="257"/>
      <c r="CO372" s="257"/>
      <c r="CP372" s="225"/>
      <c r="CQ372" s="239"/>
      <c r="CR372" s="239"/>
      <c r="CS372" s="225"/>
      <c r="CT372" s="225"/>
      <c r="CU372" s="225"/>
      <c r="CV372" s="225"/>
      <c r="CW372" s="225"/>
      <c r="CX372" s="225"/>
      <c r="CY372" s="225"/>
      <c r="CZ372" s="225"/>
      <c r="DA372" s="225"/>
      <c r="DB372" s="225"/>
      <c r="DC372" s="225"/>
      <c r="DD372" s="225"/>
      <c r="DE372" s="225"/>
      <c r="DF372" s="225"/>
      <c r="DG372" s="225"/>
    </row>
    <row r="373" spans="2:111" s="221" customFormat="1" ht="20.100000000000001" customHeight="1" x14ac:dyDescent="0.25">
      <c r="B373" s="235"/>
      <c r="C373" s="236"/>
      <c r="P373" s="224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3"/>
      <c r="AD373" s="223"/>
      <c r="CK373" s="257"/>
      <c r="CL373" s="257"/>
      <c r="CM373" s="257"/>
      <c r="CN373" s="257"/>
      <c r="CO373" s="257"/>
      <c r="CP373" s="225"/>
      <c r="CQ373" s="239"/>
      <c r="CR373" s="239"/>
      <c r="CS373" s="225"/>
      <c r="CT373" s="225"/>
      <c r="CU373" s="225"/>
      <c r="CV373" s="225"/>
      <c r="CW373" s="225"/>
      <c r="CX373" s="225"/>
      <c r="CY373" s="225"/>
      <c r="CZ373" s="225"/>
      <c r="DA373" s="225"/>
      <c r="DB373" s="225"/>
      <c r="DC373" s="225"/>
      <c r="DD373" s="225"/>
      <c r="DE373" s="225"/>
      <c r="DF373" s="225"/>
      <c r="DG373" s="225"/>
    </row>
    <row r="374" spans="2:111" s="221" customFormat="1" ht="20.100000000000001" customHeight="1" x14ac:dyDescent="0.25">
      <c r="B374" s="235"/>
      <c r="C374" s="236"/>
      <c r="P374" s="224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3"/>
      <c r="AD374" s="223"/>
      <c r="CK374" s="257"/>
      <c r="CL374" s="257"/>
      <c r="CM374" s="257"/>
      <c r="CN374" s="257"/>
      <c r="CO374" s="257"/>
      <c r="CP374" s="225"/>
      <c r="CQ374" s="239"/>
      <c r="CR374" s="239"/>
      <c r="CS374" s="225"/>
      <c r="CT374" s="225"/>
      <c r="CU374" s="225"/>
      <c r="CV374" s="225"/>
      <c r="CW374" s="225"/>
      <c r="CX374" s="225"/>
      <c r="CY374" s="225"/>
      <c r="CZ374" s="225"/>
      <c r="DA374" s="225"/>
      <c r="DB374" s="225"/>
      <c r="DC374" s="225"/>
      <c r="DD374" s="225"/>
      <c r="DE374" s="225"/>
      <c r="DF374" s="225"/>
      <c r="DG374" s="225"/>
    </row>
    <row r="375" spans="2:111" s="221" customFormat="1" ht="20.100000000000001" customHeight="1" x14ac:dyDescent="0.25">
      <c r="B375" s="235"/>
      <c r="C375" s="236"/>
      <c r="P375" s="224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3"/>
      <c r="AD375" s="223"/>
      <c r="CK375" s="257"/>
      <c r="CL375" s="257"/>
      <c r="CM375" s="257"/>
      <c r="CN375" s="257"/>
      <c r="CO375" s="257"/>
      <c r="CP375" s="225"/>
      <c r="CQ375" s="239"/>
      <c r="CR375" s="239"/>
      <c r="CS375" s="225"/>
      <c r="CT375" s="225"/>
      <c r="CU375" s="225"/>
      <c r="CV375" s="225"/>
      <c r="CW375" s="225"/>
      <c r="CX375" s="225"/>
      <c r="CY375" s="225"/>
      <c r="CZ375" s="225"/>
      <c r="DA375" s="225"/>
      <c r="DB375" s="225"/>
      <c r="DC375" s="225"/>
      <c r="DD375" s="225"/>
      <c r="DE375" s="225"/>
      <c r="DF375" s="225"/>
      <c r="DG375" s="225"/>
    </row>
    <row r="376" spans="2:111" s="221" customFormat="1" ht="20.100000000000001" customHeight="1" x14ac:dyDescent="0.25">
      <c r="B376" s="235"/>
      <c r="C376" s="236"/>
      <c r="P376" s="224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3"/>
      <c r="AD376" s="223"/>
      <c r="CK376" s="257"/>
      <c r="CL376" s="257"/>
      <c r="CM376" s="257"/>
      <c r="CN376" s="257"/>
      <c r="CO376" s="257"/>
      <c r="CP376" s="225"/>
      <c r="CQ376" s="239"/>
      <c r="CR376" s="239"/>
      <c r="CS376" s="225"/>
      <c r="CT376" s="225"/>
      <c r="CU376" s="225"/>
      <c r="CV376" s="225"/>
      <c r="CW376" s="225"/>
      <c r="CX376" s="225"/>
      <c r="CY376" s="225"/>
      <c r="CZ376" s="225"/>
      <c r="DA376" s="225"/>
      <c r="DB376" s="225"/>
      <c r="DC376" s="225"/>
      <c r="DD376" s="225"/>
      <c r="DE376" s="225"/>
      <c r="DF376" s="225"/>
      <c r="DG376" s="225"/>
    </row>
    <row r="377" spans="2:111" s="221" customFormat="1" ht="20.100000000000001" customHeight="1" x14ac:dyDescent="0.25">
      <c r="B377" s="235"/>
      <c r="C377" s="236"/>
      <c r="P377" s="224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3"/>
      <c r="AD377" s="223"/>
      <c r="CK377" s="257"/>
      <c r="CL377" s="257"/>
      <c r="CM377" s="257"/>
      <c r="CN377" s="257"/>
      <c r="CO377" s="257"/>
      <c r="CP377" s="225"/>
      <c r="CQ377" s="239"/>
      <c r="CR377" s="239"/>
      <c r="CS377" s="225"/>
      <c r="CT377" s="225"/>
      <c r="CU377" s="225"/>
      <c r="CV377" s="225"/>
      <c r="CW377" s="225"/>
      <c r="CX377" s="225"/>
      <c r="CY377" s="225"/>
      <c r="CZ377" s="225"/>
      <c r="DA377" s="225"/>
      <c r="DB377" s="225"/>
      <c r="DC377" s="225"/>
      <c r="DD377" s="225"/>
      <c r="DE377" s="225"/>
      <c r="DF377" s="225"/>
      <c r="DG377" s="225"/>
    </row>
    <row r="378" spans="2:111" s="221" customFormat="1" ht="20.100000000000001" customHeight="1" x14ac:dyDescent="0.25">
      <c r="B378" s="235"/>
      <c r="C378" s="236"/>
      <c r="P378" s="224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3"/>
      <c r="AD378" s="223"/>
      <c r="CK378" s="257"/>
      <c r="CL378" s="257"/>
      <c r="CM378" s="257"/>
      <c r="CN378" s="257"/>
      <c r="CO378" s="257"/>
      <c r="CP378" s="225"/>
      <c r="CQ378" s="239"/>
      <c r="CR378" s="239"/>
      <c r="CS378" s="225"/>
      <c r="CT378" s="225"/>
      <c r="CU378" s="225"/>
      <c r="CV378" s="225"/>
      <c r="CW378" s="225"/>
      <c r="CX378" s="225"/>
      <c r="CY378" s="225"/>
      <c r="CZ378" s="225"/>
      <c r="DA378" s="225"/>
      <c r="DB378" s="225"/>
      <c r="DC378" s="225"/>
      <c r="DD378" s="225"/>
      <c r="DE378" s="225"/>
      <c r="DF378" s="225"/>
      <c r="DG378" s="225"/>
    </row>
    <row r="379" spans="2:111" s="221" customFormat="1" ht="20.100000000000001" customHeight="1" x14ac:dyDescent="0.25">
      <c r="B379" s="235"/>
      <c r="C379" s="236"/>
      <c r="P379" s="224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2"/>
      <c r="AC379" s="223"/>
      <c r="AD379" s="223"/>
      <c r="CK379" s="257"/>
      <c r="CL379" s="257"/>
      <c r="CM379" s="257"/>
      <c r="CN379" s="257"/>
      <c r="CO379" s="257"/>
      <c r="CP379" s="225"/>
      <c r="CQ379" s="239"/>
      <c r="CR379" s="239"/>
      <c r="CS379" s="225"/>
      <c r="CT379" s="225"/>
      <c r="CU379" s="225"/>
      <c r="CV379" s="225"/>
      <c r="CW379" s="225"/>
      <c r="CX379" s="225"/>
      <c r="CY379" s="225"/>
      <c r="CZ379" s="225"/>
      <c r="DA379" s="225"/>
      <c r="DB379" s="225"/>
      <c r="DC379" s="225"/>
      <c r="DD379" s="225"/>
      <c r="DE379" s="225"/>
      <c r="DF379" s="225"/>
      <c r="DG379" s="225"/>
    </row>
    <row r="380" spans="2:111" s="221" customFormat="1" ht="20.100000000000001" customHeight="1" x14ac:dyDescent="0.25">
      <c r="B380" s="235"/>
      <c r="C380" s="236"/>
      <c r="P380" s="224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3"/>
      <c r="AD380" s="223"/>
      <c r="CK380" s="257"/>
      <c r="CL380" s="257"/>
      <c r="CM380" s="257"/>
      <c r="CN380" s="257"/>
      <c r="CO380" s="257"/>
      <c r="CP380" s="225"/>
      <c r="CQ380" s="239"/>
      <c r="CR380" s="239"/>
      <c r="CS380" s="225"/>
      <c r="CT380" s="225"/>
      <c r="CU380" s="225"/>
      <c r="CV380" s="225"/>
      <c r="CW380" s="225"/>
      <c r="CX380" s="225"/>
      <c r="CY380" s="225"/>
      <c r="CZ380" s="225"/>
      <c r="DA380" s="225"/>
      <c r="DB380" s="225"/>
      <c r="DC380" s="225"/>
      <c r="DD380" s="225"/>
      <c r="DE380" s="225"/>
      <c r="DF380" s="225"/>
      <c r="DG380" s="225"/>
    </row>
    <row r="381" spans="2:111" s="221" customFormat="1" ht="20.100000000000001" customHeight="1" x14ac:dyDescent="0.25">
      <c r="B381" s="235"/>
      <c r="C381" s="236"/>
      <c r="P381" s="224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3"/>
      <c r="AD381" s="223"/>
      <c r="CK381" s="257"/>
      <c r="CL381" s="257"/>
      <c r="CM381" s="257"/>
      <c r="CN381" s="257"/>
      <c r="CO381" s="257"/>
      <c r="CP381" s="225"/>
      <c r="CQ381" s="239"/>
      <c r="CR381" s="239"/>
      <c r="CS381" s="225"/>
      <c r="CT381" s="225"/>
      <c r="CU381" s="225"/>
      <c r="CV381" s="225"/>
      <c r="CW381" s="225"/>
      <c r="CX381" s="225"/>
      <c r="CY381" s="225"/>
      <c r="CZ381" s="225"/>
      <c r="DA381" s="225"/>
      <c r="DB381" s="225"/>
      <c r="DC381" s="225"/>
      <c r="DD381" s="225"/>
      <c r="DE381" s="225"/>
      <c r="DF381" s="225"/>
      <c r="DG381" s="225"/>
    </row>
    <row r="382" spans="2:111" s="221" customFormat="1" ht="20.100000000000001" customHeight="1" x14ac:dyDescent="0.25">
      <c r="B382" s="235"/>
      <c r="C382" s="236"/>
      <c r="P382" s="224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3"/>
      <c r="AD382" s="223"/>
      <c r="CK382" s="257"/>
      <c r="CL382" s="257"/>
      <c r="CM382" s="257"/>
      <c r="CN382" s="257"/>
      <c r="CO382" s="257"/>
      <c r="CP382" s="225"/>
      <c r="CQ382" s="239"/>
      <c r="CR382" s="239"/>
      <c r="CS382" s="225"/>
      <c r="CT382" s="225"/>
      <c r="CU382" s="225"/>
      <c r="CV382" s="225"/>
      <c r="CW382" s="225"/>
      <c r="CX382" s="225"/>
      <c r="CY382" s="225"/>
      <c r="CZ382" s="225"/>
      <c r="DA382" s="225"/>
      <c r="DB382" s="225"/>
      <c r="DC382" s="225"/>
      <c r="DD382" s="225"/>
      <c r="DE382" s="225"/>
      <c r="DF382" s="225"/>
      <c r="DG382" s="225"/>
    </row>
    <row r="383" spans="2:111" s="221" customFormat="1" ht="20.100000000000001" customHeight="1" x14ac:dyDescent="0.25">
      <c r="B383" s="235"/>
      <c r="C383" s="236"/>
      <c r="P383" s="224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3"/>
      <c r="AD383" s="223"/>
      <c r="CK383" s="257"/>
      <c r="CL383" s="257"/>
      <c r="CM383" s="257"/>
      <c r="CN383" s="257"/>
      <c r="CO383" s="257"/>
      <c r="CP383" s="225"/>
      <c r="CQ383" s="239"/>
      <c r="CR383" s="239"/>
      <c r="CS383" s="225"/>
      <c r="CT383" s="225"/>
      <c r="CU383" s="225"/>
      <c r="CV383" s="225"/>
      <c r="CW383" s="225"/>
      <c r="CX383" s="225"/>
      <c r="CY383" s="225"/>
      <c r="CZ383" s="225"/>
      <c r="DA383" s="225"/>
      <c r="DB383" s="225"/>
      <c r="DC383" s="225"/>
      <c r="DD383" s="225"/>
      <c r="DE383" s="225"/>
      <c r="DF383" s="225"/>
      <c r="DG383" s="225"/>
    </row>
    <row r="384" spans="2:111" s="221" customFormat="1" ht="20.100000000000001" customHeight="1" x14ac:dyDescent="0.25">
      <c r="B384" s="235"/>
      <c r="C384" s="236"/>
      <c r="P384" s="224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3"/>
      <c r="AD384" s="223"/>
      <c r="CK384" s="257"/>
      <c r="CL384" s="257"/>
      <c r="CM384" s="257"/>
      <c r="CN384" s="257"/>
      <c r="CO384" s="257"/>
      <c r="CP384" s="225"/>
      <c r="CQ384" s="239"/>
      <c r="CR384" s="239"/>
      <c r="CS384" s="225"/>
      <c r="CT384" s="225"/>
      <c r="CU384" s="225"/>
      <c r="CV384" s="225"/>
      <c r="CW384" s="225"/>
      <c r="CX384" s="225"/>
      <c r="CY384" s="225"/>
      <c r="CZ384" s="225"/>
      <c r="DA384" s="225"/>
      <c r="DB384" s="225"/>
      <c r="DC384" s="225"/>
      <c r="DD384" s="225"/>
      <c r="DE384" s="225"/>
      <c r="DF384" s="225"/>
      <c r="DG384" s="225"/>
    </row>
    <row r="385" spans="2:111" s="221" customFormat="1" ht="20.100000000000001" customHeight="1" x14ac:dyDescent="0.25">
      <c r="B385" s="235"/>
      <c r="C385" s="236"/>
      <c r="P385" s="224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3"/>
      <c r="AD385" s="223"/>
      <c r="CK385" s="257"/>
      <c r="CL385" s="257"/>
      <c r="CM385" s="257"/>
      <c r="CN385" s="257"/>
      <c r="CO385" s="257"/>
      <c r="CP385" s="225"/>
      <c r="CQ385" s="239"/>
      <c r="CR385" s="239"/>
      <c r="CS385" s="225"/>
      <c r="CT385" s="225"/>
      <c r="CU385" s="225"/>
      <c r="CV385" s="225"/>
      <c r="CW385" s="225"/>
      <c r="CX385" s="225"/>
      <c r="CY385" s="225"/>
      <c r="CZ385" s="225"/>
      <c r="DA385" s="225"/>
      <c r="DB385" s="225"/>
      <c r="DC385" s="225"/>
      <c r="DD385" s="225"/>
      <c r="DE385" s="225"/>
      <c r="DF385" s="225"/>
      <c r="DG385" s="225"/>
    </row>
    <row r="386" spans="2:111" s="221" customFormat="1" ht="20.100000000000001" customHeight="1" x14ac:dyDescent="0.25">
      <c r="B386" s="235"/>
      <c r="C386" s="236"/>
      <c r="P386" s="224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3"/>
      <c r="AD386" s="223"/>
      <c r="CK386" s="257"/>
      <c r="CL386" s="257"/>
      <c r="CM386" s="257"/>
      <c r="CN386" s="257"/>
      <c r="CO386" s="257"/>
      <c r="CP386" s="225"/>
      <c r="CQ386" s="239"/>
      <c r="CR386" s="239"/>
      <c r="CS386" s="225"/>
      <c r="CT386" s="225"/>
      <c r="CU386" s="225"/>
      <c r="CV386" s="225"/>
      <c r="CW386" s="225"/>
      <c r="CX386" s="225"/>
      <c r="CY386" s="225"/>
      <c r="CZ386" s="225"/>
      <c r="DA386" s="225"/>
      <c r="DB386" s="225"/>
      <c r="DC386" s="225"/>
      <c r="DD386" s="225"/>
      <c r="DE386" s="225"/>
      <c r="DF386" s="225"/>
      <c r="DG386" s="225"/>
    </row>
    <row r="387" spans="2:111" s="221" customFormat="1" ht="20.100000000000001" customHeight="1" x14ac:dyDescent="0.25">
      <c r="B387" s="235"/>
      <c r="C387" s="236"/>
      <c r="P387" s="224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3"/>
      <c r="AD387" s="223"/>
      <c r="CK387" s="257"/>
      <c r="CL387" s="257"/>
      <c r="CM387" s="257"/>
      <c r="CN387" s="257"/>
      <c r="CO387" s="257"/>
      <c r="CP387" s="225"/>
      <c r="CQ387" s="239"/>
      <c r="CR387" s="239"/>
      <c r="CS387" s="225"/>
      <c r="CT387" s="225"/>
      <c r="CU387" s="225"/>
      <c r="CV387" s="225"/>
      <c r="CW387" s="225"/>
      <c r="CX387" s="225"/>
      <c r="CY387" s="225"/>
      <c r="CZ387" s="225"/>
      <c r="DA387" s="225"/>
      <c r="DB387" s="225"/>
      <c r="DC387" s="225"/>
      <c r="DD387" s="225"/>
      <c r="DE387" s="225"/>
      <c r="DF387" s="225"/>
      <c r="DG387" s="225"/>
    </row>
  </sheetData>
  <sortState ref="B110:CF134">
    <sortCondition ref="B110:B134"/>
  </sortState>
  <mergeCells count="53">
    <mergeCell ref="BN150:BN152"/>
    <mergeCell ref="BN220:BN221"/>
    <mergeCell ref="B225:C225"/>
    <mergeCell ref="B200:C200"/>
    <mergeCell ref="B182:C182"/>
    <mergeCell ref="B193:C193"/>
    <mergeCell ref="B194:C194"/>
    <mergeCell ref="B221:C221"/>
    <mergeCell ref="B202:C202"/>
    <mergeCell ref="B207:C207"/>
    <mergeCell ref="B209:C209"/>
    <mergeCell ref="B211:C211"/>
    <mergeCell ref="B216:C216"/>
    <mergeCell ref="B218:C218"/>
    <mergeCell ref="B164:C164"/>
    <mergeCell ref="B168:C168"/>
    <mergeCell ref="AC9:AC11"/>
    <mergeCell ref="B223:C223"/>
    <mergeCell ref="B177:C177"/>
    <mergeCell ref="AC220:AC221"/>
    <mergeCell ref="Q220:AB220"/>
    <mergeCell ref="D220:O220"/>
    <mergeCell ref="P220:P221"/>
    <mergeCell ref="B170:C170"/>
    <mergeCell ref="B192:C192"/>
    <mergeCell ref="B198:C198"/>
    <mergeCell ref="B188:C188"/>
    <mergeCell ref="B81:C81"/>
    <mergeCell ref="B150:C150"/>
    <mergeCell ref="CJ10:CJ11"/>
    <mergeCell ref="B166:C166"/>
    <mergeCell ref="B48:C48"/>
    <mergeCell ref="AC150:AC152"/>
    <mergeCell ref="P150:P152"/>
    <mergeCell ref="B154:C154"/>
    <mergeCell ref="B9:C11"/>
    <mergeCell ref="B15:C15"/>
    <mergeCell ref="B162:C162"/>
    <mergeCell ref="B156:C156"/>
    <mergeCell ref="Q9:AB10"/>
    <mergeCell ref="P9:P11"/>
    <mergeCell ref="D150:O150"/>
    <mergeCell ref="D9:O10"/>
    <mergeCell ref="B78:C78"/>
    <mergeCell ref="Q150:AB150"/>
    <mergeCell ref="CG9:CI9"/>
    <mergeCell ref="AD9:AO10"/>
    <mergeCell ref="CG10:CI10"/>
    <mergeCell ref="AP9:BA10"/>
    <mergeCell ref="BB9:BM10"/>
    <mergeCell ref="BO9:BZ10"/>
    <mergeCell ref="BN9:BN11"/>
    <mergeCell ref="CA9:CF10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5" fitToHeight="0" orientation="landscape" r:id="rId1"/>
  <headerFooter>
    <oddFooter>&amp;L/MLC&amp;C&amp;"Arial,Negrita"&amp;12&amp;P</oddFooter>
  </headerFooter>
  <rowBreaks count="3" manualBreakCount="3">
    <brk id="82" min="1" max="69" man="1"/>
    <brk id="157" min="1" max="87" man="1"/>
    <brk id="225" max="16383" man="1"/>
  </rowBreaks>
  <colBreaks count="1" manualBreakCount="1">
    <brk id="88" max="1048575" man="1"/>
  </colBreak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47625</xdr:rowOff>
              </from>
              <to>
                <xdr:col>2</xdr:col>
                <xdr:colOff>571500</xdr:colOff>
                <xdr:row>6</xdr:row>
                <xdr:rowOff>28575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2015-07-21T18:03:45Z</cp:lastPrinted>
  <dcterms:created xsi:type="dcterms:W3CDTF">2010-02-24T14:16:20Z</dcterms:created>
  <dcterms:modified xsi:type="dcterms:W3CDTF">2015-07-21T20:03:46Z</dcterms:modified>
</cp:coreProperties>
</file>